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3040" windowHeight="9384"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candidat'!$B$10</definedName>
    <definedName name="departament">'Date candidat'!$B$8</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candidat'!$B$9</definedName>
    <definedName name="FazeSport">'Sport-Competiții'!$C$2:$C$4</definedName>
    <definedName name="functie">'Date candidat'!$B$7</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candidat'!$B$6</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candidat'!$A$1:$B$10</definedName>
    <definedName name="_xlnm.Print_Area" localSheetId="74">Edit.A!$A$2:$B$41</definedName>
    <definedName name="_xlnm.Print_Area" localSheetId="75">Edit.B!$A$2:$B$42</definedName>
    <definedName name="_xlnm.Print_Area" localSheetId="76">Edit.RO!$A$2:$B$9</definedName>
    <definedName name="_xlnm.Print_Area" localSheetId="78">Euro!$A$1:$C$31</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 i="111" l="1"/>
  <c r="D6" i="110"/>
  <c r="D6" i="108"/>
  <c r="E6" i="101"/>
  <c r="D6" i="96"/>
  <c r="F6" i="94"/>
  <c r="E6" i="90"/>
  <c r="G10" i="127" l="1"/>
  <c r="A3" i="69" l="1"/>
  <c r="D11" i="91" l="1"/>
  <c r="J11" i="130" l="1"/>
  <c r="J12" i="130"/>
  <c r="J13" i="130"/>
  <c r="J14" i="130"/>
  <c r="J15" i="130"/>
  <c r="J16" i="130"/>
  <c r="J17" i="130"/>
  <c r="J18" i="130"/>
  <c r="J19" i="130"/>
  <c r="J20" i="130"/>
  <c r="J21" i="130"/>
  <c r="J22" i="130"/>
  <c r="J23" i="130"/>
  <c r="J24" i="130"/>
  <c r="J25" i="130"/>
  <c r="J26" i="130"/>
  <c r="J27" i="130"/>
  <c r="J28" i="130"/>
  <c r="J29" i="130"/>
  <c r="J30" i="130"/>
  <c r="J31" i="130"/>
  <c r="J32" i="130"/>
  <c r="J33" i="130"/>
  <c r="J34" i="130"/>
  <c r="J35" i="130"/>
  <c r="J36" i="130"/>
  <c r="J37" i="130"/>
  <c r="J38" i="130"/>
  <c r="J39" i="130"/>
  <c r="J40" i="130"/>
  <c r="J41" i="130"/>
  <c r="J42" i="130"/>
  <c r="J43" i="130"/>
  <c r="J44" i="130"/>
  <c r="J45" i="130"/>
  <c r="J46" i="130"/>
  <c r="J47" i="130"/>
  <c r="J48" i="130"/>
  <c r="J49" i="130"/>
  <c r="J50" i="130"/>
  <c r="J51" i="130"/>
  <c r="J52" i="130"/>
  <c r="J53" i="130"/>
  <c r="J54" i="130"/>
  <c r="J55" i="130"/>
  <c r="J56" i="130"/>
  <c r="J57" i="130"/>
  <c r="J58" i="130"/>
  <c r="J59" i="130"/>
  <c r="J60" i="130"/>
  <c r="J61" i="130"/>
  <c r="J62" i="130"/>
  <c r="J63" i="130"/>
  <c r="J64" i="130"/>
  <c r="J65" i="130"/>
  <c r="J66" i="130"/>
  <c r="J67" i="130"/>
  <c r="J68" i="130"/>
  <c r="J69" i="130"/>
  <c r="J70" i="130"/>
  <c r="J71" i="130"/>
  <c r="J72" i="130"/>
  <c r="J73" i="130"/>
  <c r="J74" i="130"/>
  <c r="J75" i="130"/>
  <c r="J76" i="130"/>
  <c r="J77" i="130"/>
  <c r="J78" i="130"/>
  <c r="J79" i="130"/>
  <c r="J80" i="130"/>
  <c r="J81" i="130"/>
  <c r="J82" i="130"/>
  <c r="J83" i="130"/>
  <c r="J84" i="130"/>
  <c r="J85" i="130"/>
  <c r="J86" i="130"/>
  <c r="J87" i="130"/>
  <c r="J88" i="130"/>
  <c r="J89" i="130"/>
  <c r="J90" i="130"/>
  <c r="J91" i="130"/>
  <c r="J92" i="130"/>
  <c r="J93" i="130"/>
  <c r="J94" i="130"/>
  <c r="J95" i="130"/>
  <c r="J96" i="130"/>
  <c r="J97" i="130"/>
  <c r="J98" i="130"/>
  <c r="J99" i="130"/>
  <c r="J100" i="130"/>
  <c r="J101" i="130"/>
  <c r="J102" i="130"/>
  <c r="J103" i="130"/>
  <c r="J104" i="130"/>
  <c r="J105" i="130"/>
  <c r="J106" i="130"/>
  <c r="J107" i="130"/>
  <c r="J108" i="130"/>
  <c r="J109" i="130"/>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1" i="130"/>
  <c r="I12" i="130"/>
  <c r="I13" i="130"/>
  <c r="I14" i="130"/>
  <c r="I15" i="130"/>
  <c r="I16" i="130"/>
  <c r="I17" i="130"/>
  <c r="I18" i="130"/>
  <c r="I19" i="130"/>
  <c r="I20" i="130"/>
  <c r="I21" i="130"/>
  <c r="I22" i="130"/>
  <c r="I23" i="130"/>
  <c r="I24" i="130"/>
  <c r="I25" i="130"/>
  <c r="I26" i="130"/>
  <c r="I27" i="130"/>
  <c r="I28" i="130"/>
  <c r="I29" i="130"/>
  <c r="I30" i="130"/>
  <c r="I31" i="130"/>
  <c r="I32" i="130"/>
  <c r="I33" i="130"/>
  <c r="I34" i="130"/>
  <c r="I35" i="130"/>
  <c r="I36" i="130"/>
  <c r="I37" i="130"/>
  <c r="I38" i="130"/>
  <c r="I39" i="130"/>
  <c r="I40" i="130"/>
  <c r="I41" i="130"/>
  <c r="I42" i="130"/>
  <c r="I43" i="130"/>
  <c r="I44" i="130"/>
  <c r="I45" i="130"/>
  <c r="I46" i="130"/>
  <c r="I47" i="130"/>
  <c r="I48" i="130"/>
  <c r="I49" i="130"/>
  <c r="I50" i="130"/>
  <c r="I51" i="130"/>
  <c r="I52" i="130"/>
  <c r="I53" i="130"/>
  <c r="I54" i="130"/>
  <c r="I55" i="130"/>
  <c r="I56" i="130"/>
  <c r="I57" i="130"/>
  <c r="I58" i="130"/>
  <c r="I59" i="130"/>
  <c r="I60" i="130"/>
  <c r="I61" i="130"/>
  <c r="I62" i="130"/>
  <c r="I63" i="130"/>
  <c r="I64" i="130"/>
  <c r="I65" i="130"/>
  <c r="I66" i="130"/>
  <c r="I67" i="130"/>
  <c r="I68" i="130"/>
  <c r="I69" i="130"/>
  <c r="I70" i="130"/>
  <c r="I71" i="130"/>
  <c r="I72" i="130"/>
  <c r="I73" i="130"/>
  <c r="I74" i="130"/>
  <c r="I75" i="130"/>
  <c r="I76" i="130"/>
  <c r="I77" i="130"/>
  <c r="I78" i="130"/>
  <c r="I79" i="130"/>
  <c r="I80" i="130"/>
  <c r="I81" i="130"/>
  <c r="I82" i="130"/>
  <c r="I83" i="130"/>
  <c r="I84" i="130"/>
  <c r="I85" i="130"/>
  <c r="I86" i="130"/>
  <c r="I87" i="130"/>
  <c r="I88" i="130"/>
  <c r="I89" i="130"/>
  <c r="I90" i="130"/>
  <c r="I91" i="130"/>
  <c r="I92" i="130"/>
  <c r="I93" i="130"/>
  <c r="I94" i="130"/>
  <c r="I95" i="130"/>
  <c r="I96" i="130"/>
  <c r="I97" i="130"/>
  <c r="I98" i="130"/>
  <c r="I99" i="130"/>
  <c r="I100" i="130"/>
  <c r="I101" i="130"/>
  <c r="I102" i="130"/>
  <c r="I103" i="130"/>
  <c r="I104" i="130"/>
  <c r="I105" i="130"/>
  <c r="I106" i="130"/>
  <c r="I107" i="130"/>
  <c r="I108"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1" i="128"/>
  <c r="N12" i="128"/>
  <c r="N13" i="128"/>
  <c r="N14" i="128"/>
  <c r="N15" i="128"/>
  <c r="N16" i="128"/>
  <c r="N17" i="128"/>
  <c r="N18" i="128"/>
  <c r="N19" i="128"/>
  <c r="N20" i="128"/>
  <c r="N21" i="128"/>
  <c r="N22" i="128"/>
  <c r="N23" i="128"/>
  <c r="N24" i="128"/>
  <c r="N25" i="128"/>
  <c r="N26" i="128"/>
  <c r="N27" i="128"/>
  <c r="N28" i="128"/>
  <c r="N29" i="128"/>
  <c r="N30" i="128"/>
  <c r="N31" i="128"/>
  <c r="N32" i="128"/>
  <c r="N33" i="128"/>
  <c r="N34" i="128"/>
  <c r="N35" i="128"/>
  <c r="N36" i="128"/>
  <c r="N37" i="128"/>
  <c r="N38" i="128"/>
  <c r="N39" i="128"/>
  <c r="N40" i="128"/>
  <c r="N41" i="128"/>
  <c r="N42" i="128"/>
  <c r="N43" i="128"/>
  <c r="N44" i="128"/>
  <c r="N45" i="128"/>
  <c r="N46" i="128"/>
  <c r="N47" i="128"/>
  <c r="N48" i="128"/>
  <c r="N49" i="128"/>
  <c r="N50" i="128"/>
  <c r="N51" i="128"/>
  <c r="N52" i="128"/>
  <c r="N53" i="128"/>
  <c r="N54" i="128"/>
  <c r="N55" i="128"/>
  <c r="N56" i="128"/>
  <c r="N57" i="128"/>
  <c r="N58" i="128"/>
  <c r="N59" i="128"/>
  <c r="N60" i="128"/>
  <c r="N61" i="128"/>
  <c r="N62" i="128"/>
  <c r="N63" i="128"/>
  <c r="N64" i="128"/>
  <c r="N65" i="128"/>
  <c r="N66" i="128"/>
  <c r="N67" i="128"/>
  <c r="N68" i="128"/>
  <c r="N69" i="128"/>
  <c r="N70" i="128"/>
  <c r="N71" i="128"/>
  <c r="N72" i="128"/>
  <c r="N73" i="128"/>
  <c r="N74" i="128"/>
  <c r="N75" i="128"/>
  <c r="N76" i="128"/>
  <c r="N77" i="128"/>
  <c r="N78" i="128"/>
  <c r="N79" i="128"/>
  <c r="N80" i="128"/>
  <c r="N81" i="128"/>
  <c r="N82" i="128"/>
  <c r="N83" i="128"/>
  <c r="N84" i="128"/>
  <c r="N85" i="128"/>
  <c r="N86" i="128"/>
  <c r="N87" i="128"/>
  <c r="N88" i="128"/>
  <c r="N89" i="128"/>
  <c r="N90" i="128"/>
  <c r="N91" i="128"/>
  <c r="N92" i="128"/>
  <c r="N93" i="128"/>
  <c r="N94" i="128"/>
  <c r="N95" i="128"/>
  <c r="N96" i="128"/>
  <c r="N97" i="128"/>
  <c r="N98" i="128"/>
  <c r="N99" i="128"/>
  <c r="N100" i="128"/>
  <c r="N101" i="128"/>
  <c r="N102" i="128"/>
  <c r="N103" i="128"/>
  <c r="N104" i="128"/>
  <c r="N105" i="128"/>
  <c r="N106" i="128"/>
  <c r="N107" i="128"/>
  <c r="N108" i="128"/>
  <c r="N109" i="128"/>
  <c r="N110" i="128"/>
  <c r="N111" i="128"/>
  <c r="N112" i="128"/>
  <c r="N113" i="128"/>
  <c r="N114" i="128"/>
  <c r="N115" i="128"/>
  <c r="N116" i="128"/>
  <c r="N117" i="128"/>
  <c r="N118" i="128"/>
  <c r="N119" i="128"/>
  <c r="N120" i="128"/>
  <c r="N121" i="128"/>
  <c r="N122" i="128"/>
  <c r="N123" i="128"/>
  <c r="N124" i="128"/>
  <c r="N125" i="128"/>
  <c r="N126" i="128"/>
  <c r="N127" i="128"/>
  <c r="N128" i="128"/>
  <c r="N129" i="128"/>
  <c r="N130" i="128"/>
  <c r="N131" i="128"/>
  <c r="N132" i="128"/>
  <c r="N133" i="128"/>
  <c r="N134" i="128"/>
  <c r="N135" i="128"/>
  <c r="N136" i="128"/>
  <c r="N137" i="128"/>
  <c r="N138" i="128"/>
  <c r="N139" i="128"/>
  <c r="N140" i="128"/>
  <c r="N141" i="128"/>
  <c r="N142" i="128"/>
  <c r="N143" i="128"/>
  <c r="N144" i="128"/>
  <c r="N145" i="128"/>
  <c r="N146" i="128"/>
  <c r="N147" i="128"/>
  <c r="N148" i="128"/>
  <c r="N149" i="128"/>
  <c r="N150" i="128"/>
  <c r="N151" i="128"/>
  <c r="N152" i="128"/>
  <c r="N153" i="128"/>
  <c r="N154" i="128"/>
  <c r="N155" i="128"/>
  <c r="N156" i="128"/>
  <c r="N157" i="128"/>
  <c r="N158" i="128"/>
  <c r="N159" i="128"/>
  <c r="N160" i="128"/>
  <c r="N161" i="128"/>
  <c r="N162" i="128"/>
  <c r="N163" i="128"/>
  <c r="N164" i="128"/>
  <c r="N165" i="128"/>
  <c r="N166" i="128"/>
  <c r="N167" i="128"/>
  <c r="N168" i="128"/>
  <c r="N169" i="128"/>
  <c r="N170" i="128"/>
  <c r="N171" i="128"/>
  <c r="N172" i="128"/>
  <c r="N173" i="128"/>
  <c r="N174" i="128"/>
  <c r="N175" i="128"/>
  <c r="N176" i="128"/>
  <c r="N177" i="128"/>
  <c r="N178" i="128"/>
  <c r="N179" i="128"/>
  <c r="N180" i="128"/>
  <c r="N181" i="128"/>
  <c r="N182" i="128"/>
  <c r="N183" i="128"/>
  <c r="N184" i="128"/>
  <c r="N185" i="128"/>
  <c r="N186" i="128"/>
  <c r="N187" i="128"/>
  <c r="N188" i="128"/>
  <c r="N189" i="128"/>
  <c r="N190" i="128"/>
  <c r="N191" i="128"/>
  <c r="N192" i="128"/>
  <c r="N193" i="128"/>
  <c r="N194" i="128"/>
  <c r="N195" i="128"/>
  <c r="N196" i="128"/>
  <c r="N197" i="128"/>
  <c r="N198" i="128"/>
  <c r="N199" i="128"/>
  <c r="N200" i="128"/>
  <c r="N201" i="128"/>
  <c r="N202" i="128"/>
  <c r="N203" i="128"/>
  <c r="N204" i="128"/>
  <c r="N205" i="128"/>
  <c r="N206" i="128"/>
  <c r="N207" i="128"/>
  <c r="N208" i="128"/>
  <c r="N209" i="128"/>
  <c r="N210" i="128"/>
  <c r="N211" i="128"/>
  <c r="N212" i="128"/>
  <c r="N213" i="128"/>
  <c r="N214" i="128"/>
  <c r="N215" i="128"/>
  <c r="N216" i="128"/>
  <c r="N217" i="128"/>
  <c r="N218" i="128"/>
  <c r="N219" i="128"/>
  <c r="N220" i="128"/>
  <c r="N221" i="128"/>
  <c r="N222" i="128"/>
  <c r="N223" i="128"/>
  <c r="N224" i="128"/>
  <c r="N225" i="128"/>
  <c r="N226" i="128"/>
  <c r="N227" i="128"/>
  <c r="N228" i="128"/>
  <c r="N229" i="128"/>
  <c r="N230" i="128"/>
  <c r="N231" i="128"/>
  <c r="N232" i="128"/>
  <c r="N233" i="128"/>
  <c r="N234" i="128"/>
  <c r="N235" i="128"/>
  <c r="N236" i="128"/>
  <c r="N237" i="128"/>
  <c r="N238" i="128"/>
  <c r="N239" i="128"/>
  <c r="N240" i="128"/>
  <c r="N241" i="128"/>
  <c r="N242" i="128"/>
  <c r="N243" i="128"/>
  <c r="N244" i="128"/>
  <c r="N245" i="128"/>
  <c r="N246" i="128"/>
  <c r="N247" i="128"/>
  <c r="N248" i="128"/>
  <c r="N249" i="128"/>
  <c r="N250" i="128"/>
  <c r="N251" i="128"/>
  <c r="N252" i="128"/>
  <c r="N253" i="128"/>
  <c r="N254" i="128"/>
  <c r="N255" i="128"/>
  <c r="N256" i="128"/>
  <c r="N257" i="128"/>
  <c r="N258" i="128"/>
  <c r="N259" i="128"/>
  <c r="N10" i="128"/>
  <c r="M11" i="128"/>
  <c r="M12" i="128"/>
  <c r="M13" i="128"/>
  <c r="M14" i="128"/>
  <c r="M15" i="128"/>
  <c r="M16" i="128"/>
  <c r="M17" i="128"/>
  <c r="M18" i="128"/>
  <c r="M19" i="128"/>
  <c r="M20" i="128"/>
  <c r="M21" i="128"/>
  <c r="M22" i="128"/>
  <c r="M23" i="128"/>
  <c r="M24" i="128"/>
  <c r="M25" i="128"/>
  <c r="M26" i="128"/>
  <c r="M27" i="128"/>
  <c r="M28" i="128"/>
  <c r="M29" i="128"/>
  <c r="M30" i="128"/>
  <c r="M31" i="128"/>
  <c r="M32" i="128"/>
  <c r="M33" i="128"/>
  <c r="M34" i="128"/>
  <c r="M35" i="128"/>
  <c r="M36" i="128"/>
  <c r="M37" i="128"/>
  <c r="M38" i="128"/>
  <c r="M39" i="128"/>
  <c r="M40" i="128"/>
  <c r="M41" i="128"/>
  <c r="M42" i="128"/>
  <c r="M43" i="128"/>
  <c r="M44" i="128"/>
  <c r="M45" i="128"/>
  <c r="M46" i="128"/>
  <c r="M47" i="128"/>
  <c r="M48" i="128"/>
  <c r="M49" i="128"/>
  <c r="M50" i="128"/>
  <c r="M51" i="128"/>
  <c r="M52" i="128"/>
  <c r="M53" i="128"/>
  <c r="M54" i="128"/>
  <c r="M55" i="128"/>
  <c r="M56" i="128"/>
  <c r="M57" i="128"/>
  <c r="M58" i="128"/>
  <c r="M59" i="128"/>
  <c r="M60" i="128"/>
  <c r="M61" i="128"/>
  <c r="M62" i="128"/>
  <c r="M63" i="128"/>
  <c r="M64" i="128"/>
  <c r="M65" i="128"/>
  <c r="M66" i="128"/>
  <c r="M67" i="128"/>
  <c r="M68" i="128"/>
  <c r="M69" i="128"/>
  <c r="M70" i="128"/>
  <c r="M71" i="128"/>
  <c r="M72" i="128"/>
  <c r="M73" i="128"/>
  <c r="M74" i="128"/>
  <c r="M75" i="128"/>
  <c r="M76" i="128"/>
  <c r="M77" i="128"/>
  <c r="M78" i="128"/>
  <c r="M79" i="128"/>
  <c r="M80" i="128"/>
  <c r="M81" i="128"/>
  <c r="M82" i="128"/>
  <c r="M83" i="128"/>
  <c r="M84" i="128"/>
  <c r="M85" i="128"/>
  <c r="M86" i="128"/>
  <c r="M87" i="128"/>
  <c r="M88" i="128"/>
  <c r="M89" i="128"/>
  <c r="M90" i="128"/>
  <c r="M91" i="128"/>
  <c r="M92" i="128"/>
  <c r="M93" i="128"/>
  <c r="M94" i="128"/>
  <c r="M95" i="128"/>
  <c r="M96" i="128"/>
  <c r="M97" i="128"/>
  <c r="M98" i="128"/>
  <c r="M99" i="128"/>
  <c r="M100" i="128"/>
  <c r="M101" i="128"/>
  <c r="M102" i="128"/>
  <c r="M103" i="128"/>
  <c r="M104" i="128"/>
  <c r="M105" i="128"/>
  <c r="M106" i="128"/>
  <c r="M107" i="128"/>
  <c r="M108" i="128"/>
  <c r="M109" i="128"/>
  <c r="M110" i="128"/>
  <c r="M111" i="128"/>
  <c r="M112" i="128"/>
  <c r="M113" i="128"/>
  <c r="M114" i="128"/>
  <c r="M115" i="128"/>
  <c r="M116" i="128"/>
  <c r="M117" i="128"/>
  <c r="M118" i="128"/>
  <c r="M119" i="128"/>
  <c r="M120" i="128"/>
  <c r="M121" i="128"/>
  <c r="M122" i="128"/>
  <c r="M123" i="128"/>
  <c r="M124" i="128"/>
  <c r="M125" i="128"/>
  <c r="M126" i="128"/>
  <c r="M127" i="128"/>
  <c r="M128" i="128"/>
  <c r="M129" i="128"/>
  <c r="M130" i="128"/>
  <c r="M131" i="128"/>
  <c r="M132" i="128"/>
  <c r="M133" i="128"/>
  <c r="M134" i="128"/>
  <c r="M135" i="128"/>
  <c r="M136" i="128"/>
  <c r="M137" i="128"/>
  <c r="M138" i="128"/>
  <c r="M139" i="128"/>
  <c r="M140" i="128"/>
  <c r="M141" i="128"/>
  <c r="M142" i="128"/>
  <c r="M143" i="128"/>
  <c r="M144" i="128"/>
  <c r="M145" i="128"/>
  <c r="M146" i="128"/>
  <c r="M147" i="128"/>
  <c r="M148" i="128"/>
  <c r="M149" i="128"/>
  <c r="M150" i="128"/>
  <c r="M151" i="128"/>
  <c r="M152" i="128"/>
  <c r="M153" i="128"/>
  <c r="M154" i="128"/>
  <c r="M155" i="128"/>
  <c r="M156" i="128"/>
  <c r="M157" i="128"/>
  <c r="M158" i="128"/>
  <c r="M159" i="128"/>
  <c r="M160" i="128"/>
  <c r="M161" i="128"/>
  <c r="M162" i="128"/>
  <c r="M163" i="128"/>
  <c r="M164" i="128"/>
  <c r="M165" i="128"/>
  <c r="M166" i="128"/>
  <c r="M167" i="128"/>
  <c r="M168" i="128"/>
  <c r="M169" i="128"/>
  <c r="M170" i="128"/>
  <c r="M171" i="128"/>
  <c r="M172" i="128"/>
  <c r="M173" i="128"/>
  <c r="M174" i="128"/>
  <c r="M175" i="128"/>
  <c r="M176" i="128"/>
  <c r="M177" i="128"/>
  <c r="M178" i="128"/>
  <c r="M179" i="128"/>
  <c r="M180" i="128"/>
  <c r="M181" i="128"/>
  <c r="M182" i="128"/>
  <c r="M183" i="128"/>
  <c r="M184" i="128"/>
  <c r="M185" i="128"/>
  <c r="M186" i="128"/>
  <c r="M187" i="128"/>
  <c r="M188" i="128"/>
  <c r="M189" i="128"/>
  <c r="M190" i="128"/>
  <c r="M191" i="128"/>
  <c r="M192" i="128"/>
  <c r="M193" i="128"/>
  <c r="M194" i="128"/>
  <c r="M195" i="128"/>
  <c r="M196" i="128"/>
  <c r="M197" i="128"/>
  <c r="M198" i="128"/>
  <c r="M199" i="128"/>
  <c r="M200" i="128"/>
  <c r="M201" i="128"/>
  <c r="M202" i="128"/>
  <c r="M203" i="128"/>
  <c r="M204" i="128"/>
  <c r="M205" i="128"/>
  <c r="M206" i="128"/>
  <c r="M207" i="128"/>
  <c r="M208" i="128"/>
  <c r="M209" i="128"/>
  <c r="M210" i="128"/>
  <c r="M211" i="128"/>
  <c r="M212" i="128"/>
  <c r="M213" i="128"/>
  <c r="M214" i="128"/>
  <c r="M215" i="128"/>
  <c r="M216" i="128"/>
  <c r="M217" i="128"/>
  <c r="M218" i="128"/>
  <c r="M219" i="128"/>
  <c r="M220" i="128"/>
  <c r="M221" i="128"/>
  <c r="M222" i="128"/>
  <c r="M223" i="128"/>
  <c r="M224" i="128"/>
  <c r="M225" i="128"/>
  <c r="M226" i="128"/>
  <c r="M227" i="128"/>
  <c r="M228" i="128"/>
  <c r="M229" i="128"/>
  <c r="M230" i="128"/>
  <c r="M231" i="128"/>
  <c r="M232" i="128"/>
  <c r="M233" i="128"/>
  <c r="M234" i="128"/>
  <c r="M235" i="128"/>
  <c r="M236" i="128"/>
  <c r="M237" i="128"/>
  <c r="M238" i="128"/>
  <c r="M239" i="128"/>
  <c r="M240" i="128"/>
  <c r="M241" i="128"/>
  <c r="M242" i="128"/>
  <c r="M243" i="128"/>
  <c r="M244" i="128"/>
  <c r="M245" i="128"/>
  <c r="M246" i="128"/>
  <c r="M247" i="128"/>
  <c r="M248" i="128"/>
  <c r="M249" i="128"/>
  <c r="M250" i="128"/>
  <c r="M251" i="128"/>
  <c r="M252" i="128"/>
  <c r="M253" i="128"/>
  <c r="M254" i="128"/>
  <c r="M255" i="128"/>
  <c r="M256" i="128"/>
  <c r="M257" i="128"/>
  <c r="M258" i="128"/>
  <c r="M259" i="128"/>
  <c r="M10" i="128"/>
  <c r="L11" i="128"/>
  <c r="L12" i="128"/>
  <c r="L13" i="128"/>
  <c r="L14" i="128"/>
  <c r="L15" i="128"/>
  <c r="L16" i="128"/>
  <c r="L17" i="128"/>
  <c r="L18" i="128"/>
  <c r="L19" i="128"/>
  <c r="L20" i="128"/>
  <c r="L21" i="128"/>
  <c r="L22" i="128"/>
  <c r="L23" i="128"/>
  <c r="L24" i="128"/>
  <c r="L25" i="128"/>
  <c r="L26" i="128"/>
  <c r="L27" i="128"/>
  <c r="L28" i="128"/>
  <c r="L29" i="128"/>
  <c r="L30" i="128"/>
  <c r="L31" i="128"/>
  <c r="L32" i="128"/>
  <c r="L33" i="128"/>
  <c r="L34" i="128"/>
  <c r="L35" i="128"/>
  <c r="L36" i="128"/>
  <c r="L37" i="128"/>
  <c r="L38" i="128"/>
  <c r="L39" i="128"/>
  <c r="L40" i="128"/>
  <c r="L41" i="128"/>
  <c r="L42" i="128"/>
  <c r="L43" i="128"/>
  <c r="L44" i="128"/>
  <c r="L45" i="128"/>
  <c r="L46" i="128"/>
  <c r="L47" i="128"/>
  <c r="L48" i="128"/>
  <c r="L49" i="128"/>
  <c r="L50" i="128"/>
  <c r="L51" i="128"/>
  <c r="L52" i="128"/>
  <c r="L53" i="128"/>
  <c r="L54" i="128"/>
  <c r="L55" i="128"/>
  <c r="L56" i="128"/>
  <c r="L57" i="128"/>
  <c r="L58" i="128"/>
  <c r="L59" i="128"/>
  <c r="L60" i="128"/>
  <c r="L61" i="128"/>
  <c r="L62" i="128"/>
  <c r="L63" i="128"/>
  <c r="L64" i="128"/>
  <c r="L65" i="128"/>
  <c r="L66" i="128"/>
  <c r="L67" i="128"/>
  <c r="L68" i="128"/>
  <c r="L69" i="128"/>
  <c r="L70" i="128"/>
  <c r="L71" i="128"/>
  <c r="L72" i="128"/>
  <c r="L73" i="128"/>
  <c r="L74" i="128"/>
  <c r="L75" i="128"/>
  <c r="L76" i="128"/>
  <c r="L77" i="128"/>
  <c r="L78" i="128"/>
  <c r="L79" i="128"/>
  <c r="L80" i="128"/>
  <c r="L81" i="128"/>
  <c r="L82" i="128"/>
  <c r="L83" i="128"/>
  <c r="L84" i="128"/>
  <c r="L85" i="128"/>
  <c r="L86" i="128"/>
  <c r="L87" i="128"/>
  <c r="L88" i="128"/>
  <c r="L89" i="128"/>
  <c r="L90" i="128"/>
  <c r="L91" i="128"/>
  <c r="L92" i="128"/>
  <c r="L93" i="128"/>
  <c r="L94" i="128"/>
  <c r="L95" i="128"/>
  <c r="L96" i="128"/>
  <c r="L97" i="128"/>
  <c r="L98" i="128"/>
  <c r="L99" i="128"/>
  <c r="L100" i="128"/>
  <c r="L101" i="128"/>
  <c r="L102" i="128"/>
  <c r="L103" i="128"/>
  <c r="L104" i="128"/>
  <c r="L105" i="128"/>
  <c r="L106" i="128"/>
  <c r="L107" i="128"/>
  <c r="L108" i="128"/>
  <c r="L109" i="128"/>
  <c r="L110" i="128"/>
  <c r="L111" i="128"/>
  <c r="L112" i="128"/>
  <c r="L113" i="128"/>
  <c r="L114" i="128"/>
  <c r="L115" i="128"/>
  <c r="L116" i="128"/>
  <c r="L117" i="128"/>
  <c r="L118" i="128"/>
  <c r="L119" i="128"/>
  <c r="L120" i="128"/>
  <c r="L121" i="128"/>
  <c r="L122" i="128"/>
  <c r="L123" i="128"/>
  <c r="L124" i="128"/>
  <c r="L125" i="128"/>
  <c r="L126" i="128"/>
  <c r="L127" i="128"/>
  <c r="L128" i="128"/>
  <c r="L129" i="128"/>
  <c r="L130" i="128"/>
  <c r="L131" i="128"/>
  <c r="L132" i="128"/>
  <c r="L133" i="128"/>
  <c r="L134" i="128"/>
  <c r="L135" i="128"/>
  <c r="L136" i="128"/>
  <c r="L137" i="128"/>
  <c r="L138" i="128"/>
  <c r="L139" i="128"/>
  <c r="L140" i="128"/>
  <c r="L141" i="128"/>
  <c r="L142" i="128"/>
  <c r="L143" i="128"/>
  <c r="L144" i="128"/>
  <c r="L145" i="128"/>
  <c r="L146" i="128"/>
  <c r="L147" i="128"/>
  <c r="L148" i="128"/>
  <c r="L149" i="128"/>
  <c r="L150" i="128"/>
  <c r="L151" i="128"/>
  <c r="L152" i="128"/>
  <c r="L153" i="128"/>
  <c r="L154" i="128"/>
  <c r="L155" i="128"/>
  <c r="L156" i="128"/>
  <c r="L157" i="128"/>
  <c r="L158" i="128"/>
  <c r="L159" i="128"/>
  <c r="L160" i="128"/>
  <c r="L161" i="128"/>
  <c r="L162" i="128"/>
  <c r="L163" i="128"/>
  <c r="L164" i="128"/>
  <c r="L165" i="128"/>
  <c r="L166" i="128"/>
  <c r="L167" i="128"/>
  <c r="L168" i="128"/>
  <c r="L169" i="128"/>
  <c r="L170" i="128"/>
  <c r="L171" i="128"/>
  <c r="L172" i="128"/>
  <c r="L173" i="128"/>
  <c r="L174" i="128"/>
  <c r="L175" i="128"/>
  <c r="L176" i="128"/>
  <c r="L177" i="128"/>
  <c r="L178" i="128"/>
  <c r="L179" i="128"/>
  <c r="L180" i="128"/>
  <c r="L181" i="128"/>
  <c r="L182" i="128"/>
  <c r="L183" i="128"/>
  <c r="L184" i="128"/>
  <c r="L185" i="128"/>
  <c r="L186" i="128"/>
  <c r="L187" i="128"/>
  <c r="L188" i="128"/>
  <c r="L189" i="128"/>
  <c r="L190" i="128"/>
  <c r="L191" i="128"/>
  <c r="L192" i="128"/>
  <c r="L193" i="128"/>
  <c r="L194" i="128"/>
  <c r="L195" i="128"/>
  <c r="L196" i="128"/>
  <c r="L197" i="128"/>
  <c r="L198" i="128"/>
  <c r="L199" i="128"/>
  <c r="L200" i="128"/>
  <c r="L201" i="128"/>
  <c r="L202" i="128"/>
  <c r="L203" i="128"/>
  <c r="L204" i="128"/>
  <c r="L205" i="128"/>
  <c r="L206" i="128"/>
  <c r="L207" i="128"/>
  <c r="L208" i="128"/>
  <c r="L209" i="128"/>
  <c r="L210" i="128"/>
  <c r="L211" i="128"/>
  <c r="L212" i="128"/>
  <c r="L213" i="128"/>
  <c r="L214" i="128"/>
  <c r="L215" i="128"/>
  <c r="L216" i="128"/>
  <c r="L217" i="128"/>
  <c r="L218" i="128"/>
  <c r="L219" i="128"/>
  <c r="L220" i="128"/>
  <c r="L221" i="128"/>
  <c r="L222" i="128"/>
  <c r="L223" i="128"/>
  <c r="L224" i="128"/>
  <c r="L225" i="128"/>
  <c r="L226" i="128"/>
  <c r="L227" i="128"/>
  <c r="L228" i="128"/>
  <c r="L229" i="128"/>
  <c r="L230" i="128"/>
  <c r="L231" i="128"/>
  <c r="L232" i="128"/>
  <c r="L233" i="128"/>
  <c r="L234" i="128"/>
  <c r="L235" i="128"/>
  <c r="L236" i="128"/>
  <c r="L237" i="128"/>
  <c r="L238" i="128"/>
  <c r="L239" i="128"/>
  <c r="L240" i="128"/>
  <c r="L241" i="128"/>
  <c r="L242" i="128"/>
  <c r="L243" i="128"/>
  <c r="L244" i="128"/>
  <c r="L245" i="128"/>
  <c r="L246" i="128"/>
  <c r="L247" i="128"/>
  <c r="L248" i="128"/>
  <c r="L249" i="128"/>
  <c r="L250" i="128"/>
  <c r="L251" i="128"/>
  <c r="L252" i="128"/>
  <c r="L253" i="128"/>
  <c r="L254" i="128"/>
  <c r="L255" i="128"/>
  <c r="L256" i="128"/>
  <c r="L257" i="128"/>
  <c r="L258" i="128"/>
  <c r="L259" i="128"/>
  <c r="L10" i="128"/>
  <c r="K11" i="128"/>
  <c r="K12" i="128"/>
  <c r="K13" i="128"/>
  <c r="K14" i="128"/>
  <c r="K15" i="128"/>
  <c r="K16" i="128"/>
  <c r="K17" i="128"/>
  <c r="K18" i="128"/>
  <c r="K19" i="128"/>
  <c r="K20" i="128"/>
  <c r="K21" i="128"/>
  <c r="K22" i="128"/>
  <c r="K23" i="128"/>
  <c r="K24" i="128"/>
  <c r="K25" i="128"/>
  <c r="K26" i="128"/>
  <c r="K27" i="128"/>
  <c r="K28" i="128"/>
  <c r="K29" i="128"/>
  <c r="K30" i="128"/>
  <c r="K31" i="128"/>
  <c r="K32" i="128"/>
  <c r="K33" i="128"/>
  <c r="K34" i="128"/>
  <c r="K35" i="128"/>
  <c r="K36" i="128"/>
  <c r="K37" i="128"/>
  <c r="K38" i="128"/>
  <c r="K39" i="128"/>
  <c r="K40" i="128"/>
  <c r="K41" i="128"/>
  <c r="K42" i="128"/>
  <c r="K43" i="128"/>
  <c r="K44" i="128"/>
  <c r="K45" i="128"/>
  <c r="K46" i="128"/>
  <c r="K47" i="128"/>
  <c r="K48" i="128"/>
  <c r="K49" i="128"/>
  <c r="K50" i="128"/>
  <c r="K51" i="128"/>
  <c r="K52" i="128"/>
  <c r="K53" i="128"/>
  <c r="K54" i="128"/>
  <c r="K55" i="128"/>
  <c r="K56" i="128"/>
  <c r="K57" i="128"/>
  <c r="K58" i="128"/>
  <c r="K59" i="128"/>
  <c r="K60" i="128"/>
  <c r="K61" i="128"/>
  <c r="K62" i="128"/>
  <c r="K63" i="128"/>
  <c r="K64" i="128"/>
  <c r="K65" i="128"/>
  <c r="K66" i="128"/>
  <c r="K67" i="128"/>
  <c r="K68" i="128"/>
  <c r="K69" i="128"/>
  <c r="K70" i="128"/>
  <c r="K71" i="128"/>
  <c r="K72" i="128"/>
  <c r="K73" i="128"/>
  <c r="K74" i="128"/>
  <c r="K75" i="128"/>
  <c r="K76" i="128"/>
  <c r="K77" i="128"/>
  <c r="K78" i="128"/>
  <c r="K79" i="128"/>
  <c r="K80" i="128"/>
  <c r="K81" i="128"/>
  <c r="K82" i="128"/>
  <c r="K83" i="128"/>
  <c r="K84" i="128"/>
  <c r="K85" i="128"/>
  <c r="K86" i="128"/>
  <c r="K87" i="128"/>
  <c r="K88" i="128"/>
  <c r="K89" i="128"/>
  <c r="K90" i="128"/>
  <c r="K91" i="128"/>
  <c r="K92" i="128"/>
  <c r="K93" i="128"/>
  <c r="K94" i="128"/>
  <c r="K95" i="128"/>
  <c r="K96" i="128"/>
  <c r="K97" i="128"/>
  <c r="K98" i="128"/>
  <c r="K99" i="128"/>
  <c r="K100" i="128"/>
  <c r="K101" i="128"/>
  <c r="K102" i="128"/>
  <c r="K103" i="128"/>
  <c r="K104" i="128"/>
  <c r="K105" i="128"/>
  <c r="K106" i="128"/>
  <c r="K107" i="128"/>
  <c r="K108" i="128"/>
  <c r="K109" i="128"/>
  <c r="K110" i="128"/>
  <c r="K111" i="128"/>
  <c r="K112" i="128"/>
  <c r="K113" i="128"/>
  <c r="K114" i="128"/>
  <c r="K115" i="128"/>
  <c r="K116" i="128"/>
  <c r="K117" i="128"/>
  <c r="K118" i="128"/>
  <c r="K119" i="128"/>
  <c r="K120" i="128"/>
  <c r="K121" i="128"/>
  <c r="K122" i="128"/>
  <c r="K123" i="128"/>
  <c r="K124" i="128"/>
  <c r="K125" i="128"/>
  <c r="K126" i="128"/>
  <c r="K127" i="128"/>
  <c r="K128" i="128"/>
  <c r="K129" i="128"/>
  <c r="K130" i="128"/>
  <c r="K131" i="128"/>
  <c r="K132" i="128"/>
  <c r="K133" i="128"/>
  <c r="K134" i="128"/>
  <c r="K135" i="128"/>
  <c r="K136" i="128"/>
  <c r="K137" i="128"/>
  <c r="K138" i="128"/>
  <c r="K139" i="128"/>
  <c r="K140" i="128"/>
  <c r="K141" i="128"/>
  <c r="K142" i="128"/>
  <c r="K143" i="128"/>
  <c r="K144" i="128"/>
  <c r="K145" i="128"/>
  <c r="K146" i="128"/>
  <c r="K147" i="128"/>
  <c r="K148" i="128"/>
  <c r="K149" i="128"/>
  <c r="K150" i="128"/>
  <c r="K151" i="128"/>
  <c r="K152" i="128"/>
  <c r="K153" i="128"/>
  <c r="K154" i="128"/>
  <c r="K155" i="128"/>
  <c r="K156" i="128"/>
  <c r="K157" i="128"/>
  <c r="K158" i="128"/>
  <c r="K159" i="128"/>
  <c r="K160" i="128"/>
  <c r="K161" i="128"/>
  <c r="K162" i="128"/>
  <c r="K163" i="128"/>
  <c r="K164" i="128"/>
  <c r="K165" i="128"/>
  <c r="K166" i="128"/>
  <c r="K167" i="128"/>
  <c r="K168" i="128"/>
  <c r="K169" i="128"/>
  <c r="K170" i="128"/>
  <c r="K171" i="128"/>
  <c r="K172" i="128"/>
  <c r="K173" i="128"/>
  <c r="K174" i="128"/>
  <c r="K175" i="128"/>
  <c r="K176" i="128"/>
  <c r="K177" i="128"/>
  <c r="K178" i="128"/>
  <c r="K179" i="128"/>
  <c r="K180" i="128"/>
  <c r="K181" i="128"/>
  <c r="K182" i="128"/>
  <c r="K183" i="128"/>
  <c r="K184" i="128"/>
  <c r="K185" i="128"/>
  <c r="K186" i="128"/>
  <c r="K187" i="128"/>
  <c r="K188" i="128"/>
  <c r="K189" i="128"/>
  <c r="K190" i="128"/>
  <c r="K191" i="128"/>
  <c r="K192" i="128"/>
  <c r="K193" i="128"/>
  <c r="K194" i="128"/>
  <c r="K195" i="128"/>
  <c r="K196" i="128"/>
  <c r="K197" i="128"/>
  <c r="K198" i="128"/>
  <c r="K199" i="128"/>
  <c r="K200" i="128"/>
  <c r="K201" i="128"/>
  <c r="K202" i="128"/>
  <c r="K203" i="128"/>
  <c r="K204" i="128"/>
  <c r="K205" i="128"/>
  <c r="K206" i="128"/>
  <c r="K207" i="128"/>
  <c r="K208" i="128"/>
  <c r="K209" i="128"/>
  <c r="K210" i="128"/>
  <c r="K211" i="128"/>
  <c r="K212" i="128"/>
  <c r="K213" i="128"/>
  <c r="K214" i="128"/>
  <c r="K215" i="128"/>
  <c r="K216" i="128"/>
  <c r="K217" i="128"/>
  <c r="K218" i="128"/>
  <c r="K219" i="128"/>
  <c r="K220" i="128"/>
  <c r="K221" i="128"/>
  <c r="K222" i="128"/>
  <c r="K223" i="128"/>
  <c r="K224" i="128"/>
  <c r="K225" i="128"/>
  <c r="K226" i="128"/>
  <c r="K227" i="128"/>
  <c r="K228" i="128"/>
  <c r="K229" i="128"/>
  <c r="K230" i="128"/>
  <c r="K231" i="128"/>
  <c r="K232" i="128"/>
  <c r="K233" i="128"/>
  <c r="K234" i="128"/>
  <c r="K235" i="128"/>
  <c r="K236" i="128"/>
  <c r="K237" i="128"/>
  <c r="K238" i="128"/>
  <c r="K239" i="128"/>
  <c r="K240" i="128"/>
  <c r="K241" i="128"/>
  <c r="K242" i="128"/>
  <c r="K243" i="128"/>
  <c r="K244" i="128"/>
  <c r="K245" i="128"/>
  <c r="K246" i="128"/>
  <c r="K247" i="128"/>
  <c r="K248" i="128"/>
  <c r="K249" i="128"/>
  <c r="K250" i="128"/>
  <c r="K251" i="128"/>
  <c r="K252" i="128"/>
  <c r="K253" i="128"/>
  <c r="K254" i="128"/>
  <c r="K255" i="128"/>
  <c r="K256" i="128"/>
  <c r="K257" i="128"/>
  <c r="K258" i="128"/>
  <c r="K259" i="128"/>
  <c r="K10" i="128"/>
  <c r="J11" i="128"/>
  <c r="J12" i="128"/>
  <c r="J13" i="128"/>
  <c r="J14" i="128"/>
  <c r="J15" i="128"/>
  <c r="J16" i="128"/>
  <c r="J17" i="128"/>
  <c r="J18" i="128"/>
  <c r="J19" i="128"/>
  <c r="J20" i="128"/>
  <c r="J21" i="128"/>
  <c r="J22" i="128"/>
  <c r="J23" i="128"/>
  <c r="J24" i="128"/>
  <c r="J25" i="128"/>
  <c r="J26" i="128"/>
  <c r="J27" i="128"/>
  <c r="J28" i="128"/>
  <c r="J29" i="128"/>
  <c r="J30" i="128"/>
  <c r="J31" i="128"/>
  <c r="J32" i="128"/>
  <c r="J33" i="128"/>
  <c r="J34" i="128"/>
  <c r="J35" i="128"/>
  <c r="J36" i="128"/>
  <c r="J37" i="128"/>
  <c r="J38" i="128"/>
  <c r="J39" i="128"/>
  <c r="J40" i="128"/>
  <c r="J41" i="128"/>
  <c r="J42" i="128"/>
  <c r="J43" i="128"/>
  <c r="J44" i="128"/>
  <c r="J45" i="128"/>
  <c r="J46" i="128"/>
  <c r="J47" i="128"/>
  <c r="J48" i="128"/>
  <c r="J49" i="128"/>
  <c r="J50" i="128"/>
  <c r="J51" i="128"/>
  <c r="J52" i="128"/>
  <c r="J53" i="128"/>
  <c r="J54" i="128"/>
  <c r="J55" i="128"/>
  <c r="J56" i="128"/>
  <c r="J57" i="128"/>
  <c r="J58" i="128"/>
  <c r="J59" i="128"/>
  <c r="J60" i="128"/>
  <c r="J61" i="128"/>
  <c r="J62" i="128"/>
  <c r="J63" i="128"/>
  <c r="J64" i="128"/>
  <c r="J65" i="128"/>
  <c r="J66" i="128"/>
  <c r="J67" i="128"/>
  <c r="J68" i="128"/>
  <c r="J69" i="128"/>
  <c r="J70" i="128"/>
  <c r="J71" i="128"/>
  <c r="J72" i="128"/>
  <c r="J73" i="128"/>
  <c r="J74" i="128"/>
  <c r="J75" i="128"/>
  <c r="J76" i="128"/>
  <c r="J77" i="128"/>
  <c r="J78" i="128"/>
  <c r="J79" i="128"/>
  <c r="J80" i="128"/>
  <c r="J81" i="128"/>
  <c r="J82" i="128"/>
  <c r="J83" i="128"/>
  <c r="J84" i="128"/>
  <c r="J85" i="128"/>
  <c r="J86" i="128"/>
  <c r="J87" i="128"/>
  <c r="J88" i="128"/>
  <c r="J89" i="128"/>
  <c r="J90" i="128"/>
  <c r="J91" i="128"/>
  <c r="J92" i="128"/>
  <c r="J93" i="128"/>
  <c r="J94" i="128"/>
  <c r="J95" i="128"/>
  <c r="J96" i="128"/>
  <c r="J97" i="128"/>
  <c r="J98" i="128"/>
  <c r="J99" i="128"/>
  <c r="J100" i="128"/>
  <c r="J101" i="128"/>
  <c r="J102" i="128"/>
  <c r="J103" i="128"/>
  <c r="J104" i="128"/>
  <c r="J105" i="128"/>
  <c r="J106" i="128"/>
  <c r="J107" i="128"/>
  <c r="J108" i="128"/>
  <c r="J109" i="128"/>
  <c r="J110" i="128"/>
  <c r="J111" i="128"/>
  <c r="J112" i="128"/>
  <c r="J113" i="128"/>
  <c r="J114" i="128"/>
  <c r="J115" i="128"/>
  <c r="J116" i="128"/>
  <c r="J117" i="128"/>
  <c r="J118" i="128"/>
  <c r="J119" i="128"/>
  <c r="J120" i="128"/>
  <c r="J121" i="128"/>
  <c r="J122" i="128"/>
  <c r="J123" i="128"/>
  <c r="J124" i="128"/>
  <c r="J125" i="128"/>
  <c r="J126" i="128"/>
  <c r="J127" i="128"/>
  <c r="J128" i="128"/>
  <c r="J129" i="128"/>
  <c r="J130" i="128"/>
  <c r="J131" i="128"/>
  <c r="J132" i="128"/>
  <c r="J133" i="128"/>
  <c r="J134" i="128"/>
  <c r="J135" i="128"/>
  <c r="J136" i="128"/>
  <c r="J137" i="128"/>
  <c r="J138" i="128"/>
  <c r="J139" i="128"/>
  <c r="J140" i="128"/>
  <c r="J141" i="128"/>
  <c r="J142" i="128"/>
  <c r="J143" i="128"/>
  <c r="J144" i="128"/>
  <c r="J145" i="128"/>
  <c r="J146" i="128"/>
  <c r="J147" i="128"/>
  <c r="J148" i="128"/>
  <c r="J149" i="128"/>
  <c r="J150" i="128"/>
  <c r="J151" i="128"/>
  <c r="J152" i="128"/>
  <c r="J153" i="128"/>
  <c r="J154" i="128"/>
  <c r="J155" i="128"/>
  <c r="J156" i="128"/>
  <c r="J157" i="128"/>
  <c r="J158" i="128"/>
  <c r="J159" i="128"/>
  <c r="J160" i="128"/>
  <c r="J161" i="128"/>
  <c r="J162" i="128"/>
  <c r="J163" i="128"/>
  <c r="J164" i="128"/>
  <c r="J165" i="128"/>
  <c r="J166" i="128"/>
  <c r="J167" i="128"/>
  <c r="J168" i="128"/>
  <c r="J169" i="128"/>
  <c r="J170" i="128"/>
  <c r="J171" i="128"/>
  <c r="J172" i="128"/>
  <c r="J173" i="128"/>
  <c r="J174" i="128"/>
  <c r="J175" i="128"/>
  <c r="J176" i="128"/>
  <c r="J177" i="128"/>
  <c r="J178" i="128"/>
  <c r="J179" i="128"/>
  <c r="J180" i="128"/>
  <c r="J181" i="128"/>
  <c r="J182" i="128"/>
  <c r="J183" i="128"/>
  <c r="J184" i="128"/>
  <c r="J185" i="128"/>
  <c r="J186" i="128"/>
  <c r="J187" i="128"/>
  <c r="J188" i="128"/>
  <c r="J189" i="128"/>
  <c r="J190" i="128"/>
  <c r="J191" i="128"/>
  <c r="J192" i="128"/>
  <c r="J193" i="128"/>
  <c r="J194" i="128"/>
  <c r="J195" i="128"/>
  <c r="J196" i="128"/>
  <c r="J197" i="128"/>
  <c r="J198" i="128"/>
  <c r="J199" i="128"/>
  <c r="J200" i="128"/>
  <c r="J201" i="128"/>
  <c r="J202" i="128"/>
  <c r="J203" i="128"/>
  <c r="J204" i="128"/>
  <c r="J205" i="128"/>
  <c r="J206" i="128"/>
  <c r="J207" i="128"/>
  <c r="J208" i="128"/>
  <c r="J209" i="128"/>
  <c r="J210" i="128"/>
  <c r="J211" i="128"/>
  <c r="J212" i="128"/>
  <c r="J213" i="128"/>
  <c r="J214" i="128"/>
  <c r="J215" i="128"/>
  <c r="J216" i="128"/>
  <c r="J217" i="128"/>
  <c r="J218" i="128"/>
  <c r="J219" i="128"/>
  <c r="J220" i="128"/>
  <c r="J221" i="128"/>
  <c r="J222" i="128"/>
  <c r="J223" i="128"/>
  <c r="J224" i="128"/>
  <c r="J225" i="128"/>
  <c r="J226" i="128"/>
  <c r="J227" i="128"/>
  <c r="J228" i="128"/>
  <c r="J229" i="128"/>
  <c r="J230" i="128"/>
  <c r="J231" i="128"/>
  <c r="J232" i="128"/>
  <c r="J233" i="128"/>
  <c r="J234" i="128"/>
  <c r="J235" i="128"/>
  <c r="J236" i="128"/>
  <c r="J237" i="128"/>
  <c r="J238" i="128"/>
  <c r="J239" i="128"/>
  <c r="J240" i="128"/>
  <c r="J241" i="128"/>
  <c r="J242" i="128"/>
  <c r="J243" i="128"/>
  <c r="J244" i="128"/>
  <c r="J245" i="128"/>
  <c r="J246" i="128"/>
  <c r="J247" i="128"/>
  <c r="J248" i="128"/>
  <c r="J249" i="128"/>
  <c r="J250" i="128"/>
  <c r="J251" i="128"/>
  <c r="J252" i="128"/>
  <c r="J253" i="128"/>
  <c r="J254" i="128"/>
  <c r="J255" i="128"/>
  <c r="J256" i="128"/>
  <c r="J257" i="128"/>
  <c r="J258" i="128"/>
  <c r="J259" i="128"/>
  <c r="J10" i="128"/>
  <c r="I11" i="128"/>
  <c r="I12" i="128"/>
  <c r="I13" i="128"/>
  <c r="I14" i="128"/>
  <c r="I15" i="128"/>
  <c r="I16" i="128"/>
  <c r="I17" i="128"/>
  <c r="I18" i="128"/>
  <c r="I19" i="128"/>
  <c r="I20" i="128"/>
  <c r="I21" i="128"/>
  <c r="I22" i="128"/>
  <c r="I23" i="128"/>
  <c r="I24" i="128"/>
  <c r="I25" i="128"/>
  <c r="I26" i="128"/>
  <c r="I27" i="128"/>
  <c r="I28" i="128"/>
  <c r="I29" i="128"/>
  <c r="I30" i="128"/>
  <c r="I31" i="128"/>
  <c r="I32" i="128"/>
  <c r="I33" i="128"/>
  <c r="I34" i="128"/>
  <c r="I35" i="128"/>
  <c r="I36" i="128"/>
  <c r="I37" i="128"/>
  <c r="I38" i="128"/>
  <c r="I39" i="128"/>
  <c r="I40" i="128"/>
  <c r="I41" i="128"/>
  <c r="I42" i="128"/>
  <c r="I43" i="128"/>
  <c r="I44" i="128"/>
  <c r="I45" i="128"/>
  <c r="I46" i="128"/>
  <c r="I47" i="128"/>
  <c r="I48" i="128"/>
  <c r="I49" i="128"/>
  <c r="I50" i="128"/>
  <c r="I51" i="128"/>
  <c r="I52" i="128"/>
  <c r="I53" i="128"/>
  <c r="I54" i="128"/>
  <c r="I55" i="128"/>
  <c r="I56" i="128"/>
  <c r="I57" i="128"/>
  <c r="I58" i="128"/>
  <c r="I59" i="128"/>
  <c r="I60" i="128"/>
  <c r="I61" i="128"/>
  <c r="I62" i="128"/>
  <c r="I63" i="128"/>
  <c r="I64" i="128"/>
  <c r="I65" i="128"/>
  <c r="I66" i="128"/>
  <c r="I67" i="128"/>
  <c r="I68" i="128"/>
  <c r="I69" i="128"/>
  <c r="I70" i="128"/>
  <c r="I71" i="128"/>
  <c r="I72" i="128"/>
  <c r="I73" i="128"/>
  <c r="I74" i="128"/>
  <c r="I75" i="128"/>
  <c r="I76" i="128"/>
  <c r="I77" i="128"/>
  <c r="I78" i="128"/>
  <c r="I79" i="128"/>
  <c r="I80" i="128"/>
  <c r="I81" i="128"/>
  <c r="I82" i="128"/>
  <c r="I83" i="128"/>
  <c r="I84" i="128"/>
  <c r="I85" i="128"/>
  <c r="I86" i="128"/>
  <c r="I87" i="128"/>
  <c r="I88" i="128"/>
  <c r="I89" i="128"/>
  <c r="I90" i="128"/>
  <c r="I91" i="128"/>
  <c r="I92" i="128"/>
  <c r="I93" i="128"/>
  <c r="I94" i="128"/>
  <c r="I95" i="128"/>
  <c r="I96" i="128"/>
  <c r="I97" i="128"/>
  <c r="I98" i="128"/>
  <c r="I99" i="128"/>
  <c r="I100" i="128"/>
  <c r="I101" i="128"/>
  <c r="I102" i="128"/>
  <c r="I103" i="128"/>
  <c r="I104" i="128"/>
  <c r="I105" i="128"/>
  <c r="I106" i="128"/>
  <c r="I107" i="128"/>
  <c r="I108" i="128"/>
  <c r="I109" i="128"/>
  <c r="I110" i="128"/>
  <c r="I111" i="128"/>
  <c r="I112" i="128"/>
  <c r="I113" i="128"/>
  <c r="I114" i="128"/>
  <c r="I115" i="128"/>
  <c r="I116" i="128"/>
  <c r="I117" i="128"/>
  <c r="I118" i="128"/>
  <c r="I119" i="128"/>
  <c r="I120" i="128"/>
  <c r="I121" i="128"/>
  <c r="I122" i="128"/>
  <c r="I123" i="128"/>
  <c r="I124" i="128"/>
  <c r="I125" i="128"/>
  <c r="I126" i="128"/>
  <c r="I127" i="128"/>
  <c r="I128" i="128"/>
  <c r="I129" i="128"/>
  <c r="I130" i="128"/>
  <c r="I131" i="128"/>
  <c r="I132" i="128"/>
  <c r="I133" i="128"/>
  <c r="I134" i="128"/>
  <c r="I135" i="128"/>
  <c r="I136" i="128"/>
  <c r="I137" i="128"/>
  <c r="I138" i="128"/>
  <c r="I139" i="128"/>
  <c r="I140" i="128"/>
  <c r="I141" i="128"/>
  <c r="I142" i="128"/>
  <c r="I143" i="128"/>
  <c r="I144" i="128"/>
  <c r="I145" i="128"/>
  <c r="I146" i="128"/>
  <c r="I147" i="128"/>
  <c r="I148" i="128"/>
  <c r="I149" i="128"/>
  <c r="I150" i="128"/>
  <c r="I151" i="128"/>
  <c r="I152" i="128"/>
  <c r="I153" i="128"/>
  <c r="I154" i="128"/>
  <c r="I155" i="128"/>
  <c r="I156" i="128"/>
  <c r="I157" i="128"/>
  <c r="I158" i="128"/>
  <c r="I159" i="128"/>
  <c r="I160" i="128"/>
  <c r="I161" i="128"/>
  <c r="I162" i="128"/>
  <c r="I163" i="128"/>
  <c r="I164" i="128"/>
  <c r="I165" i="128"/>
  <c r="I166" i="128"/>
  <c r="I167" i="128"/>
  <c r="I168" i="128"/>
  <c r="I169" i="128"/>
  <c r="I170" i="128"/>
  <c r="I171" i="128"/>
  <c r="I172" i="128"/>
  <c r="I173" i="128"/>
  <c r="I174" i="128"/>
  <c r="I175" i="128"/>
  <c r="I176" i="128"/>
  <c r="I177" i="128"/>
  <c r="I178" i="128"/>
  <c r="I179" i="128"/>
  <c r="I180" i="128"/>
  <c r="I181" i="128"/>
  <c r="I182" i="128"/>
  <c r="I183" i="128"/>
  <c r="I184" i="128"/>
  <c r="I185" i="128"/>
  <c r="I186" i="128"/>
  <c r="I187" i="128"/>
  <c r="I188" i="128"/>
  <c r="I189" i="128"/>
  <c r="I190" i="128"/>
  <c r="I191" i="128"/>
  <c r="I192" i="128"/>
  <c r="I193" i="128"/>
  <c r="I194" i="128"/>
  <c r="I195" i="128"/>
  <c r="I196" i="128"/>
  <c r="I197" i="128"/>
  <c r="I198" i="128"/>
  <c r="I199" i="128"/>
  <c r="I200" i="128"/>
  <c r="I201" i="128"/>
  <c r="I202" i="128"/>
  <c r="I203" i="128"/>
  <c r="I204" i="128"/>
  <c r="I205" i="128"/>
  <c r="I206" i="128"/>
  <c r="I207" i="128"/>
  <c r="I208" i="128"/>
  <c r="I209" i="128"/>
  <c r="I210" i="128"/>
  <c r="I211" i="128"/>
  <c r="I212" i="128"/>
  <c r="I213" i="128"/>
  <c r="I214" i="128"/>
  <c r="I215" i="128"/>
  <c r="I216" i="128"/>
  <c r="I217" i="128"/>
  <c r="I218" i="128"/>
  <c r="I219" i="128"/>
  <c r="I220" i="128"/>
  <c r="I221" i="128"/>
  <c r="I222" i="128"/>
  <c r="I223" i="128"/>
  <c r="I224" i="128"/>
  <c r="I225" i="128"/>
  <c r="I226" i="128"/>
  <c r="I227" i="128"/>
  <c r="I228" i="128"/>
  <c r="I229" i="128"/>
  <c r="I230" i="128"/>
  <c r="I231" i="128"/>
  <c r="I232" i="128"/>
  <c r="I233" i="128"/>
  <c r="I234" i="128"/>
  <c r="I235" i="128"/>
  <c r="I236" i="128"/>
  <c r="I237" i="128"/>
  <c r="I238" i="128"/>
  <c r="I239" i="128"/>
  <c r="I240" i="128"/>
  <c r="I241" i="128"/>
  <c r="I242" i="128"/>
  <c r="I243" i="128"/>
  <c r="I244" i="128"/>
  <c r="I245" i="128"/>
  <c r="I246" i="128"/>
  <c r="I247" i="128"/>
  <c r="I248" i="128"/>
  <c r="I249" i="128"/>
  <c r="I250" i="128"/>
  <c r="I251" i="128"/>
  <c r="I252" i="128"/>
  <c r="I253" i="128"/>
  <c r="I254" i="128"/>
  <c r="I255" i="128"/>
  <c r="I256" i="128"/>
  <c r="I257" i="128"/>
  <c r="I258" i="128"/>
  <c r="I259" i="128"/>
  <c r="I10" i="128"/>
  <c r="I11" i="129"/>
  <c r="I12" i="129"/>
  <c r="I13" i="129"/>
  <c r="I14" i="129"/>
  <c r="I15" i="129"/>
  <c r="I16" i="129"/>
  <c r="I17" i="129"/>
  <c r="I18" i="129"/>
  <c r="I19" i="129"/>
  <c r="I20" i="129"/>
  <c r="I21" i="129"/>
  <c r="I22" i="129"/>
  <c r="I23" i="129"/>
  <c r="I24" i="129"/>
  <c r="I25" i="129"/>
  <c r="I26" i="129"/>
  <c r="I27" i="129"/>
  <c r="I28" i="129"/>
  <c r="I29" i="129"/>
  <c r="I30" i="129"/>
  <c r="I31" i="129"/>
  <c r="I32" i="129"/>
  <c r="I33" i="129"/>
  <c r="I34" i="129"/>
  <c r="I35" i="129"/>
  <c r="I36" i="129"/>
  <c r="I37" i="129"/>
  <c r="I38" i="129"/>
  <c r="I39" i="129"/>
  <c r="I40" i="129"/>
  <c r="I41" i="129"/>
  <c r="I42" i="129"/>
  <c r="I43" i="129"/>
  <c r="I44" i="129"/>
  <c r="I45" i="129"/>
  <c r="I46" i="129"/>
  <c r="I47" i="129"/>
  <c r="I48" i="129"/>
  <c r="I49" i="129"/>
  <c r="I50" i="129"/>
  <c r="I51" i="129"/>
  <c r="I52" i="129"/>
  <c r="I53" i="129"/>
  <c r="I54" i="129"/>
  <c r="I55" i="129"/>
  <c r="I56" i="129"/>
  <c r="I57" i="129"/>
  <c r="I58" i="129"/>
  <c r="I59" i="129"/>
  <c r="I60" i="129"/>
  <c r="I61" i="129"/>
  <c r="I62" i="129"/>
  <c r="I63" i="129"/>
  <c r="I64" i="129"/>
  <c r="I65" i="129"/>
  <c r="I66" i="129"/>
  <c r="I67" i="129"/>
  <c r="I68" i="129"/>
  <c r="I69" i="129"/>
  <c r="I70" i="129"/>
  <c r="I71" i="129"/>
  <c r="I72" i="129"/>
  <c r="I73" i="129"/>
  <c r="I74" i="129"/>
  <c r="I75" i="129"/>
  <c r="I76" i="129"/>
  <c r="I77" i="129"/>
  <c r="I78" i="129"/>
  <c r="I79" i="129"/>
  <c r="I80" i="129"/>
  <c r="I81" i="129"/>
  <c r="I82" i="129"/>
  <c r="I83" i="129"/>
  <c r="I84" i="129"/>
  <c r="I85" i="129"/>
  <c r="I86" i="129"/>
  <c r="I87" i="129"/>
  <c r="I88" i="129"/>
  <c r="I89" i="129"/>
  <c r="I90" i="129"/>
  <c r="I91" i="129"/>
  <c r="I92" i="129"/>
  <c r="I93" i="129"/>
  <c r="I94" i="129"/>
  <c r="I95" i="129"/>
  <c r="I96" i="129"/>
  <c r="I97" i="129"/>
  <c r="I98" i="129"/>
  <c r="I99" i="129"/>
  <c r="I100" i="129"/>
  <c r="I101" i="129"/>
  <c r="I102" i="129"/>
  <c r="I103" i="129"/>
  <c r="I104" i="129"/>
  <c r="I105" i="129"/>
  <c r="I106" i="129"/>
  <c r="I107" i="129"/>
  <c r="I108" i="129"/>
  <c r="I109" i="129"/>
  <c r="I110" i="129"/>
  <c r="I111" i="129"/>
  <c r="I112" i="129"/>
  <c r="I113" i="129"/>
  <c r="I114" i="129"/>
  <c r="I115" i="129"/>
  <c r="I116" i="129"/>
  <c r="I117" i="129"/>
  <c r="I118" i="129"/>
  <c r="I119" i="129"/>
  <c r="I120" i="129"/>
  <c r="I121" i="129"/>
  <c r="I122" i="129"/>
  <c r="I123" i="129"/>
  <c r="I124" i="129"/>
  <c r="I125" i="129"/>
  <c r="I126" i="129"/>
  <c r="I127" i="129"/>
  <c r="I128" i="129"/>
  <c r="I129" i="129"/>
  <c r="I130" i="129"/>
  <c r="I131" i="129"/>
  <c r="I132" i="129"/>
  <c r="I133" i="129"/>
  <c r="I134" i="129"/>
  <c r="I135" i="129"/>
  <c r="I136" i="129"/>
  <c r="I137" i="129"/>
  <c r="I138" i="129"/>
  <c r="I139" i="129"/>
  <c r="I140" i="129"/>
  <c r="I141" i="129"/>
  <c r="I142" i="129"/>
  <c r="I143" i="129"/>
  <c r="I144" i="129"/>
  <c r="I145" i="129"/>
  <c r="I146" i="129"/>
  <c r="I147" i="129"/>
  <c r="I148" i="129"/>
  <c r="I149" i="129"/>
  <c r="I150" i="129"/>
  <c r="I151" i="129"/>
  <c r="I152" i="129"/>
  <c r="I153" i="129"/>
  <c r="I154" i="129"/>
  <c r="I155" i="129"/>
  <c r="I156" i="129"/>
  <c r="I157" i="129"/>
  <c r="I158" i="129"/>
  <c r="I159" i="129"/>
  <c r="I160" i="129"/>
  <c r="I161" i="129"/>
  <c r="I162" i="129"/>
  <c r="I163" i="129"/>
  <c r="I164" i="129"/>
  <c r="I165" i="129"/>
  <c r="I166" i="129"/>
  <c r="I167" i="129"/>
  <c r="I168" i="129"/>
  <c r="I169" i="129"/>
  <c r="I170" i="129"/>
  <c r="I171" i="129"/>
  <c r="I172" i="129"/>
  <c r="I173" i="129"/>
  <c r="I174" i="129"/>
  <c r="I175" i="129"/>
  <c r="I176" i="129"/>
  <c r="I177" i="129"/>
  <c r="I178" i="129"/>
  <c r="I179" i="129"/>
  <c r="I180" i="129"/>
  <c r="I181" i="129"/>
  <c r="I182" i="129"/>
  <c r="I183" i="129"/>
  <c r="I184" i="129"/>
  <c r="I185" i="129"/>
  <c r="I186" i="129"/>
  <c r="I187" i="129"/>
  <c r="I188" i="129"/>
  <c r="I189" i="129"/>
  <c r="I190" i="129"/>
  <c r="I191" i="129"/>
  <c r="I192" i="129"/>
  <c r="I193" i="129"/>
  <c r="I194" i="129"/>
  <c r="I195" i="129"/>
  <c r="I196" i="129"/>
  <c r="I197" i="129"/>
  <c r="I198" i="129"/>
  <c r="I199" i="129"/>
  <c r="I200" i="129"/>
  <c r="I201" i="129"/>
  <c r="I202" i="129"/>
  <c r="I203" i="129"/>
  <c r="I204" i="129"/>
  <c r="I205" i="129"/>
  <c r="I206" i="129"/>
  <c r="I207" i="129"/>
  <c r="I208" i="129"/>
  <c r="I209" i="129"/>
  <c r="I210" i="129"/>
  <c r="I211" i="129"/>
  <c r="I212" i="129"/>
  <c r="I213" i="129"/>
  <c r="I214" i="129"/>
  <c r="I215" i="129"/>
  <c r="I216" i="129"/>
  <c r="I217" i="129"/>
  <c r="I218" i="129"/>
  <c r="I219" i="129"/>
  <c r="I220" i="129"/>
  <c r="I221" i="129"/>
  <c r="I222" i="129"/>
  <c r="I223" i="129"/>
  <c r="I224" i="129"/>
  <c r="I225" i="129"/>
  <c r="I226" i="129"/>
  <c r="I227" i="129"/>
  <c r="I228" i="129"/>
  <c r="I229" i="129"/>
  <c r="I230" i="129"/>
  <c r="I231" i="129"/>
  <c r="I232" i="129"/>
  <c r="I233" i="129"/>
  <c r="I234" i="129"/>
  <c r="I235" i="129"/>
  <c r="I236" i="129"/>
  <c r="I237" i="129"/>
  <c r="I238" i="129"/>
  <c r="I239" i="129"/>
  <c r="I240" i="129"/>
  <c r="I241" i="129"/>
  <c r="I242" i="129"/>
  <c r="I243" i="129"/>
  <c r="I244" i="129"/>
  <c r="I245" i="129"/>
  <c r="I246" i="129"/>
  <c r="I247" i="129"/>
  <c r="I248" i="129"/>
  <c r="I249" i="129"/>
  <c r="I250" i="129"/>
  <c r="I251" i="129"/>
  <c r="I252" i="129"/>
  <c r="I253" i="129"/>
  <c r="I254" i="129"/>
  <c r="I255" i="129"/>
  <c r="I256" i="129"/>
  <c r="I257" i="129"/>
  <c r="I258" i="129"/>
  <c r="I259" i="129"/>
  <c r="I10" i="129"/>
  <c r="H11" i="129"/>
  <c r="H12" i="129"/>
  <c r="H13" i="129"/>
  <c r="H14" i="129"/>
  <c r="H15" i="129"/>
  <c r="H16" i="129"/>
  <c r="H17" i="129"/>
  <c r="H18" i="129"/>
  <c r="H19" i="129"/>
  <c r="H20" i="129"/>
  <c r="H21" i="129"/>
  <c r="H22" i="129"/>
  <c r="H23" i="129"/>
  <c r="H24" i="129"/>
  <c r="H25" i="129"/>
  <c r="H26" i="129"/>
  <c r="H27" i="129"/>
  <c r="H28" i="129"/>
  <c r="H29" i="129"/>
  <c r="H30" i="129"/>
  <c r="H31" i="129"/>
  <c r="H32" i="129"/>
  <c r="H33" i="129"/>
  <c r="H34" i="129"/>
  <c r="H35" i="129"/>
  <c r="H36" i="129"/>
  <c r="H37" i="129"/>
  <c r="H38" i="129"/>
  <c r="H39" i="129"/>
  <c r="H40" i="129"/>
  <c r="H41" i="129"/>
  <c r="H42" i="129"/>
  <c r="H43" i="129"/>
  <c r="H44" i="129"/>
  <c r="H45" i="129"/>
  <c r="H46" i="129"/>
  <c r="H47" i="129"/>
  <c r="H48" i="129"/>
  <c r="H49" i="129"/>
  <c r="H50" i="129"/>
  <c r="H51" i="129"/>
  <c r="H52" i="129"/>
  <c r="H53" i="129"/>
  <c r="H54" i="129"/>
  <c r="H55" i="129"/>
  <c r="H56" i="129"/>
  <c r="H57" i="129"/>
  <c r="H58" i="129"/>
  <c r="H59" i="129"/>
  <c r="H60" i="129"/>
  <c r="H61" i="129"/>
  <c r="H62" i="129"/>
  <c r="H63" i="129"/>
  <c r="H64" i="129"/>
  <c r="H65" i="129"/>
  <c r="H66" i="129"/>
  <c r="H67" i="129"/>
  <c r="H68" i="129"/>
  <c r="H69" i="129"/>
  <c r="H70" i="129"/>
  <c r="H71" i="129"/>
  <c r="H72" i="129"/>
  <c r="H73" i="129"/>
  <c r="H74" i="129"/>
  <c r="H75" i="129"/>
  <c r="H76" i="129"/>
  <c r="H77" i="129"/>
  <c r="H78" i="129"/>
  <c r="H79" i="129"/>
  <c r="H80" i="129"/>
  <c r="H81" i="129"/>
  <c r="H82" i="129"/>
  <c r="H83" i="129"/>
  <c r="H84" i="129"/>
  <c r="H85" i="129"/>
  <c r="H86" i="129"/>
  <c r="H87" i="129"/>
  <c r="H88" i="129"/>
  <c r="H89" i="129"/>
  <c r="H90" i="129"/>
  <c r="H91" i="129"/>
  <c r="H92" i="129"/>
  <c r="H93" i="129"/>
  <c r="H94" i="129"/>
  <c r="H95" i="129"/>
  <c r="H96" i="129"/>
  <c r="H97" i="129"/>
  <c r="H98" i="129"/>
  <c r="H99" i="129"/>
  <c r="H100" i="129"/>
  <c r="H101" i="129"/>
  <c r="H102" i="129"/>
  <c r="H103" i="129"/>
  <c r="H104" i="129"/>
  <c r="H105" i="129"/>
  <c r="H106" i="129"/>
  <c r="H107" i="129"/>
  <c r="H108" i="129"/>
  <c r="H109" i="129"/>
  <c r="H110" i="129"/>
  <c r="H111" i="129"/>
  <c r="H112" i="129"/>
  <c r="H113" i="129"/>
  <c r="H114" i="129"/>
  <c r="H115" i="129"/>
  <c r="H116" i="129"/>
  <c r="H117" i="129"/>
  <c r="H118" i="129"/>
  <c r="H119" i="129"/>
  <c r="H120" i="129"/>
  <c r="H121" i="129"/>
  <c r="H122" i="129"/>
  <c r="H123" i="129"/>
  <c r="H124" i="129"/>
  <c r="H125" i="129"/>
  <c r="H126" i="129"/>
  <c r="H127" i="129"/>
  <c r="H128" i="129"/>
  <c r="H129" i="129"/>
  <c r="H130" i="129"/>
  <c r="H131" i="129"/>
  <c r="H132" i="129"/>
  <c r="H133" i="129"/>
  <c r="H134" i="129"/>
  <c r="H135" i="129"/>
  <c r="H136" i="129"/>
  <c r="H137" i="129"/>
  <c r="H138" i="129"/>
  <c r="H139" i="129"/>
  <c r="H140" i="129"/>
  <c r="H141" i="129"/>
  <c r="H142" i="129"/>
  <c r="H143" i="129"/>
  <c r="H144" i="129"/>
  <c r="H145" i="129"/>
  <c r="H146" i="129"/>
  <c r="H147" i="129"/>
  <c r="H148" i="129"/>
  <c r="H149" i="129"/>
  <c r="H150" i="129"/>
  <c r="H151" i="129"/>
  <c r="H152" i="129"/>
  <c r="H153" i="129"/>
  <c r="H154" i="129"/>
  <c r="H155" i="129"/>
  <c r="H156" i="129"/>
  <c r="H157" i="129"/>
  <c r="H158" i="129"/>
  <c r="H159" i="129"/>
  <c r="H160" i="129"/>
  <c r="H161" i="129"/>
  <c r="H162" i="129"/>
  <c r="H163" i="129"/>
  <c r="H164" i="129"/>
  <c r="H165" i="129"/>
  <c r="H166" i="129"/>
  <c r="H167" i="129"/>
  <c r="H168" i="129"/>
  <c r="H169" i="129"/>
  <c r="H170" i="129"/>
  <c r="H171" i="129"/>
  <c r="H172" i="129"/>
  <c r="H173" i="129"/>
  <c r="H174" i="129"/>
  <c r="H175" i="129"/>
  <c r="H176" i="129"/>
  <c r="H177" i="129"/>
  <c r="H178" i="129"/>
  <c r="H179" i="129"/>
  <c r="H180" i="129"/>
  <c r="H181" i="129"/>
  <c r="H182" i="129"/>
  <c r="H183" i="129"/>
  <c r="H184" i="129"/>
  <c r="H185" i="129"/>
  <c r="H186" i="129"/>
  <c r="H187" i="129"/>
  <c r="H188" i="129"/>
  <c r="H189" i="129"/>
  <c r="H190" i="129"/>
  <c r="H191" i="129"/>
  <c r="H192" i="129"/>
  <c r="H193" i="129"/>
  <c r="H194" i="129"/>
  <c r="H195" i="129"/>
  <c r="H196" i="129"/>
  <c r="H197" i="129"/>
  <c r="H198" i="129"/>
  <c r="H199" i="129"/>
  <c r="H200" i="129"/>
  <c r="H201" i="129"/>
  <c r="H202" i="129"/>
  <c r="H203" i="129"/>
  <c r="H204" i="129"/>
  <c r="H205" i="129"/>
  <c r="H206" i="129"/>
  <c r="H207" i="129"/>
  <c r="H208" i="129"/>
  <c r="H209" i="129"/>
  <c r="H210" i="129"/>
  <c r="H211" i="129"/>
  <c r="H212" i="129"/>
  <c r="H213" i="129"/>
  <c r="H214" i="129"/>
  <c r="H215" i="129"/>
  <c r="H216" i="129"/>
  <c r="H217" i="129"/>
  <c r="H218" i="129"/>
  <c r="H219" i="129"/>
  <c r="H220" i="129"/>
  <c r="H221" i="129"/>
  <c r="H222" i="129"/>
  <c r="H223" i="129"/>
  <c r="H224" i="129"/>
  <c r="H225" i="129"/>
  <c r="H226" i="129"/>
  <c r="H227" i="129"/>
  <c r="H228" i="129"/>
  <c r="H229" i="129"/>
  <c r="H230" i="129"/>
  <c r="H231" i="129"/>
  <c r="H232" i="129"/>
  <c r="H233" i="129"/>
  <c r="H234" i="129"/>
  <c r="H235" i="129"/>
  <c r="H236" i="129"/>
  <c r="H237" i="129"/>
  <c r="H238" i="129"/>
  <c r="H239" i="129"/>
  <c r="H240" i="129"/>
  <c r="H241" i="129"/>
  <c r="H242" i="129"/>
  <c r="H243" i="129"/>
  <c r="H244" i="129"/>
  <c r="H245" i="129"/>
  <c r="H246" i="129"/>
  <c r="H247" i="129"/>
  <c r="H248" i="129"/>
  <c r="H249" i="129"/>
  <c r="H250" i="129"/>
  <c r="H251" i="129"/>
  <c r="H252" i="129"/>
  <c r="H253" i="129"/>
  <c r="H254" i="129"/>
  <c r="H255" i="129"/>
  <c r="H256" i="129"/>
  <c r="H257" i="129"/>
  <c r="H258" i="129"/>
  <c r="H259" i="129"/>
  <c r="H10" i="129"/>
  <c r="J15" i="105"/>
  <c r="J16" i="105"/>
  <c r="J17" i="105"/>
  <c r="J18" i="105"/>
  <c r="J19" i="105"/>
  <c r="J20" i="105"/>
  <c r="J21" i="105"/>
  <c r="J22" i="105"/>
  <c r="J23" i="105"/>
  <c r="J24" i="105"/>
  <c r="J25" i="105"/>
  <c r="J26" i="105"/>
  <c r="J27" i="105"/>
  <c r="J28" i="105"/>
  <c r="J29" i="105"/>
  <c r="J30" i="105"/>
  <c r="J31" i="105"/>
  <c r="J32" i="105"/>
  <c r="J33" i="105"/>
  <c r="J34" i="105"/>
  <c r="J35" i="105"/>
  <c r="J36" i="105"/>
  <c r="J37" i="105"/>
  <c r="J38" i="105"/>
  <c r="J39" i="105"/>
  <c r="J40" i="105"/>
  <c r="J41" i="105"/>
  <c r="J42" i="105"/>
  <c r="J43" i="105"/>
  <c r="J44" i="105"/>
  <c r="J45" i="105"/>
  <c r="J46" i="105"/>
  <c r="J47" i="105"/>
  <c r="J48" i="105"/>
  <c r="J49" i="105"/>
  <c r="J50" i="105"/>
  <c r="J51" i="105"/>
  <c r="J52" i="105"/>
  <c r="J53" i="105"/>
  <c r="J54" i="105"/>
  <c r="J55" i="105"/>
  <c r="J56" i="105"/>
  <c r="J57" i="105"/>
  <c r="J58" i="105"/>
  <c r="J59" i="105"/>
  <c r="J60" i="105"/>
  <c r="J61" i="105"/>
  <c r="J62" i="105"/>
  <c r="J63" i="105"/>
  <c r="J64" i="105"/>
  <c r="J65" i="105"/>
  <c r="J66" i="105"/>
  <c r="J67" i="105"/>
  <c r="J68" i="105"/>
  <c r="J69" i="105"/>
  <c r="J70" i="105"/>
  <c r="J71" i="105"/>
  <c r="J72" i="105"/>
  <c r="J73" i="105"/>
  <c r="J74" i="105"/>
  <c r="J75" i="105"/>
  <c r="J76" i="105"/>
  <c r="J77" i="105"/>
  <c r="J78" i="105"/>
  <c r="J79" i="105"/>
  <c r="J80" i="105"/>
  <c r="J81" i="105"/>
  <c r="J82" i="105"/>
  <c r="J83" i="105"/>
  <c r="J84" i="105"/>
  <c r="J85" i="105"/>
  <c r="J86" i="105"/>
  <c r="J87" i="105"/>
  <c r="J88" i="105"/>
  <c r="J89" i="105"/>
  <c r="J90" i="105"/>
  <c r="J91" i="105"/>
  <c r="J92" i="105"/>
  <c r="J93" i="105"/>
  <c r="J94" i="105"/>
  <c r="J95" i="105"/>
  <c r="J96" i="105"/>
  <c r="J97" i="105"/>
  <c r="J98" i="105"/>
  <c r="J99" i="105"/>
  <c r="J100" i="105"/>
  <c r="J101" i="105"/>
  <c r="J102" i="105"/>
  <c r="J103" i="105"/>
  <c r="J104" i="105"/>
  <c r="J105" i="105"/>
  <c r="J106" i="105"/>
  <c r="J107" i="105"/>
  <c r="J108" i="105"/>
  <c r="J109" i="105"/>
  <c r="J110" i="105"/>
  <c r="J111" i="105"/>
  <c r="J112" i="105"/>
  <c r="J113" i="105"/>
  <c r="J114" i="105"/>
  <c r="J115" i="105"/>
  <c r="J116" i="105"/>
  <c r="J117" i="105"/>
  <c r="J118" i="105"/>
  <c r="J119" i="105"/>
  <c r="J120" i="105"/>
  <c r="J121" i="105"/>
  <c r="J122" i="105"/>
  <c r="J123" i="105"/>
  <c r="J124" i="105"/>
  <c r="J125" i="105"/>
  <c r="J126" i="105"/>
  <c r="J127" i="105"/>
  <c r="J128" i="105"/>
  <c r="J129" i="105"/>
  <c r="J130" i="105"/>
  <c r="J131" i="105"/>
  <c r="J132" i="105"/>
  <c r="J133" i="105"/>
  <c r="J134" i="105"/>
  <c r="J135" i="105"/>
  <c r="J136" i="105"/>
  <c r="J137" i="105"/>
  <c r="J138" i="105"/>
  <c r="J139" i="105"/>
  <c r="J140" i="105"/>
  <c r="J141" i="105"/>
  <c r="J142" i="105"/>
  <c r="J143" i="105"/>
  <c r="J144" i="105"/>
  <c r="J145" i="105"/>
  <c r="J146" i="105"/>
  <c r="J147" i="105"/>
  <c r="J148" i="105"/>
  <c r="J149" i="105"/>
  <c r="J150" i="105"/>
  <c r="J151" i="105"/>
  <c r="J152" i="105"/>
  <c r="J153" i="105"/>
  <c r="J154" i="105"/>
  <c r="J155" i="105"/>
  <c r="J156" i="105"/>
  <c r="J157" i="105"/>
  <c r="J158" i="105"/>
  <c r="J159" i="105"/>
  <c r="J160" i="105"/>
  <c r="J161" i="105"/>
  <c r="J162" i="105"/>
  <c r="J163" i="105"/>
  <c r="J164" i="105"/>
  <c r="J165" i="105"/>
  <c r="J166" i="105"/>
  <c r="J167" i="105"/>
  <c r="J168" i="105"/>
  <c r="J169" i="105"/>
  <c r="J170" i="105"/>
  <c r="J171" i="105"/>
  <c r="J172" i="105"/>
  <c r="J173" i="105"/>
  <c r="J174" i="105"/>
  <c r="J175" i="105"/>
  <c r="J176" i="105"/>
  <c r="J177" i="105"/>
  <c r="J178" i="105"/>
  <c r="J179" i="105"/>
  <c r="J180" i="105"/>
  <c r="J181" i="105"/>
  <c r="J182" i="105"/>
  <c r="J183" i="105"/>
  <c r="J184" i="105"/>
  <c r="J185" i="105"/>
  <c r="J186" i="105"/>
  <c r="J187" i="105"/>
  <c r="J188" i="105"/>
  <c r="J189" i="105"/>
  <c r="J190" i="105"/>
  <c r="J191" i="105"/>
  <c r="J192" i="105"/>
  <c r="J193" i="105"/>
  <c r="J194" i="105"/>
  <c r="J195" i="105"/>
  <c r="J196" i="105"/>
  <c r="J197" i="105"/>
  <c r="J198" i="105"/>
  <c r="J199" i="105"/>
  <c r="J200" i="105"/>
  <c r="J201" i="105"/>
  <c r="J202" i="105"/>
  <c r="J203" i="105"/>
  <c r="J204" i="105"/>
  <c r="J205" i="105"/>
  <c r="J206" i="105"/>
  <c r="J207" i="105"/>
  <c r="J208" i="105"/>
  <c r="J209" i="105"/>
  <c r="J210" i="105"/>
  <c r="J211" i="105"/>
  <c r="J212" i="105"/>
  <c r="J213" i="105"/>
  <c r="J214" i="105"/>
  <c r="J215" i="105"/>
  <c r="J216" i="105"/>
  <c r="J217" i="105"/>
  <c r="J218" i="105"/>
  <c r="J219" i="105"/>
  <c r="J220" i="105"/>
  <c r="J221" i="105"/>
  <c r="J222" i="105"/>
  <c r="J223" i="105"/>
  <c r="J224" i="105"/>
  <c r="J225" i="105"/>
  <c r="J226" i="105"/>
  <c r="J227" i="105"/>
  <c r="J228" i="105"/>
  <c r="J229" i="105"/>
  <c r="J230" i="105"/>
  <c r="J231" i="105"/>
  <c r="J232" i="105"/>
  <c r="J233" i="105"/>
  <c r="J234" i="105"/>
  <c r="J235" i="105"/>
  <c r="J236" i="105"/>
  <c r="J237" i="105"/>
  <c r="J238" i="105"/>
  <c r="J239" i="105"/>
  <c r="J240" i="105"/>
  <c r="J241" i="105"/>
  <c r="J242" i="105"/>
  <c r="J243" i="105"/>
  <c r="J244" i="105"/>
  <c r="J245" i="105"/>
  <c r="J246" i="105"/>
  <c r="J247" i="105"/>
  <c r="J248" i="105"/>
  <c r="J249" i="105"/>
  <c r="J250" i="105"/>
  <c r="J251" i="105"/>
  <c r="J252" i="105"/>
  <c r="J253" i="105"/>
  <c r="J254" i="105"/>
  <c r="J255" i="105"/>
  <c r="J256" i="105"/>
  <c r="J257" i="105"/>
  <c r="J258" i="105"/>
  <c r="J259" i="105"/>
  <c r="J260" i="105"/>
  <c r="J261" i="105"/>
  <c r="I15" i="105"/>
  <c r="I16" i="105"/>
  <c r="I17" i="105"/>
  <c r="I18" i="105"/>
  <c r="I19" i="105"/>
  <c r="I20" i="105"/>
  <c r="I21" i="105"/>
  <c r="I22" i="105"/>
  <c r="I23" i="105"/>
  <c r="I24" i="105"/>
  <c r="I25" i="105"/>
  <c r="I26" i="105"/>
  <c r="I27" i="105"/>
  <c r="I28" i="105"/>
  <c r="I29" i="105"/>
  <c r="I30" i="105"/>
  <c r="I31" i="105"/>
  <c r="I32" i="105"/>
  <c r="I33" i="105"/>
  <c r="I34" i="105"/>
  <c r="I35" i="105"/>
  <c r="I36" i="105"/>
  <c r="I37" i="105"/>
  <c r="I38" i="105"/>
  <c r="I39" i="105"/>
  <c r="I40" i="105"/>
  <c r="I41" i="105"/>
  <c r="I42" i="105"/>
  <c r="I43" i="105"/>
  <c r="I44" i="105"/>
  <c r="I45" i="105"/>
  <c r="I46" i="105"/>
  <c r="I47" i="105"/>
  <c r="I48" i="105"/>
  <c r="I49" i="105"/>
  <c r="I50" i="105"/>
  <c r="I51" i="105"/>
  <c r="I52" i="105"/>
  <c r="I53" i="105"/>
  <c r="I54" i="105"/>
  <c r="I55" i="105"/>
  <c r="I56" i="105"/>
  <c r="I57" i="105"/>
  <c r="I58" i="105"/>
  <c r="I59" i="105"/>
  <c r="I60" i="105"/>
  <c r="I61" i="105"/>
  <c r="I62" i="105"/>
  <c r="I63" i="105"/>
  <c r="I64" i="105"/>
  <c r="I65" i="105"/>
  <c r="I66" i="105"/>
  <c r="I67" i="105"/>
  <c r="I68" i="105"/>
  <c r="I69" i="105"/>
  <c r="I70" i="105"/>
  <c r="I71" i="105"/>
  <c r="I72" i="105"/>
  <c r="I73" i="105"/>
  <c r="I74" i="105"/>
  <c r="I75" i="105"/>
  <c r="I76" i="105"/>
  <c r="I77" i="105"/>
  <c r="I78" i="105"/>
  <c r="I79" i="105"/>
  <c r="I80" i="105"/>
  <c r="I81" i="105"/>
  <c r="I82" i="105"/>
  <c r="I83" i="105"/>
  <c r="I84" i="105"/>
  <c r="I85" i="105"/>
  <c r="I86" i="105"/>
  <c r="I87" i="105"/>
  <c r="I88" i="105"/>
  <c r="I89" i="105"/>
  <c r="I90" i="105"/>
  <c r="I91" i="105"/>
  <c r="I92" i="105"/>
  <c r="I93" i="105"/>
  <c r="I94" i="105"/>
  <c r="I95" i="105"/>
  <c r="I96" i="105"/>
  <c r="I97" i="105"/>
  <c r="I98" i="105"/>
  <c r="I99" i="105"/>
  <c r="I100" i="105"/>
  <c r="I101" i="105"/>
  <c r="I102" i="105"/>
  <c r="I103" i="105"/>
  <c r="I104" i="105"/>
  <c r="I105" i="105"/>
  <c r="I106" i="105"/>
  <c r="I107" i="105"/>
  <c r="I108" i="105"/>
  <c r="I109" i="105"/>
  <c r="I110" i="105"/>
  <c r="I111" i="105"/>
  <c r="I112" i="105"/>
  <c r="I113" i="105"/>
  <c r="I114" i="105"/>
  <c r="I115" i="105"/>
  <c r="I116" i="105"/>
  <c r="I117" i="105"/>
  <c r="I118" i="105"/>
  <c r="I119" i="105"/>
  <c r="I120" i="105"/>
  <c r="I121" i="105"/>
  <c r="I122" i="105"/>
  <c r="I123" i="105"/>
  <c r="I124" i="105"/>
  <c r="I125" i="105"/>
  <c r="I126" i="105"/>
  <c r="I127" i="105"/>
  <c r="I128" i="105"/>
  <c r="I129" i="105"/>
  <c r="I130" i="105"/>
  <c r="I131" i="105"/>
  <c r="I132" i="105"/>
  <c r="I133" i="105"/>
  <c r="I134" i="105"/>
  <c r="I135" i="105"/>
  <c r="I136" i="105"/>
  <c r="I137" i="105"/>
  <c r="I138" i="105"/>
  <c r="I139" i="105"/>
  <c r="I140" i="105"/>
  <c r="I141" i="105"/>
  <c r="I142" i="105"/>
  <c r="I143" i="105"/>
  <c r="I144" i="105"/>
  <c r="I145" i="105"/>
  <c r="I146" i="105"/>
  <c r="I147" i="105"/>
  <c r="I148" i="105"/>
  <c r="I149" i="105"/>
  <c r="I150" i="105"/>
  <c r="I151" i="105"/>
  <c r="I152" i="105"/>
  <c r="I153" i="105"/>
  <c r="I154" i="105"/>
  <c r="I155" i="105"/>
  <c r="I156" i="105"/>
  <c r="I157" i="105"/>
  <c r="I158" i="105"/>
  <c r="I159" i="105"/>
  <c r="I160" i="105"/>
  <c r="I161" i="105"/>
  <c r="I162" i="105"/>
  <c r="I163" i="105"/>
  <c r="I164" i="105"/>
  <c r="I165" i="105"/>
  <c r="I166" i="105"/>
  <c r="I167" i="105"/>
  <c r="I168" i="105"/>
  <c r="I169" i="105"/>
  <c r="I170" i="105"/>
  <c r="I171" i="105"/>
  <c r="I172" i="105"/>
  <c r="I173" i="105"/>
  <c r="I174" i="105"/>
  <c r="I175" i="105"/>
  <c r="I176" i="105"/>
  <c r="I177" i="105"/>
  <c r="I178" i="105"/>
  <c r="I179" i="105"/>
  <c r="I180" i="105"/>
  <c r="I181" i="105"/>
  <c r="I182" i="105"/>
  <c r="I183" i="105"/>
  <c r="I184" i="105"/>
  <c r="I185" i="105"/>
  <c r="I186" i="105"/>
  <c r="I187" i="105"/>
  <c r="I188" i="105"/>
  <c r="I189" i="105"/>
  <c r="I190" i="105"/>
  <c r="I191" i="105"/>
  <c r="I192" i="105"/>
  <c r="I193" i="105"/>
  <c r="I194" i="105"/>
  <c r="I195" i="105"/>
  <c r="I196" i="105"/>
  <c r="I197" i="105"/>
  <c r="I198" i="105"/>
  <c r="I199" i="105"/>
  <c r="I200" i="105"/>
  <c r="I201" i="105"/>
  <c r="I202" i="105"/>
  <c r="I203" i="105"/>
  <c r="I204" i="105"/>
  <c r="I205" i="105"/>
  <c r="I206" i="105"/>
  <c r="I207" i="105"/>
  <c r="I208" i="105"/>
  <c r="I209" i="105"/>
  <c r="I210" i="105"/>
  <c r="I211" i="105"/>
  <c r="I212" i="105"/>
  <c r="I213" i="105"/>
  <c r="I214" i="105"/>
  <c r="I215" i="105"/>
  <c r="I216" i="105"/>
  <c r="I217" i="105"/>
  <c r="I218" i="105"/>
  <c r="I219" i="105"/>
  <c r="I220" i="105"/>
  <c r="I221" i="105"/>
  <c r="I222" i="105"/>
  <c r="I223" i="105"/>
  <c r="I224" i="105"/>
  <c r="I225" i="105"/>
  <c r="I226" i="105"/>
  <c r="I227" i="105"/>
  <c r="I228" i="105"/>
  <c r="I229" i="105"/>
  <c r="I230" i="105"/>
  <c r="I231" i="105"/>
  <c r="I232" i="105"/>
  <c r="I233" i="105"/>
  <c r="I234" i="105"/>
  <c r="I235" i="105"/>
  <c r="I236" i="105"/>
  <c r="I237" i="105"/>
  <c r="I238" i="105"/>
  <c r="I239" i="105"/>
  <c r="I240" i="105"/>
  <c r="I241" i="105"/>
  <c r="I242" i="105"/>
  <c r="I243" i="105"/>
  <c r="I244" i="105"/>
  <c r="I245" i="105"/>
  <c r="I246" i="105"/>
  <c r="I247" i="105"/>
  <c r="I248" i="105"/>
  <c r="I249" i="105"/>
  <c r="I250" i="105"/>
  <c r="I251" i="105"/>
  <c r="I252" i="105"/>
  <c r="I253" i="105"/>
  <c r="I254" i="105"/>
  <c r="I255" i="105"/>
  <c r="I256" i="105"/>
  <c r="I257" i="105"/>
  <c r="I258" i="105"/>
  <c r="I259" i="105"/>
  <c r="I260" i="105"/>
  <c r="I261" i="105"/>
  <c r="O22" i="104"/>
  <c r="O23" i="104"/>
  <c r="O24" i="104"/>
  <c r="O25" i="104"/>
  <c r="O26" i="104"/>
  <c r="O27" i="104"/>
  <c r="O28" i="104"/>
  <c r="O29" i="104"/>
  <c r="O30" i="104"/>
  <c r="O31" i="104"/>
  <c r="O32" i="104"/>
  <c r="O33" i="104"/>
  <c r="O34" i="104"/>
  <c r="O35" i="104"/>
  <c r="O36" i="104"/>
  <c r="O37" i="104"/>
  <c r="O38" i="104"/>
  <c r="O39" i="104"/>
  <c r="O40" i="104"/>
  <c r="O41" i="104"/>
  <c r="O42" i="104"/>
  <c r="O43" i="104"/>
  <c r="O44" i="104"/>
  <c r="O45" i="104"/>
  <c r="O46" i="104"/>
  <c r="O47" i="104"/>
  <c r="O48" i="104"/>
  <c r="O49" i="104"/>
  <c r="O50" i="104"/>
  <c r="O51" i="104"/>
  <c r="O52" i="104"/>
  <c r="O53" i="104"/>
  <c r="O54" i="104"/>
  <c r="O55" i="104"/>
  <c r="O56" i="104"/>
  <c r="O57" i="104"/>
  <c r="O58" i="104"/>
  <c r="O59" i="104"/>
  <c r="O60" i="104"/>
  <c r="O61" i="104"/>
  <c r="O62" i="104"/>
  <c r="O63" i="104"/>
  <c r="O64" i="104"/>
  <c r="O65" i="104"/>
  <c r="O66" i="104"/>
  <c r="O67" i="104"/>
  <c r="O68" i="104"/>
  <c r="O69" i="104"/>
  <c r="O70" i="104"/>
  <c r="O71" i="104"/>
  <c r="O72" i="104"/>
  <c r="O73" i="104"/>
  <c r="O74" i="104"/>
  <c r="O75" i="104"/>
  <c r="O76" i="104"/>
  <c r="O77" i="104"/>
  <c r="O78" i="104"/>
  <c r="O79" i="104"/>
  <c r="O80" i="104"/>
  <c r="O81" i="104"/>
  <c r="O82" i="104"/>
  <c r="O83" i="104"/>
  <c r="O84" i="104"/>
  <c r="O85" i="104"/>
  <c r="O86" i="104"/>
  <c r="O87" i="104"/>
  <c r="O88" i="104"/>
  <c r="O89" i="104"/>
  <c r="O90" i="104"/>
  <c r="O91" i="104"/>
  <c r="O92" i="104"/>
  <c r="O93" i="104"/>
  <c r="O94" i="104"/>
  <c r="O95" i="104"/>
  <c r="O96" i="104"/>
  <c r="O97" i="104"/>
  <c r="O98" i="104"/>
  <c r="O99" i="104"/>
  <c r="O100" i="104"/>
  <c r="O101" i="104"/>
  <c r="O102" i="104"/>
  <c r="O103" i="104"/>
  <c r="O104" i="104"/>
  <c r="O105" i="104"/>
  <c r="O106" i="104"/>
  <c r="O107" i="104"/>
  <c r="O108" i="104"/>
  <c r="O109" i="104"/>
  <c r="O110" i="104"/>
  <c r="O111" i="104"/>
  <c r="O112" i="104"/>
  <c r="O113" i="104"/>
  <c r="O114" i="104"/>
  <c r="O115" i="104"/>
  <c r="O116" i="104"/>
  <c r="O117" i="104"/>
  <c r="O118" i="104"/>
  <c r="O119" i="104"/>
  <c r="O120" i="104"/>
  <c r="O121" i="104"/>
  <c r="O122" i="104"/>
  <c r="O123" i="104"/>
  <c r="O124" i="104"/>
  <c r="O125" i="104"/>
  <c r="O126" i="104"/>
  <c r="O127" i="104"/>
  <c r="O128" i="104"/>
  <c r="O129" i="104"/>
  <c r="O130" i="104"/>
  <c r="O131" i="104"/>
  <c r="O132" i="104"/>
  <c r="O133" i="104"/>
  <c r="O134" i="104"/>
  <c r="O135" i="104"/>
  <c r="O136" i="104"/>
  <c r="O137" i="104"/>
  <c r="O138" i="104"/>
  <c r="O139" i="104"/>
  <c r="O140" i="104"/>
  <c r="O141" i="104"/>
  <c r="O142" i="104"/>
  <c r="O143" i="104"/>
  <c r="O144" i="104"/>
  <c r="O145" i="104"/>
  <c r="O146" i="104"/>
  <c r="O147" i="104"/>
  <c r="O148" i="104"/>
  <c r="O149" i="104"/>
  <c r="O150" i="104"/>
  <c r="O151" i="104"/>
  <c r="O152" i="104"/>
  <c r="O153" i="104"/>
  <c r="O154" i="104"/>
  <c r="O155" i="104"/>
  <c r="O156" i="104"/>
  <c r="O157" i="104"/>
  <c r="O158" i="104"/>
  <c r="O159" i="104"/>
  <c r="O160" i="104"/>
  <c r="O161" i="104"/>
  <c r="O162" i="104"/>
  <c r="O163" i="104"/>
  <c r="O164" i="104"/>
  <c r="O165" i="104"/>
  <c r="O166" i="104"/>
  <c r="O167" i="104"/>
  <c r="O168" i="104"/>
  <c r="O169" i="104"/>
  <c r="O170" i="104"/>
  <c r="O171" i="104"/>
  <c r="O172" i="104"/>
  <c r="O173" i="104"/>
  <c r="O174" i="104"/>
  <c r="O175" i="104"/>
  <c r="O176" i="104"/>
  <c r="O177" i="104"/>
  <c r="O178" i="104"/>
  <c r="O179" i="104"/>
  <c r="O180" i="104"/>
  <c r="O181" i="104"/>
  <c r="O182" i="104"/>
  <c r="O183" i="104"/>
  <c r="O184" i="104"/>
  <c r="O185" i="104"/>
  <c r="O186" i="104"/>
  <c r="O187" i="104"/>
  <c r="O188" i="104"/>
  <c r="O189" i="104"/>
  <c r="O190" i="104"/>
  <c r="O191" i="104"/>
  <c r="O192" i="104"/>
  <c r="O193" i="104"/>
  <c r="O194" i="104"/>
  <c r="O195" i="104"/>
  <c r="O196" i="104"/>
  <c r="O197" i="104"/>
  <c r="O198" i="104"/>
  <c r="O199" i="104"/>
  <c r="O200" i="104"/>
  <c r="O201" i="104"/>
  <c r="O202" i="104"/>
  <c r="O203" i="104"/>
  <c r="O204" i="104"/>
  <c r="O205" i="104"/>
  <c r="O206" i="104"/>
  <c r="O207" i="104"/>
  <c r="O208" i="104"/>
  <c r="O209" i="104"/>
  <c r="O210" i="104"/>
  <c r="O211" i="104"/>
  <c r="O212" i="104"/>
  <c r="O213" i="104"/>
  <c r="O214" i="104"/>
  <c r="O215" i="104"/>
  <c r="O216" i="104"/>
  <c r="O217" i="104"/>
  <c r="O218" i="104"/>
  <c r="O219" i="104"/>
  <c r="O220" i="104"/>
  <c r="O221" i="104"/>
  <c r="O222" i="104"/>
  <c r="O223" i="104"/>
  <c r="O224" i="104"/>
  <c r="O225" i="104"/>
  <c r="O226" i="104"/>
  <c r="O227" i="104"/>
  <c r="O228" i="104"/>
  <c r="O229" i="104"/>
  <c r="O230" i="104"/>
  <c r="O231" i="104"/>
  <c r="O232" i="104"/>
  <c r="O233" i="104"/>
  <c r="O234" i="104"/>
  <c r="O235" i="104"/>
  <c r="O236" i="104"/>
  <c r="O237" i="104"/>
  <c r="O238" i="104"/>
  <c r="O239" i="104"/>
  <c r="O240" i="104"/>
  <c r="O241" i="104"/>
  <c r="O242" i="104"/>
  <c r="O243" i="104"/>
  <c r="O244" i="104"/>
  <c r="O245" i="104"/>
  <c r="O246" i="104"/>
  <c r="O247" i="104"/>
  <c r="O248" i="104"/>
  <c r="O249" i="104"/>
  <c r="O250" i="104"/>
  <c r="O251" i="104"/>
  <c r="O252" i="104"/>
  <c r="O253" i="104"/>
  <c r="O254" i="104"/>
  <c r="O255" i="104"/>
  <c r="O256" i="104"/>
  <c r="O257" i="104"/>
  <c r="O258" i="104"/>
  <c r="O259" i="104"/>
  <c r="O260" i="104"/>
  <c r="O261" i="104"/>
  <c r="N22" i="104"/>
  <c r="N23" i="104"/>
  <c r="N24" i="104"/>
  <c r="N25" i="104"/>
  <c r="N26" i="104"/>
  <c r="N27" i="104"/>
  <c r="N28" i="104"/>
  <c r="N29" i="104"/>
  <c r="N30" i="104"/>
  <c r="N31" i="104"/>
  <c r="N32" i="104"/>
  <c r="N33" i="104"/>
  <c r="N34" i="104"/>
  <c r="N35" i="104"/>
  <c r="N36" i="104"/>
  <c r="N37" i="104"/>
  <c r="N38" i="104"/>
  <c r="N39" i="104"/>
  <c r="N40" i="104"/>
  <c r="N41" i="104"/>
  <c r="N42" i="104"/>
  <c r="N43" i="104"/>
  <c r="N44" i="104"/>
  <c r="N45" i="104"/>
  <c r="N46" i="104"/>
  <c r="N47" i="104"/>
  <c r="N48" i="104"/>
  <c r="N49" i="104"/>
  <c r="N50" i="104"/>
  <c r="N51" i="104"/>
  <c r="N52" i="104"/>
  <c r="N53" i="104"/>
  <c r="N54" i="104"/>
  <c r="N55" i="104"/>
  <c r="N56" i="104"/>
  <c r="N57" i="104"/>
  <c r="N58" i="104"/>
  <c r="N59" i="104"/>
  <c r="N60" i="104"/>
  <c r="N61" i="104"/>
  <c r="N62" i="104"/>
  <c r="N63" i="104"/>
  <c r="N64" i="104"/>
  <c r="N65" i="104"/>
  <c r="N66" i="104"/>
  <c r="N67" i="104"/>
  <c r="N68" i="104"/>
  <c r="N69" i="104"/>
  <c r="N70" i="104"/>
  <c r="N71" i="104"/>
  <c r="N72" i="104"/>
  <c r="N73" i="104"/>
  <c r="N74" i="104"/>
  <c r="N75" i="104"/>
  <c r="N76" i="104"/>
  <c r="N77" i="104"/>
  <c r="N78" i="104"/>
  <c r="N79" i="104"/>
  <c r="N80" i="104"/>
  <c r="N81" i="104"/>
  <c r="N82" i="104"/>
  <c r="N83" i="104"/>
  <c r="N84" i="104"/>
  <c r="N85" i="104"/>
  <c r="N86" i="104"/>
  <c r="N87" i="104"/>
  <c r="N88" i="104"/>
  <c r="N89" i="104"/>
  <c r="N90" i="104"/>
  <c r="N91" i="104"/>
  <c r="N92" i="104"/>
  <c r="N93" i="104"/>
  <c r="N94" i="104"/>
  <c r="N95" i="104"/>
  <c r="N96" i="104"/>
  <c r="N97" i="104"/>
  <c r="N98" i="104"/>
  <c r="N99" i="104"/>
  <c r="N100" i="104"/>
  <c r="N101" i="104"/>
  <c r="N102" i="104"/>
  <c r="N103" i="104"/>
  <c r="N104" i="104"/>
  <c r="N105" i="104"/>
  <c r="N106" i="104"/>
  <c r="N107" i="104"/>
  <c r="N108" i="104"/>
  <c r="N109" i="104"/>
  <c r="N110" i="104"/>
  <c r="N111" i="104"/>
  <c r="N112" i="104"/>
  <c r="N113" i="104"/>
  <c r="N114" i="104"/>
  <c r="N115" i="104"/>
  <c r="N116" i="104"/>
  <c r="N117" i="104"/>
  <c r="N118" i="104"/>
  <c r="N119" i="104"/>
  <c r="N120" i="104"/>
  <c r="N121" i="104"/>
  <c r="N122" i="104"/>
  <c r="N123" i="104"/>
  <c r="N124" i="104"/>
  <c r="N125" i="104"/>
  <c r="N126" i="104"/>
  <c r="N127" i="104"/>
  <c r="N128" i="104"/>
  <c r="N129" i="104"/>
  <c r="N130" i="104"/>
  <c r="N131" i="104"/>
  <c r="N132" i="104"/>
  <c r="N133" i="104"/>
  <c r="N134" i="104"/>
  <c r="N135" i="104"/>
  <c r="N136" i="104"/>
  <c r="N137" i="104"/>
  <c r="N138" i="104"/>
  <c r="N139" i="104"/>
  <c r="N140" i="104"/>
  <c r="N141" i="104"/>
  <c r="N142" i="104"/>
  <c r="N143" i="104"/>
  <c r="N144" i="104"/>
  <c r="N145" i="104"/>
  <c r="N146" i="104"/>
  <c r="N147" i="104"/>
  <c r="N148" i="104"/>
  <c r="N149" i="104"/>
  <c r="N150" i="104"/>
  <c r="N151" i="104"/>
  <c r="N152" i="104"/>
  <c r="N153" i="104"/>
  <c r="N154" i="104"/>
  <c r="N155" i="104"/>
  <c r="N156" i="104"/>
  <c r="N157" i="104"/>
  <c r="N158" i="104"/>
  <c r="N159" i="104"/>
  <c r="N160" i="104"/>
  <c r="N161" i="104"/>
  <c r="N162" i="104"/>
  <c r="N163" i="104"/>
  <c r="N164" i="104"/>
  <c r="N165" i="104"/>
  <c r="N166" i="104"/>
  <c r="N167" i="104"/>
  <c r="N168" i="104"/>
  <c r="N169" i="104"/>
  <c r="N170" i="104"/>
  <c r="N171" i="104"/>
  <c r="N172" i="104"/>
  <c r="N173" i="104"/>
  <c r="N174" i="104"/>
  <c r="N175" i="104"/>
  <c r="N176" i="104"/>
  <c r="N177" i="104"/>
  <c r="N178" i="104"/>
  <c r="N179" i="104"/>
  <c r="N180" i="104"/>
  <c r="N181" i="104"/>
  <c r="N182" i="104"/>
  <c r="N183" i="104"/>
  <c r="N184" i="104"/>
  <c r="N185" i="104"/>
  <c r="N186" i="104"/>
  <c r="N187" i="104"/>
  <c r="N188" i="104"/>
  <c r="N189" i="104"/>
  <c r="N190" i="104"/>
  <c r="N191" i="104"/>
  <c r="N192" i="104"/>
  <c r="N193" i="104"/>
  <c r="N194" i="104"/>
  <c r="N195" i="104"/>
  <c r="N196" i="104"/>
  <c r="N197" i="104"/>
  <c r="N198" i="104"/>
  <c r="N199" i="104"/>
  <c r="N200" i="104"/>
  <c r="N201" i="104"/>
  <c r="N202" i="104"/>
  <c r="N203" i="104"/>
  <c r="N204" i="104"/>
  <c r="N205" i="104"/>
  <c r="N206" i="104"/>
  <c r="N207" i="104"/>
  <c r="N208" i="104"/>
  <c r="N209" i="104"/>
  <c r="N210" i="104"/>
  <c r="N211" i="104"/>
  <c r="N212" i="104"/>
  <c r="N213" i="104"/>
  <c r="N214" i="104"/>
  <c r="N215" i="104"/>
  <c r="N216" i="104"/>
  <c r="N217" i="104"/>
  <c r="N218" i="104"/>
  <c r="N219" i="104"/>
  <c r="N220" i="104"/>
  <c r="N221" i="104"/>
  <c r="N222" i="104"/>
  <c r="N223" i="104"/>
  <c r="N224" i="104"/>
  <c r="N225" i="104"/>
  <c r="N226" i="104"/>
  <c r="N227" i="104"/>
  <c r="N228" i="104"/>
  <c r="N229" i="104"/>
  <c r="N230" i="104"/>
  <c r="N231" i="104"/>
  <c r="N232" i="104"/>
  <c r="N233" i="104"/>
  <c r="N234" i="104"/>
  <c r="N235" i="104"/>
  <c r="N236" i="104"/>
  <c r="N237" i="104"/>
  <c r="N238" i="104"/>
  <c r="N239" i="104"/>
  <c r="N240" i="104"/>
  <c r="N241" i="104"/>
  <c r="N242" i="104"/>
  <c r="N243" i="104"/>
  <c r="N244" i="104"/>
  <c r="N245" i="104"/>
  <c r="N246" i="104"/>
  <c r="N247" i="104"/>
  <c r="N248" i="104"/>
  <c r="N249" i="104"/>
  <c r="N250" i="104"/>
  <c r="N251" i="104"/>
  <c r="N252" i="104"/>
  <c r="N253" i="104"/>
  <c r="N254" i="104"/>
  <c r="N255" i="104"/>
  <c r="N256" i="104"/>
  <c r="N257" i="104"/>
  <c r="N258" i="104"/>
  <c r="N259" i="104"/>
  <c r="N260" i="104"/>
  <c r="N261" i="104"/>
  <c r="M22" i="104"/>
  <c r="M23" i="104"/>
  <c r="M24" i="104"/>
  <c r="M25" i="104"/>
  <c r="M26" i="104"/>
  <c r="M27" i="104"/>
  <c r="M28" i="104"/>
  <c r="M29" i="104"/>
  <c r="M30" i="104"/>
  <c r="M31" i="104"/>
  <c r="M32" i="104"/>
  <c r="M33" i="104"/>
  <c r="M34" i="104"/>
  <c r="M35" i="104"/>
  <c r="M36" i="104"/>
  <c r="M37" i="104"/>
  <c r="M38" i="104"/>
  <c r="M39" i="104"/>
  <c r="M40" i="104"/>
  <c r="M41" i="104"/>
  <c r="M42" i="104"/>
  <c r="M43" i="104"/>
  <c r="M44" i="104"/>
  <c r="M45" i="104"/>
  <c r="M46" i="104"/>
  <c r="M47" i="104"/>
  <c r="M48" i="104"/>
  <c r="M49" i="104"/>
  <c r="M50" i="104"/>
  <c r="M51" i="104"/>
  <c r="M52" i="104"/>
  <c r="M53" i="104"/>
  <c r="M54" i="104"/>
  <c r="M55" i="104"/>
  <c r="M56" i="104"/>
  <c r="M57" i="104"/>
  <c r="M58" i="104"/>
  <c r="M59" i="104"/>
  <c r="M60" i="104"/>
  <c r="M61" i="104"/>
  <c r="M62" i="104"/>
  <c r="M63" i="104"/>
  <c r="M64" i="104"/>
  <c r="M65" i="104"/>
  <c r="M66" i="104"/>
  <c r="M67" i="104"/>
  <c r="M68" i="104"/>
  <c r="M69" i="104"/>
  <c r="M70" i="104"/>
  <c r="M71" i="104"/>
  <c r="M72" i="104"/>
  <c r="M73" i="104"/>
  <c r="M74" i="104"/>
  <c r="M75" i="104"/>
  <c r="M76" i="104"/>
  <c r="M77" i="104"/>
  <c r="M78" i="104"/>
  <c r="M79" i="104"/>
  <c r="M80" i="104"/>
  <c r="M81" i="104"/>
  <c r="M82" i="104"/>
  <c r="M83" i="104"/>
  <c r="M84" i="104"/>
  <c r="M85" i="104"/>
  <c r="M86" i="104"/>
  <c r="M87" i="104"/>
  <c r="M88" i="104"/>
  <c r="M89" i="104"/>
  <c r="M90" i="104"/>
  <c r="M91" i="104"/>
  <c r="M92" i="104"/>
  <c r="M93" i="104"/>
  <c r="M94" i="104"/>
  <c r="M95" i="104"/>
  <c r="M96" i="104"/>
  <c r="M97" i="104"/>
  <c r="M98" i="104"/>
  <c r="M99" i="104"/>
  <c r="M100" i="104"/>
  <c r="M101" i="104"/>
  <c r="M102" i="104"/>
  <c r="M103" i="104"/>
  <c r="M104" i="104"/>
  <c r="M105" i="104"/>
  <c r="M106" i="104"/>
  <c r="M107" i="104"/>
  <c r="M108" i="104"/>
  <c r="M109" i="104"/>
  <c r="M110" i="104"/>
  <c r="M111" i="104"/>
  <c r="M112" i="104"/>
  <c r="M113" i="104"/>
  <c r="M114" i="104"/>
  <c r="M115" i="104"/>
  <c r="M116" i="104"/>
  <c r="M117" i="104"/>
  <c r="M118" i="104"/>
  <c r="M119" i="104"/>
  <c r="M120" i="104"/>
  <c r="M121" i="104"/>
  <c r="M122" i="104"/>
  <c r="M123" i="104"/>
  <c r="M124" i="104"/>
  <c r="M125" i="104"/>
  <c r="M126" i="104"/>
  <c r="M127" i="104"/>
  <c r="M128" i="104"/>
  <c r="M129" i="104"/>
  <c r="M130" i="104"/>
  <c r="M131" i="104"/>
  <c r="M132" i="104"/>
  <c r="M133" i="104"/>
  <c r="M134" i="104"/>
  <c r="M135" i="104"/>
  <c r="M136" i="104"/>
  <c r="M137" i="104"/>
  <c r="M138" i="104"/>
  <c r="M139" i="104"/>
  <c r="M140" i="104"/>
  <c r="M141" i="104"/>
  <c r="M142" i="104"/>
  <c r="M143" i="104"/>
  <c r="M144" i="104"/>
  <c r="M145" i="104"/>
  <c r="M146" i="104"/>
  <c r="M147" i="104"/>
  <c r="M148" i="104"/>
  <c r="M149" i="104"/>
  <c r="M150" i="104"/>
  <c r="M151" i="104"/>
  <c r="M152" i="104"/>
  <c r="M153" i="104"/>
  <c r="M154" i="104"/>
  <c r="M155" i="104"/>
  <c r="M156" i="104"/>
  <c r="M157" i="104"/>
  <c r="M158" i="104"/>
  <c r="M159" i="104"/>
  <c r="M160" i="104"/>
  <c r="M161" i="104"/>
  <c r="M162" i="104"/>
  <c r="M163" i="104"/>
  <c r="M164" i="104"/>
  <c r="M165" i="104"/>
  <c r="M166" i="104"/>
  <c r="M167" i="104"/>
  <c r="M168" i="104"/>
  <c r="M169" i="104"/>
  <c r="M170" i="104"/>
  <c r="M171" i="104"/>
  <c r="M172" i="104"/>
  <c r="M173" i="104"/>
  <c r="M174" i="104"/>
  <c r="M175" i="104"/>
  <c r="M176" i="104"/>
  <c r="M177" i="104"/>
  <c r="M178" i="104"/>
  <c r="M179" i="104"/>
  <c r="M180" i="104"/>
  <c r="M181" i="104"/>
  <c r="M182" i="104"/>
  <c r="M183" i="104"/>
  <c r="M184" i="104"/>
  <c r="M185" i="104"/>
  <c r="M186" i="104"/>
  <c r="M187" i="104"/>
  <c r="M188" i="104"/>
  <c r="M189" i="104"/>
  <c r="M190" i="104"/>
  <c r="M191" i="104"/>
  <c r="M192" i="104"/>
  <c r="M193" i="104"/>
  <c r="M194" i="104"/>
  <c r="M195" i="104"/>
  <c r="M196" i="104"/>
  <c r="M197" i="104"/>
  <c r="M198" i="104"/>
  <c r="M199" i="104"/>
  <c r="M200" i="104"/>
  <c r="M201" i="104"/>
  <c r="M202" i="104"/>
  <c r="M203" i="104"/>
  <c r="M204" i="104"/>
  <c r="M205" i="104"/>
  <c r="M206" i="104"/>
  <c r="M207" i="104"/>
  <c r="M208" i="104"/>
  <c r="M209" i="104"/>
  <c r="M210" i="104"/>
  <c r="M211" i="104"/>
  <c r="M212" i="104"/>
  <c r="M213" i="104"/>
  <c r="M214" i="104"/>
  <c r="M215" i="104"/>
  <c r="M216" i="104"/>
  <c r="M217" i="104"/>
  <c r="M218" i="104"/>
  <c r="M219" i="104"/>
  <c r="M220" i="104"/>
  <c r="M221" i="104"/>
  <c r="M222" i="104"/>
  <c r="M223" i="104"/>
  <c r="M224" i="104"/>
  <c r="M225" i="104"/>
  <c r="M226" i="104"/>
  <c r="M227" i="104"/>
  <c r="M228" i="104"/>
  <c r="M229" i="104"/>
  <c r="M230" i="104"/>
  <c r="M231" i="104"/>
  <c r="M232" i="104"/>
  <c r="M233" i="104"/>
  <c r="M234" i="104"/>
  <c r="M235" i="104"/>
  <c r="M236" i="104"/>
  <c r="M237" i="104"/>
  <c r="M238" i="104"/>
  <c r="M239" i="104"/>
  <c r="M240" i="104"/>
  <c r="M241" i="104"/>
  <c r="M242" i="104"/>
  <c r="M243" i="104"/>
  <c r="M244" i="104"/>
  <c r="M245" i="104"/>
  <c r="M246" i="104"/>
  <c r="M247" i="104"/>
  <c r="M248" i="104"/>
  <c r="M249" i="104"/>
  <c r="M250" i="104"/>
  <c r="M251" i="104"/>
  <c r="M252" i="104"/>
  <c r="M253" i="104"/>
  <c r="M254" i="104"/>
  <c r="M255" i="104"/>
  <c r="M256" i="104"/>
  <c r="M257" i="104"/>
  <c r="M258" i="104"/>
  <c r="M259" i="104"/>
  <c r="M260" i="104"/>
  <c r="M261" i="104"/>
  <c r="L22" i="104"/>
  <c r="L23" i="104"/>
  <c r="L24" i="104"/>
  <c r="L25" i="104"/>
  <c r="L26" i="104"/>
  <c r="L27" i="104"/>
  <c r="L28" i="104"/>
  <c r="L29" i="104"/>
  <c r="L30" i="104"/>
  <c r="L31" i="104"/>
  <c r="L32" i="104"/>
  <c r="L33" i="104"/>
  <c r="L34" i="104"/>
  <c r="L35" i="104"/>
  <c r="L36" i="104"/>
  <c r="L37" i="104"/>
  <c r="L38" i="104"/>
  <c r="L39" i="104"/>
  <c r="L40" i="104"/>
  <c r="L41" i="104"/>
  <c r="L42" i="104"/>
  <c r="L43" i="104"/>
  <c r="L44" i="104"/>
  <c r="L45" i="104"/>
  <c r="L46" i="104"/>
  <c r="L47" i="104"/>
  <c r="L48" i="104"/>
  <c r="L49" i="104"/>
  <c r="L50" i="104"/>
  <c r="L51" i="104"/>
  <c r="L52" i="104"/>
  <c r="L53" i="104"/>
  <c r="L54" i="104"/>
  <c r="L55" i="104"/>
  <c r="L56" i="104"/>
  <c r="L57" i="104"/>
  <c r="L58" i="104"/>
  <c r="L59" i="104"/>
  <c r="L60" i="104"/>
  <c r="L61" i="104"/>
  <c r="L62" i="104"/>
  <c r="L63" i="104"/>
  <c r="L64" i="104"/>
  <c r="L65" i="104"/>
  <c r="L66" i="104"/>
  <c r="L67" i="104"/>
  <c r="L68" i="104"/>
  <c r="L69" i="104"/>
  <c r="L70" i="104"/>
  <c r="L71" i="104"/>
  <c r="L72" i="104"/>
  <c r="L73" i="104"/>
  <c r="L74" i="104"/>
  <c r="L75" i="104"/>
  <c r="L76" i="104"/>
  <c r="L77" i="104"/>
  <c r="L78" i="104"/>
  <c r="L79" i="104"/>
  <c r="L80" i="104"/>
  <c r="L81" i="104"/>
  <c r="L82" i="104"/>
  <c r="L83" i="104"/>
  <c r="L84" i="104"/>
  <c r="L85" i="104"/>
  <c r="L86" i="104"/>
  <c r="L87" i="104"/>
  <c r="L88" i="104"/>
  <c r="L89" i="104"/>
  <c r="L90" i="104"/>
  <c r="L91" i="104"/>
  <c r="L92" i="104"/>
  <c r="L93" i="104"/>
  <c r="L94" i="104"/>
  <c r="L95" i="104"/>
  <c r="L96" i="104"/>
  <c r="L97" i="104"/>
  <c r="L98" i="104"/>
  <c r="L99" i="104"/>
  <c r="L100" i="104"/>
  <c r="L101" i="104"/>
  <c r="L102" i="104"/>
  <c r="L103" i="104"/>
  <c r="L104" i="104"/>
  <c r="L105" i="104"/>
  <c r="L106" i="104"/>
  <c r="L107" i="104"/>
  <c r="L108" i="104"/>
  <c r="L109" i="104"/>
  <c r="L110" i="104"/>
  <c r="L111" i="104"/>
  <c r="L112" i="104"/>
  <c r="L113" i="104"/>
  <c r="L114" i="104"/>
  <c r="L115" i="104"/>
  <c r="L116" i="104"/>
  <c r="L117" i="104"/>
  <c r="L118" i="104"/>
  <c r="L119" i="104"/>
  <c r="L120" i="104"/>
  <c r="L121" i="104"/>
  <c r="L122" i="104"/>
  <c r="L123" i="104"/>
  <c r="L124" i="104"/>
  <c r="L125" i="104"/>
  <c r="L126" i="104"/>
  <c r="L127" i="104"/>
  <c r="L128" i="104"/>
  <c r="L129" i="104"/>
  <c r="L130" i="104"/>
  <c r="L131" i="104"/>
  <c r="L132" i="104"/>
  <c r="L133" i="104"/>
  <c r="L134" i="104"/>
  <c r="L135" i="104"/>
  <c r="L136" i="104"/>
  <c r="L137" i="104"/>
  <c r="L138" i="104"/>
  <c r="L139" i="104"/>
  <c r="L140" i="104"/>
  <c r="L141" i="104"/>
  <c r="L142" i="104"/>
  <c r="L143" i="104"/>
  <c r="L144" i="104"/>
  <c r="L145" i="104"/>
  <c r="L146" i="104"/>
  <c r="L147" i="104"/>
  <c r="L148" i="104"/>
  <c r="L149" i="104"/>
  <c r="L150" i="104"/>
  <c r="L151" i="104"/>
  <c r="L152" i="104"/>
  <c r="L153" i="104"/>
  <c r="L154" i="104"/>
  <c r="L155" i="104"/>
  <c r="L156" i="104"/>
  <c r="L157" i="104"/>
  <c r="L158" i="104"/>
  <c r="L159" i="104"/>
  <c r="L160" i="104"/>
  <c r="L161" i="104"/>
  <c r="L162" i="104"/>
  <c r="L163" i="104"/>
  <c r="L164" i="104"/>
  <c r="L165" i="104"/>
  <c r="L166" i="104"/>
  <c r="L167" i="104"/>
  <c r="L168" i="104"/>
  <c r="L169" i="104"/>
  <c r="L170" i="104"/>
  <c r="L171" i="104"/>
  <c r="L172" i="104"/>
  <c r="L173" i="104"/>
  <c r="L174" i="104"/>
  <c r="L175" i="104"/>
  <c r="L176" i="104"/>
  <c r="L177" i="104"/>
  <c r="L178" i="104"/>
  <c r="L179" i="104"/>
  <c r="L180" i="104"/>
  <c r="L181" i="104"/>
  <c r="L182" i="104"/>
  <c r="L183" i="104"/>
  <c r="L184" i="104"/>
  <c r="L185" i="104"/>
  <c r="L186" i="104"/>
  <c r="L187" i="104"/>
  <c r="L188" i="104"/>
  <c r="L189" i="104"/>
  <c r="L190" i="104"/>
  <c r="L191" i="104"/>
  <c r="L192" i="104"/>
  <c r="L193" i="104"/>
  <c r="L194" i="104"/>
  <c r="L195" i="104"/>
  <c r="L196" i="104"/>
  <c r="L197" i="104"/>
  <c r="L198" i="104"/>
  <c r="L199" i="104"/>
  <c r="L200" i="104"/>
  <c r="L201" i="104"/>
  <c r="L202" i="104"/>
  <c r="L203" i="104"/>
  <c r="L204" i="104"/>
  <c r="L205" i="104"/>
  <c r="L206" i="104"/>
  <c r="L207" i="104"/>
  <c r="L208" i="104"/>
  <c r="L209" i="104"/>
  <c r="L210" i="104"/>
  <c r="L211" i="104"/>
  <c r="L212" i="104"/>
  <c r="L213" i="104"/>
  <c r="L214" i="104"/>
  <c r="L215" i="104"/>
  <c r="L216" i="104"/>
  <c r="L217" i="104"/>
  <c r="L218" i="104"/>
  <c r="L219" i="104"/>
  <c r="L220" i="104"/>
  <c r="L221" i="104"/>
  <c r="L222" i="104"/>
  <c r="L223" i="104"/>
  <c r="L224" i="104"/>
  <c r="L225" i="104"/>
  <c r="L226" i="104"/>
  <c r="L227" i="104"/>
  <c r="L228" i="104"/>
  <c r="L229" i="104"/>
  <c r="L230" i="104"/>
  <c r="L231" i="104"/>
  <c r="L232" i="104"/>
  <c r="L233" i="104"/>
  <c r="L234" i="104"/>
  <c r="L235" i="104"/>
  <c r="L236" i="104"/>
  <c r="L237" i="104"/>
  <c r="L238" i="104"/>
  <c r="L239" i="104"/>
  <c r="L240" i="104"/>
  <c r="L241" i="104"/>
  <c r="L242" i="104"/>
  <c r="L243" i="104"/>
  <c r="L244" i="104"/>
  <c r="L245" i="104"/>
  <c r="L246" i="104"/>
  <c r="L247" i="104"/>
  <c r="L248" i="104"/>
  <c r="L249" i="104"/>
  <c r="L250" i="104"/>
  <c r="L251" i="104"/>
  <c r="L252" i="104"/>
  <c r="L253" i="104"/>
  <c r="L254" i="104"/>
  <c r="L255" i="104"/>
  <c r="L256" i="104"/>
  <c r="L257" i="104"/>
  <c r="L258" i="104"/>
  <c r="L259" i="104"/>
  <c r="L260" i="104"/>
  <c r="L261" i="104"/>
  <c r="K22" i="104"/>
  <c r="K23" i="104"/>
  <c r="K24" i="104"/>
  <c r="K25" i="104"/>
  <c r="K26" i="104"/>
  <c r="K27" i="104"/>
  <c r="K28" i="104"/>
  <c r="K29" i="104"/>
  <c r="K30" i="104"/>
  <c r="K31" i="104"/>
  <c r="K32" i="104"/>
  <c r="K33" i="104"/>
  <c r="K34" i="104"/>
  <c r="K35" i="104"/>
  <c r="K36" i="104"/>
  <c r="K37" i="104"/>
  <c r="K38" i="104"/>
  <c r="K39" i="104"/>
  <c r="K40" i="104"/>
  <c r="K41" i="104"/>
  <c r="K42" i="104"/>
  <c r="K43" i="104"/>
  <c r="K44" i="104"/>
  <c r="K45" i="104"/>
  <c r="K46" i="104"/>
  <c r="K47" i="104"/>
  <c r="K48" i="104"/>
  <c r="K49" i="104"/>
  <c r="K50" i="104"/>
  <c r="K51" i="104"/>
  <c r="K52" i="104"/>
  <c r="K53" i="104"/>
  <c r="K54" i="104"/>
  <c r="K55" i="104"/>
  <c r="K56" i="104"/>
  <c r="K57" i="104"/>
  <c r="K58" i="104"/>
  <c r="K59" i="104"/>
  <c r="K60" i="104"/>
  <c r="K61" i="104"/>
  <c r="K62" i="104"/>
  <c r="K63" i="104"/>
  <c r="K64" i="104"/>
  <c r="K65" i="104"/>
  <c r="K66" i="104"/>
  <c r="K67" i="104"/>
  <c r="K68" i="104"/>
  <c r="K69" i="104"/>
  <c r="K70" i="104"/>
  <c r="K71" i="104"/>
  <c r="K72" i="104"/>
  <c r="K73" i="104"/>
  <c r="K74" i="104"/>
  <c r="K75" i="104"/>
  <c r="K76" i="104"/>
  <c r="K77" i="104"/>
  <c r="K78" i="104"/>
  <c r="K79" i="104"/>
  <c r="K80" i="104"/>
  <c r="K81" i="104"/>
  <c r="K82" i="104"/>
  <c r="K83" i="104"/>
  <c r="K84" i="104"/>
  <c r="K85" i="104"/>
  <c r="K86" i="104"/>
  <c r="K87" i="104"/>
  <c r="K88" i="104"/>
  <c r="K89" i="104"/>
  <c r="K90" i="104"/>
  <c r="K91" i="104"/>
  <c r="K92" i="104"/>
  <c r="K93" i="104"/>
  <c r="K94" i="104"/>
  <c r="K95" i="104"/>
  <c r="K96" i="104"/>
  <c r="K97" i="104"/>
  <c r="K98" i="104"/>
  <c r="K99" i="104"/>
  <c r="K100" i="104"/>
  <c r="K101" i="104"/>
  <c r="K102" i="104"/>
  <c r="K103" i="104"/>
  <c r="K104" i="104"/>
  <c r="K105" i="104"/>
  <c r="K106" i="104"/>
  <c r="K107" i="104"/>
  <c r="K108" i="104"/>
  <c r="K109" i="104"/>
  <c r="K110" i="104"/>
  <c r="K111" i="104"/>
  <c r="K112" i="104"/>
  <c r="K113" i="104"/>
  <c r="K114" i="104"/>
  <c r="K115" i="104"/>
  <c r="K116" i="104"/>
  <c r="K117" i="104"/>
  <c r="K118" i="104"/>
  <c r="K119" i="104"/>
  <c r="K120" i="104"/>
  <c r="K121" i="104"/>
  <c r="K122" i="104"/>
  <c r="K123" i="104"/>
  <c r="K124" i="104"/>
  <c r="K125" i="104"/>
  <c r="K126" i="104"/>
  <c r="K127" i="104"/>
  <c r="K128" i="104"/>
  <c r="K129" i="104"/>
  <c r="K130" i="104"/>
  <c r="K131" i="104"/>
  <c r="K132" i="104"/>
  <c r="K133" i="104"/>
  <c r="K134" i="104"/>
  <c r="K135" i="104"/>
  <c r="K136" i="104"/>
  <c r="K137" i="104"/>
  <c r="K138" i="104"/>
  <c r="K139" i="104"/>
  <c r="K140" i="104"/>
  <c r="K141" i="104"/>
  <c r="K142" i="104"/>
  <c r="K143" i="104"/>
  <c r="K144" i="104"/>
  <c r="K145" i="104"/>
  <c r="K146" i="104"/>
  <c r="K147" i="104"/>
  <c r="K148" i="104"/>
  <c r="K149" i="104"/>
  <c r="K150" i="104"/>
  <c r="K151" i="104"/>
  <c r="K152" i="104"/>
  <c r="K153" i="104"/>
  <c r="K154" i="104"/>
  <c r="K155" i="104"/>
  <c r="K156" i="104"/>
  <c r="K157" i="104"/>
  <c r="K158" i="104"/>
  <c r="K159" i="104"/>
  <c r="K160" i="104"/>
  <c r="K161" i="104"/>
  <c r="K162" i="104"/>
  <c r="K163" i="104"/>
  <c r="K164" i="104"/>
  <c r="K165" i="104"/>
  <c r="K166" i="104"/>
  <c r="K167" i="104"/>
  <c r="K168" i="104"/>
  <c r="K169" i="104"/>
  <c r="K170" i="104"/>
  <c r="K171" i="104"/>
  <c r="K172" i="104"/>
  <c r="K173" i="104"/>
  <c r="K174" i="104"/>
  <c r="K175" i="104"/>
  <c r="K176" i="104"/>
  <c r="K177" i="104"/>
  <c r="K178" i="104"/>
  <c r="K179" i="104"/>
  <c r="K180" i="104"/>
  <c r="K181" i="104"/>
  <c r="K182" i="104"/>
  <c r="K183" i="104"/>
  <c r="K184" i="104"/>
  <c r="K185" i="104"/>
  <c r="K186" i="104"/>
  <c r="K187" i="104"/>
  <c r="K188" i="104"/>
  <c r="K189" i="104"/>
  <c r="K190" i="104"/>
  <c r="K191" i="104"/>
  <c r="K192" i="104"/>
  <c r="K193" i="104"/>
  <c r="K194" i="104"/>
  <c r="K195" i="104"/>
  <c r="K196" i="104"/>
  <c r="K197" i="104"/>
  <c r="K198" i="104"/>
  <c r="K199" i="104"/>
  <c r="K200" i="104"/>
  <c r="K201" i="104"/>
  <c r="K202" i="104"/>
  <c r="K203" i="104"/>
  <c r="K204" i="104"/>
  <c r="K205" i="104"/>
  <c r="K206" i="104"/>
  <c r="K207" i="104"/>
  <c r="K208" i="104"/>
  <c r="K209" i="104"/>
  <c r="K210" i="104"/>
  <c r="K211" i="104"/>
  <c r="K212" i="104"/>
  <c r="K213" i="104"/>
  <c r="K214" i="104"/>
  <c r="K215" i="104"/>
  <c r="K216" i="104"/>
  <c r="K217" i="104"/>
  <c r="K218" i="104"/>
  <c r="K219" i="104"/>
  <c r="K220" i="104"/>
  <c r="K221" i="104"/>
  <c r="K222" i="104"/>
  <c r="K223" i="104"/>
  <c r="K224" i="104"/>
  <c r="K225" i="104"/>
  <c r="K226" i="104"/>
  <c r="K227" i="104"/>
  <c r="K228" i="104"/>
  <c r="K229" i="104"/>
  <c r="K230" i="104"/>
  <c r="K231" i="104"/>
  <c r="K232" i="104"/>
  <c r="K233" i="104"/>
  <c r="K234" i="104"/>
  <c r="K235" i="104"/>
  <c r="K236" i="104"/>
  <c r="K237" i="104"/>
  <c r="K238" i="104"/>
  <c r="K239" i="104"/>
  <c r="K240" i="104"/>
  <c r="K241" i="104"/>
  <c r="K242" i="104"/>
  <c r="K243" i="104"/>
  <c r="K244" i="104"/>
  <c r="K245" i="104"/>
  <c r="K246" i="104"/>
  <c r="K247" i="104"/>
  <c r="K248" i="104"/>
  <c r="K249" i="104"/>
  <c r="K250" i="104"/>
  <c r="K251" i="104"/>
  <c r="K252" i="104"/>
  <c r="K253" i="104"/>
  <c r="K254" i="104"/>
  <c r="K255" i="104"/>
  <c r="K256" i="104"/>
  <c r="K257" i="104"/>
  <c r="K258" i="104"/>
  <c r="K259" i="104"/>
  <c r="K260" i="104"/>
  <c r="K261" i="104"/>
  <c r="J22" i="104"/>
  <c r="J23" i="104"/>
  <c r="J24" i="104"/>
  <c r="J25" i="104"/>
  <c r="J26" i="104"/>
  <c r="J27" i="104"/>
  <c r="J28" i="104"/>
  <c r="J29" i="104"/>
  <c r="J30" i="104"/>
  <c r="J31" i="104"/>
  <c r="J32" i="104"/>
  <c r="J33" i="104"/>
  <c r="J34" i="104"/>
  <c r="J35" i="104"/>
  <c r="J36" i="104"/>
  <c r="J37" i="104"/>
  <c r="J38" i="104"/>
  <c r="J39" i="104"/>
  <c r="J40" i="104"/>
  <c r="J41" i="104"/>
  <c r="J42" i="104"/>
  <c r="J43" i="104"/>
  <c r="J44" i="104"/>
  <c r="J45" i="104"/>
  <c r="J46" i="104"/>
  <c r="J47" i="104"/>
  <c r="J48" i="104"/>
  <c r="J49" i="104"/>
  <c r="J50" i="104"/>
  <c r="J51" i="104"/>
  <c r="J52" i="104"/>
  <c r="J53" i="104"/>
  <c r="J54" i="104"/>
  <c r="J55" i="104"/>
  <c r="J56" i="104"/>
  <c r="J57" i="104"/>
  <c r="J58" i="104"/>
  <c r="J59" i="104"/>
  <c r="J60" i="104"/>
  <c r="J61" i="104"/>
  <c r="J62" i="104"/>
  <c r="J63" i="104"/>
  <c r="J64" i="104"/>
  <c r="J65" i="104"/>
  <c r="J66" i="104"/>
  <c r="J67" i="104"/>
  <c r="J68" i="104"/>
  <c r="J69" i="104"/>
  <c r="J70" i="104"/>
  <c r="J71" i="104"/>
  <c r="J72" i="104"/>
  <c r="J73" i="104"/>
  <c r="J74" i="104"/>
  <c r="J75" i="104"/>
  <c r="J76" i="104"/>
  <c r="J77" i="104"/>
  <c r="J78" i="104"/>
  <c r="J79" i="104"/>
  <c r="J80" i="104"/>
  <c r="J81" i="104"/>
  <c r="J82" i="104"/>
  <c r="J83" i="104"/>
  <c r="J84" i="104"/>
  <c r="J85" i="104"/>
  <c r="J86" i="104"/>
  <c r="J87" i="104"/>
  <c r="J88" i="104"/>
  <c r="J89" i="104"/>
  <c r="J90" i="104"/>
  <c r="J91" i="104"/>
  <c r="J92" i="104"/>
  <c r="J93" i="104"/>
  <c r="J94" i="104"/>
  <c r="J95" i="104"/>
  <c r="J96" i="104"/>
  <c r="J97" i="104"/>
  <c r="J98" i="104"/>
  <c r="J99" i="104"/>
  <c r="J100" i="104"/>
  <c r="J101" i="104"/>
  <c r="J102" i="104"/>
  <c r="J103" i="104"/>
  <c r="J104" i="104"/>
  <c r="J105" i="104"/>
  <c r="J106" i="104"/>
  <c r="J107" i="104"/>
  <c r="J108" i="104"/>
  <c r="J109" i="104"/>
  <c r="J110" i="104"/>
  <c r="J111" i="104"/>
  <c r="J112" i="104"/>
  <c r="J113" i="104"/>
  <c r="J114" i="104"/>
  <c r="J115" i="104"/>
  <c r="J116" i="104"/>
  <c r="J117" i="104"/>
  <c r="J118" i="104"/>
  <c r="J119" i="104"/>
  <c r="J120" i="104"/>
  <c r="J121" i="104"/>
  <c r="J122" i="104"/>
  <c r="J123" i="104"/>
  <c r="J124" i="104"/>
  <c r="J125" i="104"/>
  <c r="J126" i="104"/>
  <c r="J127" i="104"/>
  <c r="J128" i="104"/>
  <c r="J129" i="104"/>
  <c r="J130" i="104"/>
  <c r="J131" i="104"/>
  <c r="J132" i="104"/>
  <c r="J133" i="104"/>
  <c r="J134" i="104"/>
  <c r="J135" i="104"/>
  <c r="J136" i="104"/>
  <c r="J137" i="104"/>
  <c r="J138" i="104"/>
  <c r="J139" i="104"/>
  <c r="J140" i="104"/>
  <c r="J141" i="104"/>
  <c r="J142" i="104"/>
  <c r="J143" i="104"/>
  <c r="J144" i="104"/>
  <c r="J145" i="104"/>
  <c r="J146" i="104"/>
  <c r="J147" i="104"/>
  <c r="J148" i="104"/>
  <c r="J149" i="104"/>
  <c r="J150" i="104"/>
  <c r="J151" i="104"/>
  <c r="J152" i="104"/>
  <c r="J153" i="104"/>
  <c r="J154" i="104"/>
  <c r="J155" i="104"/>
  <c r="J156" i="104"/>
  <c r="J157" i="104"/>
  <c r="J158" i="104"/>
  <c r="J159" i="104"/>
  <c r="J160" i="104"/>
  <c r="J161" i="104"/>
  <c r="J162" i="104"/>
  <c r="J163" i="104"/>
  <c r="J164" i="104"/>
  <c r="J165" i="104"/>
  <c r="J166" i="104"/>
  <c r="J167" i="104"/>
  <c r="J168" i="104"/>
  <c r="J169" i="104"/>
  <c r="J170" i="104"/>
  <c r="J171" i="104"/>
  <c r="J172" i="104"/>
  <c r="J173" i="104"/>
  <c r="J174" i="104"/>
  <c r="J175" i="104"/>
  <c r="J176" i="104"/>
  <c r="J177" i="104"/>
  <c r="J178" i="104"/>
  <c r="J179" i="104"/>
  <c r="J180" i="104"/>
  <c r="J181" i="104"/>
  <c r="J182" i="104"/>
  <c r="J183" i="104"/>
  <c r="J184" i="104"/>
  <c r="J185" i="104"/>
  <c r="J186" i="104"/>
  <c r="J187" i="104"/>
  <c r="J188" i="104"/>
  <c r="J189" i="104"/>
  <c r="J190" i="104"/>
  <c r="J191" i="104"/>
  <c r="J192" i="104"/>
  <c r="J193" i="104"/>
  <c r="J194" i="104"/>
  <c r="J195" i="104"/>
  <c r="J196" i="104"/>
  <c r="J197" i="104"/>
  <c r="J198" i="104"/>
  <c r="J199" i="104"/>
  <c r="J200" i="104"/>
  <c r="J201" i="104"/>
  <c r="J202" i="104"/>
  <c r="J203" i="104"/>
  <c r="J204" i="104"/>
  <c r="J205" i="104"/>
  <c r="J206" i="104"/>
  <c r="J207" i="104"/>
  <c r="J208" i="104"/>
  <c r="J209" i="104"/>
  <c r="J210" i="104"/>
  <c r="J211" i="104"/>
  <c r="J212" i="104"/>
  <c r="J213" i="104"/>
  <c r="J214" i="104"/>
  <c r="J215" i="104"/>
  <c r="J216" i="104"/>
  <c r="J217" i="104"/>
  <c r="J218" i="104"/>
  <c r="J219" i="104"/>
  <c r="J220" i="104"/>
  <c r="J221" i="104"/>
  <c r="J222" i="104"/>
  <c r="J223" i="104"/>
  <c r="J224" i="104"/>
  <c r="J225" i="104"/>
  <c r="J226" i="104"/>
  <c r="J227" i="104"/>
  <c r="J228" i="104"/>
  <c r="J229" i="104"/>
  <c r="J230" i="104"/>
  <c r="J231" i="104"/>
  <c r="J232" i="104"/>
  <c r="J233" i="104"/>
  <c r="J234" i="104"/>
  <c r="J235" i="104"/>
  <c r="J236" i="104"/>
  <c r="J237" i="104"/>
  <c r="J238" i="104"/>
  <c r="J239" i="104"/>
  <c r="J240" i="104"/>
  <c r="J241" i="104"/>
  <c r="J242" i="104"/>
  <c r="J243" i="104"/>
  <c r="J244" i="104"/>
  <c r="J245" i="104"/>
  <c r="J246" i="104"/>
  <c r="J247" i="104"/>
  <c r="J248" i="104"/>
  <c r="J249" i="104"/>
  <c r="J250" i="104"/>
  <c r="J251" i="104"/>
  <c r="J252" i="104"/>
  <c r="J253" i="104"/>
  <c r="J254" i="104"/>
  <c r="J255" i="104"/>
  <c r="J256" i="104"/>
  <c r="J257" i="104"/>
  <c r="J258" i="104"/>
  <c r="J259" i="104"/>
  <c r="J260" i="104"/>
  <c r="J261" i="104"/>
  <c r="G13" i="103"/>
  <c r="G14" i="103"/>
  <c r="G15" i="103"/>
  <c r="G16" i="103"/>
  <c r="G17" i="103"/>
  <c r="G18" i="103"/>
  <c r="G19" i="103"/>
  <c r="G20" i="103"/>
  <c r="G21" i="103"/>
  <c r="G22" i="103"/>
  <c r="G23" i="103"/>
  <c r="G24" i="103"/>
  <c r="G25" i="103"/>
  <c r="G26" i="103"/>
  <c r="G27" i="103"/>
  <c r="G28" i="103"/>
  <c r="G29" i="103"/>
  <c r="G30" i="103"/>
  <c r="G31" i="103"/>
  <c r="G32" i="103"/>
  <c r="G33" i="103"/>
  <c r="G34" i="103"/>
  <c r="G35" i="103"/>
  <c r="G36" i="103"/>
  <c r="G37" i="103"/>
  <c r="G38" i="103"/>
  <c r="G39" i="103"/>
  <c r="G40" i="103"/>
  <c r="G41" i="103"/>
  <c r="G42" i="103"/>
  <c r="G43" i="103"/>
  <c r="G44" i="103"/>
  <c r="G45" i="103"/>
  <c r="G46" i="103"/>
  <c r="G47" i="103"/>
  <c r="G48" i="103"/>
  <c r="G49" i="103"/>
  <c r="G50" i="103"/>
  <c r="G51" i="103"/>
  <c r="G52" i="103"/>
  <c r="G53" i="103"/>
  <c r="G54" i="103"/>
  <c r="G55" i="103"/>
  <c r="G56" i="103"/>
  <c r="G57" i="103"/>
  <c r="G58" i="103"/>
  <c r="G59" i="103"/>
  <c r="G60" i="103"/>
  <c r="G61" i="103"/>
  <c r="G62" i="103"/>
  <c r="G63" i="103"/>
  <c r="G64" i="103"/>
  <c r="G65" i="103"/>
  <c r="G66" i="103"/>
  <c r="G67" i="103"/>
  <c r="G68" i="103"/>
  <c r="G69" i="103"/>
  <c r="G70" i="103"/>
  <c r="G71" i="103"/>
  <c r="G72" i="103"/>
  <c r="G73" i="103"/>
  <c r="G74" i="103"/>
  <c r="G75" i="103"/>
  <c r="G76" i="103"/>
  <c r="G77" i="103"/>
  <c r="G78" i="103"/>
  <c r="G79" i="103"/>
  <c r="G80" i="103"/>
  <c r="G81" i="103"/>
  <c r="G82" i="103"/>
  <c r="G83" i="103"/>
  <c r="G84" i="103"/>
  <c r="G85" i="103"/>
  <c r="G86" i="103"/>
  <c r="G87" i="103"/>
  <c r="G88" i="103"/>
  <c r="G89" i="103"/>
  <c r="G90" i="103"/>
  <c r="G91" i="103"/>
  <c r="G92" i="103"/>
  <c r="G93" i="103"/>
  <c r="G94" i="103"/>
  <c r="G95" i="103"/>
  <c r="G96" i="103"/>
  <c r="G97" i="103"/>
  <c r="G98" i="103"/>
  <c r="G99" i="103"/>
  <c r="G100" i="103"/>
  <c r="G101" i="103"/>
  <c r="G102" i="103"/>
  <c r="G103" i="103"/>
  <c r="G104" i="103"/>
  <c r="G105" i="103"/>
  <c r="G106" i="103"/>
  <c r="G107" i="103"/>
  <c r="G108" i="103"/>
  <c r="G109" i="103"/>
  <c r="G110" i="103"/>
  <c r="G111" i="103"/>
  <c r="G112" i="103"/>
  <c r="G113" i="103"/>
  <c r="G114" i="103"/>
  <c r="G115" i="103"/>
  <c r="G116" i="103"/>
  <c r="G117" i="103"/>
  <c r="G118" i="103"/>
  <c r="G119" i="103"/>
  <c r="G120" i="103"/>
  <c r="G121" i="103"/>
  <c r="G122" i="103"/>
  <c r="G123" i="103"/>
  <c r="G124" i="103"/>
  <c r="G125" i="103"/>
  <c r="G126" i="103"/>
  <c r="G127" i="103"/>
  <c r="G128" i="103"/>
  <c r="G129" i="103"/>
  <c r="G130" i="103"/>
  <c r="G131" i="103"/>
  <c r="G132" i="103"/>
  <c r="G133" i="103"/>
  <c r="G134" i="103"/>
  <c r="G135" i="103"/>
  <c r="G136" i="103"/>
  <c r="G137" i="103"/>
  <c r="G138" i="103"/>
  <c r="G139" i="103"/>
  <c r="G140" i="103"/>
  <c r="G141" i="103"/>
  <c r="G142" i="103"/>
  <c r="G143" i="103"/>
  <c r="G144" i="103"/>
  <c r="G145" i="103"/>
  <c r="G146" i="103"/>
  <c r="G147" i="103"/>
  <c r="G148" i="103"/>
  <c r="G149" i="103"/>
  <c r="G150" i="103"/>
  <c r="G151" i="103"/>
  <c r="G152" i="103"/>
  <c r="G153" i="103"/>
  <c r="G154" i="103"/>
  <c r="G155" i="103"/>
  <c r="G156" i="103"/>
  <c r="G157" i="103"/>
  <c r="G158" i="103"/>
  <c r="G159" i="103"/>
  <c r="G160" i="103"/>
  <c r="G161" i="103"/>
  <c r="G162" i="103"/>
  <c r="G163" i="103"/>
  <c r="G164" i="103"/>
  <c r="G165" i="103"/>
  <c r="G166" i="103"/>
  <c r="G167" i="103"/>
  <c r="G168" i="103"/>
  <c r="G169" i="103"/>
  <c r="G170" i="103"/>
  <c r="G171" i="103"/>
  <c r="G172" i="103"/>
  <c r="G173" i="103"/>
  <c r="G174" i="103"/>
  <c r="G175" i="103"/>
  <c r="G176" i="103"/>
  <c r="G177" i="103"/>
  <c r="G178" i="103"/>
  <c r="G179" i="103"/>
  <c r="G180" i="103"/>
  <c r="G181" i="103"/>
  <c r="G182" i="103"/>
  <c r="G183" i="103"/>
  <c r="G184" i="103"/>
  <c r="G185" i="103"/>
  <c r="G186" i="103"/>
  <c r="G187" i="103"/>
  <c r="G188" i="103"/>
  <c r="G189" i="103"/>
  <c r="G190" i="103"/>
  <c r="G191" i="103"/>
  <c r="G192" i="103"/>
  <c r="G193" i="103"/>
  <c r="G194" i="103"/>
  <c r="G195" i="103"/>
  <c r="G196" i="103"/>
  <c r="G197" i="103"/>
  <c r="G198" i="103"/>
  <c r="G199" i="103"/>
  <c r="G200" i="103"/>
  <c r="G201" i="103"/>
  <c r="G202" i="103"/>
  <c r="G203" i="103"/>
  <c r="G204" i="103"/>
  <c r="G205" i="103"/>
  <c r="G206" i="103"/>
  <c r="G207" i="103"/>
  <c r="G208" i="103"/>
  <c r="G209" i="103"/>
  <c r="G210" i="103"/>
  <c r="G211" i="103"/>
  <c r="G212" i="103"/>
  <c r="G213" i="103"/>
  <c r="G214" i="103"/>
  <c r="G215" i="103"/>
  <c r="G216" i="103"/>
  <c r="G217" i="103"/>
  <c r="G218" i="103"/>
  <c r="G219" i="103"/>
  <c r="G220" i="103"/>
  <c r="G221" i="103"/>
  <c r="G222" i="103"/>
  <c r="G223" i="103"/>
  <c r="G224" i="103"/>
  <c r="G225" i="103"/>
  <c r="G226" i="103"/>
  <c r="G227" i="103"/>
  <c r="G228" i="103"/>
  <c r="G229" i="103"/>
  <c r="G230" i="103"/>
  <c r="G231" i="103"/>
  <c r="G232" i="103"/>
  <c r="G233" i="103"/>
  <c r="G234" i="103"/>
  <c r="G235" i="103"/>
  <c r="G236" i="103"/>
  <c r="G237" i="103"/>
  <c r="G238" i="103"/>
  <c r="G239" i="103"/>
  <c r="G240" i="103"/>
  <c r="G241" i="103"/>
  <c r="G242" i="103"/>
  <c r="G243" i="103"/>
  <c r="G244" i="103"/>
  <c r="G245" i="103"/>
  <c r="G246" i="103"/>
  <c r="G247" i="103"/>
  <c r="G248" i="103"/>
  <c r="G249" i="103"/>
  <c r="G250" i="103"/>
  <c r="G251" i="103"/>
  <c r="G252" i="103"/>
  <c r="G253" i="103"/>
  <c r="G254" i="103"/>
  <c r="G255" i="103"/>
  <c r="G256" i="103"/>
  <c r="G257" i="103"/>
  <c r="G258" i="103"/>
  <c r="G259" i="103"/>
  <c r="G260" i="103"/>
  <c r="G261" i="103"/>
  <c r="G12" i="103"/>
  <c r="G11" i="103" s="1"/>
  <c r="F13" i="103"/>
  <c r="F14" i="103"/>
  <c r="F15" i="103"/>
  <c r="F16" i="103"/>
  <c r="F17" i="103"/>
  <c r="F18" i="103"/>
  <c r="F19" i="103"/>
  <c r="F20" i="103"/>
  <c r="F21" i="103"/>
  <c r="F22" i="103"/>
  <c r="F23" i="103"/>
  <c r="F24" i="103"/>
  <c r="F25" i="103"/>
  <c r="F26" i="103"/>
  <c r="F27" i="103"/>
  <c r="F28" i="103"/>
  <c r="F29" i="103"/>
  <c r="F30" i="103"/>
  <c r="F31" i="103"/>
  <c r="F32" i="103"/>
  <c r="F33" i="103"/>
  <c r="F34" i="103"/>
  <c r="F35" i="103"/>
  <c r="F36" i="103"/>
  <c r="F37" i="103"/>
  <c r="F38" i="103"/>
  <c r="F39" i="103"/>
  <c r="F40" i="103"/>
  <c r="F41" i="103"/>
  <c r="F42" i="103"/>
  <c r="F43" i="103"/>
  <c r="F44" i="103"/>
  <c r="F45" i="103"/>
  <c r="F46" i="103"/>
  <c r="F47" i="103"/>
  <c r="F48" i="103"/>
  <c r="F49" i="103"/>
  <c r="F50" i="103"/>
  <c r="F51" i="103"/>
  <c r="F52" i="103"/>
  <c r="F53" i="103"/>
  <c r="F54" i="103"/>
  <c r="F55" i="103"/>
  <c r="F56" i="103"/>
  <c r="F57" i="103"/>
  <c r="F58" i="103"/>
  <c r="F59" i="103"/>
  <c r="F60" i="103"/>
  <c r="F61" i="103"/>
  <c r="F62" i="103"/>
  <c r="F63" i="103"/>
  <c r="F64" i="103"/>
  <c r="F65" i="103"/>
  <c r="F66" i="103"/>
  <c r="F67" i="103"/>
  <c r="F68" i="103"/>
  <c r="F69" i="103"/>
  <c r="F70" i="103"/>
  <c r="F71" i="103"/>
  <c r="F72" i="103"/>
  <c r="F73" i="103"/>
  <c r="F74" i="103"/>
  <c r="F75" i="103"/>
  <c r="F76" i="103"/>
  <c r="F77" i="103"/>
  <c r="F78" i="103"/>
  <c r="F79" i="103"/>
  <c r="F80" i="103"/>
  <c r="F81" i="103"/>
  <c r="F82" i="103"/>
  <c r="F83" i="103"/>
  <c r="F84" i="103"/>
  <c r="F85" i="103"/>
  <c r="F86" i="103"/>
  <c r="F87" i="103"/>
  <c r="F88" i="103"/>
  <c r="F89" i="103"/>
  <c r="F90" i="103"/>
  <c r="F91" i="103"/>
  <c r="F92" i="103"/>
  <c r="F93" i="103"/>
  <c r="F94" i="103"/>
  <c r="F95" i="103"/>
  <c r="F96" i="103"/>
  <c r="F97" i="103"/>
  <c r="F98" i="103"/>
  <c r="F99" i="103"/>
  <c r="F100" i="103"/>
  <c r="F101" i="103"/>
  <c r="F102" i="103"/>
  <c r="F103" i="103"/>
  <c r="F104" i="103"/>
  <c r="F105" i="103"/>
  <c r="F106" i="103"/>
  <c r="F107" i="103"/>
  <c r="F108" i="103"/>
  <c r="F109" i="103"/>
  <c r="F110" i="103"/>
  <c r="F111" i="103"/>
  <c r="F112" i="103"/>
  <c r="F113" i="103"/>
  <c r="F114" i="103"/>
  <c r="F115" i="103"/>
  <c r="F116" i="103"/>
  <c r="F117" i="103"/>
  <c r="F118" i="103"/>
  <c r="F119" i="103"/>
  <c r="F120" i="103"/>
  <c r="F121" i="103"/>
  <c r="F122" i="103"/>
  <c r="F123" i="103"/>
  <c r="F124" i="103"/>
  <c r="F125" i="103"/>
  <c r="F126" i="103"/>
  <c r="F127" i="103"/>
  <c r="F128" i="103"/>
  <c r="F129" i="103"/>
  <c r="F130" i="103"/>
  <c r="F131" i="103"/>
  <c r="F132" i="103"/>
  <c r="F133" i="103"/>
  <c r="F134" i="103"/>
  <c r="F135" i="103"/>
  <c r="F136" i="103"/>
  <c r="F137" i="103"/>
  <c r="F138" i="103"/>
  <c r="F139" i="103"/>
  <c r="F140" i="103"/>
  <c r="F141" i="103"/>
  <c r="F142" i="103"/>
  <c r="F143" i="103"/>
  <c r="F144" i="103"/>
  <c r="F145" i="103"/>
  <c r="F146" i="103"/>
  <c r="F147" i="103"/>
  <c r="F148" i="103"/>
  <c r="F149" i="103"/>
  <c r="F150" i="103"/>
  <c r="F151" i="103"/>
  <c r="F152" i="103"/>
  <c r="F153" i="103"/>
  <c r="F154" i="103"/>
  <c r="F155" i="103"/>
  <c r="F156" i="103"/>
  <c r="F157" i="103"/>
  <c r="F158" i="103"/>
  <c r="F159" i="103"/>
  <c r="F160" i="103"/>
  <c r="F161" i="103"/>
  <c r="F162" i="103"/>
  <c r="F163" i="103"/>
  <c r="F164" i="103"/>
  <c r="F165" i="103"/>
  <c r="F166" i="103"/>
  <c r="F167" i="103"/>
  <c r="F168" i="103"/>
  <c r="F169" i="103"/>
  <c r="F170" i="103"/>
  <c r="F171" i="103"/>
  <c r="F172" i="103"/>
  <c r="F173" i="103"/>
  <c r="F174" i="103"/>
  <c r="F175" i="103"/>
  <c r="F176" i="103"/>
  <c r="F177" i="103"/>
  <c r="F178" i="103"/>
  <c r="F179" i="103"/>
  <c r="F180" i="103"/>
  <c r="F181" i="103"/>
  <c r="F182" i="103"/>
  <c r="F183" i="103"/>
  <c r="F184" i="103"/>
  <c r="F185" i="103"/>
  <c r="F186" i="103"/>
  <c r="F187" i="103"/>
  <c r="F188" i="103"/>
  <c r="F189" i="103"/>
  <c r="F190" i="103"/>
  <c r="F191" i="103"/>
  <c r="F192" i="103"/>
  <c r="F193" i="103"/>
  <c r="F194" i="103"/>
  <c r="F195" i="103"/>
  <c r="F196" i="103"/>
  <c r="F197" i="103"/>
  <c r="F198" i="103"/>
  <c r="F199" i="103"/>
  <c r="F200" i="103"/>
  <c r="F201" i="103"/>
  <c r="F202" i="103"/>
  <c r="F203" i="103"/>
  <c r="F204" i="103"/>
  <c r="F205" i="103"/>
  <c r="F206" i="103"/>
  <c r="F207" i="103"/>
  <c r="F208" i="103"/>
  <c r="F209" i="103"/>
  <c r="F210" i="103"/>
  <c r="F211" i="103"/>
  <c r="F212" i="103"/>
  <c r="F213" i="103"/>
  <c r="F214" i="103"/>
  <c r="F215" i="103"/>
  <c r="F216" i="103"/>
  <c r="F217" i="103"/>
  <c r="F218" i="103"/>
  <c r="F219" i="103"/>
  <c r="F220" i="103"/>
  <c r="F221" i="103"/>
  <c r="F222" i="103"/>
  <c r="F223" i="103"/>
  <c r="F224" i="103"/>
  <c r="F225" i="103"/>
  <c r="F226" i="103"/>
  <c r="F227" i="103"/>
  <c r="F228" i="103"/>
  <c r="F229" i="103"/>
  <c r="F230" i="103"/>
  <c r="F231" i="103"/>
  <c r="F232" i="103"/>
  <c r="F233" i="103"/>
  <c r="F234" i="103"/>
  <c r="F235" i="103"/>
  <c r="F236" i="103"/>
  <c r="F237" i="103"/>
  <c r="F238" i="103"/>
  <c r="F239" i="103"/>
  <c r="F240" i="103"/>
  <c r="F241" i="103"/>
  <c r="F242" i="103"/>
  <c r="F243" i="103"/>
  <c r="F244" i="103"/>
  <c r="F245" i="103"/>
  <c r="F246" i="103"/>
  <c r="F247" i="103"/>
  <c r="F248" i="103"/>
  <c r="F249" i="103"/>
  <c r="F250" i="103"/>
  <c r="F251" i="103"/>
  <c r="F252" i="103"/>
  <c r="F253" i="103"/>
  <c r="F254" i="103"/>
  <c r="F255" i="103"/>
  <c r="F256" i="103"/>
  <c r="F257" i="103"/>
  <c r="F258" i="103"/>
  <c r="F259" i="103"/>
  <c r="F260" i="103"/>
  <c r="F261" i="103"/>
  <c r="F12" i="103"/>
  <c r="F11" i="103" s="1"/>
  <c r="G6" i="103"/>
  <c r="F6" i="103"/>
  <c r="M16" i="102"/>
  <c r="M17" i="102"/>
  <c r="M18" i="102"/>
  <c r="M19" i="102"/>
  <c r="M20" i="102"/>
  <c r="M21" i="102"/>
  <c r="M22" i="102"/>
  <c r="M23" i="102"/>
  <c r="M24" i="102"/>
  <c r="M25" i="102"/>
  <c r="M26" i="102"/>
  <c r="M27" i="102"/>
  <c r="M28" i="102"/>
  <c r="M29" i="102"/>
  <c r="M30" i="102"/>
  <c r="M31" i="102"/>
  <c r="M32" i="102"/>
  <c r="M33" i="102"/>
  <c r="M34" i="102"/>
  <c r="M35" i="102"/>
  <c r="M36" i="102"/>
  <c r="M37" i="102"/>
  <c r="M38" i="102"/>
  <c r="M39" i="102"/>
  <c r="M40" i="102"/>
  <c r="M41" i="102"/>
  <c r="M42" i="102"/>
  <c r="M43" i="102"/>
  <c r="M44" i="102"/>
  <c r="M45" i="102"/>
  <c r="M46" i="102"/>
  <c r="M47" i="102"/>
  <c r="M48" i="102"/>
  <c r="M49" i="102"/>
  <c r="M50" i="102"/>
  <c r="M51" i="102"/>
  <c r="M52" i="102"/>
  <c r="M53" i="102"/>
  <c r="M54" i="102"/>
  <c r="M55" i="102"/>
  <c r="M56" i="102"/>
  <c r="M57" i="102"/>
  <c r="M58" i="102"/>
  <c r="M59" i="102"/>
  <c r="M60" i="102"/>
  <c r="M61" i="102"/>
  <c r="M62" i="102"/>
  <c r="M63" i="102"/>
  <c r="M64" i="102"/>
  <c r="M65" i="102"/>
  <c r="M66" i="102"/>
  <c r="M67" i="102"/>
  <c r="M68" i="102"/>
  <c r="M69" i="102"/>
  <c r="M70" i="102"/>
  <c r="M71" i="102"/>
  <c r="M72" i="102"/>
  <c r="M73" i="102"/>
  <c r="M74" i="102"/>
  <c r="M75" i="102"/>
  <c r="M76" i="102"/>
  <c r="M77" i="102"/>
  <c r="M78" i="102"/>
  <c r="M79" i="102"/>
  <c r="M80" i="102"/>
  <c r="M81" i="102"/>
  <c r="M82" i="102"/>
  <c r="M83" i="102"/>
  <c r="M84" i="102"/>
  <c r="M85" i="102"/>
  <c r="M86" i="102"/>
  <c r="M87" i="102"/>
  <c r="M88" i="102"/>
  <c r="M89" i="102"/>
  <c r="M90" i="102"/>
  <c r="M91" i="102"/>
  <c r="M92" i="102"/>
  <c r="M93" i="102"/>
  <c r="M94" i="102"/>
  <c r="M95" i="102"/>
  <c r="M96" i="102"/>
  <c r="M97" i="102"/>
  <c r="M98" i="102"/>
  <c r="M99" i="102"/>
  <c r="M100" i="102"/>
  <c r="M101" i="102"/>
  <c r="M102" i="102"/>
  <c r="M103" i="102"/>
  <c r="M104" i="102"/>
  <c r="M105" i="102"/>
  <c r="M106" i="102"/>
  <c r="M107" i="102"/>
  <c r="M108" i="102"/>
  <c r="M109" i="102"/>
  <c r="M110" i="102"/>
  <c r="M111" i="102"/>
  <c r="M112" i="102"/>
  <c r="M113" i="102"/>
  <c r="M114" i="102"/>
  <c r="M115" i="102"/>
  <c r="M116" i="102"/>
  <c r="M117" i="102"/>
  <c r="M118" i="102"/>
  <c r="M119" i="102"/>
  <c r="M120" i="102"/>
  <c r="M121" i="102"/>
  <c r="M122" i="102"/>
  <c r="M123" i="102"/>
  <c r="M124" i="102"/>
  <c r="M125" i="102"/>
  <c r="M126" i="102"/>
  <c r="M127" i="102"/>
  <c r="M128" i="102"/>
  <c r="M129" i="102"/>
  <c r="M130" i="102"/>
  <c r="M131" i="102"/>
  <c r="M132" i="102"/>
  <c r="M133" i="102"/>
  <c r="M134" i="102"/>
  <c r="M135" i="102"/>
  <c r="M136" i="102"/>
  <c r="M137" i="102"/>
  <c r="M138" i="102"/>
  <c r="M139" i="102"/>
  <c r="M140" i="102"/>
  <c r="M141" i="102"/>
  <c r="M142" i="102"/>
  <c r="M143" i="102"/>
  <c r="M144" i="102"/>
  <c r="M145" i="102"/>
  <c r="M146" i="102"/>
  <c r="M147" i="102"/>
  <c r="M148" i="102"/>
  <c r="M149" i="102"/>
  <c r="M150" i="102"/>
  <c r="M151" i="102"/>
  <c r="M152" i="102"/>
  <c r="M153" i="102"/>
  <c r="M154" i="102"/>
  <c r="M155" i="102"/>
  <c r="M156" i="102"/>
  <c r="M157" i="102"/>
  <c r="M158" i="102"/>
  <c r="M159" i="102"/>
  <c r="M160" i="102"/>
  <c r="M161" i="102"/>
  <c r="M162" i="102"/>
  <c r="M163" i="102"/>
  <c r="M164" i="102"/>
  <c r="M165" i="102"/>
  <c r="M166" i="102"/>
  <c r="M167" i="102"/>
  <c r="M168" i="102"/>
  <c r="M169" i="102"/>
  <c r="M170" i="102"/>
  <c r="M171" i="102"/>
  <c r="M172" i="102"/>
  <c r="M173" i="102"/>
  <c r="M174" i="102"/>
  <c r="M175" i="102"/>
  <c r="M176" i="102"/>
  <c r="M177" i="102"/>
  <c r="M178" i="102"/>
  <c r="M179" i="102"/>
  <c r="M180" i="102"/>
  <c r="M181" i="102"/>
  <c r="M182" i="102"/>
  <c r="M183" i="102"/>
  <c r="M184" i="102"/>
  <c r="M185" i="102"/>
  <c r="M186" i="102"/>
  <c r="M187" i="102"/>
  <c r="M188" i="102"/>
  <c r="M189" i="102"/>
  <c r="M190" i="102"/>
  <c r="M191" i="102"/>
  <c r="M192" i="102"/>
  <c r="M193" i="102"/>
  <c r="M194" i="102"/>
  <c r="M195" i="102"/>
  <c r="M196" i="102"/>
  <c r="M197" i="102"/>
  <c r="M198" i="102"/>
  <c r="M199" i="102"/>
  <c r="M200" i="102"/>
  <c r="M201" i="102"/>
  <c r="M202" i="102"/>
  <c r="M203" i="102"/>
  <c r="M204" i="102"/>
  <c r="M205" i="102"/>
  <c r="M206" i="102"/>
  <c r="M207" i="102"/>
  <c r="M208" i="102"/>
  <c r="M209" i="102"/>
  <c r="M210" i="102"/>
  <c r="M211" i="102"/>
  <c r="M212" i="102"/>
  <c r="M213" i="102"/>
  <c r="M214" i="102"/>
  <c r="M215" i="102"/>
  <c r="M216" i="102"/>
  <c r="M217" i="102"/>
  <c r="M218" i="102"/>
  <c r="M219" i="102"/>
  <c r="M220" i="102"/>
  <c r="M221" i="102"/>
  <c r="M222" i="102"/>
  <c r="M223" i="102"/>
  <c r="M224" i="102"/>
  <c r="M225" i="102"/>
  <c r="M226" i="102"/>
  <c r="M227" i="102"/>
  <c r="M228" i="102"/>
  <c r="M229" i="102"/>
  <c r="M230" i="102"/>
  <c r="M231" i="102"/>
  <c r="M232" i="102"/>
  <c r="M233" i="102"/>
  <c r="M234" i="102"/>
  <c r="M235" i="102"/>
  <c r="M236" i="102"/>
  <c r="M237" i="102"/>
  <c r="M238" i="102"/>
  <c r="M239" i="102"/>
  <c r="M240" i="102"/>
  <c r="M241" i="102"/>
  <c r="M242" i="102"/>
  <c r="M243" i="102"/>
  <c r="M244" i="102"/>
  <c r="M245" i="102"/>
  <c r="M246" i="102"/>
  <c r="M247" i="102"/>
  <c r="M248" i="102"/>
  <c r="M249" i="102"/>
  <c r="M250" i="102"/>
  <c r="M251" i="102"/>
  <c r="M252" i="102"/>
  <c r="M253" i="102"/>
  <c r="M254" i="102"/>
  <c r="M255" i="102"/>
  <c r="M256" i="102"/>
  <c r="M257" i="102"/>
  <c r="M258" i="102"/>
  <c r="M259" i="102"/>
  <c r="M260" i="102"/>
  <c r="M261" i="102"/>
  <c r="L16" i="102"/>
  <c r="L17" i="102"/>
  <c r="L18" i="102"/>
  <c r="L19" i="102"/>
  <c r="L20" i="102"/>
  <c r="L21" i="102"/>
  <c r="L22" i="102"/>
  <c r="L23" i="102"/>
  <c r="L24" i="102"/>
  <c r="L25" i="102"/>
  <c r="L26" i="102"/>
  <c r="L27" i="102"/>
  <c r="L28" i="102"/>
  <c r="L29" i="102"/>
  <c r="L30" i="102"/>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103" i="102"/>
  <c r="L104" i="102"/>
  <c r="L105" i="102"/>
  <c r="L106" i="102"/>
  <c r="L107" i="102"/>
  <c r="L108" i="102"/>
  <c r="L109" i="102"/>
  <c r="L110" i="102"/>
  <c r="L111" i="102"/>
  <c r="L112" i="102"/>
  <c r="L113" i="102"/>
  <c r="L114" i="102"/>
  <c r="L115" i="102"/>
  <c r="L116" i="102"/>
  <c r="L117" i="102"/>
  <c r="L118" i="102"/>
  <c r="L119" i="102"/>
  <c r="L120" i="102"/>
  <c r="L121" i="102"/>
  <c r="L122" i="102"/>
  <c r="L123" i="102"/>
  <c r="L124" i="102"/>
  <c r="L125" i="102"/>
  <c r="L126" i="102"/>
  <c r="L127" i="102"/>
  <c r="L128" i="102"/>
  <c r="L129" i="102"/>
  <c r="L130" i="102"/>
  <c r="L131" i="102"/>
  <c r="L132" i="102"/>
  <c r="L133" i="102"/>
  <c r="L134" i="102"/>
  <c r="L135" i="102"/>
  <c r="L136" i="102"/>
  <c r="L137" i="102"/>
  <c r="L138" i="102"/>
  <c r="L139" i="102"/>
  <c r="L140" i="102"/>
  <c r="L141" i="102"/>
  <c r="L142" i="102"/>
  <c r="L143" i="102"/>
  <c r="L144" i="102"/>
  <c r="L145" i="102"/>
  <c r="L146" i="102"/>
  <c r="L147" i="102"/>
  <c r="L148" i="102"/>
  <c r="L149" i="102"/>
  <c r="L150" i="102"/>
  <c r="L151" i="102"/>
  <c r="L152" i="102"/>
  <c r="L153" i="102"/>
  <c r="L154" i="102"/>
  <c r="L155" i="102"/>
  <c r="L156" i="102"/>
  <c r="L157" i="102"/>
  <c r="L158" i="102"/>
  <c r="L159" i="102"/>
  <c r="L160" i="102"/>
  <c r="L161" i="102"/>
  <c r="L162" i="102"/>
  <c r="L163" i="102"/>
  <c r="L164" i="102"/>
  <c r="L165" i="102"/>
  <c r="L166" i="102"/>
  <c r="L167" i="102"/>
  <c r="L168" i="102"/>
  <c r="L169" i="102"/>
  <c r="L170" i="102"/>
  <c r="L171" i="102"/>
  <c r="L172" i="102"/>
  <c r="L173" i="102"/>
  <c r="L174" i="102"/>
  <c r="L175" i="102"/>
  <c r="L176" i="102"/>
  <c r="L177" i="102"/>
  <c r="L178" i="102"/>
  <c r="L179" i="102"/>
  <c r="L180" i="102"/>
  <c r="L181" i="102"/>
  <c r="L182" i="102"/>
  <c r="L183" i="102"/>
  <c r="L184" i="102"/>
  <c r="L185" i="102"/>
  <c r="L186" i="102"/>
  <c r="L187" i="102"/>
  <c r="L188" i="102"/>
  <c r="L189" i="102"/>
  <c r="L190" i="102"/>
  <c r="L191" i="102"/>
  <c r="L192" i="102"/>
  <c r="L193" i="102"/>
  <c r="L194" i="102"/>
  <c r="L195" i="102"/>
  <c r="L196" i="102"/>
  <c r="L197" i="102"/>
  <c r="L198" i="102"/>
  <c r="L199" i="102"/>
  <c r="L200" i="102"/>
  <c r="L201" i="102"/>
  <c r="L202" i="102"/>
  <c r="L203" i="102"/>
  <c r="L204" i="102"/>
  <c r="L205" i="102"/>
  <c r="L206" i="102"/>
  <c r="L207" i="102"/>
  <c r="L208" i="102"/>
  <c r="L209" i="102"/>
  <c r="L210" i="102"/>
  <c r="L211" i="102"/>
  <c r="L212" i="102"/>
  <c r="L213" i="102"/>
  <c r="L214" i="102"/>
  <c r="L215" i="102"/>
  <c r="L216" i="102"/>
  <c r="L217" i="102"/>
  <c r="L218" i="102"/>
  <c r="L219" i="102"/>
  <c r="L220" i="102"/>
  <c r="L221" i="102"/>
  <c r="L222" i="102"/>
  <c r="L223" i="102"/>
  <c r="L224" i="102"/>
  <c r="L225" i="102"/>
  <c r="L226" i="102"/>
  <c r="L227" i="102"/>
  <c r="L228" i="102"/>
  <c r="L229" i="102"/>
  <c r="L230" i="102"/>
  <c r="L231" i="102"/>
  <c r="L232" i="102"/>
  <c r="L233" i="102"/>
  <c r="L234" i="102"/>
  <c r="L235" i="102"/>
  <c r="L236" i="102"/>
  <c r="L237" i="102"/>
  <c r="L238" i="102"/>
  <c r="L239" i="102"/>
  <c r="L240" i="102"/>
  <c r="L241" i="102"/>
  <c r="L242" i="102"/>
  <c r="L243" i="102"/>
  <c r="L244" i="102"/>
  <c r="L245" i="102"/>
  <c r="L246" i="102"/>
  <c r="L247" i="102"/>
  <c r="L248" i="102"/>
  <c r="L249" i="102"/>
  <c r="L250" i="102"/>
  <c r="L251" i="102"/>
  <c r="L252" i="102"/>
  <c r="L253" i="102"/>
  <c r="L254" i="102"/>
  <c r="L255" i="102"/>
  <c r="L256" i="102"/>
  <c r="L257" i="102"/>
  <c r="L258" i="102"/>
  <c r="L259" i="102"/>
  <c r="L260" i="102"/>
  <c r="L261" i="102"/>
  <c r="K16" i="102"/>
  <c r="K17" i="102"/>
  <c r="K18" i="102"/>
  <c r="K19" i="102"/>
  <c r="K20" i="102"/>
  <c r="K21" i="102"/>
  <c r="K22" i="102"/>
  <c r="K23" i="102"/>
  <c r="K24" i="102"/>
  <c r="K25" i="102"/>
  <c r="K26" i="102"/>
  <c r="K27" i="102"/>
  <c r="K28" i="102"/>
  <c r="K29" i="102"/>
  <c r="K30" i="102"/>
  <c r="K31" i="102"/>
  <c r="K32" i="102"/>
  <c r="K33" i="102"/>
  <c r="K34" i="102"/>
  <c r="K35" i="102"/>
  <c r="K36" i="102"/>
  <c r="K37" i="102"/>
  <c r="K38" i="102"/>
  <c r="K39" i="102"/>
  <c r="K40" i="102"/>
  <c r="K41" i="102"/>
  <c r="K42" i="102"/>
  <c r="K43" i="102"/>
  <c r="K44" i="102"/>
  <c r="K45" i="102"/>
  <c r="K46" i="102"/>
  <c r="K47" i="102"/>
  <c r="K48" i="102"/>
  <c r="K49" i="102"/>
  <c r="K50" i="102"/>
  <c r="K51" i="102"/>
  <c r="K52" i="102"/>
  <c r="K53" i="102"/>
  <c r="K54" i="102"/>
  <c r="K55" i="102"/>
  <c r="K56" i="102"/>
  <c r="K57" i="102"/>
  <c r="K58" i="102"/>
  <c r="K59" i="102"/>
  <c r="K60" i="102"/>
  <c r="K61" i="102"/>
  <c r="K62" i="102"/>
  <c r="K63" i="102"/>
  <c r="K64" i="102"/>
  <c r="K65" i="102"/>
  <c r="K66" i="102"/>
  <c r="K67" i="102"/>
  <c r="K68" i="102"/>
  <c r="K69" i="102"/>
  <c r="K70" i="102"/>
  <c r="K71" i="102"/>
  <c r="K72" i="102"/>
  <c r="K73" i="102"/>
  <c r="K74" i="102"/>
  <c r="K75" i="102"/>
  <c r="K76" i="102"/>
  <c r="K77" i="102"/>
  <c r="K78" i="102"/>
  <c r="K79" i="102"/>
  <c r="K80" i="102"/>
  <c r="K81" i="102"/>
  <c r="K82" i="102"/>
  <c r="K83" i="102"/>
  <c r="K84" i="102"/>
  <c r="K85" i="102"/>
  <c r="K86" i="102"/>
  <c r="K87" i="102"/>
  <c r="K88" i="102"/>
  <c r="K89" i="102"/>
  <c r="K90" i="102"/>
  <c r="K91" i="102"/>
  <c r="K92" i="102"/>
  <c r="K93" i="102"/>
  <c r="K94" i="102"/>
  <c r="K95" i="102"/>
  <c r="K96" i="102"/>
  <c r="K97" i="102"/>
  <c r="K98" i="102"/>
  <c r="K99" i="102"/>
  <c r="K100" i="102"/>
  <c r="K101" i="102"/>
  <c r="K102" i="102"/>
  <c r="K103" i="102"/>
  <c r="K104" i="102"/>
  <c r="K105" i="102"/>
  <c r="K106" i="102"/>
  <c r="K107" i="102"/>
  <c r="K108" i="102"/>
  <c r="K109" i="102"/>
  <c r="K110" i="102"/>
  <c r="K111" i="102"/>
  <c r="K112" i="102"/>
  <c r="K113" i="102"/>
  <c r="K114" i="102"/>
  <c r="K115" i="102"/>
  <c r="K116" i="102"/>
  <c r="K117" i="102"/>
  <c r="K118" i="102"/>
  <c r="K119" i="102"/>
  <c r="K120" i="102"/>
  <c r="K121" i="102"/>
  <c r="K122" i="102"/>
  <c r="K123" i="102"/>
  <c r="K124" i="102"/>
  <c r="K125" i="102"/>
  <c r="K126" i="102"/>
  <c r="K127" i="102"/>
  <c r="K128" i="102"/>
  <c r="K129" i="102"/>
  <c r="K130" i="102"/>
  <c r="K131" i="102"/>
  <c r="K132" i="102"/>
  <c r="K133" i="102"/>
  <c r="K134" i="102"/>
  <c r="K135" i="102"/>
  <c r="K136" i="102"/>
  <c r="K137" i="102"/>
  <c r="K138" i="102"/>
  <c r="K139" i="102"/>
  <c r="K140" i="102"/>
  <c r="K141" i="102"/>
  <c r="K142" i="102"/>
  <c r="K143" i="102"/>
  <c r="K144" i="102"/>
  <c r="K145" i="102"/>
  <c r="K146" i="102"/>
  <c r="K147" i="102"/>
  <c r="K148" i="102"/>
  <c r="K149" i="102"/>
  <c r="K150" i="102"/>
  <c r="K151" i="102"/>
  <c r="K152" i="102"/>
  <c r="K153" i="102"/>
  <c r="K154" i="102"/>
  <c r="K155" i="102"/>
  <c r="K156" i="102"/>
  <c r="K157" i="102"/>
  <c r="K158" i="102"/>
  <c r="K159" i="102"/>
  <c r="K160" i="102"/>
  <c r="K161" i="102"/>
  <c r="K162" i="102"/>
  <c r="K163" i="102"/>
  <c r="K164" i="102"/>
  <c r="K165" i="102"/>
  <c r="K166" i="102"/>
  <c r="K167" i="102"/>
  <c r="K168" i="102"/>
  <c r="K169" i="102"/>
  <c r="K170" i="102"/>
  <c r="K171" i="102"/>
  <c r="K172" i="102"/>
  <c r="K173" i="102"/>
  <c r="K174" i="102"/>
  <c r="K175" i="102"/>
  <c r="K176" i="102"/>
  <c r="K177" i="102"/>
  <c r="K178" i="102"/>
  <c r="K179" i="102"/>
  <c r="K180" i="102"/>
  <c r="K181" i="102"/>
  <c r="K182" i="102"/>
  <c r="K183" i="102"/>
  <c r="K184" i="102"/>
  <c r="K185" i="102"/>
  <c r="K186" i="102"/>
  <c r="K187" i="102"/>
  <c r="K188" i="102"/>
  <c r="K189" i="102"/>
  <c r="K190" i="102"/>
  <c r="K191" i="102"/>
  <c r="K192" i="102"/>
  <c r="K193" i="102"/>
  <c r="K194" i="102"/>
  <c r="K195" i="102"/>
  <c r="K196" i="102"/>
  <c r="K197" i="102"/>
  <c r="K198" i="102"/>
  <c r="K199" i="102"/>
  <c r="K200" i="102"/>
  <c r="K201" i="102"/>
  <c r="K202" i="102"/>
  <c r="K203" i="102"/>
  <c r="K204" i="102"/>
  <c r="K205" i="102"/>
  <c r="K206" i="102"/>
  <c r="K207" i="102"/>
  <c r="K208" i="102"/>
  <c r="K209" i="102"/>
  <c r="K210" i="102"/>
  <c r="K211" i="102"/>
  <c r="K212" i="102"/>
  <c r="K213" i="102"/>
  <c r="K214" i="102"/>
  <c r="K215" i="102"/>
  <c r="K216" i="102"/>
  <c r="K217" i="102"/>
  <c r="K218" i="102"/>
  <c r="K219" i="102"/>
  <c r="K220" i="102"/>
  <c r="K221" i="102"/>
  <c r="K222" i="102"/>
  <c r="K223" i="102"/>
  <c r="K224" i="102"/>
  <c r="K225" i="102"/>
  <c r="K226" i="102"/>
  <c r="K227" i="102"/>
  <c r="K228" i="102"/>
  <c r="K229" i="102"/>
  <c r="K230" i="102"/>
  <c r="K231" i="102"/>
  <c r="K232" i="102"/>
  <c r="K233" i="102"/>
  <c r="K234" i="102"/>
  <c r="K235" i="102"/>
  <c r="K236" i="102"/>
  <c r="K237" i="102"/>
  <c r="K238" i="102"/>
  <c r="K239" i="102"/>
  <c r="K240" i="102"/>
  <c r="K241" i="102"/>
  <c r="K242" i="102"/>
  <c r="K243" i="102"/>
  <c r="K244" i="102"/>
  <c r="K245" i="102"/>
  <c r="K246" i="102"/>
  <c r="K247" i="102"/>
  <c r="K248" i="102"/>
  <c r="K249" i="102"/>
  <c r="K250" i="102"/>
  <c r="K251" i="102"/>
  <c r="K252" i="102"/>
  <c r="K253" i="102"/>
  <c r="K254" i="102"/>
  <c r="K255" i="102"/>
  <c r="K256" i="102"/>
  <c r="K257" i="102"/>
  <c r="K258" i="102"/>
  <c r="K259" i="102"/>
  <c r="K260" i="102"/>
  <c r="K261" i="102"/>
  <c r="J16" i="102"/>
  <c r="J17" i="102"/>
  <c r="J18" i="102"/>
  <c r="J19" i="102"/>
  <c r="J20" i="102"/>
  <c r="J21" i="102"/>
  <c r="J22" i="102"/>
  <c r="J23" i="102"/>
  <c r="J24" i="102"/>
  <c r="J25" i="102"/>
  <c r="J26" i="102"/>
  <c r="J27" i="102"/>
  <c r="J28" i="102"/>
  <c r="J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J103" i="102"/>
  <c r="J104" i="102"/>
  <c r="J105" i="102"/>
  <c r="J106" i="102"/>
  <c r="J107" i="102"/>
  <c r="J108" i="102"/>
  <c r="J109" i="102"/>
  <c r="J110" i="102"/>
  <c r="J111" i="102"/>
  <c r="J112" i="102"/>
  <c r="J113" i="102"/>
  <c r="J114" i="102"/>
  <c r="J115" i="102"/>
  <c r="J116" i="102"/>
  <c r="J117" i="102"/>
  <c r="J118" i="102"/>
  <c r="J119" i="102"/>
  <c r="J120" i="102"/>
  <c r="J121" i="102"/>
  <c r="J122" i="102"/>
  <c r="J123" i="102"/>
  <c r="J124" i="102"/>
  <c r="J125" i="102"/>
  <c r="J126" i="102"/>
  <c r="J127" i="102"/>
  <c r="J128" i="102"/>
  <c r="J129" i="102"/>
  <c r="J130" i="102"/>
  <c r="J131" i="102"/>
  <c r="J132" i="102"/>
  <c r="J133" i="102"/>
  <c r="J134" i="102"/>
  <c r="J135" i="102"/>
  <c r="J136" i="102"/>
  <c r="J137" i="102"/>
  <c r="J138" i="102"/>
  <c r="J139" i="102"/>
  <c r="J140" i="102"/>
  <c r="J141" i="102"/>
  <c r="J142" i="102"/>
  <c r="J143" i="102"/>
  <c r="J144" i="102"/>
  <c r="J145" i="102"/>
  <c r="J146" i="102"/>
  <c r="J147" i="102"/>
  <c r="J148" i="102"/>
  <c r="J149" i="102"/>
  <c r="J150" i="102"/>
  <c r="J151" i="102"/>
  <c r="J152" i="102"/>
  <c r="J153" i="102"/>
  <c r="J154" i="102"/>
  <c r="J155" i="102"/>
  <c r="J156" i="102"/>
  <c r="J157" i="102"/>
  <c r="J158" i="102"/>
  <c r="J159" i="102"/>
  <c r="J160" i="102"/>
  <c r="J161" i="102"/>
  <c r="J162" i="102"/>
  <c r="J163" i="102"/>
  <c r="J164" i="102"/>
  <c r="J165" i="102"/>
  <c r="J166" i="102"/>
  <c r="J167" i="102"/>
  <c r="J168" i="102"/>
  <c r="J169" i="102"/>
  <c r="J170" i="102"/>
  <c r="J171" i="102"/>
  <c r="J172" i="102"/>
  <c r="J173" i="102"/>
  <c r="J174" i="102"/>
  <c r="J175" i="102"/>
  <c r="J176" i="102"/>
  <c r="J177" i="102"/>
  <c r="J178" i="102"/>
  <c r="J179" i="102"/>
  <c r="J180" i="102"/>
  <c r="J181" i="102"/>
  <c r="J182" i="102"/>
  <c r="J183" i="102"/>
  <c r="J184" i="102"/>
  <c r="J185" i="102"/>
  <c r="J186" i="102"/>
  <c r="J187" i="102"/>
  <c r="J188" i="102"/>
  <c r="J189" i="102"/>
  <c r="J190" i="102"/>
  <c r="J191" i="102"/>
  <c r="J192" i="102"/>
  <c r="J193" i="102"/>
  <c r="J194" i="102"/>
  <c r="J195" i="102"/>
  <c r="J196" i="102"/>
  <c r="J197" i="102"/>
  <c r="J198" i="102"/>
  <c r="J199" i="102"/>
  <c r="J200" i="102"/>
  <c r="J201" i="102"/>
  <c r="J202" i="102"/>
  <c r="J203" i="102"/>
  <c r="J204" i="102"/>
  <c r="J205" i="102"/>
  <c r="J206" i="102"/>
  <c r="J207" i="102"/>
  <c r="J208" i="102"/>
  <c r="J209" i="102"/>
  <c r="J210" i="102"/>
  <c r="J211" i="102"/>
  <c r="J212" i="102"/>
  <c r="J213" i="102"/>
  <c r="J214" i="102"/>
  <c r="J215" i="102"/>
  <c r="J216" i="102"/>
  <c r="J217" i="102"/>
  <c r="J218" i="102"/>
  <c r="J219" i="102"/>
  <c r="J220" i="102"/>
  <c r="J221" i="102"/>
  <c r="J222" i="102"/>
  <c r="J223" i="102"/>
  <c r="J224" i="102"/>
  <c r="J225" i="102"/>
  <c r="J226" i="102"/>
  <c r="J227" i="102"/>
  <c r="J228" i="102"/>
  <c r="J229" i="102"/>
  <c r="J230" i="102"/>
  <c r="J231" i="102"/>
  <c r="J232" i="102"/>
  <c r="J233" i="102"/>
  <c r="J234" i="102"/>
  <c r="J235" i="102"/>
  <c r="J236" i="102"/>
  <c r="J237" i="102"/>
  <c r="J238" i="102"/>
  <c r="J239" i="102"/>
  <c r="J240" i="102"/>
  <c r="J241" i="102"/>
  <c r="J242" i="102"/>
  <c r="J243" i="102"/>
  <c r="J244" i="102"/>
  <c r="J245" i="102"/>
  <c r="J246" i="102"/>
  <c r="J247" i="102"/>
  <c r="J248" i="102"/>
  <c r="J249" i="102"/>
  <c r="J250" i="102"/>
  <c r="J251" i="102"/>
  <c r="J252" i="102"/>
  <c r="J253" i="102"/>
  <c r="J254" i="102"/>
  <c r="J255" i="102"/>
  <c r="J256" i="102"/>
  <c r="J257" i="102"/>
  <c r="J258" i="102"/>
  <c r="J259" i="102"/>
  <c r="J260" i="102"/>
  <c r="J261" i="102"/>
  <c r="M6" i="102"/>
  <c r="L6" i="102"/>
  <c r="K6" i="102"/>
  <c r="J6" i="102"/>
  <c r="K30" i="97"/>
  <c r="K31" i="97"/>
  <c r="K32" i="97"/>
  <c r="K33" i="97"/>
  <c r="K34" i="97"/>
  <c r="K35" i="97"/>
  <c r="K36" i="97"/>
  <c r="K37" i="97"/>
  <c r="K38" i="97"/>
  <c r="K39" i="97"/>
  <c r="K40" i="97"/>
  <c r="K41" i="97"/>
  <c r="K42" i="97"/>
  <c r="K43" i="97"/>
  <c r="K44" i="97"/>
  <c r="K45" i="97"/>
  <c r="K46" i="97"/>
  <c r="K47" i="97"/>
  <c r="K48" i="97"/>
  <c r="K49" i="97"/>
  <c r="K50" i="97"/>
  <c r="K51" i="97"/>
  <c r="K52" i="97"/>
  <c r="K53" i="97"/>
  <c r="K54" i="97"/>
  <c r="K55" i="97"/>
  <c r="K56" i="97"/>
  <c r="K57" i="97"/>
  <c r="K58" i="97"/>
  <c r="K59" i="97"/>
  <c r="K60" i="97"/>
  <c r="K61" i="97"/>
  <c r="K62" i="97"/>
  <c r="K63" i="97"/>
  <c r="K64" i="97"/>
  <c r="K65" i="97"/>
  <c r="K66" i="97"/>
  <c r="K67" i="97"/>
  <c r="K68" i="97"/>
  <c r="K69" i="97"/>
  <c r="K70" i="97"/>
  <c r="K71" i="97"/>
  <c r="K72" i="97"/>
  <c r="K73" i="97"/>
  <c r="K74" i="97"/>
  <c r="K75" i="97"/>
  <c r="K76" i="97"/>
  <c r="K77" i="97"/>
  <c r="K78" i="97"/>
  <c r="K79" i="97"/>
  <c r="K80" i="97"/>
  <c r="K81" i="97"/>
  <c r="K82" i="97"/>
  <c r="K83" i="97"/>
  <c r="K84" i="97"/>
  <c r="K85" i="97"/>
  <c r="K86" i="97"/>
  <c r="K87" i="97"/>
  <c r="K88" i="97"/>
  <c r="K89" i="97"/>
  <c r="K90" i="97"/>
  <c r="K91" i="97"/>
  <c r="K92" i="97"/>
  <c r="K93" i="97"/>
  <c r="K94" i="97"/>
  <c r="K95" i="97"/>
  <c r="K96" i="97"/>
  <c r="K97" i="97"/>
  <c r="K98" i="97"/>
  <c r="K99" i="97"/>
  <c r="K100" i="97"/>
  <c r="K101" i="97"/>
  <c r="K102" i="97"/>
  <c r="K103" i="97"/>
  <c r="K104" i="97"/>
  <c r="K105" i="97"/>
  <c r="K106" i="97"/>
  <c r="K107" i="97"/>
  <c r="K108" i="97"/>
  <c r="K109" i="97"/>
  <c r="K110" i="97"/>
  <c r="K111" i="97"/>
  <c r="K112" i="97"/>
  <c r="K113" i="97"/>
  <c r="K114" i="97"/>
  <c r="K115" i="97"/>
  <c r="K116" i="97"/>
  <c r="K117" i="97"/>
  <c r="K118" i="97"/>
  <c r="K119" i="97"/>
  <c r="K120" i="97"/>
  <c r="K121" i="97"/>
  <c r="K122" i="97"/>
  <c r="K123" i="97"/>
  <c r="K124" i="97"/>
  <c r="K125" i="97"/>
  <c r="K126" i="97"/>
  <c r="K127" i="97"/>
  <c r="K128" i="97"/>
  <c r="K129" i="97"/>
  <c r="K130" i="97"/>
  <c r="K131" i="97"/>
  <c r="K132" i="97"/>
  <c r="K133" i="97"/>
  <c r="K134" i="97"/>
  <c r="K135" i="97"/>
  <c r="K136" i="97"/>
  <c r="K137" i="97"/>
  <c r="K138" i="97"/>
  <c r="K139" i="97"/>
  <c r="K140" i="97"/>
  <c r="K141" i="97"/>
  <c r="K142" i="97"/>
  <c r="K143" i="97"/>
  <c r="K144" i="97"/>
  <c r="K145" i="97"/>
  <c r="K146" i="97"/>
  <c r="K147" i="97"/>
  <c r="K148" i="97"/>
  <c r="K149" i="97"/>
  <c r="K150" i="97"/>
  <c r="K151" i="97"/>
  <c r="K152" i="97"/>
  <c r="K153" i="97"/>
  <c r="K154" i="97"/>
  <c r="K155" i="97"/>
  <c r="K156" i="97"/>
  <c r="K157" i="97"/>
  <c r="K158" i="97"/>
  <c r="K159" i="97"/>
  <c r="K160" i="97"/>
  <c r="K161" i="97"/>
  <c r="K162" i="97"/>
  <c r="K163" i="97"/>
  <c r="K164" i="97"/>
  <c r="K165" i="97"/>
  <c r="K166" i="97"/>
  <c r="K167" i="97"/>
  <c r="K168" i="97"/>
  <c r="K169" i="97"/>
  <c r="K170" i="97"/>
  <c r="K171" i="97"/>
  <c r="K172" i="97"/>
  <c r="K173" i="97"/>
  <c r="K174" i="97"/>
  <c r="K175" i="97"/>
  <c r="K176" i="97"/>
  <c r="K177" i="97"/>
  <c r="K178" i="97"/>
  <c r="K179" i="97"/>
  <c r="K180" i="97"/>
  <c r="K181" i="97"/>
  <c r="K182" i="97"/>
  <c r="K183" i="97"/>
  <c r="K184" i="97"/>
  <c r="K185" i="97"/>
  <c r="K186" i="97"/>
  <c r="K187" i="97"/>
  <c r="K188" i="97"/>
  <c r="K189" i="97"/>
  <c r="K190" i="97"/>
  <c r="K191" i="97"/>
  <c r="K192" i="97"/>
  <c r="K193" i="97"/>
  <c r="K194" i="97"/>
  <c r="K195" i="97"/>
  <c r="K196" i="97"/>
  <c r="K197" i="97"/>
  <c r="K198" i="97"/>
  <c r="K199" i="97"/>
  <c r="K200" i="97"/>
  <c r="K201" i="97"/>
  <c r="K202" i="97"/>
  <c r="K203" i="97"/>
  <c r="K204" i="97"/>
  <c r="K205" i="97"/>
  <c r="K206" i="97"/>
  <c r="K207" i="97"/>
  <c r="K208" i="97"/>
  <c r="K209" i="97"/>
  <c r="K210" i="97"/>
  <c r="K211" i="97"/>
  <c r="K212" i="97"/>
  <c r="K213" i="97"/>
  <c r="K214" i="97"/>
  <c r="K215" i="97"/>
  <c r="K216" i="97"/>
  <c r="K217" i="97"/>
  <c r="K218" i="97"/>
  <c r="K219" i="97"/>
  <c r="K220" i="97"/>
  <c r="K221" i="97"/>
  <c r="K222" i="97"/>
  <c r="K223" i="97"/>
  <c r="K224" i="97"/>
  <c r="K225" i="97"/>
  <c r="K226" i="97"/>
  <c r="K227" i="97"/>
  <c r="K228" i="97"/>
  <c r="K229" i="97"/>
  <c r="K230" i="97"/>
  <c r="K231" i="97"/>
  <c r="K232" i="97"/>
  <c r="K233" i="97"/>
  <c r="K234" i="97"/>
  <c r="K235" i="97"/>
  <c r="K236" i="97"/>
  <c r="K237" i="97"/>
  <c r="K238" i="97"/>
  <c r="K239" i="97"/>
  <c r="K240" i="97"/>
  <c r="K241" i="97"/>
  <c r="K242" i="97"/>
  <c r="K243" i="97"/>
  <c r="K244" i="97"/>
  <c r="K245" i="97"/>
  <c r="K246" i="97"/>
  <c r="K247" i="97"/>
  <c r="K248" i="97"/>
  <c r="K249" i="97"/>
  <c r="K250" i="97"/>
  <c r="K251" i="97"/>
  <c r="K252" i="97"/>
  <c r="K253" i="97"/>
  <c r="K254" i="97"/>
  <c r="K255" i="97"/>
  <c r="K256" i="97"/>
  <c r="K257" i="97"/>
  <c r="K258" i="97"/>
  <c r="K259" i="97"/>
  <c r="K260" i="97"/>
  <c r="K261" i="97"/>
  <c r="L30" i="97"/>
  <c r="L31" i="97"/>
  <c r="L32" i="97"/>
  <c r="L33" i="97"/>
  <c r="L34" i="97"/>
  <c r="L35" i="97"/>
  <c r="L36" i="97"/>
  <c r="L37" i="97"/>
  <c r="L38" i="97"/>
  <c r="L39" i="97"/>
  <c r="L40" i="97"/>
  <c r="L41" i="97"/>
  <c r="L42" i="97"/>
  <c r="L43" i="97"/>
  <c r="L44" i="97"/>
  <c r="L45" i="97"/>
  <c r="L46" i="97"/>
  <c r="L47" i="97"/>
  <c r="L48" i="97"/>
  <c r="L49" i="97"/>
  <c r="L50" i="97"/>
  <c r="L51" i="97"/>
  <c r="L52" i="97"/>
  <c r="L53" i="97"/>
  <c r="L54" i="97"/>
  <c r="L55" i="97"/>
  <c r="L56" i="97"/>
  <c r="L57" i="97"/>
  <c r="L58" i="97"/>
  <c r="L59" i="97"/>
  <c r="L60" i="97"/>
  <c r="L61" i="97"/>
  <c r="L62" i="97"/>
  <c r="L63" i="97"/>
  <c r="L64" i="97"/>
  <c r="L65" i="97"/>
  <c r="L66" i="97"/>
  <c r="L67" i="97"/>
  <c r="L68" i="97"/>
  <c r="L69" i="97"/>
  <c r="L70" i="97"/>
  <c r="L71" i="97"/>
  <c r="L72" i="97"/>
  <c r="L73" i="97"/>
  <c r="L74" i="97"/>
  <c r="L75" i="97"/>
  <c r="L76" i="97"/>
  <c r="L77" i="97"/>
  <c r="L78" i="97"/>
  <c r="L79" i="97"/>
  <c r="L80" i="97"/>
  <c r="L81" i="97"/>
  <c r="L82" i="97"/>
  <c r="L83" i="97"/>
  <c r="L84" i="97"/>
  <c r="L85" i="97"/>
  <c r="L86" i="97"/>
  <c r="L87" i="97"/>
  <c r="L88" i="97"/>
  <c r="L89" i="97"/>
  <c r="L90" i="97"/>
  <c r="L91" i="97"/>
  <c r="L92" i="97"/>
  <c r="L93" i="97"/>
  <c r="L94" i="97"/>
  <c r="L95" i="97"/>
  <c r="L96" i="97"/>
  <c r="L97" i="97"/>
  <c r="L98" i="97"/>
  <c r="L99" i="97"/>
  <c r="L100" i="97"/>
  <c r="L101" i="97"/>
  <c r="L102" i="97"/>
  <c r="L103" i="97"/>
  <c r="L104" i="97"/>
  <c r="L105" i="97"/>
  <c r="L106" i="97"/>
  <c r="L107" i="97"/>
  <c r="L108" i="97"/>
  <c r="L109" i="97"/>
  <c r="L110" i="97"/>
  <c r="L111" i="97"/>
  <c r="L112" i="97"/>
  <c r="L113" i="97"/>
  <c r="L114" i="97"/>
  <c r="L115" i="97"/>
  <c r="L116" i="97"/>
  <c r="L117" i="97"/>
  <c r="L118" i="97"/>
  <c r="L119" i="97"/>
  <c r="L120" i="97"/>
  <c r="L121" i="97"/>
  <c r="L122" i="97"/>
  <c r="L123" i="97"/>
  <c r="L124" i="97"/>
  <c r="L125" i="97"/>
  <c r="L126" i="97"/>
  <c r="L127" i="97"/>
  <c r="L128" i="97"/>
  <c r="L129" i="97"/>
  <c r="L130" i="97"/>
  <c r="L131" i="97"/>
  <c r="L132" i="97"/>
  <c r="L133" i="97"/>
  <c r="L134" i="97"/>
  <c r="L135" i="97"/>
  <c r="L136" i="97"/>
  <c r="L137" i="97"/>
  <c r="L138" i="97"/>
  <c r="L139" i="97"/>
  <c r="L140" i="97"/>
  <c r="L141" i="97"/>
  <c r="L142" i="97"/>
  <c r="L143" i="97"/>
  <c r="L144" i="97"/>
  <c r="L145" i="97"/>
  <c r="L146" i="97"/>
  <c r="L147" i="97"/>
  <c r="L148" i="97"/>
  <c r="L149" i="97"/>
  <c r="L150" i="97"/>
  <c r="L151" i="97"/>
  <c r="L152" i="97"/>
  <c r="L153" i="97"/>
  <c r="L154" i="97"/>
  <c r="L155" i="97"/>
  <c r="L156" i="97"/>
  <c r="L157" i="97"/>
  <c r="L158" i="97"/>
  <c r="L159" i="97"/>
  <c r="L160" i="97"/>
  <c r="L161" i="97"/>
  <c r="L162" i="97"/>
  <c r="L163" i="97"/>
  <c r="L164" i="97"/>
  <c r="L165" i="97"/>
  <c r="L166" i="97"/>
  <c r="L167" i="97"/>
  <c r="L168" i="97"/>
  <c r="L169" i="97"/>
  <c r="L170" i="97"/>
  <c r="L171" i="97"/>
  <c r="L172" i="97"/>
  <c r="L173" i="97"/>
  <c r="L174" i="97"/>
  <c r="L175" i="97"/>
  <c r="L176" i="97"/>
  <c r="L177" i="97"/>
  <c r="L178" i="97"/>
  <c r="L179" i="97"/>
  <c r="L180" i="97"/>
  <c r="L181" i="97"/>
  <c r="L182" i="97"/>
  <c r="L183" i="97"/>
  <c r="L184" i="97"/>
  <c r="L185" i="97"/>
  <c r="L186" i="97"/>
  <c r="L187" i="97"/>
  <c r="L188" i="97"/>
  <c r="L189" i="97"/>
  <c r="L190" i="97"/>
  <c r="L191" i="97"/>
  <c r="L192" i="97"/>
  <c r="L193" i="97"/>
  <c r="L194" i="97"/>
  <c r="L195" i="97"/>
  <c r="L196" i="97"/>
  <c r="L197" i="97"/>
  <c r="L198" i="97"/>
  <c r="L199" i="97"/>
  <c r="L200" i="97"/>
  <c r="L201" i="97"/>
  <c r="L202" i="97"/>
  <c r="L203" i="97"/>
  <c r="L204" i="97"/>
  <c r="L205" i="97"/>
  <c r="L206" i="97"/>
  <c r="L207" i="97"/>
  <c r="L208" i="97"/>
  <c r="L209" i="97"/>
  <c r="L210" i="97"/>
  <c r="L211" i="97"/>
  <c r="L212" i="97"/>
  <c r="L213" i="97"/>
  <c r="L214" i="97"/>
  <c r="L215" i="97"/>
  <c r="L216" i="97"/>
  <c r="L217" i="97"/>
  <c r="L218" i="97"/>
  <c r="L219" i="97"/>
  <c r="L220" i="97"/>
  <c r="L221" i="97"/>
  <c r="L222" i="97"/>
  <c r="L223" i="97"/>
  <c r="L224" i="97"/>
  <c r="L225" i="97"/>
  <c r="L226" i="97"/>
  <c r="L227" i="97"/>
  <c r="L228" i="97"/>
  <c r="L229" i="97"/>
  <c r="L230" i="97"/>
  <c r="L231" i="97"/>
  <c r="L232" i="97"/>
  <c r="L233" i="97"/>
  <c r="L234" i="97"/>
  <c r="L235" i="97"/>
  <c r="L236" i="97"/>
  <c r="L237" i="97"/>
  <c r="L238" i="97"/>
  <c r="L239" i="97"/>
  <c r="L240" i="97"/>
  <c r="L241" i="97"/>
  <c r="L242" i="97"/>
  <c r="L243" i="97"/>
  <c r="L244" i="97"/>
  <c r="L245" i="97"/>
  <c r="L246" i="97"/>
  <c r="L247" i="97"/>
  <c r="L248" i="97"/>
  <c r="L249" i="97"/>
  <c r="L250" i="97"/>
  <c r="L251" i="97"/>
  <c r="L252" i="97"/>
  <c r="L253" i="97"/>
  <c r="L254" i="97"/>
  <c r="L255" i="97"/>
  <c r="L256" i="97"/>
  <c r="L257" i="97"/>
  <c r="L258" i="97"/>
  <c r="L259" i="97"/>
  <c r="L260" i="97"/>
  <c r="L261" i="97"/>
  <c r="J30" i="97"/>
  <c r="J31" i="97"/>
  <c r="J32" i="97"/>
  <c r="J33" i="97"/>
  <c r="J34" i="97"/>
  <c r="J35" i="97"/>
  <c r="J36" i="97"/>
  <c r="J37" i="97"/>
  <c r="J38" i="97"/>
  <c r="J39" i="97"/>
  <c r="J40" i="97"/>
  <c r="J41" i="97"/>
  <c r="J42" i="97"/>
  <c r="J43" i="97"/>
  <c r="J44" i="97"/>
  <c r="J45" i="97"/>
  <c r="J46" i="97"/>
  <c r="J47" i="97"/>
  <c r="J48" i="97"/>
  <c r="J49" i="97"/>
  <c r="J50" i="97"/>
  <c r="J51" i="97"/>
  <c r="J52" i="97"/>
  <c r="J53" i="97"/>
  <c r="J54" i="97"/>
  <c r="J55" i="97"/>
  <c r="J56" i="97"/>
  <c r="J57" i="97"/>
  <c r="J58" i="97"/>
  <c r="J59" i="97"/>
  <c r="J60" i="97"/>
  <c r="J61" i="97"/>
  <c r="J62" i="97"/>
  <c r="J63" i="97"/>
  <c r="J64" i="97"/>
  <c r="J65" i="97"/>
  <c r="J66" i="97"/>
  <c r="J67" i="97"/>
  <c r="J68" i="97"/>
  <c r="J69" i="97"/>
  <c r="J70" i="97"/>
  <c r="J71" i="97"/>
  <c r="J72" i="97"/>
  <c r="J73" i="97"/>
  <c r="J74" i="97"/>
  <c r="J75" i="97"/>
  <c r="J76" i="97"/>
  <c r="J77" i="97"/>
  <c r="J78" i="97"/>
  <c r="J79" i="97"/>
  <c r="J80" i="97"/>
  <c r="J81" i="97"/>
  <c r="J82" i="97"/>
  <c r="J83" i="97"/>
  <c r="J84" i="97"/>
  <c r="J85" i="97"/>
  <c r="J86" i="97"/>
  <c r="J87" i="97"/>
  <c r="J88" i="97"/>
  <c r="J89" i="97"/>
  <c r="J90" i="97"/>
  <c r="J91" i="97"/>
  <c r="J92" i="97"/>
  <c r="J93" i="97"/>
  <c r="J94" i="97"/>
  <c r="J95" i="97"/>
  <c r="J96" i="97"/>
  <c r="J97" i="97"/>
  <c r="J98" i="97"/>
  <c r="J99" i="97"/>
  <c r="J100" i="97"/>
  <c r="J101" i="97"/>
  <c r="J102" i="97"/>
  <c r="J103" i="97"/>
  <c r="J104" i="97"/>
  <c r="J105" i="97"/>
  <c r="J106" i="97"/>
  <c r="J107" i="97"/>
  <c r="J108" i="97"/>
  <c r="J109" i="97"/>
  <c r="J110" i="97"/>
  <c r="J111" i="97"/>
  <c r="J112" i="97"/>
  <c r="J113" i="97"/>
  <c r="J114" i="97"/>
  <c r="J115" i="97"/>
  <c r="J116" i="97"/>
  <c r="J117" i="97"/>
  <c r="J118" i="97"/>
  <c r="J119" i="97"/>
  <c r="J120" i="97"/>
  <c r="J121" i="97"/>
  <c r="J122" i="97"/>
  <c r="J123" i="97"/>
  <c r="J124" i="97"/>
  <c r="J125" i="97"/>
  <c r="J126" i="97"/>
  <c r="J127" i="97"/>
  <c r="J128" i="97"/>
  <c r="J129" i="97"/>
  <c r="J130" i="97"/>
  <c r="J131" i="97"/>
  <c r="J132" i="97"/>
  <c r="J133" i="97"/>
  <c r="J134" i="97"/>
  <c r="J135" i="97"/>
  <c r="J136" i="97"/>
  <c r="J137" i="97"/>
  <c r="J138" i="97"/>
  <c r="J139" i="97"/>
  <c r="J140" i="97"/>
  <c r="J141" i="97"/>
  <c r="J142" i="97"/>
  <c r="J143" i="97"/>
  <c r="J144" i="97"/>
  <c r="J145" i="97"/>
  <c r="J146" i="97"/>
  <c r="J147" i="97"/>
  <c r="J148" i="97"/>
  <c r="J149" i="97"/>
  <c r="J150" i="97"/>
  <c r="J151" i="97"/>
  <c r="J152" i="97"/>
  <c r="J153" i="97"/>
  <c r="J154" i="97"/>
  <c r="J155" i="97"/>
  <c r="J156" i="97"/>
  <c r="J157" i="97"/>
  <c r="J158" i="97"/>
  <c r="J159" i="97"/>
  <c r="J160" i="97"/>
  <c r="J161" i="97"/>
  <c r="J162" i="97"/>
  <c r="J163" i="97"/>
  <c r="J164" i="97"/>
  <c r="J165" i="97"/>
  <c r="J166" i="97"/>
  <c r="J167" i="97"/>
  <c r="J168" i="97"/>
  <c r="J169" i="97"/>
  <c r="J170" i="97"/>
  <c r="J171" i="97"/>
  <c r="J172" i="97"/>
  <c r="J173" i="97"/>
  <c r="J174" i="97"/>
  <c r="J175" i="97"/>
  <c r="J176" i="97"/>
  <c r="J177" i="97"/>
  <c r="J178" i="97"/>
  <c r="J179" i="97"/>
  <c r="J180" i="97"/>
  <c r="J181" i="97"/>
  <c r="J182" i="97"/>
  <c r="J183" i="97"/>
  <c r="J184" i="97"/>
  <c r="J185" i="97"/>
  <c r="J186" i="97"/>
  <c r="J187" i="97"/>
  <c r="J188" i="97"/>
  <c r="J189" i="97"/>
  <c r="J190" i="97"/>
  <c r="J191" i="97"/>
  <c r="J192" i="97"/>
  <c r="J193" i="97"/>
  <c r="J194" i="97"/>
  <c r="J195" i="97"/>
  <c r="J196" i="97"/>
  <c r="J197" i="97"/>
  <c r="J198" i="97"/>
  <c r="J199" i="97"/>
  <c r="J200" i="97"/>
  <c r="J201" i="97"/>
  <c r="J202" i="97"/>
  <c r="J203" i="97"/>
  <c r="J204" i="97"/>
  <c r="J205" i="97"/>
  <c r="J206" i="97"/>
  <c r="J207" i="97"/>
  <c r="J208" i="97"/>
  <c r="J209" i="97"/>
  <c r="J210" i="97"/>
  <c r="J211" i="97"/>
  <c r="J212" i="97"/>
  <c r="J213" i="97"/>
  <c r="J214" i="97"/>
  <c r="J215" i="97"/>
  <c r="J216" i="97"/>
  <c r="J217" i="97"/>
  <c r="J218" i="97"/>
  <c r="J219" i="97"/>
  <c r="J220" i="97"/>
  <c r="J221" i="97"/>
  <c r="J222" i="97"/>
  <c r="J223" i="97"/>
  <c r="J224" i="97"/>
  <c r="J225" i="97"/>
  <c r="J226" i="97"/>
  <c r="J227" i="97"/>
  <c r="J228" i="97"/>
  <c r="J229" i="97"/>
  <c r="J230" i="97"/>
  <c r="J231" i="97"/>
  <c r="J232" i="97"/>
  <c r="J233" i="97"/>
  <c r="J234" i="97"/>
  <c r="J235" i="97"/>
  <c r="J236" i="97"/>
  <c r="J237" i="97"/>
  <c r="J238" i="97"/>
  <c r="J239" i="97"/>
  <c r="J240" i="97"/>
  <c r="J241" i="97"/>
  <c r="J242" i="97"/>
  <c r="J243" i="97"/>
  <c r="J244" i="97"/>
  <c r="J245" i="97"/>
  <c r="J246" i="97"/>
  <c r="J247" i="97"/>
  <c r="J248" i="97"/>
  <c r="J249" i="97"/>
  <c r="J250" i="97"/>
  <c r="J251" i="97"/>
  <c r="J252" i="97"/>
  <c r="J253" i="97"/>
  <c r="J254" i="97"/>
  <c r="J255" i="97"/>
  <c r="J256" i="97"/>
  <c r="J257" i="97"/>
  <c r="J258" i="97"/>
  <c r="J259" i="97"/>
  <c r="J260" i="97"/>
  <c r="J261" i="97"/>
  <c r="K6" i="97"/>
  <c r="L6" i="97"/>
  <c r="J6" i="97"/>
  <c r="H11" i="132"/>
  <c r="H12" i="132"/>
  <c r="H13" i="132"/>
  <c r="H14" i="132"/>
  <c r="H15" i="132"/>
  <c r="H16" i="132"/>
  <c r="H17" i="132"/>
  <c r="H18" i="132"/>
  <c r="H19" i="132"/>
  <c r="H20" i="132"/>
  <c r="H21" i="132"/>
  <c r="H22" i="132"/>
  <c r="H23" i="132"/>
  <c r="H24" i="132"/>
  <c r="H25" i="132"/>
  <c r="H26" i="132"/>
  <c r="H27" i="132"/>
  <c r="H28" i="132"/>
  <c r="H29" i="132"/>
  <c r="H30" i="132"/>
  <c r="H31" i="132"/>
  <c r="H32" i="132"/>
  <c r="H33" i="132"/>
  <c r="H34" i="132"/>
  <c r="H35" i="132"/>
  <c r="H36" i="132"/>
  <c r="H37" i="132"/>
  <c r="H38" i="132"/>
  <c r="H39" i="132"/>
  <c r="H40" i="132"/>
  <c r="H41" i="132"/>
  <c r="H42" i="132"/>
  <c r="H43" i="132"/>
  <c r="H44" i="132"/>
  <c r="H45" i="132"/>
  <c r="H46" i="132"/>
  <c r="H47" i="132"/>
  <c r="H48" i="132"/>
  <c r="H49" i="132"/>
  <c r="H50" i="132"/>
  <c r="H51" i="132"/>
  <c r="H52" i="132"/>
  <c r="H53" i="132"/>
  <c r="H54" i="132"/>
  <c r="H55" i="132"/>
  <c r="H56" i="132"/>
  <c r="H57" i="132"/>
  <c r="H58" i="132"/>
  <c r="H59" i="132"/>
  <c r="H60" i="132"/>
  <c r="H61" i="132"/>
  <c r="H62" i="132"/>
  <c r="H63" i="132"/>
  <c r="H64" i="132"/>
  <c r="H65" i="132"/>
  <c r="H66" i="132"/>
  <c r="H67" i="132"/>
  <c r="H68" i="132"/>
  <c r="H69" i="132"/>
  <c r="H70" i="132"/>
  <c r="H71" i="132"/>
  <c r="H72" i="132"/>
  <c r="H73" i="132"/>
  <c r="H74" i="132"/>
  <c r="H75" i="132"/>
  <c r="H76" i="132"/>
  <c r="H77" i="132"/>
  <c r="H78" i="132"/>
  <c r="H79" i="132"/>
  <c r="H80" i="132"/>
  <c r="H81" i="132"/>
  <c r="H82" i="132"/>
  <c r="H83" i="132"/>
  <c r="H84" i="132"/>
  <c r="H85" i="132"/>
  <c r="H86" i="132"/>
  <c r="H87" i="132"/>
  <c r="H88" i="132"/>
  <c r="H89" i="132"/>
  <c r="H90" i="132"/>
  <c r="H91" i="132"/>
  <c r="H92" i="132"/>
  <c r="H93" i="132"/>
  <c r="H94" i="132"/>
  <c r="H95" i="132"/>
  <c r="H96" i="132"/>
  <c r="H97" i="132"/>
  <c r="H98" i="132"/>
  <c r="H99" i="132"/>
  <c r="H100" i="132"/>
  <c r="H101" i="132"/>
  <c r="H102" i="132"/>
  <c r="H103" i="132"/>
  <c r="H104" i="132"/>
  <c r="H105" i="132"/>
  <c r="H106" i="132"/>
  <c r="H107" i="132"/>
  <c r="H108" i="132"/>
  <c r="H109" i="132"/>
  <c r="H110" i="132"/>
  <c r="H111" i="132"/>
  <c r="H112" i="132"/>
  <c r="H113" i="132"/>
  <c r="H114" i="132"/>
  <c r="H115" i="132"/>
  <c r="H116" i="132"/>
  <c r="H117" i="132"/>
  <c r="H118" i="132"/>
  <c r="H119" i="132"/>
  <c r="H120" i="132"/>
  <c r="H121" i="132"/>
  <c r="H122" i="132"/>
  <c r="H123" i="132"/>
  <c r="H124" i="132"/>
  <c r="H125" i="132"/>
  <c r="H126" i="132"/>
  <c r="H127" i="132"/>
  <c r="H128" i="132"/>
  <c r="H129" i="132"/>
  <c r="H130" i="132"/>
  <c r="H131" i="132"/>
  <c r="H132" i="132"/>
  <c r="H133" i="132"/>
  <c r="H134" i="132"/>
  <c r="H135" i="132"/>
  <c r="H136" i="132"/>
  <c r="H137" i="132"/>
  <c r="H138" i="132"/>
  <c r="H139" i="132"/>
  <c r="H140" i="132"/>
  <c r="H141" i="132"/>
  <c r="H142" i="132"/>
  <c r="H143" i="132"/>
  <c r="H144" i="132"/>
  <c r="H145" i="132"/>
  <c r="H146" i="132"/>
  <c r="H147" i="132"/>
  <c r="H148" i="132"/>
  <c r="H149" i="132"/>
  <c r="H150" i="132"/>
  <c r="H151" i="132"/>
  <c r="H152" i="132"/>
  <c r="H153" i="132"/>
  <c r="H154" i="132"/>
  <c r="H155" i="132"/>
  <c r="H156" i="132"/>
  <c r="H157" i="132"/>
  <c r="H158" i="132"/>
  <c r="H159" i="132"/>
  <c r="H160" i="132"/>
  <c r="H161" i="132"/>
  <c r="H162" i="132"/>
  <c r="H163" i="132"/>
  <c r="H164" i="132"/>
  <c r="H165" i="132"/>
  <c r="H166" i="132"/>
  <c r="H167" i="132"/>
  <c r="H168" i="132"/>
  <c r="H169" i="132"/>
  <c r="H170" i="132"/>
  <c r="H171" i="132"/>
  <c r="H172" i="132"/>
  <c r="H173" i="132"/>
  <c r="H174" i="132"/>
  <c r="H175" i="132"/>
  <c r="H176" i="132"/>
  <c r="H177" i="132"/>
  <c r="H178" i="132"/>
  <c r="H179" i="132"/>
  <c r="H180" i="132"/>
  <c r="H181" i="132"/>
  <c r="H182" i="132"/>
  <c r="H183" i="132"/>
  <c r="H184" i="132"/>
  <c r="H185" i="132"/>
  <c r="H186" i="132"/>
  <c r="H187" i="132"/>
  <c r="H188" i="132"/>
  <c r="H189" i="132"/>
  <c r="H190" i="132"/>
  <c r="H191" i="132"/>
  <c r="H192" i="132"/>
  <c r="H193" i="132"/>
  <c r="H194" i="132"/>
  <c r="H195" i="132"/>
  <c r="H196" i="132"/>
  <c r="H197" i="132"/>
  <c r="H198" i="132"/>
  <c r="H199" i="132"/>
  <c r="H200" i="132"/>
  <c r="H201" i="132"/>
  <c r="H202" i="132"/>
  <c r="H203" i="132"/>
  <c r="H204" i="132"/>
  <c r="H205" i="132"/>
  <c r="H206" i="132"/>
  <c r="H207" i="132"/>
  <c r="H208" i="132"/>
  <c r="H209" i="132"/>
  <c r="H210" i="132"/>
  <c r="H211" i="132"/>
  <c r="H212" i="132"/>
  <c r="H213" i="132"/>
  <c r="H214" i="132"/>
  <c r="H215" i="132"/>
  <c r="H216" i="132"/>
  <c r="H217" i="132"/>
  <c r="H218" i="132"/>
  <c r="H219" i="132"/>
  <c r="H220" i="132"/>
  <c r="H221" i="132"/>
  <c r="H222" i="132"/>
  <c r="H223" i="132"/>
  <c r="H224" i="132"/>
  <c r="H225" i="132"/>
  <c r="H226" i="132"/>
  <c r="H227" i="132"/>
  <c r="H228" i="132"/>
  <c r="H229" i="132"/>
  <c r="H230" i="132"/>
  <c r="H231" i="132"/>
  <c r="H232" i="132"/>
  <c r="H233" i="132"/>
  <c r="H234" i="132"/>
  <c r="H235" i="132"/>
  <c r="H236" i="132"/>
  <c r="H237" i="132"/>
  <c r="H238" i="132"/>
  <c r="H239" i="132"/>
  <c r="H240" i="132"/>
  <c r="H241" i="132"/>
  <c r="H242" i="132"/>
  <c r="H243" i="132"/>
  <c r="H244" i="132"/>
  <c r="H245" i="132"/>
  <c r="H246" i="132"/>
  <c r="H247" i="132"/>
  <c r="H248" i="132"/>
  <c r="H249" i="132"/>
  <c r="H250" i="132"/>
  <c r="H251" i="132"/>
  <c r="H252" i="132"/>
  <c r="H253" i="132"/>
  <c r="H254" i="132"/>
  <c r="H255" i="132"/>
  <c r="H256" i="132"/>
  <c r="H257" i="132"/>
  <c r="H258" i="132"/>
  <c r="H259" i="132"/>
  <c r="H10" i="132"/>
  <c r="H6" i="132"/>
  <c r="I11" i="132"/>
  <c r="I12" i="132"/>
  <c r="I13" i="132"/>
  <c r="I14" i="132"/>
  <c r="I15" i="132"/>
  <c r="I16" i="132"/>
  <c r="I17" i="132"/>
  <c r="I18" i="132"/>
  <c r="I19" i="132"/>
  <c r="I20" i="132"/>
  <c r="I21" i="132"/>
  <c r="I22" i="132"/>
  <c r="I23" i="132"/>
  <c r="I24" i="132"/>
  <c r="I25" i="132"/>
  <c r="I26" i="132"/>
  <c r="I27" i="132"/>
  <c r="I28" i="132"/>
  <c r="I29" i="132"/>
  <c r="I30" i="132"/>
  <c r="I31" i="132"/>
  <c r="I32" i="132"/>
  <c r="I33" i="132"/>
  <c r="I34" i="132"/>
  <c r="I35" i="132"/>
  <c r="I36" i="132"/>
  <c r="I37" i="132"/>
  <c r="I38" i="132"/>
  <c r="I39" i="132"/>
  <c r="I40" i="132"/>
  <c r="I41" i="132"/>
  <c r="I42" i="132"/>
  <c r="I43" i="132"/>
  <c r="I44" i="132"/>
  <c r="I45" i="132"/>
  <c r="I46" i="132"/>
  <c r="I47" i="132"/>
  <c r="I48" i="132"/>
  <c r="I49" i="132"/>
  <c r="I50" i="132"/>
  <c r="I51" i="132"/>
  <c r="I52" i="132"/>
  <c r="I53" i="132"/>
  <c r="I54" i="132"/>
  <c r="I55" i="132"/>
  <c r="I56" i="132"/>
  <c r="I57" i="132"/>
  <c r="I58" i="132"/>
  <c r="I59" i="132"/>
  <c r="I60" i="132"/>
  <c r="I61" i="132"/>
  <c r="I62" i="132"/>
  <c r="I63" i="132"/>
  <c r="I64" i="132"/>
  <c r="I65" i="132"/>
  <c r="I66" i="132"/>
  <c r="I67" i="132"/>
  <c r="I68" i="132"/>
  <c r="I69" i="132"/>
  <c r="I70" i="132"/>
  <c r="I71" i="132"/>
  <c r="I72" i="132"/>
  <c r="I73" i="132"/>
  <c r="I74" i="132"/>
  <c r="I75" i="132"/>
  <c r="I76" i="132"/>
  <c r="I77" i="132"/>
  <c r="I78" i="132"/>
  <c r="I79" i="132"/>
  <c r="I80" i="132"/>
  <c r="I81" i="132"/>
  <c r="I82" i="132"/>
  <c r="I83" i="132"/>
  <c r="I84" i="132"/>
  <c r="I85" i="132"/>
  <c r="I86" i="132"/>
  <c r="I87" i="132"/>
  <c r="I88" i="132"/>
  <c r="I89" i="132"/>
  <c r="I90" i="132"/>
  <c r="I91" i="132"/>
  <c r="I92" i="132"/>
  <c r="I93" i="132"/>
  <c r="I94" i="132"/>
  <c r="I95" i="132"/>
  <c r="I96" i="132"/>
  <c r="I97" i="132"/>
  <c r="I98" i="132"/>
  <c r="I99" i="132"/>
  <c r="I100" i="132"/>
  <c r="I101" i="132"/>
  <c r="I102" i="132"/>
  <c r="I103" i="132"/>
  <c r="I104" i="132"/>
  <c r="I105" i="132"/>
  <c r="I106" i="132"/>
  <c r="I107" i="132"/>
  <c r="I108" i="132"/>
  <c r="I109" i="132"/>
  <c r="I110" i="132"/>
  <c r="I111" i="132"/>
  <c r="I112" i="132"/>
  <c r="I113" i="132"/>
  <c r="I114" i="132"/>
  <c r="I115" i="132"/>
  <c r="I116" i="132"/>
  <c r="I117" i="132"/>
  <c r="I118" i="132"/>
  <c r="I119" i="132"/>
  <c r="I120" i="132"/>
  <c r="I121" i="132"/>
  <c r="I122" i="132"/>
  <c r="I123" i="132"/>
  <c r="I124" i="132"/>
  <c r="I125" i="132"/>
  <c r="I126" i="132"/>
  <c r="I127" i="132"/>
  <c r="I128" i="132"/>
  <c r="I129" i="132"/>
  <c r="I130" i="132"/>
  <c r="I131" i="132"/>
  <c r="I132" i="132"/>
  <c r="I133" i="132"/>
  <c r="I134" i="132"/>
  <c r="I135" i="132"/>
  <c r="I136" i="132"/>
  <c r="I137" i="132"/>
  <c r="I138" i="132"/>
  <c r="I139" i="132"/>
  <c r="I140" i="132"/>
  <c r="I141" i="132"/>
  <c r="I142" i="132"/>
  <c r="I143" i="132"/>
  <c r="I144" i="132"/>
  <c r="I145" i="132"/>
  <c r="I146" i="132"/>
  <c r="I147" i="132"/>
  <c r="I148" i="132"/>
  <c r="I149" i="132"/>
  <c r="I150" i="132"/>
  <c r="I151" i="132"/>
  <c r="I152" i="132"/>
  <c r="I153" i="132"/>
  <c r="I154" i="132"/>
  <c r="I155" i="132"/>
  <c r="I156" i="132"/>
  <c r="I157" i="132"/>
  <c r="I158" i="132"/>
  <c r="I159" i="132"/>
  <c r="I160" i="132"/>
  <c r="I161" i="132"/>
  <c r="I162" i="132"/>
  <c r="I163" i="132"/>
  <c r="I164" i="132"/>
  <c r="I165" i="132"/>
  <c r="I166" i="132"/>
  <c r="I167" i="132"/>
  <c r="I168" i="132"/>
  <c r="I169" i="132"/>
  <c r="I170" i="132"/>
  <c r="I171" i="132"/>
  <c r="I172" i="132"/>
  <c r="I173" i="132"/>
  <c r="I174" i="132"/>
  <c r="I175" i="132"/>
  <c r="I176" i="132"/>
  <c r="I177" i="132"/>
  <c r="I178" i="132"/>
  <c r="I179" i="132"/>
  <c r="I180" i="132"/>
  <c r="I181" i="132"/>
  <c r="I182" i="132"/>
  <c r="I183" i="132"/>
  <c r="I184" i="132"/>
  <c r="I185" i="132"/>
  <c r="I186" i="132"/>
  <c r="I187" i="132"/>
  <c r="I188" i="132"/>
  <c r="I189" i="132"/>
  <c r="I190" i="132"/>
  <c r="I191" i="132"/>
  <c r="I192" i="132"/>
  <c r="I193" i="132"/>
  <c r="I194" i="132"/>
  <c r="I195" i="132"/>
  <c r="I196" i="132"/>
  <c r="I197" i="132"/>
  <c r="I198" i="132"/>
  <c r="I199" i="132"/>
  <c r="I200" i="132"/>
  <c r="I201" i="132"/>
  <c r="I202" i="132"/>
  <c r="I203" i="132"/>
  <c r="I204" i="132"/>
  <c r="I205" i="132"/>
  <c r="I206" i="132"/>
  <c r="I207" i="132"/>
  <c r="I208" i="132"/>
  <c r="I209" i="132"/>
  <c r="I210" i="132"/>
  <c r="I211" i="132"/>
  <c r="I212" i="132"/>
  <c r="I213" i="132"/>
  <c r="I214" i="132"/>
  <c r="I215" i="132"/>
  <c r="I216" i="132"/>
  <c r="I217" i="132"/>
  <c r="I218" i="132"/>
  <c r="I219" i="132"/>
  <c r="I220" i="132"/>
  <c r="I221" i="132"/>
  <c r="I222" i="132"/>
  <c r="I223" i="132"/>
  <c r="I224" i="132"/>
  <c r="I225" i="132"/>
  <c r="I226" i="132"/>
  <c r="I227" i="132"/>
  <c r="I228" i="132"/>
  <c r="I229" i="132"/>
  <c r="I230" i="132"/>
  <c r="I231" i="132"/>
  <c r="I232" i="132"/>
  <c r="I233" i="132"/>
  <c r="I234" i="132"/>
  <c r="I235" i="132"/>
  <c r="I236" i="132"/>
  <c r="I237" i="132"/>
  <c r="I238" i="132"/>
  <c r="I239" i="132"/>
  <c r="I240" i="132"/>
  <c r="I241" i="132"/>
  <c r="I242" i="132"/>
  <c r="I243" i="132"/>
  <c r="I244" i="132"/>
  <c r="I245" i="132"/>
  <c r="I246" i="132"/>
  <c r="I247" i="132"/>
  <c r="I248" i="132"/>
  <c r="I249" i="132"/>
  <c r="I250" i="132"/>
  <c r="I251" i="132"/>
  <c r="I252" i="132"/>
  <c r="I253" i="132"/>
  <c r="I254" i="132"/>
  <c r="I255" i="132"/>
  <c r="I256" i="132"/>
  <c r="I257" i="132"/>
  <c r="I258" i="132"/>
  <c r="I259" i="132"/>
  <c r="I10" i="132"/>
  <c r="I6" i="132"/>
  <c r="L9" i="128" l="1"/>
  <c r="H9" i="129"/>
  <c r="C91" i="82" s="1"/>
  <c r="H9" i="132"/>
  <c r="C109" i="82" s="1"/>
  <c r="I9" i="132"/>
  <c r="C108" i="82" s="1"/>
  <c r="I9" i="130"/>
  <c r="C104" i="82" s="1"/>
  <c r="J9" i="130"/>
  <c r="C105" i="82" s="1"/>
  <c r="I9" i="128"/>
  <c r="M9" i="128"/>
  <c r="J9" i="128"/>
  <c r="N9" i="128"/>
  <c r="K9" i="128"/>
  <c r="I9" i="129"/>
  <c r="C92" i="82" s="1"/>
  <c r="C133" i="82"/>
  <c r="C132" i="82"/>
  <c r="J15" i="127"/>
  <c r="J16" i="127"/>
  <c r="J17" i="127"/>
  <c r="J18" i="127"/>
  <c r="J19" i="127"/>
  <c r="J20" i="127"/>
  <c r="J21" i="127"/>
  <c r="J22" i="127"/>
  <c r="J23" i="127"/>
  <c r="J24" i="127"/>
  <c r="J25" i="127"/>
  <c r="J26" i="127"/>
  <c r="J27" i="127"/>
  <c r="J28" i="127"/>
  <c r="J29" i="127"/>
  <c r="J30" i="127"/>
  <c r="J31" i="127"/>
  <c r="J32" i="127"/>
  <c r="J33" i="127"/>
  <c r="J34" i="127"/>
  <c r="J35" i="127"/>
  <c r="J36" i="127"/>
  <c r="J37" i="127"/>
  <c r="J38" i="127"/>
  <c r="J39" i="127"/>
  <c r="J40" i="127"/>
  <c r="J41" i="127"/>
  <c r="J42" i="127"/>
  <c r="J43" i="127"/>
  <c r="J44" i="127"/>
  <c r="J45" i="127"/>
  <c r="J46" i="127"/>
  <c r="J47" i="127"/>
  <c r="J48" i="127"/>
  <c r="J49" i="127"/>
  <c r="J50" i="127"/>
  <c r="J51" i="127"/>
  <c r="J52" i="127"/>
  <c r="J53" i="127"/>
  <c r="J54" i="127"/>
  <c r="J55" i="127"/>
  <c r="J56" i="127"/>
  <c r="J57" i="127"/>
  <c r="J58" i="127"/>
  <c r="J59" i="127"/>
  <c r="J60" i="127"/>
  <c r="J61" i="127"/>
  <c r="J62" i="127"/>
  <c r="J63" i="127"/>
  <c r="J64" i="127"/>
  <c r="J65" i="127"/>
  <c r="J66" i="127"/>
  <c r="J67" i="127"/>
  <c r="J68" i="127"/>
  <c r="J69" i="127"/>
  <c r="J70" i="127"/>
  <c r="J71" i="127"/>
  <c r="J72" i="127"/>
  <c r="J73" i="127"/>
  <c r="J74" i="127"/>
  <c r="J75" i="127"/>
  <c r="J76" i="127"/>
  <c r="J77" i="127"/>
  <c r="J78" i="127"/>
  <c r="J79" i="127"/>
  <c r="J80" i="127"/>
  <c r="J81" i="127"/>
  <c r="J82" i="127"/>
  <c r="J83" i="127"/>
  <c r="J84" i="127"/>
  <c r="J85" i="127"/>
  <c r="J86" i="127"/>
  <c r="J87" i="127"/>
  <c r="J88" i="127"/>
  <c r="J89" i="127"/>
  <c r="J90" i="127"/>
  <c r="J91" i="127"/>
  <c r="J92" i="127"/>
  <c r="J93" i="127"/>
  <c r="J94" i="127"/>
  <c r="J95" i="127"/>
  <c r="J96" i="127"/>
  <c r="J97" i="127"/>
  <c r="J98" i="127"/>
  <c r="J99" i="127"/>
  <c r="J100" i="127"/>
  <c r="J101" i="127"/>
  <c r="J102" i="127"/>
  <c r="J103" i="127"/>
  <c r="J104" i="127"/>
  <c r="J105" i="127"/>
  <c r="J106" i="127"/>
  <c r="J107" i="127"/>
  <c r="J108" i="127"/>
  <c r="J109" i="127"/>
  <c r="J110" i="127"/>
  <c r="J111" i="127"/>
  <c r="J112" i="127"/>
  <c r="J113" i="127"/>
  <c r="J114" i="127"/>
  <c r="J115" i="127"/>
  <c r="J116" i="127"/>
  <c r="J117" i="127"/>
  <c r="J118" i="127"/>
  <c r="J119" i="127"/>
  <c r="J120" i="127"/>
  <c r="J121" i="127"/>
  <c r="J122" i="127"/>
  <c r="J123" i="127"/>
  <c r="J124" i="127"/>
  <c r="J125" i="127"/>
  <c r="J126" i="127"/>
  <c r="J127" i="127"/>
  <c r="J128" i="127"/>
  <c r="J129" i="127"/>
  <c r="J130" i="127"/>
  <c r="J131" i="127"/>
  <c r="J132" i="127"/>
  <c r="J133" i="127"/>
  <c r="J134" i="127"/>
  <c r="J135" i="127"/>
  <c r="J136" i="127"/>
  <c r="J137" i="127"/>
  <c r="J138" i="127"/>
  <c r="J139" i="127"/>
  <c r="J140" i="127"/>
  <c r="J141" i="127"/>
  <c r="J142" i="127"/>
  <c r="J143" i="127"/>
  <c r="J144" i="127"/>
  <c r="J145" i="127"/>
  <c r="J146" i="127"/>
  <c r="J147" i="127"/>
  <c r="J148" i="127"/>
  <c r="J149" i="127"/>
  <c r="J150" i="127"/>
  <c r="J151" i="127"/>
  <c r="J152" i="127"/>
  <c r="J153" i="127"/>
  <c r="J154" i="127"/>
  <c r="J155" i="127"/>
  <c r="J156" i="127"/>
  <c r="J157" i="127"/>
  <c r="J158" i="127"/>
  <c r="J159" i="127"/>
  <c r="J160" i="127"/>
  <c r="J161" i="127"/>
  <c r="J162" i="127"/>
  <c r="J163" i="127"/>
  <c r="J164" i="127"/>
  <c r="J165" i="127"/>
  <c r="J166" i="127"/>
  <c r="J167" i="127"/>
  <c r="J168" i="127"/>
  <c r="J169" i="127"/>
  <c r="J170" i="127"/>
  <c r="J171" i="127"/>
  <c r="J172" i="127"/>
  <c r="J173" i="127"/>
  <c r="J174" i="127"/>
  <c r="J175" i="127"/>
  <c r="J176" i="127"/>
  <c r="J177" i="127"/>
  <c r="J178" i="127"/>
  <c r="J179" i="127"/>
  <c r="J180" i="127"/>
  <c r="J181" i="127"/>
  <c r="J182" i="127"/>
  <c r="J183" i="127"/>
  <c r="J184" i="127"/>
  <c r="J185" i="127"/>
  <c r="J186" i="127"/>
  <c r="J187" i="127"/>
  <c r="J188" i="127"/>
  <c r="J189" i="127"/>
  <c r="J190" i="127"/>
  <c r="J191" i="127"/>
  <c r="J192" i="127"/>
  <c r="J193" i="127"/>
  <c r="J194" i="127"/>
  <c r="J195" i="127"/>
  <c r="J196" i="127"/>
  <c r="J197" i="127"/>
  <c r="J198" i="127"/>
  <c r="J199" i="127"/>
  <c r="J200" i="127"/>
  <c r="J201" i="127"/>
  <c r="J202" i="127"/>
  <c r="J203" i="127"/>
  <c r="J204" i="127"/>
  <c r="J205" i="127"/>
  <c r="J206" i="127"/>
  <c r="J207" i="127"/>
  <c r="J208" i="127"/>
  <c r="J209" i="127"/>
  <c r="J210" i="127"/>
  <c r="J211" i="127"/>
  <c r="J212" i="127"/>
  <c r="J213" i="127"/>
  <c r="J214" i="127"/>
  <c r="J215" i="127"/>
  <c r="J216" i="127"/>
  <c r="J217" i="127"/>
  <c r="J218" i="127"/>
  <c r="J219" i="127"/>
  <c r="J220" i="127"/>
  <c r="J221" i="127"/>
  <c r="J222" i="127"/>
  <c r="J223" i="127"/>
  <c r="J224" i="127"/>
  <c r="J225" i="127"/>
  <c r="J226" i="127"/>
  <c r="J227" i="127"/>
  <c r="J228" i="127"/>
  <c r="J229" i="127"/>
  <c r="J230" i="127"/>
  <c r="J231" i="127"/>
  <c r="J232" i="127"/>
  <c r="J233" i="127"/>
  <c r="J234" i="127"/>
  <c r="J235" i="127"/>
  <c r="J236" i="127"/>
  <c r="J237" i="127"/>
  <c r="J238" i="127"/>
  <c r="J239" i="127"/>
  <c r="J240" i="127"/>
  <c r="J241" i="127"/>
  <c r="J242" i="127"/>
  <c r="J243" i="127"/>
  <c r="J244" i="127"/>
  <c r="J245" i="127"/>
  <c r="J246" i="127"/>
  <c r="J247" i="127"/>
  <c r="J248" i="127"/>
  <c r="J249" i="127"/>
  <c r="J250" i="127"/>
  <c r="J251" i="127"/>
  <c r="J252" i="127"/>
  <c r="J253" i="127"/>
  <c r="J254" i="127"/>
  <c r="J255" i="127"/>
  <c r="J256" i="127"/>
  <c r="J257" i="127"/>
  <c r="J258" i="127"/>
  <c r="J259" i="127"/>
  <c r="J260" i="127"/>
  <c r="J261" i="127"/>
  <c r="I15" i="127"/>
  <c r="I16" i="127"/>
  <c r="I17" i="127"/>
  <c r="I18" i="127"/>
  <c r="I19" i="127"/>
  <c r="I20" i="127"/>
  <c r="I21" i="127"/>
  <c r="I22" i="127"/>
  <c r="I23" i="127"/>
  <c r="I24" i="127"/>
  <c r="I25" i="127"/>
  <c r="I26" i="127"/>
  <c r="I27" i="127"/>
  <c r="I28" i="127"/>
  <c r="I29" i="127"/>
  <c r="I30" i="127"/>
  <c r="I31" i="127"/>
  <c r="I32" i="127"/>
  <c r="I33" i="127"/>
  <c r="I34" i="127"/>
  <c r="I35" i="127"/>
  <c r="I36" i="127"/>
  <c r="I37" i="127"/>
  <c r="I38" i="127"/>
  <c r="I39" i="127"/>
  <c r="I40" i="127"/>
  <c r="I41" i="127"/>
  <c r="I42" i="127"/>
  <c r="I43" i="127"/>
  <c r="I44" i="127"/>
  <c r="I45" i="127"/>
  <c r="I46" i="127"/>
  <c r="I47" i="127"/>
  <c r="I48" i="127"/>
  <c r="I49" i="127"/>
  <c r="I50" i="127"/>
  <c r="I51" i="127"/>
  <c r="I52" i="127"/>
  <c r="I53" i="127"/>
  <c r="I54" i="127"/>
  <c r="I55" i="127"/>
  <c r="I56" i="127"/>
  <c r="I57" i="127"/>
  <c r="I58" i="127"/>
  <c r="I59" i="127"/>
  <c r="I60" i="127"/>
  <c r="I61" i="127"/>
  <c r="I62" i="127"/>
  <c r="I63" i="127"/>
  <c r="I64" i="127"/>
  <c r="I65" i="127"/>
  <c r="I66" i="127"/>
  <c r="I67" i="127"/>
  <c r="I68" i="127"/>
  <c r="I69" i="127"/>
  <c r="I70" i="127"/>
  <c r="I71" i="127"/>
  <c r="I72" i="127"/>
  <c r="I73" i="127"/>
  <c r="I74" i="127"/>
  <c r="I75" i="127"/>
  <c r="I76" i="127"/>
  <c r="I77" i="127"/>
  <c r="I78" i="127"/>
  <c r="I79" i="127"/>
  <c r="I80" i="127"/>
  <c r="I81" i="127"/>
  <c r="I82" i="127"/>
  <c r="I83" i="127"/>
  <c r="I84" i="127"/>
  <c r="I85" i="127"/>
  <c r="I86" i="127"/>
  <c r="I87" i="127"/>
  <c r="I88" i="127"/>
  <c r="I89" i="127"/>
  <c r="I90" i="127"/>
  <c r="I91" i="127"/>
  <c r="I92" i="127"/>
  <c r="I93" i="127"/>
  <c r="I94" i="127"/>
  <c r="I95" i="127"/>
  <c r="I96" i="127"/>
  <c r="I97" i="127"/>
  <c r="I98" i="127"/>
  <c r="I99" i="127"/>
  <c r="I100" i="127"/>
  <c r="I101" i="127"/>
  <c r="I102" i="127"/>
  <c r="I103" i="127"/>
  <c r="I104" i="127"/>
  <c r="I105" i="127"/>
  <c r="I106" i="127"/>
  <c r="I107" i="127"/>
  <c r="I108" i="127"/>
  <c r="I109" i="127"/>
  <c r="I110" i="127"/>
  <c r="I111" i="127"/>
  <c r="I112" i="127"/>
  <c r="I113" i="127"/>
  <c r="I114" i="127"/>
  <c r="I115" i="127"/>
  <c r="I116" i="127"/>
  <c r="I117" i="127"/>
  <c r="I118" i="127"/>
  <c r="I119" i="127"/>
  <c r="I120" i="127"/>
  <c r="I121" i="127"/>
  <c r="I122" i="127"/>
  <c r="I123" i="127"/>
  <c r="I124" i="127"/>
  <c r="I125" i="127"/>
  <c r="I126" i="127"/>
  <c r="I127" i="127"/>
  <c r="I128" i="127"/>
  <c r="I129" i="127"/>
  <c r="I130" i="127"/>
  <c r="I131" i="127"/>
  <c r="I132" i="127"/>
  <c r="I133" i="127"/>
  <c r="I134" i="127"/>
  <c r="I135" i="127"/>
  <c r="I136" i="127"/>
  <c r="I137" i="127"/>
  <c r="I138" i="127"/>
  <c r="I139" i="127"/>
  <c r="I140" i="127"/>
  <c r="I141" i="127"/>
  <c r="I142" i="127"/>
  <c r="I143" i="127"/>
  <c r="I144" i="127"/>
  <c r="I145" i="127"/>
  <c r="I146" i="127"/>
  <c r="I147" i="127"/>
  <c r="I148" i="127"/>
  <c r="I149" i="127"/>
  <c r="I150" i="127"/>
  <c r="I151" i="127"/>
  <c r="I152" i="127"/>
  <c r="I153" i="127"/>
  <c r="I154" i="127"/>
  <c r="I155" i="127"/>
  <c r="I156" i="127"/>
  <c r="I157" i="127"/>
  <c r="I158" i="127"/>
  <c r="I159" i="127"/>
  <c r="I160" i="127"/>
  <c r="I161" i="127"/>
  <c r="I162" i="127"/>
  <c r="I163" i="127"/>
  <c r="I164" i="127"/>
  <c r="I165" i="127"/>
  <c r="I166" i="127"/>
  <c r="I167" i="127"/>
  <c r="I168" i="127"/>
  <c r="I169" i="127"/>
  <c r="I170" i="127"/>
  <c r="I171" i="127"/>
  <c r="I172" i="127"/>
  <c r="I173" i="127"/>
  <c r="I174" i="127"/>
  <c r="I175" i="127"/>
  <c r="I176" i="127"/>
  <c r="I177" i="127"/>
  <c r="I178" i="127"/>
  <c r="I179" i="127"/>
  <c r="I180" i="127"/>
  <c r="I181" i="127"/>
  <c r="I182" i="127"/>
  <c r="I183" i="127"/>
  <c r="I184" i="127"/>
  <c r="I185" i="127"/>
  <c r="I186" i="127"/>
  <c r="I187" i="127"/>
  <c r="I188" i="127"/>
  <c r="I189" i="127"/>
  <c r="I190" i="127"/>
  <c r="I191" i="127"/>
  <c r="I192" i="127"/>
  <c r="I193" i="127"/>
  <c r="I194" i="127"/>
  <c r="I195" i="127"/>
  <c r="I196" i="127"/>
  <c r="I197" i="127"/>
  <c r="I198" i="127"/>
  <c r="I199" i="127"/>
  <c r="I200" i="127"/>
  <c r="I201" i="127"/>
  <c r="I202" i="127"/>
  <c r="I203" i="127"/>
  <c r="I204" i="127"/>
  <c r="I205" i="127"/>
  <c r="I206" i="127"/>
  <c r="I207" i="127"/>
  <c r="I208" i="127"/>
  <c r="I209" i="127"/>
  <c r="I210" i="127"/>
  <c r="I211" i="127"/>
  <c r="I212" i="127"/>
  <c r="I213" i="127"/>
  <c r="I214" i="127"/>
  <c r="I215" i="127"/>
  <c r="I216" i="127"/>
  <c r="I217" i="127"/>
  <c r="I218" i="127"/>
  <c r="I219" i="127"/>
  <c r="I220" i="127"/>
  <c r="I221" i="127"/>
  <c r="I222" i="127"/>
  <c r="I223" i="127"/>
  <c r="I224" i="127"/>
  <c r="I225" i="127"/>
  <c r="I226" i="127"/>
  <c r="I227" i="127"/>
  <c r="I228" i="127"/>
  <c r="I229" i="127"/>
  <c r="I230" i="127"/>
  <c r="I231" i="127"/>
  <c r="I232" i="127"/>
  <c r="I233" i="127"/>
  <c r="I234" i="127"/>
  <c r="I235" i="127"/>
  <c r="I236" i="127"/>
  <c r="I237" i="127"/>
  <c r="I238" i="127"/>
  <c r="I239" i="127"/>
  <c r="I240" i="127"/>
  <c r="I241" i="127"/>
  <c r="I242" i="127"/>
  <c r="I243" i="127"/>
  <c r="I244" i="127"/>
  <c r="I245" i="127"/>
  <c r="I246" i="127"/>
  <c r="I247" i="127"/>
  <c r="I248" i="127"/>
  <c r="I249" i="127"/>
  <c r="I250" i="127"/>
  <c r="I251" i="127"/>
  <c r="I252" i="127"/>
  <c r="I253" i="127"/>
  <c r="I254" i="127"/>
  <c r="I255" i="127"/>
  <c r="I256" i="127"/>
  <c r="I257" i="127"/>
  <c r="I258" i="127"/>
  <c r="I259" i="127"/>
  <c r="I260" i="127"/>
  <c r="I261" i="127"/>
  <c r="H15" i="127"/>
  <c r="H16" i="127"/>
  <c r="H17" i="127"/>
  <c r="H18" i="127"/>
  <c r="H19" i="127"/>
  <c r="H20" i="127"/>
  <c r="H21" i="127"/>
  <c r="H22" i="127"/>
  <c r="H23" i="127"/>
  <c r="H24" i="127"/>
  <c r="H25" i="127"/>
  <c r="H26" i="127"/>
  <c r="H27" i="127"/>
  <c r="H28" i="127"/>
  <c r="H29" i="127"/>
  <c r="H30" i="127"/>
  <c r="H31" i="127"/>
  <c r="H32" i="127"/>
  <c r="H33" i="127"/>
  <c r="H34" i="127"/>
  <c r="H35" i="127"/>
  <c r="H36" i="127"/>
  <c r="H37" i="127"/>
  <c r="H38" i="127"/>
  <c r="H39" i="127"/>
  <c r="H40" i="127"/>
  <c r="H41" i="127"/>
  <c r="H42" i="127"/>
  <c r="H43" i="127"/>
  <c r="H44" i="127"/>
  <c r="H45" i="127"/>
  <c r="H46" i="127"/>
  <c r="H47" i="127"/>
  <c r="H48" i="127"/>
  <c r="H49" i="127"/>
  <c r="H50" i="127"/>
  <c r="H51" i="127"/>
  <c r="H52" i="127"/>
  <c r="H53" i="127"/>
  <c r="H54" i="127"/>
  <c r="H55" i="127"/>
  <c r="H56" i="127"/>
  <c r="H57" i="127"/>
  <c r="H58" i="127"/>
  <c r="H59" i="127"/>
  <c r="H60" i="127"/>
  <c r="H61" i="127"/>
  <c r="H62" i="127"/>
  <c r="H63" i="127"/>
  <c r="H64" i="127"/>
  <c r="H65" i="127"/>
  <c r="H66" i="127"/>
  <c r="H67" i="127"/>
  <c r="H68" i="127"/>
  <c r="H69" i="127"/>
  <c r="H70" i="127"/>
  <c r="H71" i="127"/>
  <c r="H72" i="127"/>
  <c r="H73" i="127"/>
  <c r="H74" i="127"/>
  <c r="H75" i="127"/>
  <c r="H76" i="127"/>
  <c r="H77" i="127"/>
  <c r="H78" i="127"/>
  <c r="H79" i="127"/>
  <c r="H80" i="127"/>
  <c r="H81" i="127"/>
  <c r="H82" i="127"/>
  <c r="H83" i="127"/>
  <c r="H84" i="127"/>
  <c r="H85" i="127"/>
  <c r="H86" i="127"/>
  <c r="H87" i="127"/>
  <c r="H88" i="127"/>
  <c r="H89" i="127"/>
  <c r="H90" i="127"/>
  <c r="H91" i="127"/>
  <c r="H92" i="127"/>
  <c r="H93" i="127"/>
  <c r="H94" i="127"/>
  <c r="H95" i="127"/>
  <c r="H96" i="127"/>
  <c r="H97" i="127"/>
  <c r="H98" i="127"/>
  <c r="H99" i="127"/>
  <c r="H100" i="127"/>
  <c r="H101" i="127"/>
  <c r="H102" i="127"/>
  <c r="H103" i="127"/>
  <c r="H104" i="127"/>
  <c r="H105" i="127"/>
  <c r="H106" i="127"/>
  <c r="H107" i="127"/>
  <c r="H108" i="127"/>
  <c r="H109" i="127"/>
  <c r="H110" i="127"/>
  <c r="H111" i="127"/>
  <c r="H112" i="127"/>
  <c r="H113" i="127"/>
  <c r="H114" i="127"/>
  <c r="H115" i="127"/>
  <c r="H116" i="127"/>
  <c r="H117" i="127"/>
  <c r="H118" i="127"/>
  <c r="H119" i="127"/>
  <c r="H120" i="127"/>
  <c r="H121" i="127"/>
  <c r="H122" i="127"/>
  <c r="H123" i="127"/>
  <c r="H124" i="127"/>
  <c r="H125" i="127"/>
  <c r="H126" i="127"/>
  <c r="H127" i="127"/>
  <c r="H128" i="127"/>
  <c r="H129" i="127"/>
  <c r="H130" i="127"/>
  <c r="H131" i="127"/>
  <c r="H132" i="127"/>
  <c r="H133" i="127"/>
  <c r="H134" i="127"/>
  <c r="H135" i="127"/>
  <c r="H136" i="127"/>
  <c r="H137" i="127"/>
  <c r="H138" i="127"/>
  <c r="H139" i="127"/>
  <c r="H140" i="127"/>
  <c r="H141" i="127"/>
  <c r="H142" i="127"/>
  <c r="H143" i="127"/>
  <c r="H144" i="127"/>
  <c r="H145" i="127"/>
  <c r="H146" i="127"/>
  <c r="H147" i="127"/>
  <c r="H148" i="127"/>
  <c r="H149" i="127"/>
  <c r="H150" i="127"/>
  <c r="H151" i="127"/>
  <c r="H152" i="127"/>
  <c r="H153" i="127"/>
  <c r="H154" i="127"/>
  <c r="H155" i="127"/>
  <c r="H156" i="127"/>
  <c r="H157" i="127"/>
  <c r="H158" i="127"/>
  <c r="H159" i="127"/>
  <c r="H160" i="127"/>
  <c r="H161" i="127"/>
  <c r="H162" i="127"/>
  <c r="H163" i="127"/>
  <c r="H164" i="127"/>
  <c r="H165" i="127"/>
  <c r="H166" i="127"/>
  <c r="H167" i="127"/>
  <c r="H168" i="127"/>
  <c r="H169" i="127"/>
  <c r="H170" i="127"/>
  <c r="H171" i="127"/>
  <c r="H172" i="127"/>
  <c r="H173" i="127"/>
  <c r="H174" i="127"/>
  <c r="H175" i="127"/>
  <c r="H176" i="127"/>
  <c r="H177" i="127"/>
  <c r="H178" i="127"/>
  <c r="H179" i="127"/>
  <c r="H180" i="127"/>
  <c r="H181" i="127"/>
  <c r="H182" i="127"/>
  <c r="H183" i="127"/>
  <c r="H184" i="127"/>
  <c r="H185" i="127"/>
  <c r="H186" i="127"/>
  <c r="H187" i="127"/>
  <c r="H188" i="127"/>
  <c r="H189" i="127"/>
  <c r="H190" i="127"/>
  <c r="H191" i="127"/>
  <c r="H192" i="127"/>
  <c r="H193" i="127"/>
  <c r="H194" i="127"/>
  <c r="H195" i="127"/>
  <c r="H196" i="127"/>
  <c r="H197" i="127"/>
  <c r="H198" i="127"/>
  <c r="H199" i="127"/>
  <c r="H200" i="127"/>
  <c r="H201" i="127"/>
  <c r="H202" i="127"/>
  <c r="H203" i="127"/>
  <c r="H204" i="127"/>
  <c r="H205" i="127"/>
  <c r="H206" i="127"/>
  <c r="H207" i="127"/>
  <c r="H208" i="127"/>
  <c r="H209" i="127"/>
  <c r="H210" i="127"/>
  <c r="H211" i="127"/>
  <c r="H212" i="127"/>
  <c r="H213" i="127"/>
  <c r="H214" i="127"/>
  <c r="H215" i="127"/>
  <c r="H216" i="127"/>
  <c r="H217" i="127"/>
  <c r="H218" i="127"/>
  <c r="H219" i="127"/>
  <c r="H220" i="127"/>
  <c r="H221" i="127"/>
  <c r="H222" i="127"/>
  <c r="H223" i="127"/>
  <c r="H224" i="127"/>
  <c r="H225" i="127"/>
  <c r="H226" i="127"/>
  <c r="H227" i="127"/>
  <c r="H228" i="127"/>
  <c r="H229" i="127"/>
  <c r="H230" i="127"/>
  <c r="H231" i="127"/>
  <c r="H232" i="127"/>
  <c r="H233" i="127"/>
  <c r="H234" i="127"/>
  <c r="H235" i="127"/>
  <c r="H236" i="127"/>
  <c r="H237" i="127"/>
  <c r="H238" i="127"/>
  <c r="H239" i="127"/>
  <c r="H240" i="127"/>
  <c r="H241" i="127"/>
  <c r="H242" i="127"/>
  <c r="H243" i="127"/>
  <c r="H244" i="127"/>
  <c r="H245" i="127"/>
  <c r="H246" i="127"/>
  <c r="H247" i="127"/>
  <c r="H248" i="127"/>
  <c r="H249" i="127"/>
  <c r="H250" i="127"/>
  <c r="H251" i="127"/>
  <c r="H252" i="127"/>
  <c r="H253" i="127"/>
  <c r="H254" i="127"/>
  <c r="H255" i="127"/>
  <c r="H256" i="127"/>
  <c r="H257" i="127"/>
  <c r="H258" i="127"/>
  <c r="H259" i="127"/>
  <c r="H260" i="127"/>
  <c r="H261" i="127"/>
  <c r="J11" i="125"/>
  <c r="J12" i="125"/>
  <c r="J13" i="125"/>
  <c r="J14" i="125"/>
  <c r="J15" i="125"/>
  <c r="J16" i="125"/>
  <c r="J17" i="125"/>
  <c r="J18" i="125"/>
  <c r="J19" i="125"/>
  <c r="J20" i="125"/>
  <c r="J21" i="125"/>
  <c r="J22" i="125"/>
  <c r="J23" i="125"/>
  <c r="J24" i="125"/>
  <c r="J25" i="125"/>
  <c r="J26" i="125"/>
  <c r="J27" i="125"/>
  <c r="J28" i="125"/>
  <c r="J29" i="125"/>
  <c r="J30" i="125"/>
  <c r="J31" i="125"/>
  <c r="J32" i="125"/>
  <c r="J33" i="125"/>
  <c r="J34" i="125"/>
  <c r="J35" i="125"/>
  <c r="J36" i="125"/>
  <c r="J37" i="125"/>
  <c r="J38" i="125"/>
  <c r="J39" i="125"/>
  <c r="J40" i="125"/>
  <c r="J41" i="125"/>
  <c r="J42" i="125"/>
  <c r="J43" i="125"/>
  <c r="J44" i="125"/>
  <c r="J45" i="125"/>
  <c r="J46" i="125"/>
  <c r="J47" i="125"/>
  <c r="J48" i="125"/>
  <c r="J49" i="125"/>
  <c r="J50" i="125"/>
  <c r="J51" i="125"/>
  <c r="J52" i="125"/>
  <c r="J53" i="125"/>
  <c r="J54" i="125"/>
  <c r="J55" i="125"/>
  <c r="J56" i="125"/>
  <c r="J57" i="125"/>
  <c r="J58" i="125"/>
  <c r="J59" i="125"/>
  <c r="J60" i="125"/>
  <c r="J61" i="125"/>
  <c r="J62" i="125"/>
  <c r="J63" i="125"/>
  <c r="J64" i="125"/>
  <c r="J65" i="125"/>
  <c r="J66" i="125"/>
  <c r="J67" i="125"/>
  <c r="J68" i="125"/>
  <c r="J69" i="125"/>
  <c r="J70" i="125"/>
  <c r="J71" i="125"/>
  <c r="J72" i="125"/>
  <c r="J73" i="125"/>
  <c r="J74" i="125"/>
  <c r="J75" i="125"/>
  <c r="J76" i="125"/>
  <c r="J77" i="125"/>
  <c r="J78" i="125"/>
  <c r="J79" i="125"/>
  <c r="J80" i="125"/>
  <c r="J81" i="125"/>
  <c r="J82" i="125"/>
  <c r="J83" i="125"/>
  <c r="J84" i="125"/>
  <c r="J85" i="125"/>
  <c r="J86" i="125"/>
  <c r="J87" i="125"/>
  <c r="J88" i="125"/>
  <c r="J89" i="125"/>
  <c r="J90" i="125"/>
  <c r="J91" i="125"/>
  <c r="J92" i="125"/>
  <c r="J93" i="125"/>
  <c r="J94" i="125"/>
  <c r="J95" i="125"/>
  <c r="J96" i="125"/>
  <c r="J97" i="125"/>
  <c r="J98" i="125"/>
  <c r="J99" i="125"/>
  <c r="J100" i="125"/>
  <c r="J101" i="125"/>
  <c r="J102" i="125"/>
  <c r="J103" i="125"/>
  <c r="J104" i="125"/>
  <c r="J105" i="125"/>
  <c r="J106" i="125"/>
  <c r="J107" i="125"/>
  <c r="J108" i="125"/>
  <c r="J109" i="125"/>
  <c r="J110" i="125"/>
  <c r="J111" i="125"/>
  <c r="J112" i="125"/>
  <c r="J113" i="125"/>
  <c r="J114" i="125"/>
  <c r="J115" i="125"/>
  <c r="J116" i="125"/>
  <c r="J117" i="125"/>
  <c r="J118" i="125"/>
  <c r="J119" i="125"/>
  <c r="J120" i="125"/>
  <c r="J121" i="125"/>
  <c r="J122" i="125"/>
  <c r="J123" i="125"/>
  <c r="J124" i="125"/>
  <c r="J125" i="125"/>
  <c r="J126" i="125"/>
  <c r="J127" i="125"/>
  <c r="J128" i="125"/>
  <c r="J129" i="125"/>
  <c r="J130" i="125"/>
  <c r="J131" i="125"/>
  <c r="J132" i="125"/>
  <c r="J133" i="125"/>
  <c r="J134" i="125"/>
  <c r="J135" i="125"/>
  <c r="J136" i="125"/>
  <c r="J137" i="125"/>
  <c r="J138" i="125"/>
  <c r="J139" i="125"/>
  <c r="J140" i="125"/>
  <c r="J141" i="125"/>
  <c r="J142" i="125"/>
  <c r="J143" i="125"/>
  <c r="J144" i="125"/>
  <c r="J145" i="125"/>
  <c r="J146" i="125"/>
  <c r="J147" i="125"/>
  <c r="J148" i="125"/>
  <c r="J149" i="125"/>
  <c r="J150" i="125"/>
  <c r="J151" i="125"/>
  <c r="J152" i="125"/>
  <c r="J153" i="125"/>
  <c r="J154" i="125"/>
  <c r="J155" i="125"/>
  <c r="J156" i="125"/>
  <c r="J157" i="125"/>
  <c r="J158" i="125"/>
  <c r="J159" i="125"/>
  <c r="J160" i="125"/>
  <c r="J161" i="125"/>
  <c r="J162" i="125"/>
  <c r="J163" i="125"/>
  <c r="J164" i="125"/>
  <c r="J165" i="125"/>
  <c r="J166" i="125"/>
  <c r="J167" i="125"/>
  <c r="J168" i="125"/>
  <c r="J169" i="125"/>
  <c r="J170" i="125"/>
  <c r="J171" i="125"/>
  <c r="J172" i="125"/>
  <c r="J173" i="125"/>
  <c r="J174" i="125"/>
  <c r="J175" i="125"/>
  <c r="J176" i="125"/>
  <c r="J177" i="125"/>
  <c r="J178" i="125"/>
  <c r="J179" i="125"/>
  <c r="J180" i="125"/>
  <c r="J181" i="125"/>
  <c r="J182" i="125"/>
  <c r="J183" i="125"/>
  <c r="J184" i="125"/>
  <c r="J185" i="125"/>
  <c r="J186" i="125"/>
  <c r="J187" i="125"/>
  <c r="J188" i="125"/>
  <c r="J189" i="125"/>
  <c r="J190" i="125"/>
  <c r="J191" i="125"/>
  <c r="J192" i="125"/>
  <c r="J193" i="125"/>
  <c r="J194" i="125"/>
  <c r="J195" i="125"/>
  <c r="J196" i="125"/>
  <c r="J197" i="125"/>
  <c r="J198" i="125"/>
  <c r="J199" i="125"/>
  <c r="J200" i="125"/>
  <c r="J201" i="125"/>
  <c r="J202" i="125"/>
  <c r="J203" i="125"/>
  <c r="J204" i="125"/>
  <c r="J205" i="125"/>
  <c r="J206" i="125"/>
  <c r="J207" i="125"/>
  <c r="J208" i="125"/>
  <c r="J209" i="125"/>
  <c r="J210" i="125"/>
  <c r="J211" i="125"/>
  <c r="J212" i="125"/>
  <c r="J213" i="125"/>
  <c r="J214" i="125"/>
  <c r="J215" i="125"/>
  <c r="J216" i="125"/>
  <c r="J217" i="125"/>
  <c r="J218" i="125"/>
  <c r="J219" i="125"/>
  <c r="J220" i="125"/>
  <c r="J221" i="125"/>
  <c r="J222" i="125"/>
  <c r="J223" i="125"/>
  <c r="J224" i="125"/>
  <c r="J225" i="125"/>
  <c r="J226" i="125"/>
  <c r="J227" i="125"/>
  <c r="J228" i="125"/>
  <c r="J229" i="125"/>
  <c r="J230" i="125"/>
  <c r="J231" i="125"/>
  <c r="J232" i="125"/>
  <c r="J233" i="125"/>
  <c r="J234" i="125"/>
  <c r="J235" i="125"/>
  <c r="J236" i="125"/>
  <c r="J237" i="125"/>
  <c r="J238" i="125"/>
  <c r="J239" i="125"/>
  <c r="J240" i="125"/>
  <c r="J241" i="125"/>
  <c r="J242" i="125"/>
  <c r="J243" i="125"/>
  <c r="J244" i="125"/>
  <c r="J245" i="125"/>
  <c r="J246" i="125"/>
  <c r="J247" i="125"/>
  <c r="J248" i="125"/>
  <c r="J249" i="125"/>
  <c r="J250" i="125"/>
  <c r="J251" i="125"/>
  <c r="J252" i="125"/>
  <c r="J253" i="125"/>
  <c r="J254" i="125"/>
  <c r="J255" i="125"/>
  <c r="J256" i="125"/>
  <c r="J257" i="125"/>
  <c r="J258" i="125"/>
  <c r="J259" i="125"/>
  <c r="J10" i="125"/>
  <c r="J9" i="125" s="1"/>
  <c r="I11" i="125"/>
  <c r="I12" i="125"/>
  <c r="I13" i="125"/>
  <c r="I14" i="125"/>
  <c r="I15" i="125"/>
  <c r="I16" i="125"/>
  <c r="I17" i="125"/>
  <c r="I18" i="125"/>
  <c r="I19" i="125"/>
  <c r="I20" i="125"/>
  <c r="I21" i="125"/>
  <c r="I22" i="125"/>
  <c r="I23" i="125"/>
  <c r="I24" i="125"/>
  <c r="I25" i="125"/>
  <c r="I26" i="125"/>
  <c r="I27" i="125"/>
  <c r="I28" i="125"/>
  <c r="I29" i="125"/>
  <c r="I30" i="125"/>
  <c r="I31" i="125"/>
  <c r="I32" i="125"/>
  <c r="I33" i="125"/>
  <c r="I34" i="125"/>
  <c r="I35" i="125"/>
  <c r="I36" i="125"/>
  <c r="I37" i="125"/>
  <c r="I38" i="125"/>
  <c r="I39" i="125"/>
  <c r="I40" i="125"/>
  <c r="I41" i="125"/>
  <c r="I42" i="125"/>
  <c r="I43" i="125"/>
  <c r="I44" i="125"/>
  <c r="I45" i="125"/>
  <c r="I46" i="125"/>
  <c r="I47" i="125"/>
  <c r="I48" i="125"/>
  <c r="I49" i="125"/>
  <c r="I50" i="125"/>
  <c r="I51" i="125"/>
  <c r="I52" i="125"/>
  <c r="I53" i="125"/>
  <c r="I54" i="125"/>
  <c r="I55" i="125"/>
  <c r="I56" i="125"/>
  <c r="I57" i="125"/>
  <c r="I58" i="125"/>
  <c r="I59" i="125"/>
  <c r="I60" i="125"/>
  <c r="I61" i="125"/>
  <c r="I62" i="125"/>
  <c r="I63" i="125"/>
  <c r="I64" i="125"/>
  <c r="I65" i="125"/>
  <c r="I66" i="125"/>
  <c r="I67" i="125"/>
  <c r="I68" i="125"/>
  <c r="I69" i="125"/>
  <c r="I70" i="125"/>
  <c r="I71" i="125"/>
  <c r="I72" i="125"/>
  <c r="I73" i="125"/>
  <c r="I74" i="125"/>
  <c r="I75" i="125"/>
  <c r="I76" i="125"/>
  <c r="I77" i="125"/>
  <c r="I78" i="125"/>
  <c r="I79" i="125"/>
  <c r="I80" i="125"/>
  <c r="I81" i="125"/>
  <c r="I82" i="125"/>
  <c r="I83" i="125"/>
  <c r="I84" i="125"/>
  <c r="I85" i="125"/>
  <c r="I86" i="125"/>
  <c r="I87" i="125"/>
  <c r="I88" i="125"/>
  <c r="I89" i="125"/>
  <c r="I90" i="125"/>
  <c r="I91" i="125"/>
  <c r="I92" i="125"/>
  <c r="I93" i="125"/>
  <c r="I94" i="125"/>
  <c r="I95" i="125"/>
  <c r="I96" i="125"/>
  <c r="I97" i="125"/>
  <c r="I98" i="125"/>
  <c r="I99" i="125"/>
  <c r="I100" i="125"/>
  <c r="I101" i="125"/>
  <c r="I102" i="125"/>
  <c r="I103" i="125"/>
  <c r="I104" i="125"/>
  <c r="I105" i="125"/>
  <c r="I106" i="125"/>
  <c r="I107" i="125"/>
  <c r="I108" i="125"/>
  <c r="I109" i="125"/>
  <c r="I110" i="125"/>
  <c r="I111" i="125"/>
  <c r="I112" i="125"/>
  <c r="I113" i="125"/>
  <c r="I114" i="125"/>
  <c r="I115" i="125"/>
  <c r="I116" i="125"/>
  <c r="I117" i="125"/>
  <c r="I118" i="125"/>
  <c r="I119" i="125"/>
  <c r="I120" i="125"/>
  <c r="I121" i="125"/>
  <c r="I122" i="125"/>
  <c r="I123" i="125"/>
  <c r="I124" i="125"/>
  <c r="I125" i="125"/>
  <c r="I126" i="125"/>
  <c r="I127" i="125"/>
  <c r="I128" i="125"/>
  <c r="I129" i="125"/>
  <c r="I130" i="125"/>
  <c r="I131" i="125"/>
  <c r="I132" i="125"/>
  <c r="I133" i="125"/>
  <c r="I134" i="125"/>
  <c r="I135" i="125"/>
  <c r="I136" i="125"/>
  <c r="I137" i="125"/>
  <c r="I138" i="125"/>
  <c r="I139" i="125"/>
  <c r="I140" i="125"/>
  <c r="I141" i="125"/>
  <c r="I142" i="125"/>
  <c r="I143" i="125"/>
  <c r="I144" i="125"/>
  <c r="I145" i="125"/>
  <c r="I146" i="125"/>
  <c r="I147" i="125"/>
  <c r="I148" i="125"/>
  <c r="I149" i="125"/>
  <c r="I150" i="125"/>
  <c r="I151" i="125"/>
  <c r="I152" i="125"/>
  <c r="I153" i="125"/>
  <c r="I154" i="125"/>
  <c r="I155" i="125"/>
  <c r="I156" i="125"/>
  <c r="I157" i="125"/>
  <c r="I158" i="125"/>
  <c r="I159" i="125"/>
  <c r="I160" i="125"/>
  <c r="I161" i="125"/>
  <c r="I162" i="125"/>
  <c r="I163" i="125"/>
  <c r="I164" i="125"/>
  <c r="I165" i="125"/>
  <c r="I166" i="125"/>
  <c r="I167" i="125"/>
  <c r="I168" i="125"/>
  <c r="I169" i="125"/>
  <c r="I170" i="125"/>
  <c r="I171" i="125"/>
  <c r="I172" i="125"/>
  <c r="I173" i="125"/>
  <c r="I174" i="125"/>
  <c r="I175" i="125"/>
  <c r="I176" i="125"/>
  <c r="I177" i="125"/>
  <c r="I178" i="125"/>
  <c r="I179" i="125"/>
  <c r="I180" i="125"/>
  <c r="I181" i="125"/>
  <c r="I182" i="125"/>
  <c r="I183" i="125"/>
  <c r="I184" i="125"/>
  <c r="I185" i="125"/>
  <c r="I186" i="125"/>
  <c r="I187" i="125"/>
  <c r="I188" i="125"/>
  <c r="I189" i="125"/>
  <c r="I190" i="125"/>
  <c r="I191" i="125"/>
  <c r="I192" i="125"/>
  <c r="I193" i="125"/>
  <c r="I194" i="125"/>
  <c r="I195" i="125"/>
  <c r="I196" i="125"/>
  <c r="I197" i="125"/>
  <c r="I198" i="125"/>
  <c r="I199" i="125"/>
  <c r="I200" i="125"/>
  <c r="I201" i="125"/>
  <c r="I202" i="125"/>
  <c r="I203" i="125"/>
  <c r="I204" i="125"/>
  <c r="I205" i="125"/>
  <c r="I206" i="125"/>
  <c r="I207" i="125"/>
  <c r="I208" i="125"/>
  <c r="I209" i="125"/>
  <c r="I210" i="125"/>
  <c r="I211" i="125"/>
  <c r="I212" i="125"/>
  <c r="I213" i="125"/>
  <c r="I214" i="125"/>
  <c r="I215" i="125"/>
  <c r="I216" i="125"/>
  <c r="I217" i="125"/>
  <c r="I218" i="125"/>
  <c r="I219" i="125"/>
  <c r="I220" i="125"/>
  <c r="I221" i="125"/>
  <c r="I222" i="125"/>
  <c r="I223" i="125"/>
  <c r="I224" i="125"/>
  <c r="I225" i="125"/>
  <c r="I226" i="125"/>
  <c r="I227" i="125"/>
  <c r="I228" i="125"/>
  <c r="I229" i="125"/>
  <c r="I230" i="125"/>
  <c r="I231" i="125"/>
  <c r="I232" i="125"/>
  <c r="I233" i="125"/>
  <c r="I234" i="125"/>
  <c r="I235" i="125"/>
  <c r="I236" i="125"/>
  <c r="I237" i="125"/>
  <c r="I238" i="125"/>
  <c r="I239" i="125"/>
  <c r="I240" i="125"/>
  <c r="I241" i="125"/>
  <c r="I242" i="125"/>
  <c r="I243" i="125"/>
  <c r="I244" i="125"/>
  <c r="I245" i="125"/>
  <c r="I246" i="125"/>
  <c r="I247" i="125"/>
  <c r="I248" i="125"/>
  <c r="I249" i="125"/>
  <c r="I250" i="125"/>
  <c r="I251" i="125"/>
  <c r="I252" i="125"/>
  <c r="I253" i="125"/>
  <c r="I254" i="125"/>
  <c r="I255" i="125"/>
  <c r="I256" i="125"/>
  <c r="I257" i="125"/>
  <c r="I258" i="125"/>
  <c r="I259" i="125"/>
  <c r="I10" i="125"/>
  <c r="J6" i="125"/>
  <c r="I6" i="125"/>
  <c r="Q260" i="25"/>
  <c r="P260" i="25"/>
  <c r="T260" i="25" s="1"/>
  <c r="O260" i="25"/>
  <c r="Q259" i="25"/>
  <c r="P259" i="25"/>
  <c r="S259" i="25" s="1"/>
  <c r="O259" i="25"/>
  <c r="Q258" i="25"/>
  <c r="P258" i="25"/>
  <c r="T258" i="25" s="1"/>
  <c r="O258" i="25"/>
  <c r="Q257" i="25"/>
  <c r="P257" i="25"/>
  <c r="T257" i="25" s="1"/>
  <c r="O257" i="25"/>
  <c r="Q256" i="25"/>
  <c r="P256" i="25"/>
  <c r="T256" i="25" s="1"/>
  <c r="O256" i="25"/>
  <c r="Q255" i="25"/>
  <c r="P255" i="25"/>
  <c r="R255" i="25" s="1"/>
  <c r="O255" i="25"/>
  <c r="Q254" i="25"/>
  <c r="P254" i="25"/>
  <c r="T254" i="25" s="1"/>
  <c r="O254" i="25"/>
  <c r="Q253" i="25"/>
  <c r="P253" i="25"/>
  <c r="T253" i="25" s="1"/>
  <c r="O253" i="25"/>
  <c r="Q252" i="25"/>
  <c r="P252" i="25"/>
  <c r="T252" i="25" s="1"/>
  <c r="O252" i="25"/>
  <c r="Q251" i="25"/>
  <c r="P251" i="25"/>
  <c r="R251" i="25" s="1"/>
  <c r="O251" i="25"/>
  <c r="Q250" i="25"/>
  <c r="P250" i="25"/>
  <c r="T250" i="25" s="1"/>
  <c r="O250" i="25"/>
  <c r="Q249" i="25"/>
  <c r="P249" i="25"/>
  <c r="T249" i="25" s="1"/>
  <c r="O249" i="25"/>
  <c r="Q248" i="25"/>
  <c r="P248" i="25"/>
  <c r="S248" i="25" s="1"/>
  <c r="O248" i="25"/>
  <c r="Q247" i="25"/>
  <c r="P247" i="25"/>
  <c r="R247" i="25" s="1"/>
  <c r="O247" i="25"/>
  <c r="Q246" i="25"/>
  <c r="P246" i="25"/>
  <c r="T246" i="25" s="1"/>
  <c r="O246" i="25"/>
  <c r="Q245" i="25"/>
  <c r="P245" i="25"/>
  <c r="T245" i="25" s="1"/>
  <c r="O245" i="25"/>
  <c r="Q244" i="25"/>
  <c r="P244" i="25"/>
  <c r="S244" i="25" s="1"/>
  <c r="O244" i="25"/>
  <c r="Q243" i="25"/>
  <c r="P243" i="25"/>
  <c r="R243" i="25" s="1"/>
  <c r="O243" i="25"/>
  <c r="Q242" i="25"/>
  <c r="P242" i="25"/>
  <c r="T242" i="25" s="1"/>
  <c r="O242" i="25"/>
  <c r="Q241" i="25"/>
  <c r="P241" i="25"/>
  <c r="T241" i="25" s="1"/>
  <c r="O241" i="25"/>
  <c r="Q240" i="25"/>
  <c r="P240" i="25"/>
  <c r="T240" i="25" s="1"/>
  <c r="O240" i="25"/>
  <c r="Q239" i="25"/>
  <c r="P239" i="25"/>
  <c r="R239" i="25" s="1"/>
  <c r="O239" i="25"/>
  <c r="Q238" i="25"/>
  <c r="P238" i="25"/>
  <c r="T238" i="25" s="1"/>
  <c r="O238" i="25"/>
  <c r="Q237" i="25"/>
  <c r="P237" i="25"/>
  <c r="T237" i="25" s="1"/>
  <c r="O237" i="25"/>
  <c r="Q236" i="25"/>
  <c r="P236" i="25"/>
  <c r="S236" i="25" s="1"/>
  <c r="O236" i="25"/>
  <c r="Q235" i="25"/>
  <c r="P235" i="25"/>
  <c r="R235" i="25" s="1"/>
  <c r="O235" i="25"/>
  <c r="Q234" i="25"/>
  <c r="P234" i="25"/>
  <c r="T234" i="25" s="1"/>
  <c r="O234" i="25"/>
  <c r="Q233" i="25"/>
  <c r="P233" i="25"/>
  <c r="T233" i="25" s="1"/>
  <c r="O233" i="25"/>
  <c r="Q232" i="25"/>
  <c r="P232" i="25"/>
  <c r="S232" i="25" s="1"/>
  <c r="O232" i="25"/>
  <c r="Q231" i="25"/>
  <c r="P231" i="25"/>
  <c r="R231" i="25" s="1"/>
  <c r="O231" i="25"/>
  <c r="Q230" i="25"/>
  <c r="P230" i="25"/>
  <c r="T230" i="25" s="1"/>
  <c r="O230" i="25"/>
  <c r="Q229" i="25"/>
  <c r="P229" i="25"/>
  <c r="T229" i="25" s="1"/>
  <c r="O229" i="25"/>
  <c r="Q228" i="25"/>
  <c r="P228" i="25"/>
  <c r="S228" i="25" s="1"/>
  <c r="O228" i="25"/>
  <c r="Q227" i="25"/>
  <c r="P227" i="25"/>
  <c r="R227" i="25" s="1"/>
  <c r="O227" i="25"/>
  <c r="Q226" i="25"/>
  <c r="P226" i="25"/>
  <c r="T226" i="25" s="1"/>
  <c r="O226" i="25"/>
  <c r="Q225" i="25"/>
  <c r="P225" i="25"/>
  <c r="T225" i="25" s="1"/>
  <c r="O225" i="25"/>
  <c r="Q224" i="25"/>
  <c r="P224" i="25"/>
  <c r="S224" i="25" s="1"/>
  <c r="O224" i="25"/>
  <c r="Q223" i="25"/>
  <c r="P223" i="25"/>
  <c r="R223" i="25" s="1"/>
  <c r="O223" i="25"/>
  <c r="Q222" i="25"/>
  <c r="P222" i="25"/>
  <c r="T222" i="25" s="1"/>
  <c r="O222" i="25"/>
  <c r="Q221" i="25"/>
  <c r="P221" i="25"/>
  <c r="T221" i="25" s="1"/>
  <c r="O221" i="25"/>
  <c r="Q220" i="25"/>
  <c r="P220" i="25"/>
  <c r="S220" i="25" s="1"/>
  <c r="O220" i="25"/>
  <c r="Q219" i="25"/>
  <c r="P219" i="25"/>
  <c r="R219" i="25" s="1"/>
  <c r="O219" i="25"/>
  <c r="Q218" i="25"/>
  <c r="P218" i="25"/>
  <c r="T218" i="25" s="1"/>
  <c r="O218" i="25"/>
  <c r="Q217" i="25"/>
  <c r="P217" i="25"/>
  <c r="T217" i="25" s="1"/>
  <c r="O217" i="25"/>
  <c r="Q216" i="25"/>
  <c r="P216" i="25"/>
  <c r="S216" i="25" s="1"/>
  <c r="O216" i="25"/>
  <c r="Q215" i="25"/>
  <c r="P215" i="25"/>
  <c r="R215" i="25" s="1"/>
  <c r="O215" i="25"/>
  <c r="Q214" i="25"/>
  <c r="P214" i="25"/>
  <c r="T214" i="25" s="1"/>
  <c r="O214" i="25"/>
  <c r="Q213" i="25"/>
  <c r="P213" i="25"/>
  <c r="T213" i="25" s="1"/>
  <c r="O213" i="25"/>
  <c r="Q212" i="25"/>
  <c r="P212" i="25"/>
  <c r="S212" i="25" s="1"/>
  <c r="O212" i="25"/>
  <c r="Q211" i="25"/>
  <c r="P211" i="25"/>
  <c r="R211" i="25" s="1"/>
  <c r="O211" i="25"/>
  <c r="Q210" i="25"/>
  <c r="P210" i="25"/>
  <c r="T210" i="25" s="1"/>
  <c r="O210" i="25"/>
  <c r="P260" i="24"/>
  <c r="O260" i="24"/>
  <c r="P259" i="24"/>
  <c r="O259" i="24"/>
  <c r="S259" i="24" s="1"/>
  <c r="P258" i="24"/>
  <c r="O258" i="24"/>
  <c r="P257" i="24"/>
  <c r="O257" i="24"/>
  <c r="S257" i="24" s="1"/>
  <c r="P256" i="24"/>
  <c r="O256" i="24"/>
  <c r="P255" i="24"/>
  <c r="O255" i="24"/>
  <c r="S255" i="24" s="1"/>
  <c r="P254" i="24"/>
  <c r="O254" i="24"/>
  <c r="P253" i="24"/>
  <c r="O253" i="24"/>
  <c r="P252" i="24"/>
  <c r="O252" i="24"/>
  <c r="P251" i="24"/>
  <c r="O251" i="24"/>
  <c r="S251" i="24" s="1"/>
  <c r="P250" i="24"/>
  <c r="O250" i="24"/>
  <c r="P249" i="24"/>
  <c r="O249" i="24"/>
  <c r="S249" i="24" s="1"/>
  <c r="P248" i="24"/>
  <c r="O248" i="24"/>
  <c r="P247" i="24"/>
  <c r="O247" i="24"/>
  <c r="S247" i="24" s="1"/>
  <c r="P246" i="24"/>
  <c r="O246" i="24"/>
  <c r="P245" i="24"/>
  <c r="O245" i="24"/>
  <c r="P244" i="24"/>
  <c r="O244" i="24"/>
  <c r="P243" i="24"/>
  <c r="O243" i="24"/>
  <c r="S243" i="24" s="1"/>
  <c r="P242" i="24"/>
  <c r="O242" i="24"/>
  <c r="P241" i="24"/>
  <c r="O241" i="24"/>
  <c r="S241" i="24" s="1"/>
  <c r="P240" i="24"/>
  <c r="O240" i="24"/>
  <c r="P239" i="24"/>
  <c r="O239" i="24"/>
  <c r="S239" i="24" s="1"/>
  <c r="P238" i="24"/>
  <c r="O238" i="24"/>
  <c r="P237" i="24"/>
  <c r="O237" i="24"/>
  <c r="P236" i="24"/>
  <c r="O236" i="24"/>
  <c r="P235" i="24"/>
  <c r="O235" i="24"/>
  <c r="S235" i="24" s="1"/>
  <c r="P234" i="24"/>
  <c r="O234" i="24"/>
  <c r="P233" i="24"/>
  <c r="O233" i="24"/>
  <c r="S233" i="24" s="1"/>
  <c r="P232" i="24"/>
  <c r="O232" i="24"/>
  <c r="P231" i="24"/>
  <c r="O231" i="24"/>
  <c r="S231" i="24" s="1"/>
  <c r="P230" i="24"/>
  <c r="O230" i="24"/>
  <c r="P229" i="24"/>
  <c r="O229" i="24"/>
  <c r="P228" i="24"/>
  <c r="O228" i="24"/>
  <c r="P227" i="24"/>
  <c r="O227" i="24"/>
  <c r="S227" i="24" s="1"/>
  <c r="P226" i="24"/>
  <c r="O226" i="24"/>
  <c r="P225" i="24"/>
  <c r="O225" i="24"/>
  <c r="S225" i="24" s="1"/>
  <c r="P224" i="24"/>
  <c r="O224" i="24"/>
  <c r="P223" i="24"/>
  <c r="O223" i="24"/>
  <c r="S223" i="24" s="1"/>
  <c r="P222" i="24"/>
  <c r="O222" i="24"/>
  <c r="P221" i="24"/>
  <c r="O221" i="24"/>
  <c r="P220" i="24"/>
  <c r="O220" i="24"/>
  <c r="P219" i="24"/>
  <c r="O219" i="24"/>
  <c r="S219" i="24" s="1"/>
  <c r="P218" i="24"/>
  <c r="O218" i="24"/>
  <c r="P217" i="24"/>
  <c r="O217" i="24"/>
  <c r="S217" i="24" s="1"/>
  <c r="P216" i="24"/>
  <c r="O216" i="24"/>
  <c r="P215" i="24"/>
  <c r="O215" i="24"/>
  <c r="S215" i="24" s="1"/>
  <c r="P214" i="24"/>
  <c r="O214" i="24"/>
  <c r="P213" i="24"/>
  <c r="O213" i="24"/>
  <c r="P212" i="24"/>
  <c r="O212" i="24"/>
  <c r="P211" i="24"/>
  <c r="O211" i="24"/>
  <c r="S211" i="24" s="1"/>
  <c r="P210" i="24"/>
  <c r="O210" i="24"/>
  <c r="P209" i="24"/>
  <c r="O209" i="24"/>
  <c r="S209" i="24" s="1"/>
  <c r="P208" i="24"/>
  <c r="O208" i="24"/>
  <c r="P207" i="24"/>
  <c r="O207" i="24"/>
  <c r="S207" i="24" s="1"/>
  <c r="P206" i="24"/>
  <c r="O206" i="24"/>
  <c r="P205" i="24"/>
  <c r="O205" i="24"/>
  <c r="P204" i="24"/>
  <c r="O204" i="24"/>
  <c r="P203" i="24"/>
  <c r="O203" i="24"/>
  <c r="S203" i="24" s="1"/>
  <c r="P202" i="24"/>
  <c r="O202" i="24"/>
  <c r="P201" i="24"/>
  <c r="O201" i="24"/>
  <c r="S201" i="24" s="1"/>
  <c r="P200" i="24"/>
  <c r="O200" i="24"/>
  <c r="P199" i="24"/>
  <c r="O199" i="24"/>
  <c r="S199" i="24" s="1"/>
  <c r="P198" i="24"/>
  <c r="O198" i="24"/>
  <c r="P197" i="24"/>
  <c r="O197" i="24"/>
  <c r="P196" i="24"/>
  <c r="O196" i="24"/>
  <c r="P195" i="24"/>
  <c r="O195" i="24"/>
  <c r="S195" i="24" s="1"/>
  <c r="P194" i="24"/>
  <c r="O194" i="24"/>
  <c r="P193" i="24"/>
  <c r="O193" i="24"/>
  <c r="S193" i="24" s="1"/>
  <c r="P192" i="24"/>
  <c r="O192" i="24"/>
  <c r="R192" i="24" s="1"/>
  <c r="P191" i="24"/>
  <c r="O191" i="24"/>
  <c r="S191" i="24" s="1"/>
  <c r="P190" i="24"/>
  <c r="O190" i="24"/>
  <c r="P189" i="24"/>
  <c r="O189" i="24"/>
  <c r="P188" i="24"/>
  <c r="O188" i="24"/>
  <c r="R188" i="24" s="1"/>
  <c r="P187" i="24"/>
  <c r="O187" i="24"/>
  <c r="S187" i="24" s="1"/>
  <c r="P186" i="24"/>
  <c r="O186" i="24"/>
  <c r="P185" i="24"/>
  <c r="O185" i="24"/>
  <c r="S185" i="24" s="1"/>
  <c r="P184" i="24"/>
  <c r="O184" i="24"/>
  <c r="R184" i="24" s="1"/>
  <c r="P183" i="24"/>
  <c r="O183" i="24"/>
  <c r="S183" i="24" s="1"/>
  <c r="P182" i="24"/>
  <c r="O182" i="24"/>
  <c r="P181" i="24"/>
  <c r="O181" i="24"/>
  <c r="Q181" i="24" s="1"/>
  <c r="P180" i="24"/>
  <c r="O180" i="24"/>
  <c r="S180" i="24" s="1"/>
  <c r="P179" i="24"/>
  <c r="O179" i="24"/>
  <c r="Q179" i="24" s="1"/>
  <c r="P178" i="24"/>
  <c r="O178" i="24"/>
  <c r="S178" i="24" s="1"/>
  <c r="P177" i="24"/>
  <c r="O177" i="24"/>
  <c r="Q177" i="24" s="1"/>
  <c r="P176" i="24"/>
  <c r="O176" i="24"/>
  <c r="P175" i="24"/>
  <c r="O175" i="24"/>
  <c r="P174" i="24"/>
  <c r="O174" i="24"/>
  <c r="P173" i="24"/>
  <c r="O173" i="24"/>
  <c r="P172" i="24"/>
  <c r="O172" i="24"/>
  <c r="S172" i="24" s="1"/>
  <c r="P171" i="24"/>
  <c r="O171" i="24"/>
  <c r="S171" i="24" s="1"/>
  <c r="P170" i="24"/>
  <c r="O170" i="24"/>
  <c r="S170" i="24" s="1"/>
  <c r="P169" i="24"/>
  <c r="O169" i="24"/>
  <c r="P168" i="24"/>
  <c r="O168" i="24"/>
  <c r="P167" i="24"/>
  <c r="O167" i="24"/>
  <c r="P166" i="24"/>
  <c r="O166" i="24"/>
  <c r="P165" i="24"/>
  <c r="O165" i="24"/>
  <c r="P164" i="24"/>
  <c r="O164" i="24"/>
  <c r="S164" i="24" s="1"/>
  <c r="P163" i="24"/>
  <c r="O163" i="24"/>
  <c r="S163" i="24" s="1"/>
  <c r="P162" i="24"/>
  <c r="O162" i="24"/>
  <c r="S162" i="24" s="1"/>
  <c r="P161" i="24"/>
  <c r="O161" i="24"/>
  <c r="P160" i="24"/>
  <c r="O160" i="24"/>
  <c r="R229" i="25" l="1"/>
  <c r="Q217" i="24"/>
  <c r="M229" i="25"/>
  <c r="I9" i="125"/>
  <c r="C77" i="82" s="1"/>
  <c r="S227" i="25"/>
  <c r="S226" i="25"/>
  <c r="Q183" i="24"/>
  <c r="Q231" i="24"/>
  <c r="Q178" i="24"/>
  <c r="Q185" i="24"/>
  <c r="Q247" i="24"/>
  <c r="M238" i="25"/>
  <c r="R238" i="25"/>
  <c r="Q215" i="24"/>
  <c r="Q249" i="24"/>
  <c r="R164" i="24"/>
  <c r="Q171" i="24"/>
  <c r="Q199" i="24"/>
  <c r="Q163" i="24"/>
  <c r="Q170" i="24"/>
  <c r="Q201" i="24"/>
  <c r="Q233" i="24"/>
  <c r="S210" i="25"/>
  <c r="S211" i="25"/>
  <c r="M213" i="25"/>
  <c r="R213" i="25"/>
  <c r="S242" i="25"/>
  <c r="S243" i="25"/>
  <c r="M245" i="25"/>
  <c r="R245" i="25"/>
  <c r="M222" i="25"/>
  <c r="R222" i="25"/>
  <c r="M254" i="25"/>
  <c r="R254" i="25"/>
  <c r="Q162" i="24"/>
  <c r="Q191" i="24"/>
  <c r="Q207" i="24"/>
  <c r="Q223" i="24"/>
  <c r="Q239" i="24"/>
  <c r="Q255" i="24"/>
  <c r="M214" i="25"/>
  <c r="R214" i="25"/>
  <c r="M230" i="25"/>
  <c r="R230" i="25"/>
  <c r="M246" i="25"/>
  <c r="R246" i="25"/>
  <c r="M258" i="25"/>
  <c r="R258" i="25"/>
  <c r="R172" i="24"/>
  <c r="M180" i="24"/>
  <c r="Q193" i="24"/>
  <c r="Q209" i="24"/>
  <c r="Q225" i="24"/>
  <c r="Q241" i="24"/>
  <c r="Q257" i="24"/>
  <c r="S218" i="25"/>
  <c r="S219" i="25"/>
  <c r="M221" i="25"/>
  <c r="R221" i="25"/>
  <c r="S234" i="25"/>
  <c r="S235" i="25"/>
  <c r="M237" i="25"/>
  <c r="R237" i="25"/>
  <c r="S250" i="25"/>
  <c r="S251" i="25"/>
  <c r="M253" i="25"/>
  <c r="R253" i="25"/>
  <c r="S258" i="25"/>
  <c r="C78" i="82"/>
  <c r="S214" i="25"/>
  <c r="S215" i="25"/>
  <c r="M217" i="25"/>
  <c r="R217" i="25"/>
  <c r="S222" i="25"/>
  <c r="S223" i="25"/>
  <c r="M225" i="25"/>
  <c r="R225" i="25"/>
  <c r="S230" i="25"/>
  <c r="S231" i="25"/>
  <c r="M233" i="25"/>
  <c r="R233" i="25"/>
  <c r="S238" i="25"/>
  <c r="S239" i="25"/>
  <c r="M241" i="25"/>
  <c r="R241" i="25"/>
  <c r="S246" i="25"/>
  <c r="S247" i="25"/>
  <c r="M249" i="25"/>
  <c r="R249" i="25"/>
  <c r="S254" i="25"/>
  <c r="S255" i="25"/>
  <c r="M257" i="25"/>
  <c r="R257" i="25"/>
  <c r="M210" i="25"/>
  <c r="R210" i="25"/>
  <c r="M218" i="25"/>
  <c r="R218" i="25"/>
  <c r="M226" i="25"/>
  <c r="R226" i="25"/>
  <c r="M234" i="25"/>
  <c r="R234" i="25"/>
  <c r="M242" i="25"/>
  <c r="R242" i="25"/>
  <c r="M250" i="25"/>
  <c r="R250" i="25"/>
  <c r="S257" i="25"/>
  <c r="T216" i="25"/>
  <c r="T224" i="25"/>
  <c r="T232" i="25"/>
  <c r="T236" i="25"/>
  <c r="T244" i="25"/>
  <c r="T248" i="25"/>
  <c r="T211" i="25"/>
  <c r="T215" i="25"/>
  <c r="T219" i="25"/>
  <c r="T231" i="25"/>
  <c r="T239" i="25"/>
  <c r="T243" i="25"/>
  <c r="T251" i="25"/>
  <c r="T255" i="25"/>
  <c r="T259" i="25"/>
  <c r="M212" i="25"/>
  <c r="R212" i="25"/>
  <c r="S213" i="25"/>
  <c r="M216" i="25"/>
  <c r="R216" i="25"/>
  <c r="S217" i="25"/>
  <c r="M220" i="25"/>
  <c r="R220" i="25"/>
  <c r="S221" i="25"/>
  <c r="M224" i="25"/>
  <c r="R224" i="25"/>
  <c r="S225" i="25"/>
  <c r="M228" i="25"/>
  <c r="R228" i="25"/>
  <c r="S229" i="25"/>
  <c r="M232" i="25"/>
  <c r="R232" i="25"/>
  <c r="S233" i="25"/>
  <c r="M236" i="25"/>
  <c r="R236" i="25"/>
  <c r="S237" i="25"/>
  <c r="M240" i="25"/>
  <c r="R240" i="25"/>
  <c r="S241" i="25"/>
  <c r="M244" i="25"/>
  <c r="R244" i="25"/>
  <c r="S245" i="25"/>
  <c r="M248" i="25"/>
  <c r="R248" i="25"/>
  <c r="S249" i="25"/>
  <c r="M252" i="25"/>
  <c r="R252" i="25"/>
  <c r="S253" i="25"/>
  <c r="M256" i="25"/>
  <c r="R256" i="25"/>
  <c r="M260" i="25"/>
  <c r="R260" i="25"/>
  <c r="T212" i="25"/>
  <c r="T220" i="25"/>
  <c r="T228" i="25"/>
  <c r="T223" i="25"/>
  <c r="T227" i="25"/>
  <c r="T235" i="25"/>
  <c r="T247" i="25"/>
  <c r="M211" i="25"/>
  <c r="M215" i="25"/>
  <c r="M219" i="25"/>
  <c r="M223" i="25"/>
  <c r="M227" i="25"/>
  <c r="M231" i="25"/>
  <c r="M235" i="25"/>
  <c r="M239" i="25"/>
  <c r="S240" i="25"/>
  <c r="M243" i="25"/>
  <c r="M247" i="25"/>
  <c r="M251" i="25"/>
  <c r="S252" i="25"/>
  <c r="M255" i="25"/>
  <c r="S256" i="25"/>
  <c r="M259" i="25"/>
  <c r="R259" i="25"/>
  <c r="S260" i="25"/>
  <c r="S167" i="24"/>
  <c r="Q167" i="24"/>
  <c r="S176" i="24"/>
  <c r="M176" i="24"/>
  <c r="R176" i="24"/>
  <c r="S197" i="24"/>
  <c r="Q197" i="24"/>
  <c r="S213" i="24"/>
  <c r="Q213" i="24"/>
  <c r="S229" i="24"/>
  <c r="Q229" i="24"/>
  <c r="S245" i="24"/>
  <c r="Q245" i="24"/>
  <c r="S166" i="24"/>
  <c r="R166" i="24"/>
  <c r="M166" i="24"/>
  <c r="Q166" i="24"/>
  <c r="S168" i="24"/>
  <c r="M168" i="24"/>
  <c r="R168" i="24"/>
  <c r="S160" i="24"/>
  <c r="M160" i="24"/>
  <c r="R160" i="24"/>
  <c r="S189" i="24"/>
  <c r="Q189" i="24"/>
  <c r="S205" i="24"/>
  <c r="Q205" i="24"/>
  <c r="S221" i="24"/>
  <c r="Q221" i="24"/>
  <c r="S237" i="24"/>
  <c r="Q237" i="24"/>
  <c r="S253" i="24"/>
  <c r="Q253" i="24"/>
  <c r="M162" i="24"/>
  <c r="R162" i="24"/>
  <c r="M164" i="24"/>
  <c r="M170" i="24"/>
  <c r="R170" i="24"/>
  <c r="M172" i="24"/>
  <c r="M178" i="24"/>
  <c r="R178" i="24"/>
  <c r="Q187" i="24"/>
  <c r="Q195" i="24"/>
  <c r="Q203" i="24"/>
  <c r="Q211" i="24"/>
  <c r="Q219" i="24"/>
  <c r="Q227" i="24"/>
  <c r="Q235" i="24"/>
  <c r="Q243" i="24"/>
  <c r="Q251" i="24"/>
  <c r="Q259" i="24"/>
  <c r="R180" i="24"/>
  <c r="R165" i="24"/>
  <c r="M165" i="24"/>
  <c r="R173" i="24"/>
  <c r="M173" i="24"/>
  <c r="R161" i="24"/>
  <c r="M161" i="24"/>
  <c r="R169" i="24"/>
  <c r="M169" i="24"/>
  <c r="R174" i="24"/>
  <c r="M174" i="24"/>
  <c r="R175" i="24"/>
  <c r="S175" i="24"/>
  <c r="M175" i="24"/>
  <c r="Q200" i="24"/>
  <c r="S200" i="24"/>
  <c r="M200" i="24"/>
  <c r="R200" i="24"/>
  <c r="Q208" i="24"/>
  <c r="S208" i="24"/>
  <c r="M208" i="24"/>
  <c r="R208" i="24"/>
  <c r="Q216" i="24"/>
  <c r="S216" i="24"/>
  <c r="M216" i="24"/>
  <c r="R216" i="24"/>
  <c r="Q224" i="24"/>
  <c r="S224" i="24"/>
  <c r="M224" i="24"/>
  <c r="R224" i="24"/>
  <c r="Q232" i="24"/>
  <c r="S232" i="24"/>
  <c r="M232" i="24"/>
  <c r="R232" i="24"/>
  <c r="Q240" i="24"/>
  <c r="S240" i="24"/>
  <c r="M240" i="24"/>
  <c r="R240" i="24"/>
  <c r="Q248" i="24"/>
  <c r="S248" i="24"/>
  <c r="M248" i="24"/>
  <c r="R248" i="24"/>
  <c r="Q256" i="24"/>
  <c r="S256" i="24"/>
  <c r="M256" i="24"/>
  <c r="R256" i="24"/>
  <c r="Q160" i="24"/>
  <c r="Q164" i="24"/>
  <c r="Q168" i="24"/>
  <c r="Q172" i="24"/>
  <c r="Q182" i="24"/>
  <c r="S182" i="24"/>
  <c r="M182" i="24"/>
  <c r="Q186" i="24"/>
  <c r="S186" i="24"/>
  <c r="M186" i="24"/>
  <c r="Q190" i="24"/>
  <c r="S190" i="24"/>
  <c r="M190" i="24"/>
  <c r="Q194" i="24"/>
  <c r="S194" i="24"/>
  <c r="M194" i="24"/>
  <c r="R194" i="24"/>
  <c r="Q202" i="24"/>
  <c r="S202" i="24"/>
  <c r="M202" i="24"/>
  <c r="R202" i="24"/>
  <c r="Q210" i="24"/>
  <c r="S210" i="24"/>
  <c r="M210" i="24"/>
  <c r="R210" i="24"/>
  <c r="Q218" i="24"/>
  <c r="S218" i="24"/>
  <c r="M218" i="24"/>
  <c r="R218" i="24"/>
  <c r="Q226" i="24"/>
  <c r="S226" i="24"/>
  <c r="M226" i="24"/>
  <c r="R226" i="24"/>
  <c r="Q234" i="24"/>
  <c r="S234" i="24"/>
  <c r="M234" i="24"/>
  <c r="R234" i="24"/>
  <c r="Q242" i="24"/>
  <c r="S242" i="24"/>
  <c r="M242" i="24"/>
  <c r="R242" i="24"/>
  <c r="Q250" i="24"/>
  <c r="S250" i="24"/>
  <c r="M250" i="24"/>
  <c r="R250" i="24"/>
  <c r="Q258" i="24"/>
  <c r="S258" i="24"/>
  <c r="M258" i="24"/>
  <c r="R258" i="24"/>
  <c r="Q161" i="24"/>
  <c r="R163" i="24"/>
  <c r="M163" i="24"/>
  <c r="Q165" i="24"/>
  <c r="R167" i="24"/>
  <c r="M167" i="24"/>
  <c r="Q169" i="24"/>
  <c r="R171" i="24"/>
  <c r="M171" i="24"/>
  <c r="Q173" i="24"/>
  <c r="Q174" i="24"/>
  <c r="Q175" i="24"/>
  <c r="S181" i="24"/>
  <c r="R181" i="24"/>
  <c r="M181" i="24"/>
  <c r="Q196" i="24"/>
  <c r="S196" i="24"/>
  <c r="M196" i="24"/>
  <c r="R196" i="24"/>
  <c r="Q204" i="24"/>
  <c r="S204" i="24"/>
  <c r="M204" i="24"/>
  <c r="R204" i="24"/>
  <c r="Q212" i="24"/>
  <c r="S212" i="24"/>
  <c r="M212" i="24"/>
  <c r="R212" i="24"/>
  <c r="Q220" i="24"/>
  <c r="S220" i="24"/>
  <c r="M220" i="24"/>
  <c r="R220" i="24"/>
  <c r="Q228" i="24"/>
  <c r="S228" i="24"/>
  <c r="M228" i="24"/>
  <c r="R228" i="24"/>
  <c r="Q236" i="24"/>
  <c r="S236" i="24"/>
  <c r="M236" i="24"/>
  <c r="R236" i="24"/>
  <c r="Q244" i="24"/>
  <c r="S244" i="24"/>
  <c r="M244" i="24"/>
  <c r="R244" i="24"/>
  <c r="Q252" i="24"/>
  <c r="S252" i="24"/>
  <c r="M252" i="24"/>
  <c r="R252" i="24"/>
  <c r="Q260" i="24"/>
  <c r="S260" i="24"/>
  <c r="M260" i="24"/>
  <c r="R260" i="24"/>
  <c r="S161" i="24"/>
  <c r="S165" i="24"/>
  <c r="S169" i="24"/>
  <c r="S173" i="24"/>
  <c r="S174" i="24"/>
  <c r="R177" i="24"/>
  <c r="M177" i="24"/>
  <c r="S177" i="24"/>
  <c r="R179" i="24"/>
  <c r="M179" i="24"/>
  <c r="S179" i="24"/>
  <c r="R182" i="24"/>
  <c r="Q184" i="24"/>
  <c r="S184" i="24"/>
  <c r="M184" i="24"/>
  <c r="R186" i="24"/>
  <c r="Q188" i="24"/>
  <c r="S188" i="24"/>
  <c r="M188" i="24"/>
  <c r="R190" i="24"/>
  <c r="Q192" i="24"/>
  <c r="S192" i="24"/>
  <c r="M192" i="24"/>
  <c r="Q198" i="24"/>
  <c r="S198" i="24"/>
  <c r="M198" i="24"/>
  <c r="R198" i="24"/>
  <c r="Q206" i="24"/>
  <c r="S206" i="24"/>
  <c r="M206" i="24"/>
  <c r="R206" i="24"/>
  <c r="Q214" i="24"/>
  <c r="S214" i="24"/>
  <c r="M214" i="24"/>
  <c r="R214" i="24"/>
  <c r="Q222" i="24"/>
  <c r="S222" i="24"/>
  <c r="M222" i="24"/>
  <c r="R222" i="24"/>
  <c r="Q230" i="24"/>
  <c r="S230" i="24"/>
  <c r="M230" i="24"/>
  <c r="R230" i="24"/>
  <c r="Q238" i="24"/>
  <c r="S238" i="24"/>
  <c r="M238" i="24"/>
  <c r="R238" i="24"/>
  <c r="Q246" i="24"/>
  <c r="S246" i="24"/>
  <c r="M246" i="24"/>
  <c r="R246" i="24"/>
  <c r="Q254" i="24"/>
  <c r="S254" i="24"/>
  <c r="M254" i="24"/>
  <c r="R254" i="24"/>
  <c r="Q176" i="24"/>
  <c r="Q180" i="24"/>
  <c r="M183" i="24"/>
  <c r="R183" i="24"/>
  <c r="M185" i="24"/>
  <c r="R185" i="24"/>
  <c r="M187" i="24"/>
  <c r="R187" i="24"/>
  <c r="M189" i="24"/>
  <c r="R189" i="24"/>
  <c r="M191" i="24"/>
  <c r="R191" i="24"/>
  <c r="M193" i="24"/>
  <c r="R193" i="24"/>
  <c r="M195" i="24"/>
  <c r="R195" i="24"/>
  <c r="M197" i="24"/>
  <c r="R197" i="24"/>
  <c r="M199" i="24"/>
  <c r="R199" i="24"/>
  <c r="M201" i="24"/>
  <c r="R201" i="24"/>
  <c r="M203" i="24"/>
  <c r="R203" i="24"/>
  <c r="M205" i="24"/>
  <c r="R205" i="24"/>
  <c r="M207" i="24"/>
  <c r="R207" i="24"/>
  <c r="M209" i="24"/>
  <c r="R209" i="24"/>
  <c r="M211" i="24"/>
  <c r="R211" i="24"/>
  <c r="M213" i="24"/>
  <c r="R213" i="24"/>
  <c r="M215" i="24"/>
  <c r="R215" i="24"/>
  <c r="M217" i="24"/>
  <c r="R217" i="24"/>
  <c r="M219" i="24"/>
  <c r="R219" i="24"/>
  <c r="M221" i="24"/>
  <c r="R221" i="24"/>
  <c r="M223" i="24"/>
  <c r="R223" i="24"/>
  <c r="M225" i="24"/>
  <c r="R225" i="24"/>
  <c r="M227" i="24"/>
  <c r="R227" i="24"/>
  <c r="M229" i="24"/>
  <c r="R229" i="24"/>
  <c r="M231" i="24"/>
  <c r="R231" i="24"/>
  <c r="M233" i="24"/>
  <c r="R233" i="24"/>
  <c r="M235" i="24"/>
  <c r="R235" i="24"/>
  <c r="M237" i="24"/>
  <c r="R237" i="24"/>
  <c r="M239" i="24"/>
  <c r="R239" i="24"/>
  <c r="M241" i="24"/>
  <c r="R241" i="24"/>
  <c r="M243" i="24"/>
  <c r="R243" i="24"/>
  <c r="M245" i="24"/>
  <c r="R245" i="24"/>
  <c r="M247" i="24"/>
  <c r="R247" i="24"/>
  <c r="M249" i="24"/>
  <c r="R249" i="24"/>
  <c r="M251" i="24"/>
  <c r="R251" i="24"/>
  <c r="M253" i="24"/>
  <c r="R253" i="24"/>
  <c r="M255" i="24"/>
  <c r="R255" i="24"/>
  <c r="M257" i="24"/>
  <c r="R257" i="24"/>
  <c r="M259" i="24"/>
  <c r="R259" i="24"/>
  <c r="S6" i="23"/>
  <c r="F6" i="111" l="1"/>
  <c r="E6" i="110"/>
  <c r="E6" i="108"/>
  <c r="F6" i="101"/>
  <c r="E6" i="96"/>
  <c r="G6" i="94"/>
  <c r="F6" i="90" l="1"/>
  <c r="O11" i="25" l="1"/>
  <c r="O12" i="25"/>
  <c r="O13" i="25"/>
  <c r="O14" i="25"/>
  <c r="O15" i="25"/>
  <c r="O16" i="25"/>
  <c r="O17" i="25"/>
  <c r="O18" i="25"/>
  <c r="O19" i="25"/>
  <c r="O20" i="25"/>
  <c r="O21" i="25"/>
  <c r="O22" i="25"/>
  <c r="O23" i="25"/>
  <c r="O24" i="25"/>
  <c r="O25" i="25"/>
  <c r="O26" i="25"/>
  <c r="O27" i="25"/>
  <c r="O28" i="25"/>
  <c r="O29" i="25"/>
  <c r="O30" i="25"/>
  <c r="O31" i="25"/>
  <c r="O32" i="25"/>
  <c r="O33" i="25"/>
  <c r="O34" i="25"/>
  <c r="O35" i="25"/>
  <c r="O36" i="25"/>
  <c r="O37" i="25"/>
  <c r="O38" i="25"/>
  <c r="O39" i="25"/>
  <c r="O40" i="25"/>
  <c r="O41" i="25"/>
  <c r="O42" i="25"/>
  <c r="O43" i="25"/>
  <c r="O44" i="25"/>
  <c r="O45" i="25"/>
  <c r="O46" i="25"/>
  <c r="O47" i="25"/>
  <c r="O48" i="25"/>
  <c r="O49" i="25"/>
  <c r="O50" i="25"/>
  <c r="O51" i="25"/>
  <c r="O52" i="25"/>
  <c r="O53" i="25"/>
  <c r="O54" i="25"/>
  <c r="O55" i="25"/>
  <c r="O56" i="25"/>
  <c r="O57" i="25"/>
  <c r="O58" i="25"/>
  <c r="O59" i="25"/>
  <c r="O60" i="25"/>
  <c r="O61" i="25"/>
  <c r="O62" i="25"/>
  <c r="O63" i="25"/>
  <c r="O64" i="25"/>
  <c r="O65" i="25"/>
  <c r="O66" i="25"/>
  <c r="O67" i="25"/>
  <c r="O68" i="25"/>
  <c r="O69" i="25"/>
  <c r="O70" i="25"/>
  <c r="O71" i="25"/>
  <c r="O72" i="25"/>
  <c r="O73" i="25"/>
  <c r="O74" i="25"/>
  <c r="O75" i="25"/>
  <c r="O76" i="25"/>
  <c r="O77" i="25"/>
  <c r="O78" i="25"/>
  <c r="O79" i="25"/>
  <c r="O80" i="25"/>
  <c r="O81" i="25"/>
  <c r="O82" i="25"/>
  <c r="O83" i="25"/>
  <c r="O84" i="25"/>
  <c r="O85" i="25"/>
  <c r="O86" i="25"/>
  <c r="O87" i="25"/>
  <c r="O88" i="25"/>
  <c r="O89" i="25"/>
  <c r="O90" i="25"/>
  <c r="O91" i="25"/>
  <c r="O92" i="25"/>
  <c r="O93" i="25"/>
  <c r="O94" i="25"/>
  <c r="O95" i="25"/>
  <c r="O96" i="25"/>
  <c r="O97" i="25"/>
  <c r="O98" i="25"/>
  <c r="O99" i="25"/>
  <c r="O100" i="25"/>
  <c r="O101" i="25"/>
  <c r="O102" i="25"/>
  <c r="O103" i="25"/>
  <c r="O104" i="25"/>
  <c r="O105" i="25"/>
  <c r="O106" i="25"/>
  <c r="O107" i="25"/>
  <c r="O108" i="25"/>
  <c r="O109" i="25"/>
  <c r="O110" i="25"/>
  <c r="O111" i="25"/>
  <c r="O112" i="25"/>
  <c r="O113" i="25"/>
  <c r="O114" i="25"/>
  <c r="O115" i="25"/>
  <c r="O116" i="25"/>
  <c r="O117" i="25"/>
  <c r="O118" i="25"/>
  <c r="O119" i="25"/>
  <c r="O120" i="25"/>
  <c r="O121" i="25"/>
  <c r="O122" i="25"/>
  <c r="O123" i="25"/>
  <c r="O124" i="25"/>
  <c r="O125" i="25"/>
  <c r="O126" i="25"/>
  <c r="O127" i="25"/>
  <c r="O128" i="25"/>
  <c r="O129" i="25"/>
  <c r="O130" i="25"/>
  <c r="O131" i="25"/>
  <c r="O132" i="25"/>
  <c r="O133" i="25"/>
  <c r="O134" i="25"/>
  <c r="O135" i="25"/>
  <c r="O136" i="25"/>
  <c r="O137" i="25"/>
  <c r="O138" i="25"/>
  <c r="O139" i="25"/>
  <c r="O140" i="25"/>
  <c r="O141" i="25"/>
  <c r="O142" i="25"/>
  <c r="O143" i="25"/>
  <c r="O144" i="25"/>
  <c r="O145" i="25"/>
  <c r="O146" i="25"/>
  <c r="O147" i="25"/>
  <c r="O148" i="25"/>
  <c r="O149" i="25"/>
  <c r="O150" i="25"/>
  <c r="O151" i="25"/>
  <c r="O152" i="25"/>
  <c r="O153" i="25"/>
  <c r="O154" i="25"/>
  <c r="O155" i="25"/>
  <c r="O156" i="25"/>
  <c r="O157" i="25"/>
  <c r="O158" i="25"/>
  <c r="O159" i="25"/>
  <c r="O160" i="25"/>
  <c r="O161" i="25"/>
  <c r="O162" i="25"/>
  <c r="O163" i="25"/>
  <c r="O164" i="25"/>
  <c r="O165" i="25"/>
  <c r="O166" i="25"/>
  <c r="O167" i="25"/>
  <c r="O168" i="25"/>
  <c r="O169" i="25"/>
  <c r="O170" i="25"/>
  <c r="O171" i="25"/>
  <c r="O172" i="25"/>
  <c r="O173" i="25"/>
  <c r="O174" i="25"/>
  <c r="O175" i="25"/>
  <c r="O176" i="25"/>
  <c r="O177" i="25"/>
  <c r="O178" i="25"/>
  <c r="O179" i="25"/>
  <c r="O180" i="25"/>
  <c r="O181" i="25"/>
  <c r="O182" i="25"/>
  <c r="O183" i="25"/>
  <c r="O184" i="25"/>
  <c r="O185" i="25"/>
  <c r="O186" i="25"/>
  <c r="O187" i="25"/>
  <c r="O188" i="25"/>
  <c r="O189" i="25"/>
  <c r="O190" i="25"/>
  <c r="O191" i="25"/>
  <c r="O192" i="25"/>
  <c r="O193" i="25"/>
  <c r="O194" i="25"/>
  <c r="O195" i="25"/>
  <c r="O196" i="25"/>
  <c r="O197" i="25"/>
  <c r="O198" i="25"/>
  <c r="O199" i="25"/>
  <c r="O200" i="25"/>
  <c r="O201" i="25"/>
  <c r="O202" i="25"/>
  <c r="O203" i="25"/>
  <c r="O204" i="25"/>
  <c r="O205" i="25"/>
  <c r="O206" i="25"/>
  <c r="O207" i="25"/>
  <c r="O208" i="25"/>
  <c r="O209" i="25"/>
  <c r="O261" i="25"/>
  <c r="O262" i="25"/>
  <c r="O263" i="25"/>
  <c r="O264" i="25"/>
  <c r="O265" i="25"/>
  <c r="O266" i="25"/>
  <c r="O267" i="25"/>
  <c r="O268" i="25"/>
  <c r="O269" i="25"/>
  <c r="O270" i="25"/>
  <c r="O271" i="25"/>
  <c r="O272" i="25"/>
  <c r="O273" i="25"/>
  <c r="O274" i="25"/>
  <c r="O275" i="25"/>
  <c r="O276" i="25"/>
  <c r="O277" i="25"/>
  <c r="O278" i="25"/>
  <c r="O279" i="25"/>
  <c r="O280" i="25"/>
  <c r="O281" i="25"/>
  <c r="O282" i="25"/>
  <c r="O283" i="25"/>
  <c r="O284" i="25"/>
  <c r="O285" i="25"/>
  <c r="O286" i="25"/>
  <c r="O287" i="25"/>
  <c r="O288" i="25"/>
  <c r="O289" i="25"/>
  <c r="O290" i="25"/>
  <c r="O291" i="25"/>
  <c r="O292" i="25"/>
  <c r="O293" i="25"/>
  <c r="O294" i="25"/>
  <c r="O295" i="25"/>
  <c r="O296" i="25"/>
  <c r="O297" i="25"/>
  <c r="O298" i="25"/>
  <c r="O299" i="25"/>
  <c r="O300" i="25"/>
  <c r="O301" i="25"/>
  <c r="O302" i="25"/>
  <c r="O303" i="25"/>
  <c r="O304" i="25"/>
  <c r="O305" i="25"/>
  <c r="O306" i="25"/>
  <c r="O307" i="25"/>
  <c r="O308" i="25"/>
  <c r="O309" i="25"/>
  <c r="O310" i="25"/>
  <c r="O10" i="25"/>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I111" i="88"/>
  <c r="I112" i="88"/>
  <c r="I113" i="88"/>
  <c r="I114" i="88"/>
  <c r="I115" i="88"/>
  <c r="I116" i="88"/>
  <c r="I117" i="88"/>
  <c r="I118" i="88"/>
  <c r="I119" i="88"/>
  <c r="I120" i="88"/>
  <c r="I121" i="88"/>
  <c r="I122" i="88"/>
  <c r="I123" i="88"/>
  <c r="I124" i="88"/>
  <c r="I125" i="88"/>
  <c r="I126" i="88"/>
  <c r="I127" i="88"/>
  <c r="I128" i="88"/>
  <c r="I129" i="88"/>
  <c r="I130" i="88"/>
  <c r="I131" i="88"/>
  <c r="I132" i="88"/>
  <c r="I133" i="88"/>
  <c r="I134" i="88"/>
  <c r="I135" i="88"/>
  <c r="I136" i="88"/>
  <c r="I137" i="88"/>
  <c r="I138" i="88"/>
  <c r="I139" i="88"/>
  <c r="I140" i="88"/>
  <c r="I141" i="88"/>
  <c r="I142" i="88"/>
  <c r="I143" i="88"/>
  <c r="I144" i="88"/>
  <c r="I145" i="88"/>
  <c r="I146" i="88"/>
  <c r="I147" i="88"/>
  <c r="I148" i="88"/>
  <c r="I149" i="88"/>
  <c r="I150" i="88"/>
  <c r="I151" i="88"/>
  <c r="I152" i="88"/>
  <c r="I153" i="88"/>
  <c r="I154" i="88"/>
  <c r="I155" i="88"/>
  <c r="I156" i="88"/>
  <c r="I157" i="88"/>
  <c r="I158" i="88"/>
  <c r="I159" i="88"/>
  <c r="I160" i="88"/>
  <c r="I161" i="88"/>
  <c r="I162" i="88"/>
  <c r="I163" i="88"/>
  <c r="I164" i="88"/>
  <c r="I165" i="88"/>
  <c r="I166" i="88"/>
  <c r="I167" i="88"/>
  <c r="I168" i="88"/>
  <c r="I169" i="88"/>
  <c r="I170" i="88"/>
  <c r="I171" i="88"/>
  <c r="I172" i="88"/>
  <c r="I173" i="88"/>
  <c r="I174" i="88"/>
  <c r="I175" i="88"/>
  <c r="I176" i="88"/>
  <c r="I177" i="88"/>
  <c r="I178" i="88"/>
  <c r="I179" i="88"/>
  <c r="I180" i="88"/>
  <c r="I181" i="88"/>
  <c r="I182" i="88"/>
  <c r="I183" i="88"/>
  <c r="I184" i="88"/>
  <c r="I185" i="88"/>
  <c r="I186" i="88"/>
  <c r="I187" i="88"/>
  <c r="I188" i="88"/>
  <c r="I189" i="88"/>
  <c r="I190" i="88"/>
  <c r="I191" i="88"/>
  <c r="I192" i="88"/>
  <c r="I193" i="88"/>
  <c r="I194" i="88"/>
  <c r="I195" i="88"/>
  <c r="I196" i="88"/>
  <c r="I197" i="88"/>
  <c r="I198" i="88"/>
  <c r="I199" i="88"/>
  <c r="I200" i="88"/>
  <c r="I201" i="88"/>
  <c r="I202" i="88"/>
  <c r="I203" i="88"/>
  <c r="I204" i="88"/>
  <c r="I205" i="88"/>
  <c r="I206" i="88"/>
  <c r="I207" i="88"/>
  <c r="I208" i="88"/>
  <c r="I209" i="88"/>
  <c r="I210" i="88"/>
  <c r="I211" i="88"/>
  <c r="I212" i="88"/>
  <c r="I213" i="88"/>
  <c r="I214" i="88"/>
  <c r="I215" i="88"/>
  <c r="I216" i="88"/>
  <c r="I217" i="88"/>
  <c r="I218" i="88"/>
  <c r="I219" i="88"/>
  <c r="I220" i="88"/>
  <c r="I221" i="88"/>
  <c r="I222" i="88"/>
  <c r="I223" i="88"/>
  <c r="I224" i="88"/>
  <c r="I225" i="88"/>
  <c r="I226" i="88"/>
  <c r="I227" i="88"/>
  <c r="I228" i="88"/>
  <c r="I229" i="88"/>
  <c r="I230" i="88"/>
  <c r="I231" i="88"/>
  <c r="I232" i="88"/>
  <c r="I233" i="88"/>
  <c r="I234" i="88"/>
  <c r="I235" i="88"/>
  <c r="I236" i="88"/>
  <c r="I237" i="88"/>
  <c r="I238" i="88"/>
  <c r="I239" i="88"/>
  <c r="I240" i="88"/>
  <c r="I241" i="88"/>
  <c r="I242" i="88"/>
  <c r="I243" i="88"/>
  <c r="I244" i="88"/>
  <c r="I245" i="88"/>
  <c r="I246" i="88"/>
  <c r="I247" i="88"/>
  <c r="I248" i="88"/>
  <c r="I249" i="88"/>
  <c r="I250" i="88"/>
  <c r="I251" i="88"/>
  <c r="I252" i="88"/>
  <c r="I253" i="88"/>
  <c r="I254" i="88"/>
  <c r="I255" i="88"/>
  <c r="I256" i="88"/>
  <c r="I257" i="88"/>
  <c r="I258" i="88"/>
  <c r="I259" i="88"/>
  <c r="I260" i="88"/>
  <c r="I261" i="88"/>
  <c r="E13" i="103" l="1"/>
  <c r="E14" i="103"/>
  <c r="E15" i="103"/>
  <c r="E16" i="103"/>
  <c r="E17" i="103"/>
  <c r="E18" i="103"/>
  <c r="E19" i="103"/>
  <c r="E20" i="103"/>
  <c r="E21" i="103"/>
  <c r="E22" i="103"/>
  <c r="E23" i="103"/>
  <c r="E24" i="103"/>
  <c r="E25" i="103"/>
  <c r="E26" i="103"/>
  <c r="E27" i="103"/>
  <c r="E28" i="103"/>
  <c r="E29" i="103"/>
  <c r="E30" i="103"/>
  <c r="E31" i="103"/>
  <c r="E32" i="103"/>
  <c r="E33" i="103"/>
  <c r="E34" i="103"/>
  <c r="E35" i="103"/>
  <c r="E36" i="103"/>
  <c r="E37" i="103"/>
  <c r="E38" i="103"/>
  <c r="E39" i="103"/>
  <c r="E40" i="103"/>
  <c r="E41" i="103"/>
  <c r="E42" i="103"/>
  <c r="E43" i="103"/>
  <c r="E44" i="103"/>
  <c r="E45" i="103"/>
  <c r="E46" i="103"/>
  <c r="E47" i="103"/>
  <c r="E48" i="103"/>
  <c r="E49" i="103"/>
  <c r="E50" i="103"/>
  <c r="E51" i="103"/>
  <c r="E52" i="103"/>
  <c r="E53" i="103"/>
  <c r="E54" i="103"/>
  <c r="E55" i="103"/>
  <c r="E56" i="103"/>
  <c r="E57" i="103"/>
  <c r="E58" i="103"/>
  <c r="E59" i="103"/>
  <c r="E60" i="103"/>
  <c r="E61" i="103"/>
  <c r="E62" i="103"/>
  <c r="E63" i="103"/>
  <c r="E64" i="103"/>
  <c r="E65" i="103"/>
  <c r="E66" i="103"/>
  <c r="E67" i="103"/>
  <c r="E68" i="103"/>
  <c r="E69" i="103"/>
  <c r="E70" i="103"/>
  <c r="E71" i="103"/>
  <c r="E72" i="103"/>
  <c r="E73" i="103"/>
  <c r="E74" i="103"/>
  <c r="E75" i="103"/>
  <c r="E76" i="103"/>
  <c r="E77" i="103"/>
  <c r="E78" i="103"/>
  <c r="E79" i="103"/>
  <c r="E80" i="103"/>
  <c r="E81" i="103"/>
  <c r="E82" i="103"/>
  <c r="E83" i="103"/>
  <c r="E84" i="103"/>
  <c r="E85" i="103"/>
  <c r="E86" i="103"/>
  <c r="E87" i="103"/>
  <c r="E88" i="103"/>
  <c r="E89" i="103"/>
  <c r="E90" i="103"/>
  <c r="E91" i="103"/>
  <c r="E92" i="103"/>
  <c r="E93" i="103"/>
  <c r="E94" i="103"/>
  <c r="E95" i="103"/>
  <c r="E96" i="103"/>
  <c r="E97" i="103"/>
  <c r="E98" i="103"/>
  <c r="E99" i="103"/>
  <c r="E100" i="103"/>
  <c r="E101" i="103"/>
  <c r="E102" i="103"/>
  <c r="E103" i="103"/>
  <c r="E104" i="103"/>
  <c r="E105" i="103"/>
  <c r="E106" i="103"/>
  <c r="E107" i="103"/>
  <c r="E108" i="103"/>
  <c r="E109" i="103"/>
  <c r="E110" i="103"/>
  <c r="E111" i="103"/>
  <c r="E112" i="103"/>
  <c r="E113" i="103"/>
  <c r="E114" i="103"/>
  <c r="E115" i="103"/>
  <c r="E116" i="103"/>
  <c r="E117" i="103"/>
  <c r="E118" i="103"/>
  <c r="E119" i="103"/>
  <c r="E120" i="103"/>
  <c r="E121" i="103"/>
  <c r="E122" i="103"/>
  <c r="E123" i="103"/>
  <c r="E124" i="103"/>
  <c r="E125" i="103"/>
  <c r="E126" i="103"/>
  <c r="E127" i="103"/>
  <c r="E128" i="103"/>
  <c r="E129" i="103"/>
  <c r="E130" i="103"/>
  <c r="E131" i="103"/>
  <c r="E132" i="103"/>
  <c r="E133" i="103"/>
  <c r="E134" i="103"/>
  <c r="E135" i="103"/>
  <c r="E136" i="103"/>
  <c r="E137" i="103"/>
  <c r="E138" i="103"/>
  <c r="E139" i="103"/>
  <c r="E140" i="103"/>
  <c r="E141" i="103"/>
  <c r="E142" i="103"/>
  <c r="E143" i="103"/>
  <c r="E144" i="103"/>
  <c r="E145" i="103"/>
  <c r="E146" i="103"/>
  <c r="E147" i="103"/>
  <c r="E148" i="103"/>
  <c r="E149" i="103"/>
  <c r="E150" i="103"/>
  <c r="E151" i="103"/>
  <c r="E152" i="103"/>
  <c r="E153" i="103"/>
  <c r="E154" i="103"/>
  <c r="E155" i="103"/>
  <c r="E156" i="103"/>
  <c r="E157" i="103"/>
  <c r="E158" i="103"/>
  <c r="E159" i="103"/>
  <c r="E160" i="103"/>
  <c r="E161" i="103"/>
  <c r="E162" i="103"/>
  <c r="E163" i="103"/>
  <c r="E164" i="103"/>
  <c r="E165" i="103"/>
  <c r="E166" i="103"/>
  <c r="E167" i="103"/>
  <c r="E168" i="103"/>
  <c r="E169" i="103"/>
  <c r="E170" i="103"/>
  <c r="E171" i="103"/>
  <c r="E172" i="103"/>
  <c r="E173" i="103"/>
  <c r="E174" i="103"/>
  <c r="E175" i="103"/>
  <c r="E176" i="103"/>
  <c r="E177" i="103"/>
  <c r="E178" i="103"/>
  <c r="E179" i="103"/>
  <c r="E180" i="103"/>
  <c r="E181" i="103"/>
  <c r="E182" i="103"/>
  <c r="E183" i="103"/>
  <c r="E184" i="103"/>
  <c r="E185" i="103"/>
  <c r="E186" i="103"/>
  <c r="E187" i="103"/>
  <c r="E188" i="103"/>
  <c r="E189" i="103"/>
  <c r="E190" i="103"/>
  <c r="E191" i="103"/>
  <c r="E192" i="103"/>
  <c r="E193" i="103"/>
  <c r="E194" i="103"/>
  <c r="E195" i="103"/>
  <c r="E196" i="103"/>
  <c r="E197" i="103"/>
  <c r="E198" i="103"/>
  <c r="E199" i="103"/>
  <c r="E200" i="103"/>
  <c r="E201" i="103"/>
  <c r="E202" i="103"/>
  <c r="E203" i="103"/>
  <c r="E204" i="103"/>
  <c r="E205" i="103"/>
  <c r="E206" i="103"/>
  <c r="E207" i="103"/>
  <c r="E208" i="103"/>
  <c r="E209" i="103"/>
  <c r="E210" i="103"/>
  <c r="E211" i="103"/>
  <c r="E212" i="103"/>
  <c r="E213" i="103"/>
  <c r="E214" i="103"/>
  <c r="E215" i="103"/>
  <c r="E216" i="103"/>
  <c r="E217" i="103"/>
  <c r="E218" i="103"/>
  <c r="E219" i="103"/>
  <c r="E220" i="103"/>
  <c r="E221" i="103"/>
  <c r="E222" i="103"/>
  <c r="E223" i="103"/>
  <c r="E224" i="103"/>
  <c r="E225" i="103"/>
  <c r="E226" i="103"/>
  <c r="E227" i="103"/>
  <c r="E228" i="103"/>
  <c r="E229" i="103"/>
  <c r="E230" i="103"/>
  <c r="E231" i="103"/>
  <c r="E232" i="103"/>
  <c r="E233" i="103"/>
  <c r="E234" i="103"/>
  <c r="E235" i="103"/>
  <c r="E236" i="103"/>
  <c r="E237" i="103"/>
  <c r="E238" i="103"/>
  <c r="E239" i="103"/>
  <c r="E240" i="103"/>
  <c r="E241" i="103"/>
  <c r="E242" i="103"/>
  <c r="E243" i="103"/>
  <c r="E244" i="103"/>
  <c r="E245" i="103"/>
  <c r="E246" i="103"/>
  <c r="E247" i="103"/>
  <c r="E248" i="103"/>
  <c r="E249" i="103"/>
  <c r="E250" i="103"/>
  <c r="E251" i="103"/>
  <c r="E252" i="103"/>
  <c r="E253" i="103"/>
  <c r="E254" i="103"/>
  <c r="E255" i="103"/>
  <c r="E256" i="103"/>
  <c r="E257" i="103"/>
  <c r="E258" i="103"/>
  <c r="E259" i="103"/>
  <c r="E260" i="103"/>
  <c r="E261" i="103"/>
  <c r="E12" i="103"/>
  <c r="D11" i="118"/>
  <c r="C56" i="82" s="1"/>
  <c r="D12" i="118"/>
  <c r="C57" i="82" s="1"/>
  <c r="D10" i="118"/>
  <c r="C55" i="82" s="1"/>
  <c r="E11" i="103" l="1"/>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3" i="25" l="1"/>
  <c r="P13" i="25"/>
  <c r="Q10" i="25"/>
  <c r="P10" i="25"/>
  <c r="P12" i="24"/>
  <c r="O12" i="24"/>
  <c r="P14" i="24"/>
  <c r="O14" i="24"/>
  <c r="P13" i="24"/>
  <c r="O13" i="24"/>
  <c r="J259" i="134"/>
  <c r="I259" i="134"/>
  <c r="H259" i="134" s="1"/>
  <c r="J258" i="134"/>
  <c r="I258" i="134"/>
  <c r="H258" i="134" s="1"/>
  <c r="J257" i="134"/>
  <c r="I257" i="134"/>
  <c r="H257" i="134" s="1"/>
  <c r="J256" i="134"/>
  <c r="I256" i="134"/>
  <c r="H256" i="134" s="1"/>
  <c r="J255" i="134"/>
  <c r="I255" i="134"/>
  <c r="G255" i="134" s="1"/>
  <c r="J254" i="134"/>
  <c r="I254" i="134"/>
  <c r="H254" i="134" s="1"/>
  <c r="J253" i="134"/>
  <c r="I253" i="134"/>
  <c r="G253" i="134" s="1"/>
  <c r="J252" i="134"/>
  <c r="I252" i="134"/>
  <c r="H252" i="134" s="1"/>
  <c r="J251" i="134"/>
  <c r="I251" i="134"/>
  <c r="G251" i="134" s="1"/>
  <c r="J250" i="134"/>
  <c r="I250" i="134"/>
  <c r="H250" i="134" s="1"/>
  <c r="J249" i="134"/>
  <c r="I249" i="134"/>
  <c r="G249" i="134" s="1"/>
  <c r="J248" i="134"/>
  <c r="I248" i="134"/>
  <c r="H248" i="134" s="1"/>
  <c r="J247" i="134"/>
  <c r="I247" i="134"/>
  <c r="H247" i="134" s="1"/>
  <c r="J246" i="134"/>
  <c r="I246" i="134"/>
  <c r="H246" i="134" s="1"/>
  <c r="J245" i="134"/>
  <c r="I245" i="134"/>
  <c r="G245" i="134" s="1"/>
  <c r="J244" i="134"/>
  <c r="I244" i="134"/>
  <c r="H244" i="134" s="1"/>
  <c r="J243" i="134"/>
  <c r="I243" i="134"/>
  <c r="G243" i="134" s="1"/>
  <c r="J242" i="134"/>
  <c r="I242" i="134"/>
  <c r="H242" i="134" s="1"/>
  <c r="J241" i="134"/>
  <c r="I241" i="134"/>
  <c r="H241" i="134" s="1"/>
  <c r="J240" i="134"/>
  <c r="I240" i="134"/>
  <c r="H240" i="134" s="1"/>
  <c r="J239" i="134"/>
  <c r="I239" i="134"/>
  <c r="G239" i="134" s="1"/>
  <c r="J238" i="134"/>
  <c r="I238" i="134"/>
  <c r="H238" i="134" s="1"/>
  <c r="J237" i="134"/>
  <c r="I237" i="134"/>
  <c r="G237" i="134" s="1"/>
  <c r="J236" i="134"/>
  <c r="I236" i="134"/>
  <c r="H236" i="134" s="1"/>
  <c r="J235" i="134"/>
  <c r="I235" i="134"/>
  <c r="G235" i="134" s="1"/>
  <c r="J234" i="134"/>
  <c r="I234" i="134"/>
  <c r="H234" i="134" s="1"/>
  <c r="J233" i="134"/>
  <c r="I233" i="134"/>
  <c r="G233" i="134" s="1"/>
  <c r="J232" i="134"/>
  <c r="I232" i="134"/>
  <c r="H232" i="134" s="1"/>
  <c r="J231" i="134"/>
  <c r="I231" i="134"/>
  <c r="H231" i="134" s="1"/>
  <c r="J230" i="134"/>
  <c r="I230" i="134"/>
  <c r="H230" i="134" s="1"/>
  <c r="J229" i="134"/>
  <c r="I229" i="134"/>
  <c r="G229" i="134" s="1"/>
  <c r="J228" i="134"/>
  <c r="I228" i="134"/>
  <c r="H228" i="134" s="1"/>
  <c r="J227" i="134"/>
  <c r="I227" i="134"/>
  <c r="G227" i="134" s="1"/>
  <c r="J226" i="134"/>
  <c r="I226" i="134"/>
  <c r="H226" i="134" s="1"/>
  <c r="J225" i="134"/>
  <c r="I225" i="134"/>
  <c r="H225" i="134" s="1"/>
  <c r="J224" i="134"/>
  <c r="I224" i="134"/>
  <c r="H224" i="134" s="1"/>
  <c r="J223" i="134"/>
  <c r="I223" i="134"/>
  <c r="G223" i="134" s="1"/>
  <c r="J222" i="134"/>
  <c r="I222" i="134"/>
  <c r="H222" i="134" s="1"/>
  <c r="J221" i="134"/>
  <c r="I221" i="134"/>
  <c r="G221" i="134" s="1"/>
  <c r="J220" i="134"/>
  <c r="I220" i="134"/>
  <c r="H220" i="134" s="1"/>
  <c r="J219" i="134"/>
  <c r="I219" i="134"/>
  <c r="G219" i="134" s="1"/>
  <c r="J218" i="134"/>
  <c r="I218" i="134"/>
  <c r="H218" i="134" s="1"/>
  <c r="J217" i="134"/>
  <c r="I217" i="134"/>
  <c r="G217" i="134" s="1"/>
  <c r="J216" i="134"/>
  <c r="I216" i="134"/>
  <c r="H216" i="134" s="1"/>
  <c r="J215" i="134"/>
  <c r="I215" i="134"/>
  <c r="H215" i="134" s="1"/>
  <c r="J214" i="134"/>
  <c r="I214" i="134"/>
  <c r="H214" i="134" s="1"/>
  <c r="J213" i="134"/>
  <c r="I213" i="134"/>
  <c r="H213" i="134" s="1"/>
  <c r="J212" i="134"/>
  <c r="I212" i="134"/>
  <c r="H212" i="134" s="1"/>
  <c r="J211" i="134"/>
  <c r="I211" i="134"/>
  <c r="H211" i="134" s="1"/>
  <c r="J210" i="134"/>
  <c r="I210" i="134"/>
  <c r="H210" i="134" s="1"/>
  <c r="J209" i="134"/>
  <c r="I209" i="134"/>
  <c r="G209" i="134" s="1"/>
  <c r="J208" i="134"/>
  <c r="I208" i="134"/>
  <c r="H208" i="134" s="1"/>
  <c r="J207" i="134"/>
  <c r="I207" i="134"/>
  <c r="G207" i="134" s="1"/>
  <c r="J206" i="134"/>
  <c r="I206" i="134"/>
  <c r="G206" i="134" s="1"/>
  <c r="J205" i="134"/>
  <c r="I205" i="134"/>
  <c r="H205" i="134" s="1"/>
  <c r="J204" i="134"/>
  <c r="I204" i="134"/>
  <c r="G204" i="134" s="1"/>
  <c r="J203" i="134"/>
  <c r="I203" i="134"/>
  <c r="H203" i="134" s="1"/>
  <c r="J202" i="134"/>
  <c r="I202" i="134"/>
  <c r="G202" i="134" s="1"/>
  <c r="J201" i="134"/>
  <c r="I201" i="134"/>
  <c r="H201" i="134" s="1"/>
  <c r="J200" i="134"/>
  <c r="I200" i="134"/>
  <c r="G200" i="134" s="1"/>
  <c r="J199" i="134"/>
  <c r="I199" i="134"/>
  <c r="G199" i="134" s="1"/>
  <c r="J198" i="134"/>
  <c r="I198" i="134"/>
  <c r="G198" i="134" s="1"/>
  <c r="J197" i="134"/>
  <c r="I197" i="134"/>
  <c r="H197" i="134" s="1"/>
  <c r="J196" i="134"/>
  <c r="I196" i="134"/>
  <c r="G196" i="134" s="1"/>
  <c r="J195" i="134"/>
  <c r="I195" i="134"/>
  <c r="H195" i="134" s="1"/>
  <c r="J194" i="134"/>
  <c r="I194" i="134"/>
  <c r="G194" i="134" s="1"/>
  <c r="J193" i="134"/>
  <c r="I193" i="134"/>
  <c r="H193" i="134" s="1"/>
  <c r="J192" i="134"/>
  <c r="I192" i="134"/>
  <c r="G192" i="134" s="1"/>
  <c r="J191" i="134"/>
  <c r="I191" i="134"/>
  <c r="G191" i="134" s="1"/>
  <c r="J190" i="134"/>
  <c r="I190" i="134"/>
  <c r="G190" i="134" s="1"/>
  <c r="J189" i="134"/>
  <c r="I189" i="134"/>
  <c r="H189" i="134" s="1"/>
  <c r="J188" i="134"/>
  <c r="I188" i="134"/>
  <c r="G188" i="134" s="1"/>
  <c r="J187" i="134"/>
  <c r="I187" i="134"/>
  <c r="H187" i="134" s="1"/>
  <c r="J186" i="134"/>
  <c r="I186" i="134"/>
  <c r="G186" i="134" s="1"/>
  <c r="J185" i="134"/>
  <c r="I185" i="134"/>
  <c r="H185" i="134" s="1"/>
  <c r="J184" i="134"/>
  <c r="I184" i="134"/>
  <c r="G184" i="134" s="1"/>
  <c r="J183" i="134"/>
  <c r="I183" i="134"/>
  <c r="H183" i="134" s="1"/>
  <c r="J182" i="134"/>
  <c r="I182" i="134"/>
  <c r="G182" i="134" s="1"/>
  <c r="J181" i="134"/>
  <c r="I181" i="134"/>
  <c r="H181" i="134" s="1"/>
  <c r="J180" i="134"/>
  <c r="I180" i="134"/>
  <c r="G180" i="134" s="1"/>
  <c r="J179" i="134"/>
  <c r="I179" i="134"/>
  <c r="H179" i="134" s="1"/>
  <c r="J178" i="134"/>
  <c r="I178" i="134"/>
  <c r="G178" i="134" s="1"/>
  <c r="J177" i="134"/>
  <c r="I177" i="134"/>
  <c r="G177" i="134" s="1"/>
  <c r="J176" i="134"/>
  <c r="I176" i="134"/>
  <c r="G176" i="134" s="1"/>
  <c r="J175" i="134"/>
  <c r="I175" i="134"/>
  <c r="G175" i="134" s="1"/>
  <c r="J174" i="134"/>
  <c r="I174" i="134"/>
  <c r="G174" i="134" s="1"/>
  <c r="J173" i="134"/>
  <c r="I173" i="134"/>
  <c r="H173" i="134" s="1"/>
  <c r="J172" i="134"/>
  <c r="I172" i="134"/>
  <c r="G172" i="134" s="1"/>
  <c r="J171" i="134"/>
  <c r="I171" i="134"/>
  <c r="H171" i="134" s="1"/>
  <c r="J170" i="134"/>
  <c r="I170" i="134"/>
  <c r="G170" i="134" s="1"/>
  <c r="J169" i="134"/>
  <c r="I169" i="134"/>
  <c r="H169" i="134" s="1"/>
  <c r="J168" i="134"/>
  <c r="I168" i="134"/>
  <c r="G168" i="134" s="1"/>
  <c r="J167" i="134"/>
  <c r="I167" i="134"/>
  <c r="G167" i="134" s="1"/>
  <c r="J166" i="134"/>
  <c r="I166" i="134"/>
  <c r="G166" i="134" s="1"/>
  <c r="J165" i="134"/>
  <c r="I165" i="134"/>
  <c r="H165" i="134" s="1"/>
  <c r="J164" i="134"/>
  <c r="I164" i="134"/>
  <c r="G164" i="134" s="1"/>
  <c r="J163" i="134"/>
  <c r="I163" i="134"/>
  <c r="H163" i="134" s="1"/>
  <c r="J162" i="134"/>
  <c r="I162" i="134"/>
  <c r="G162" i="134" s="1"/>
  <c r="J161" i="134"/>
  <c r="I161" i="134"/>
  <c r="H161" i="134" s="1"/>
  <c r="J160" i="134"/>
  <c r="I160" i="134"/>
  <c r="G160" i="134" s="1"/>
  <c r="J159" i="134"/>
  <c r="I159" i="134"/>
  <c r="G159" i="134" s="1"/>
  <c r="J158" i="134"/>
  <c r="I158" i="134"/>
  <c r="G158" i="134" s="1"/>
  <c r="J157" i="134"/>
  <c r="I157" i="134"/>
  <c r="H157" i="134" s="1"/>
  <c r="J156" i="134"/>
  <c r="I156" i="134"/>
  <c r="G156" i="134" s="1"/>
  <c r="J155" i="134"/>
  <c r="I155" i="134"/>
  <c r="H155" i="134" s="1"/>
  <c r="J154" i="134"/>
  <c r="I154" i="134"/>
  <c r="G154" i="134" s="1"/>
  <c r="J153" i="134"/>
  <c r="I153" i="134"/>
  <c r="H153" i="134" s="1"/>
  <c r="J152" i="134"/>
  <c r="I152" i="134"/>
  <c r="G152" i="134" s="1"/>
  <c r="J151" i="134"/>
  <c r="I151" i="134"/>
  <c r="G151" i="134" s="1"/>
  <c r="J150" i="134"/>
  <c r="I150" i="134"/>
  <c r="G150" i="134" s="1"/>
  <c r="J149" i="134"/>
  <c r="I149" i="134"/>
  <c r="H149" i="134" s="1"/>
  <c r="J148" i="134"/>
  <c r="I148" i="134"/>
  <c r="G148" i="134" s="1"/>
  <c r="J147" i="134"/>
  <c r="I147" i="134"/>
  <c r="H147" i="134" s="1"/>
  <c r="J146" i="134"/>
  <c r="I146" i="134"/>
  <c r="G146" i="134" s="1"/>
  <c r="J145" i="134"/>
  <c r="I145" i="134"/>
  <c r="G145" i="134" s="1"/>
  <c r="J144" i="134"/>
  <c r="I144" i="134"/>
  <c r="G144" i="134" s="1"/>
  <c r="J143" i="134"/>
  <c r="I143" i="134"/>
  <c r="G143" i="134" s="1"/>
  <c r="J142" i="134"/>
  <c r="I142" i="134"/>
  <c r="G142" i="134" s="1"/>
  <c r="J141" i="134"/>
  <c r="I141" i="134"/>
  <c r="H141" i="134" s="1"/>
  <c r="J140" i="134"/>
  <c r="I140" i="134"/>
  <c r="G140" i="134" s="1"/>
  <c r="J139" i="134"/>
  <c r="I139" i="134"/>
  <c r="H139" i="134" s="1"/>
  <c r="J138" i="134"/>
  <c r="I138" i="134"/>
  <c r="G138" i="134" s="1"/>
  <c r="J137" i="134"/>
  <c r="I137" i="134"/>
  <c r="H137" i="134" s="1"/>
  <c r="J136" i="134"/>
  <c r="I136" i="134"/>
  <c r="G136" i="134" s="1"/>
  <c r="J135" i="134"/>
  <c r="I135" i="134"/>
  <c r="G135" i="134" s="1"/>
  <c r="J134" i="134"/>
  <c r="I134" i="134"/>
  <c r="G134" i="134" s="1"/>
  <c r="J133" i="134"/>
  <c r="I133" i="134"/>
  <c r="H133" i="134" s="1"/>
  <c r="J132" i="134"/>
  <c r="I132" i="134"/>
  <c r="G132" i="134" s="1"/>
  <c r="J131" i="134"/>
  <c r="I131" i="134"/>
  <c r="H131" i="134" s="1"/>
  <c r="J130" i="134"/>
  <c r="I130" i="134"/>
  <c r="G130" i="134" s="1"/>
  <c r="J129" i="134"/>
  <c r="I129" i="134"/>
  <c r="H129" i="134" s="1"/>
  <c r="J128" i="134"/>
  <c r="I128" i="134"/>
  <c r="G128" i="134" s="1"/>
  <c r="J127" i="134"/>
  <c r="I127" i="134"/>
  <c r="G127" i="134" s="1"/>
  <c r="J126" i="134"/>
  <c r="I126" i="134"/>
  <c r="G126" i="134" s="1"/>
  <c r="J125" i="134"/>
  <c r="I125" i="134"/>
  <c r="H125" i="134" s="1"/>
  <c r="J124" i="134"/>
  <c r="I124" i="134"/>
  <c r="G124" i="134" s="1"/>
  <c r="J123" i="134"/>
  <c r="I123" i="134"/>
  <c r="H123" i="134" s="1"/>
  <c r="J122" i="134"/>
  <c r="I122" i="134"/>
  <c r="G122" i="134" s="1"/>
  <c r="J121" i="134"/>
  <c r="I121" i="134"/>
  <c r="H121" i="134" s="1"/>
  <c r="J120" i="134"/>
  <c r="I120" i="134"/>
  <c r="G120" i="134" s="1"/>
  <c r="J119" i="134"/>
  <c r="I119" i="134"/>
  <c r="G119" i="134" s="1"/>
  <c r="J118" i="134"/>
  <c r="I118" i="134"/>
  <c r="G118" i="134" s="1"/>
  <c r="J117" i="134"/>
  <c r="I117" i="134"/>
  <c r="H117" i="134" s="1"/>
  <c r="J116" i="134"/>
  <c r="I116" i="134"/>
  <c r="G116" i="134" s="1"/>
  <c r="J115" i="134"/>
  <c r="I115" i="134"/>
  <c r="H115" i="134" s="1"/>
  <c r="J114" i="134"/>
  <c r="I114" i="134"/>
  <c r="G114" i="134" s="1"/>
  <c r="J113" i="134"/>
  <c r="I113" i="134"/>
  <c r="G113" i="134" s="1"/>
  <c r="J112" i="134"/>
  <c r="I112" i="134"/>
  <c r="G112" i="134" s="1"/>
  <c r="J111" i="134"/>
  <c r="I111" i="134"/>
  <c r="G111" i="134" s="1"/>
  <c r="J110" i="134"/>
  <c r="I110" i="134"/>
  <c r="G110" i="134" s="1"/>
  <c r="J109" i="134"/>
  <c r="I109" i="134"/>
  <c r="H109" i="134" s="1"/>
  <c r="J108" i="134"/>
  <c r="I108" i="134"/>
  <c r="G108" i="134" s="1"/>
  <c r="J107" i="134"/>
  <c r="I107" i="134"/>
  <c r="H107" i="134" s="1"/>
  <c r="J106" i="134"/>
  <c r="I106" i="134"/>
  <c r="G106" i="134" s="1"/>
  <c r="J105" i="134"/>
  <c r="I105" i="134"/>
  <c r="H105" i="134" s="1"/>
  <c r="J104" i="134"/>
  <c r="I104" i="134"/>
  <c r="G104" i="134" s="1"/>
  <c r="J103" i="134"/>
  <c r="I103" i="134"/>
  <c r="G103" i="134" s="1"/>
  <c r="J102" i="134"/>
  <c r="I102" i="134"/>
  <c r="G102" i="134" s="1"/>
  <c r="J101" i="134"/>
  <c r="I101" i="134"/>
  <c r="H101" i="134" s="1"/>
  <c r="J100" i="134"/>
  <c r="I100" i="134"/>
  <c r="H100" i="134" s="1"/>
  <c r="J99" i="134"/>
  <c r="I99" i="134"/>
  <c r="G99" i="134" s="1"/>
  <c r="J98" i="134"/>
  <c r="I98" i="134"/>
  <c r="H98" i="134" s="1"/>
  <c r="J97" i="134"/>
  <c r="I97" i="134"/>
  <c r="H97" i="134" s="1"/>
  <c r="J96" i="134"/>
  <c r="I96" i="134"/>
  <c r="H96" i="134" s="1"/>
  <c r="J95" i="134"/>
  <c r="I95" i="134"/>
  <c r="G95" i="134" s="1"/>
  <c r="J94" i="134"/>
  <c r="I94" i="134"/>
  <c r="H94" i="134" s="1"/>
  <c r="J93" i="134"/>
  <c r="I93" i="134"/>
  <c r="G93" i="134" s="1"/>
  <c r="J92" i="134"/>
  <c r="I92" i="134"/>
  <c r="H92" i="134" s="1"/>
  <c r="J91" i="134"/>
  <c r="I91" i="134"/>
  <c r="H91" i="134" s="1"/>
  <c r="J90" i="134"/>
  <c r="I90" i="134"/>
  <c r="H90" i="134" s="1"/>
  <c r="J89" i="134"/>
  <c r="I89" i="134"/>
  <c r="H89" i="134" s="1"/>
  <c r="J88" i="134"/>
  <c r="I88" i="134"/>
  <c r="H88" i="134" s="1"/>
  <c r="J87" i="134"/>
  <c r="I87" i="134"/>
  <c r="H87" i="134" s="1"/>
  <c r="J86" i="134"/>
  <c r="I86" i="134"/>
  <c r="H86" i="134" s="1"/>
  <c r="J85" i="134"/>
  <c r="I85" i="134"/>
  <c r="G85" i="134" s="1"/>
  <c r="J84" i="134"/>
  <c r="I84" i="134"/>
  <c r="H84" i="134" s="1"/>
  <c r="J83" i="134"/>
  <c r="I83" i="134"/>
  <c r="G83" i="134" s="1"/>
  <c r="J82" i="134"/>
  <c r="I82" i="134"/>
  <c r="H82" i="134" s="1"/>
  <c r="J81" i="134"/>
  <c r="I81" i="134"/>
  <c r="H81" i="134" s="1"/>
  <c r="J80" i="134"/>
  <c r="I80" i="134"/>
  <c r="H80" i="134" s="1"/>
  <c r="J79" i="134"/>
  <c r="I79" i="134"/>
  <c r="G79" i="134" s="1"/>
  <c r="J78" i="134"/>
  <c r="I78" i="134"/>
  <c r="H78" i="134" s="1"/>
  <c r="J77" i="134"/>
  <c r="I77" i="134"/>
  <c r="G77" i="134" s="1"/>
  <c r="J76" i="134"/>
  <c r="I76" i="134"/>
  <c r="H76" i="134" s="1"/>
  <c r="J75" i="134"/>
  <c r="I75" i="134"/>
  <c r="G75" i="134" s="1"/>
  <c r="J74" i="134"/>
  <c r="I74" i="134"/>
  <c r="H74" i="134" s="1"/>
  <c r="J73" i="134"/>
  <c r="I73" i="134"/>
  <c r="G73" i="134" s="1"/>
  <c r="J72" i="134"/>
  <c r="I72" i="134"/>
  <c r="H72" i="134" s="1"/>
  <c r="J71" i="134"/>
  <c r="I71" i="134"/>
  <c r="H71" i="134" s="1"/>
  <c r="J70" i="134"/>
  <c r="I70" i="134"/>
  <c r="H70" i="134" s="1"/>
  <c r="J69" i="134"/>
  <c r="I69" i="134"/>
  <c r="G69" i="134" s="1"/>
  <c r="J68" i="134"/>
  <c r="I68" i="134"/>
  <c r="H68" i="134" s="1"/>
  <c r="J67" i="134"/>
  <c r="I67" i="134"/>
  <c r="G67" i="134" s="1"/>
  <c r="J66" i="134"/>
  <c r="I66" i="134"/>
  <c r="H66" i="134" s="1"/>
  <c r="J65" i="134"/>
  <c r="I65" i="134"/>
  <c r="G65" i="134" s="1"/>
  <c r="J64" i="134"/>
  <c r="I64" i="134"/>
  <c r="H64" i="134" s="1"/>
  <c r="J63" i="134"/>
  <c r="I63" i="134"/>
  <c r="G63" i="134" s="1"/>
  <c r="J62" i="134"/>
  <c r="I62" i="134"/>
  <c r="H62" i="134" s="1"/>
  <c r="J61" i="134"/>
  <c r="I61" i="134"/>
  <c r="G61" i="134" s="1"/>
  <c r="J60" i="134"/>
  <c r="I60" i="134"/>
  <c r="H60" i="134" s="1"/>
  <c r="J59" i="134"/>
  <c r="I59" i="134"/>
  <c r="G59" i="134" s="1"/>
  <c r="J58" i="134"/>
  <c r="I58" i="134"/>
  <c r="H58" i="134" s="1"/>
  <c r="J57" i="134"/>
  <c r="I57" i="134"/>
  <c r="H57" i="134" s="1"/>
  <c r="J56" i="134"/>
  <c r="I56" i="134"/>
  <c r="H56" i="134" s="1"/>
  <c r="J55" i="134"/>
  <c r="I55" i="134"/>
  <c r="H55" i="134" s="1"/>
  <c r="J54" i="134"/>
  <c r="I54" i="134"/>
  <c r="H54" i="134" s="1"/>
  <c r="J53" i="134"/>
  <c r="I53" i="134"/>
  <c r="G53" i="134" s="1"/>
  <c r="J52" i="134"/>
  <c r="I52" i="134"/>
  <c r="H52" i="134" s="1"/>
  <c r="J51" i="134"/>
  <c r="I51" i="134"/>
  <c r="G51" i="134" s="1"/>
  <c r="J50" i="134"/>
  <c r="I50" i="134"/>
  <c r="H50" i="134" s="1"/>
  <c r="J49" i="134"/>
  <c r="I49" i="134"/>
  <c r="G49" i="134" s="1"/>
  <c r="J48" i="134"/>
  <c r="I48" i="134"/>
  <c r="H48" i="134" s="1"/>
  <c r="J47" i="134"/>
  <c r="I47" i="134"/>
  <c r="G47" i="134" s="1"/>
  <c r="J46" i="134"/>
  <c r="I46" i="134"/>
  <c r="H46" i="134" s="1"/>
  <c r="J45" i="134"/>
  <c r="I45" i="134"/>
  <c r="G45" i="134" s="1"/>
  <c r="J44" i="134"/>
  <c r="I44" i="134"/>
  <c r="H44" i="134" s="1"/>
  <c r="J43" i="134"/>
  <c r="I43" i="134"/>
  <c r="G43" i="134" s="1"/>
  <c r="J42" i="134"/>
  <c r="I42" i="134"/>
  <c r="H42" i="134" s="1"/>
  <c r="J41" i="134"/>
  <c r="I41" i="134"/>
  <c r="H41" i="134" s="1"/>
  <c r="J40" i="134"/>
  <c r="I40" i="134"/>
  <c r="H40" i="134" s="1"/>
  <c r="J39" i="134"/>
  <c r="I39" i="134"/>
  <c r="H39" i="134" s="1"/>
  <c r="J38" i="134"/>
  <c r="I38" i="134"/>
  <c r="H38" i="134" s="1"/>
  <c r="J37" i="134"/>
  <c r="I37" i="134"/>
  <c r="G37" i="134" s="1"/>
  <c r="J36" i="134"/>
  <c r="I36" i="134"/>
  <c r="H36" i="134" s="1"/>
  <c r="J35" i="134"/>
  <c r="I35" i="134"/>
  <c r="G35" i="134" s="1"/>
  <c r="J34" i="134"/>
  <c r="I34" i="134"/>
  <c r="H34" i="134" s="1"/>
  <c r="J33" i="134"/>
  <c r="I33" i="134"/>
  <c r="G33" i="134" s="1"/>
  <c r="J32" i="134"/>
  <c r="I32" i="134"/>
  <c r="H32" i="134" s="1"/>
  <c r="J31" i="134"/>
  <c r="I31" i="134"/>
  <c r="G31" i="134" s="1"/>
  <c r="J30" i="134"/>
  <c r="I30" i="134"/>
  <c r="H30" i="134" s="1"/>
  <c r="J29" i="134"/>
  <c r="I29" i="134"/>
  <c r="G29" i="134" s="1"/>
  <c r="J28" i="134"/>
  <c r="I28" i="134"/>
  <c r="H28" i="134" s="1"/>
  <c r="J27" i="134"/>
  <c r="I27" i="134"/>
  <c r="G27" i="134" s="1"/>
  <c r="J26" i="134"/>
  <c r="I26" i="134"/>
  <c r="H26" i="134" s="1"/>
  <c r="J25" i="134"/>
  <c r="I25" i="134"/>
  <c r="H25" i="134" s="1"/>
  <c r="J24" i="134"/>
  <c r="I24" i="134"/>
  <c r="H24" i="134" s="1"/>
  <c r="J23" i="134"/>
  <c r="I23" i="134"/>
  <c r="H23" i="134" s="1"/>
  <c r="J22" i="134"/>
  <c r="I22" i="134"/>
  <c r="H22" i="134" s="1"/>
  <c r="J21" i="134"/>
  <c r="I21" i="134"/>
  <c r="G21" i="134" s="1"/>
  <c r="J20" i="134"/>
  <c r="I20" i="134"/>
  <c r="H20" i="134" s="1"/>
  <c r="J19" i="134"/>
  <c r="I19" i="134"/>
  <c r="G19" i="134" s="1"/>
  <c r="J18" i="134"/>
  <c r="I18" i="134"/>
  <c r="H18" i="134" s="1"/>
  <c r="J17" i="134"/>
  <c r="I17" i="134"/>
  <c r="H17" i="134" s="1"/>
  <c r="J16" i="134"/>
  <c r="I16" i="134"/>
  <c r="H16" i="134" s="1"/>
  <c r="J15" i="134"/>
  <c r="I15" i="134"/>
  <c r="G15" i="134" s="1"/>
  <c r="J14" i="134"/>
  <c r="I14" i="134"/>
  <c r="H14" i="134" s="1"/>
  <c r="J13" i="134"/>
  <c r="I13" i="134"/>
  <c r="G13" i="134" s="1"/>
  <c r="J12" i="134"/>
  <c r="I12" i="134"/>
  <c r="H12" i="134" s="1"/>
  <c r="J11" i="134"/>
  <c r="I11" i="134"/>
  <c r="G11" i="134" s="1"/>
  <c r="J10" i="134"/>
  <c r="I10" i="134"/>
  <c r="H10" i="134" s="1"/>
  <c r="G6" i="134"/>
  <c r="A3" i="134"/>
  <c r="A2" i="134"/>
  <c r="M10" i="25" l="1"/>
  <c r="T10" i="25"/>
  <c r="S10" i="25"/>
  <c r="R10" i="25"/>
  <c r="S13" i="25"/>
  <c r="R13" i="25"/>
  <c r="T13" i="25"/>
  <c r="S14" i="24"/>
  <c r="M14" i="24"/>
  <c r="R14" i="24"/>
  <c r="Q14" i="24"/>
  <c r="M13" i="24"/>
  <c r="S13" i="24"/>
  <c r="Q13" i="24"/>
  <c r="R13" i="24"/>
  <c r="M12" i="24"/>
  <c r="S12" i="24"/>
  <c r="Q12" i="24"/>
  <c r="R12" i="24"/>
  <c r="H21" i="134"/>
  <c r="H85" i="134"/>
  <c r="H111" i="134"/>
  <c r="H249" i="134"/>
  <c r="H37" i="134"/>
  <c r="H143" i="134"/>
  <c r="H53" i="134"/>
  <c r="H217" i="134"/>
  <c r="H233" i="134"/>
  <c r="M13" i="25"/>
  <c r="H69" i="134"/>
  <c r="H175" i="134"/>
  <c r="H13" i="134"/>
  <c r="H77" i="134"/>
  <c r="H127" i="134"/>
  <c r="H29" i="134"/>
  <c r="H159" i="134"/>
  <c r="H221" i="134"/>
  <c r="H45" i="134"/>
  <c r="H191" i="134"/>
  <c r="H237" i="134"/>
  <c r="H61" i="134"/>
  <c r="H95" i="134"/>
  <c r="H253" i="134"/>
  <c r="G259" i="134"/>
  <c r="G193" i="134"/>
  <c r="G105" i="134"/>
  <c r="G41" i="134"/>
  <c r="H33" i="134"/>
  <c r="H65" i="134"/>
  <c r="H135" i="134"/>
  <c r="H199" i="134"/>
  <c r="H239" i="134"/>
  <c r="G257" i="134"/>
  <c r="G185" i="134"/>
  <c r="G97" i="134"/>
  <c r="G169" i="134"/>
  <c r="G89" i="134"/>
  <c r="G25" i="134"/>
  <c r="H73" i="134"/>
  <c r="H151" i="134"/>
  <c r="H219" i="134"/>
  <c r="H251" i="134"/>
  <c r="G241" i="134"/>
  <c r="G161" i="134"/>
  <c r="G81" i="134"/>
  <c r="G17" i="134"/>
  <c r="G153" i="134"/>
  <c r="H49" i="134"/>
  <c r="H103" i="134"/>
  <c r="H167" i="134"/>
  <c r="H223" i="134"/>
  <c r="H255" i="134"/>
  <c r="G225" i="134"/>
  <c r="G137" i="134"/>
  <c r="G129" i="134"/>
  <c r="G57" i="134"/>
  <c r="H119" i="134"/>
  <c r="H235" i="134"/>
  <c r="G201" i="134"/>
  <c r="G121" i="134"/>
  <c r="H15" i="134"/>
  <c r="H31" i="134"/>
  <c r="H47" i="134"/>
  <c r="H63" i="134"/>
  <c r="H79" i="134"/>
  <c r="H99" i="134"/>
  <c r="H113" i="134"/>
  <c r="H145" i="134"/>
  <c r="H177" i="134"/>
  <c r="H209" i="134"/>
  <c r="H229" i="134"/>
  <c r="H245" i="134"/>
  <c r="G258" i="134"/>
  <c r="G250" i="134"/>
  <c r="G242" i="134"/>
  <c r="G234" i="134"/>
  <c r="G226" i="134"/>
  <c r="G218" i="134"/>
  <c r="G210" i="134"/>
  <c r="G98" i="134"/>
  <c r="G90" i="134"/>
  <c r="G82" i="134"/>
  <c r="G74" i="134"/>
  <c r="G66" i="134"/>
  <c r="G58" i="134"/>
  <c r="G50" i="134"/>
  <c r="G42" i="134"/>
  <c r="G34" i="134"/>
  <c r="G26" i="134"/>
  <c r="G18" i="134"/>
  <c r="H19" i="134"/>
  <c r="H35" i="134"/>
  <c r="H51" i="134"/>
  <c r="H67" i="134"/>
  <c r="H83" i="134"/>
  <c r="H93" i="134"/>
  <c r="G256" i="134"/>
  <c r="G248" i="134"/>
  <c r="G240" i="134"/>
  <c r="G232" i="134"/>
  <c r="G224" i="134"/>
  <c r="G216" i="134"/>
  <c r="G208" i="134"/>
  <c r="G96" i="134"/>
  <c r="G88" i="134"/>
  <c r="G80" i="134"/>
  <c r="G72" i="134"/>
  <c r="G64" i="134"/>
  <c r="G56" i="134"/>
  <c r="G48" i="134"/>
  <c r="G40" i="134"/>
  <c r="G32" i="134"/>
  <c r="G24" i="134"/>
  <c r="G16" i="134"/>
  <c r="H207" i="134"/>
  <c r="H227" i="134"/>
  <c r="H243"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H11" i="134"/>
  <c r="H27" i="134"/>
  <c r="H43" i="134"/>
  <c r="H59" i="134"/>
  <c r="H75"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108" i="134"/>
  <c r="H116" i="134"/>
  <c r="H124" i="134"/>
  <c r="H132" i="134"/>
  <c r="H140" i="134"/>
  <c r="H148" i="134"/>
  <c r="H156" i="134"/>
  <c r="H164" i="134"/>
  <c r="H172" i="134"/>
  <c r="H180" i="134"/>
  <c r="H188" i="134"/>
  <c r="H196" i="134"/>
  <c r="H204" i="134"/>
  <c r="H106" i="134"/>
  <c r="H114" i="134"/>
  <c r="H122" i="134"/>
  <c r="H130" i="134"/>
  <c r="H138" i="134"/>
  <c r="H146" i="134"/>
  <c r="H154" i="134"/>
  <c r="H162" i="134"/>
  <c r="H170" i="134"/>
  <c r="H178" i="134"/>
  <c r="H186" i="134"/>
  <c r="H194" i="134"/>
  <c r="H202" i="134"/>
  <c r="H104" i="134"/>
  <c r="H112" i="134"/>
  <c r="H120" i="134"/>
  <c r="H128" i="134"/>
  <c r="H136" i="134"/>
  <c r="H144" i="134"/>
  <c r="H152" i="134"/>
  <c r="H160" i="134"/>
  <c r="H168" i="134"/>
  <c r="H176" i="134"/>
  <c r="H184" i="134"/>
  <c r="H192" i="134"/>
  <c r="H200" i="134"/>
  <c r="H102" i="134"/>
  <c r="H110" i="134"/>
  <c r="H118" i="134"/>
  <c r="H126" i="134"/>
  <c r="H134" i="134"/>
  <c r="H142" i="134"/>
  <c r="H150" i="134"/>
  <c r="H158" i="134"/>
  <c r="H166" i="134"/>
  <c r="H174" i="134"/>
  <c r="H182" i="134"/>
  <c r="H190" i="134"/>
  <c r="H198" i="134"/>
  <c r="H206"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D9" i="133" s="1"/>
  <c r="F108" i="133"/>
  <c r="E108" i="133"/>
  <c r="F107" i="133"/>
  <c r="E107" i="133"/>
  <c r="F106" i="133"/>
  <c r="E106" i="133"/>
  <c r="F105" i="133"/>
  <c r="E105" i="133"/>
  <c r="F104" i="133"/>
  <c r="E104" i="133"/>
  <c r="F103" i="133"/>
  <c r="E103" i="133"/>
  <c r="F102" i="133"/>
  <c r="E102" i="133"/>
  <c r="F101" i="133"/>
  <c r="E101" i="133"/>
  <c r="F100" i="133"/>
  <c r="E100" i="133"/>
  <c r="F99" i="133"/>
  <c r="E99" i="133"/>
  <c r="F98" i="133"/>
  <c r="E98" i="133"/>
  <c r="F97" i="133"/>
  <c r="E97" i="133"/>
  <c r="F96" i="133"/>
  <c r="E96" i="133"/>
  <c r="F95" i="133"/>
  <c r="E95" i="133"/>
  <c r="F94" i="133"/>
  <c r="E94" i="133"/>
  <c r="F93" i="133"/>
  <c r="E93" i="133"/>
  <c r="F92" i="133"/>
  <c r="E92" i="133"/>
  <c r="F91" i="133"/>
  <c r="E91" i="133"/>
  <c r="F90" i="133"/>
  <c r="E90" i="133"/>
  <c r="F89" i="133"/>
  <c r="E89" i="133"/>
  <c r="F88" i="133"/>
  <c r="E88" i="133"/>
  <c r="F87" i="133"/>
  <c r="E87" i="133"/>
  <c r="F86" i="133"/>
  <c r="E86" i="133"/>
  <c r="F85" i="133"/>
  <c r="E85" i="133"/>
  <c r="F84" i="133"/>
  <c r="E84" i="133"/>
  <c r="F83" i="133"/>
  <c r="E83" i="133"/>
  <c r="F82" i="133"/>
  <c r="E82" i="133"/>
  <c r="F81" i="133"/>
  <c r="E81" i="133"/>
  <c r="F80" i="133"/>
  <c r="E80" i="133"/>
  <c r="F79" i="133"/>
  <c r="E79" i="133"/>
  <c r="F78" i="133"/>
  <c r="E78" i="133"/>
  <c r="F77" i="133"/>
  <c r="E77" i="133"/>
  <c r="F76" i="133"/>
  <c r="E76" i="133"/>
  <c r="F75" i="133"/>
  <c r="E75" i="133"/>
  <c r="F74" i="133"/>
  <c r="E74" i="133"/>
  <c r="F73" i="133"/>
  <c r="E73" i="133"/>
  <c r="F72" i="133"/>
  <c r="E72" i="133"/>
  <c r="F71" i="133"/>
  <c r="E71" i="133"/>
  <c r="F70" i="133"/>
  <c r="E70" i="133"/>
  <c r="F69" i="133"/>
  <c r="E69" i="133"/>
  <c r="F68" i="133"/>
  <c r="E68" i="133"/>
  <c r="F67" i="133"/>
  <c r="E67" i="133"/>
  <c r="F66" i="133"/>
  <c r="E66" i="133"/>
  <c r="F65" i="133"/>
  <c r="E65" i="133"/>
  <c r="F64" i="133"/>
  <c r="E64" i="133"/>
  <c r="F63" i="133"/>
  <c r="E63" i="133"/>
  <c r="F62" i="133"/>
  <c r="E62" i="133"/>
  <c r="F61" i="133"/>
  <c r="E61" i="133"/>
  <c r="F60" i="133"/>
  <c r="E60" i="133"/>
  <c r="F59" i="133"/>
  <c r="E59" i="133"/>
  <c r="F58" i="133"/>
  <c r="E58" i="133"/>
  <c r="F57" i="133"/>
  <c r="E57" i="133"/>
  <c r="F56" i="133"/>
  <c r="E56" i="133"/>
  <c r="F55" i="133"/>
  <c r="E55" i="133"/>
  <c r="F54" i="133"/>
  <c r="E54" i="133"/>
  <c r="F53" i="133"/>
  <c r="E53" i="133"/>
  <c r="F52" i="133"/>
  <c r="E52" i="133"/>
  <c r="F51" i="133"/>
  <c r="E51" i="133"/>
  <c r="F50" i="133"/>
  <c r="E50" i="133"/>
  <c r="F49" i="133"/>
  <c r="E49" i="133"/>
  <c r="F48" i="133"/>
  <c r="E48" i="133"/>
  <c r="F47" i="133"/>
  <c r="E47" i="133"/>
  <c r="F46" i="133"/>
  <c r="E46" i="133"/>
  <c r="F45" i="133"/>
  <c r="E45" i="133"/>
  <c r="F44" i="133"/>
  <c r="E44" i="133"/>
  <c r="F43" i="133"/>
  <c r="E43" i="133"/>
  <c r="F42" i="133"/>
  <c r="E42" i="133"/>
  <c r="F41" i="133"/>
  <c r="E41" i="133"/>
  <c r="F40" i="133"/>
  <c r="E40" i="133"/>
  <c r="F39" i="133"/>
  <c r="E39" i="133"/>
  <c r="F38" i="133"/>
  <c r="E38" i="133"/>
  <c r="F37" i="133"/>
  <c r="E37" i="133"/>
  <c r="F36" i="133"/>
  <c r="E36" i="133"/>
  <c r="F35" i="133"/>
  <c r="E35" i="133"/>
  <c r="F34" i="133"/>
  <c r="E34" i="133"/>
  <c r="F33" i="133"/>
  <c r="E33" i="133"/>
  <c r="F32" i="133"/>
  <c r="E32" i="133"/>
  <c r="F31" i="133"/>
  <c r="E31" i="133"/>
  <c r="F30" i="133"/>
  <c r="E30" i="133"/>
  <c r="F29" i="133"/>
  <c r="E29" i="133"/>
  <c r="F28" i="133"/>
  <c r="E28" i="133"/>
  <c r="F27" i="133"/>
  <c r="E27" i="133"/>
  <c r="F26" i="133"/>
  <c r="E26" i="133"/>
  <c r="F25" i="133"/>
  <c r="E25" i="133"/>
  <c r="F24" i="133"/>
  <c r="E24" i="133"/>
  <c r="F23" i="133"/>
  <c r="E23" i="133"/>
  <c r="F22" i="133"/>
  <c r="E22" i="133"/>
  <c r="F21" i="133"/>
  <c r="E21" i="133"/>
  <c r="F20" i="133"/>
  <c r="E20" i="133"/>
  <c r="F19" i="133"/>
  <c r="E19" i="133"/>
  <c r="F18" i="133"/>
  <c r="E18" i="133"/>
  <c r="F17" i="133"/>
  <c r="E17" i="133"/>
  <c r="F16" i="133"/>
  <c r="E16" i="133"/>
  <c r="F15" i="133"/>
  <c r="E15" i="133"/>
  <c r="F14" i="133"/>
  <c r="E14" i="133"/>
  <c r="F13" i="133"/>
  <c r="E13" i="133"/>
  <c r="F12" i="133"/>
  <c r="E12" i="133"/>
  <c r="F11" i="133"/>
  <c r="E11"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8" i="132"/>
  <c r="F108" i="132"/>
  <c r="G107" i="132"/>
  <c r="F107" i="132"/>
  <c r="G106" i="132"/>
  <c r="F106" i="132"/>
  <c r="G105" i="132"/>
  <c r="F105" i="132"/>
  <c r="G104" i="132"/>
  <c r="F104" i="132"/>
  <c r="G103" i="132"/>
  <c r="F103" i="132"/>
  <c r="G102" i="132"/>
  <c r="F102" i="132"/>
  <c r="G101" i="132"/>
  <c r="F101" i="132"/>
  <c r="G100" i="132"/>
  <c r="F100" i="132"/>
  <c r="G99" i="132"/>
  <c r="F99" i="132"/>
  <c r="G98" i="132"/>
  <c r="F98" i="132"/>
  <c r="G97" i="132"/>
  <c r="F97" i="132"/>
  <c r="G96" i="132"/>
  <c r="F96" i="132"/>
  <c r="G95" i="132"/>
  <c r="F95" i="132"/>
  <c r="G94" i="132"/>
  <c r="F94" i="132"/>
  <c r="G93" i="132"/>
  <c r="F93" i="132"/>
  <c r="G92" i="132"/>
  <c r="F92" i="132"/>
  <c r="G91" i="132"/>
  <c r="F91" i="132"/>
  <c r="G90" i="132"/>
  <c r="F90" i="132"/>
  <c r="G89" i="132"/>
  <c r="F89" i="132"/>
  <c r="G88" i="132"/>
  <c r="F88" i="132"/>
  <c r="G87" i="132"/>
  <c r="F87" i="132"/>
  <c r="G86" i="132"/>
  <c r="F86" i="132"/>
  <c r="G85" i="132"/>
  <c r="F85" i="132"/>
  <c r="G84" i="132"/>
  <c r="F84" i="132"/>
  <c r="G83" i="132"/>
  <c r="F83" i="132"/>
  <c r="G82" i="132"/>
  <c r="F82" i="132"/>
  <c r="G81" i="132"/>
  <c r="F81" i="132"/>
  <c r="G80" i="132"/>
  <c r="F80" i="132"/>
  <c r="G79" i="132"/>
  <c r="F79" i="132"/>
  <c r="G78" i="132"/>
  <c r="F78" i="132"/>
  <c r="G77" i="132"/>
  <c r="F77" i="132"/>
  <c r="G76" i="132"/>
  <c r="F76" i="132"/>
  <c r="G75" i="132"/>
  <c r="F75" i="132"/>
  <c r="G74" i="132"/>
  <c r="F74" i="132"/>
  <c r="G73" i="132"/>
  <c r="F73" i="132"/>
  <c r="G72" i="132"/>
  <c r="F72" i="132"/>
  <c r="G71" i="132"/>
  <c r="F71" i="132"/>
  <c r="G70" i="132"/>
  <c r="F70" i="132"/>
  <c r="G69" i="132"/>
  <c r="F69" i="132"/>
  <c r="G68" i="132"/>
  <c r="F68" i="132"/>
  <c r="G67" i="132"/>
  <c r="F67" i="132"/>
  <c r="G66" i="132"/>
  <c r="F66" i="132"/>
  <c r="G65" i="132"/>
  <c r="F65" i="132"/>
  <c r="G64" i="132"/>
  <c r="F64" i="132"/>
  <c r="G63" i="132"/>
  <c r="F63" i="132"/>
  <c r="G62" i="132"/>
  <c r="F62" i="132"/>
  <c r="G61" i="132"/>
  <c r="F61" i="132"/>
  <c r="G60" i="132"/>
  <c r="F60" i="132"/>
  <c r="G59" i="132"/>
  <c r="F59" i="132"/>
  <c r="G58" i="132"/>
  <c r="F58" i="132"/>
  <c r="G57" i="132"/>
  <c r="F57" i="132"/>
  <c r="G56" i="132"/>
  <c r="F56" i="132"/>
  <c r="G55" i="132"/>
  <c r="F55" i="132"/>
  <c r="G54" i="132"/>
  <c r="F54" i="132"/>
  <c r="G53" i="132"/>
  <c r="F53" i="132"/>
  <c r="G52" i="132"/>
  <c r="F52" i="132"/>
  <c r="G51" i="132"/>
  <c r="F51" i="132"/>
  <c r="G50" i="132"/>
  <c r="F50" i="132"/>
  <c r="G49" i="132"/>
  <c r="F49" i="132"/>
  <c r="G48" i="132"/>
  <c r="F48" i="132"/>
  <c r="G47" i="132"/>
  <c r="F47" i="132"/>
  <c r="G46" i="132"/>
  <c r="F46" i="132"/>
  <c r="G45" i="132"/>
  <c r="F45" i="132"/>
  <c r="G44" i="132"/>
  <c r="F44" i="132"/>
  <c r="G43" i="132"/>
  <c r="F43" i="132"/>
  <c r="G42" i="132"/>
  <c r="F42" i="132"/>
  <c r="G41" i="132"/>
  <c r="F41" i="132"/>
  <c r="G40" i="132"/>
  <c r="F40" i="132"/>
  <c r="G39" i="132"/>
  <c r="F39" i="132"/>
  <c r="G38" i="132"/>
  <c r="F38" i="132"/>
  <c r="G37" i="132"/>
  <c r="F37" i="132"/>
  <c r="G36" i="132"/>
  <c r="F36" i="132"/>
  <c r="G35" i="132"/>
  <c r="F35" i="132"/>
  <c r="G34" i="132"/>
  <c r="F34" i="132"/>
  <c r="G33" i="132"/>
  <c r="F33" i="132"/>
  <c r="G32" i="132"/>
  <c r="F32" i="132"/>
  <c r="G31" i="132"/>
  <c r="F31" i="132"/>
  <c r="G30" i="132"/>
  <c r="F30" i="132"/>
  <c r="G29" i="132"/>
  <c r="F29" i="132"/>
  <c r="G28" i="132"/>
  <c r="F28" i="132"/>
  <c r="G27" i="132"/>
  <c r="F27" i="132"/>
  <c r="G26" i="132"/>
  <c r="F26" i="132"/>
  <c r="G25" i="132"/>
  <c r="F25" i="132"/>
  <c r="G24" i="132"/>
  <c r="F24" i="132"/>
  <c r="G23" i="132"/>
  <c r="F23" i="132"/>
  <c r="G22" i="132"/>
  <c r="F22" i="132"/>
  <c r="G21" i="132"/>
  <c r="F21" i="132"/>
  <c r="G20" i="132"/>
  <c r="F20" i="132"/>
  <c r="G19" i="132"/>
  <c r="F19" i="132"/>
  <c r="G18" i="132"/>
  <c r="F18" i="132"/>
  <c r="G17" i="132"/>
  <c r="F17" i="132"/>
  <c r="G16" i="132"/>
  <c r="F16" i="132"/>
  <c r="G15" i="132"/>
  <c r="F15" i="132"/>
  <c r="G14" i="132"/>
  <c r="F14" i="132"/>
  <c r="G13" i="132"/>
  <c r="F13" i="132"/>
  <c r="G12" i="132"/>
  <c r="F12" i="132"/>
  <c r="G11" i="132"/>
  <c r="F11"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8" i="130"/>
  <c r="F108" i="130"/>
  <c r="G107" i="130"/>
  <c r="F107" i="130"/>
  <c r="G106" i="130"/>
  <c r="F106" i="130"/>
  <c r="G105" i="130"/>
  <c r="F105" i="130"/>
  <c r="G104" i="130"/>
  <c r="F104" i="130"/>
  <c r="G103" i="130"/>
  <c r="F103" i="130"/>
  <c r="G102" i="130"/>
  <c r="F102" i="130"/>
  <c r="G101" i="130"/>
  <c r="F101" i="130"/>
  <c r="G100" i="130"/>
  <c r="F100" i="130"/>
  <c r="G99" i="130"/>
  <c r="F99" i="130"/>
  <c r="G98" i="130"/>
  <c r="F98" i="130"/>
  <c r="G97" i="130"/>
  <c r="F97" i="130"/>
  <c r="G96" i="130"/>
  <c r="F96" i="130"/>
  <c r="G95" i="130"/>
  <c r="F95" i="130"/>
  <c r="G94" i="130"/>
  <c r="F94" i="130"/>
  <c r="G93" i="130"/>
  <c r="F93" i="130"/>
  <c r="G92" i="130"/>
  <c r="F92" i="130"/>
  <c r="G91" i="130"/>
  <c r="F91" i="130"/>
  <c r="G90" i="130"/>
  <c r="F90" i="130"/>
  <c r="G89" i="130"/>
  <c r="F89" i="130"/>
  <c r="G88" i="130"/>
  <c r="F88" i="130"/>
  <c r="G87" i="130"/>
  <c r="F87" i="130"/>
  <c r="G86" i="130"/>
  <c r="F86" i="130"/>
  <c r="G85" i="130"/>
  <c r="F85" i="130"/>
  <c r="G84" i="130"/>
  <c r="F84" i="130"/>
  <c r="G83" i="130"/>
  <c r="F83" i="130"/>
  <c r="G82" i="130"/>
  <c r="F82" i="130"/>
  <c r="G81" i="130"/>
  <c r="F81" i="130"/>
  <c r="G80" i="130"/>
  <c r="F80" i="130"/>
  <c r="G79" i="130"/>
  <c r="F79" i="130"/>
  <c r="G78" i="130"/>
  <c r="F78" i="130"/>
  <c r="G77" i="130"/>
  <c r="F77" i="130"/>
  <c r="G76" i="130"/>
  <c r="F76" i="130"/>
  <c r="G75" i="130"/>
  <c r="F75" i="130"/>
  <c r="G74" i="130"/>
  <c r="F74" i="130"/>
  <c r="G73" i="130"/>
  <c r="F73" i="130"/>
  <c r="G72" i="130"/>
  <c r="F72" i="130"/>
  <c r="G71" i="130"/>
  <c r="F71" i="130"/>
  <c r="G70" i="130"/>
  <c r="F70" i="130"/>
  <c r="G69" i="130"/>
  <c r="F69" i="130"/>
  <c r="G68" i="130"/>
  <c r="F68" i="130"/>
  <c r="G67" i="130"/>
  <c r="F67" i="130"/>
  <c r="G66" i="130"/>
  <c r="F66" i="130"/>
  <c r="G65" i="130"/>
  <c r="F65" i="130"/>
  <c r="G64" i="130"/>
  <c r="F64" i="130"/>
  <c r="G63" i="130"/>
  <c r="F63" i="130"/>
  <c r="G62" i="130"/>
  <c r="F62" i="130"/>
  <c r="G61" i="130"/>
  <c r="F61" i="130"/>
  <c r="G60" i="130"/>
  <c r="F60" i="130"/>
  <c r="G59" i="130"/>
  <c r="F59" i="130"/>
  <c r="G58" i="130"/>
  <c r="F58" i="130"/>
  <c r="G57" i="130"/>
  <c r="F57" i="130"/>
  <c r="G56" i="130"/>
  <c r="F56" i="130"/>
  <c r="G55" i="130"/>
  <c r="F55" i="130"/>
  <c r="G54" i="130"/>
  <c r="F54" i="130"/>
  <c r="G53" i="130"/>
  <c r="F53" i="130"/>
  <c r="G52" i="130"/>
  <c r="F52" i="130"/>
  <c r="G51" i="130"/>
  <c r="F51" i="130"/>
  <c r="G50" i="130"/>
  <c r="F50" i="130"/>
  <c r="G49" i="130"/>
  <c r="F49" i="130"/>
  <c r="G48" i="130"/>
  <c r="F48" i="130"/>
  <c r="G47" i="130"/>
  <c r="F47" i="130"/>
  <c r="G46" i="130"/>
  <c r="F46" i="130"/>
  <c r="G45" i="130"/>
  <c r="F45" i="130"/>
  <c r="G44" i="130"/>
  <c r="F44" i="130"/>
  <c r="G43" i="130"/>
  <c r="F43" i="130"/>
  <c r="G42" i="130"/>
  <c r="F42" i="130"/>
  <c r="G41" i="130"/>
  <c r="F41" i="130"/>
  <c r="G40" i="130"/>
  <c r="F40" i="130"/>
  <c r="G39" i="130"/>
  <c r="F39" i="130"/>
  <c r="G38" i="130"/>
  <c r="F38" i="130"/>
  <c r="G37" i="130"/>
  <c r="F37" i="130"/>
  <c r="G36" i="130"/>
  <c r="F36" i="130"/>
  <c r="G35" i="130"/>
  <c r="F35" i="130"/>
  <c r="G34" i="130"/>
  <c r="F34" i="130"/>
  <c r="G33" i="130"/>
  <c r="F33" i="130"/>
  <c r="G32" i="130"/>
  <c r="F32" i="130"/>
  <c r="G31" i="130"/>
  <c r="F31" i="130"/>
  <c r="G30" i="130"/>
  <c r="F30" i="130"/>
  <c r="G29" i="130"/>
  <c r="F29" i="130"/>
  <c r="G28" i="130"/>
  <c r="F28" i="130"/>
  <c r="G27" i="130"/>
  <c r="F27" i="130"/>
  <c r="G26" i="130"/>
  <c r="F26" i="130"/>
  <c r="G25" i="130"/>
  <c r="F25" i="130"/>
  <c r="G24" i="130"/>
  <c r="F24" i="130"/>
  <c r="G23" i="130"/>
  <c r="F23" i="130"/>
  <c r="G22" i="130"/>
  <c r="F22" i="130"/>
  <c r="G21" i="130"/>
  <c r="F21" i="130"/>
  <c r="G20" i="130"/>
  <c r="F20" i="130"/>
  <c r="G19" i="130"/>
  <c r="F19" i="130"/>
  <c r="G18" i="130"/>
  <c r="F18" i="130"/>
  <c r="G17" i="130"/>
  <c r="F17" i="130"/>
  <c r="G16" i="130"/>
  <c r="F16" i="130"/>
  <c r="G15" i="130"/>
  <c r="F15" i="130"/>
  <c r="G14" i="130"/>
  <c r="F14" i="130"/>
  <c r="G13" i="130"/>
  <c r="F13" i="130"/>
  <c r="G12" i="130"/>
  <c r="F12" i="130"/>
  <c r="G11" i="130"/>
  <c r="F11"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E9" i="132"/>
  <c r="C107" i="82" s="1"/>
  <c r="E9" i="131"/>
  <c r="C106" i="82" s="1"/>
  <c r="E9" i="130"/>
  <c r="C110" i="82"/>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8" i="129"/>
  <c r="F108" i="129"/>
  <c r="G107" i="129"/>
  <c r="F107" i="129"/>
  <c r="G106" i="129"/>
  <c r="F106" i="129"/>
  <c r="G105" i="129"/>
  <c r="F105" i="129"/>
  <c r="G104" i="129"/>
  <c r="F104" i="129"/>
  <c r="G103" i="129"/>
  <c r="F103" i="129"/>
  <c r="G102" i="129"/>
  <c r="F102" i="129"/>
  <c r="G101" i="129"/>
  <c r="F101" i="129"/>
  <c r="G100" i="129"/>
  <c r="F100" i="129"/>
  <c r="G99" i="129"/>
  <c r="F99" i="129"/>
  <c r="G98" i="129"/>
  <c r="F98" i="129"/>
  <c r="G97" i="129"/>
  <c r="F97" i="129"/>
  <c r="G96" i="129"/>
  <c r="F96" i="129"/>
  <c r="G95" i="129"/>
  <c r="F95" i="129"/>
  <c r="G94" i="129"/>
  <c r="F94" i="129"/>
  <c r="G93" i="129"/>
  <c r="F93" i="129"/>
  <c r="G92" i="129"/>
  <c r="F92" i="129"/>
  <c r="G91" i="129"/>
  <c r="F91" i="129"/>
  <c r="G90" i="129"/>
  <c r="F90" i="129"/>
  <c r="G89" i="129"/>
  <c r="F89" i="129"/>
  <c r="G88" i="129"/>
  <c r="F88" i="129"/>
  <c r="G87" i="129"/>
  <c r="F87" i="129"/>
  <c r="G86" i="129"/>
  <c r="F86" i="129"/>
  <c r="G85" i="129"/>
  <c r="F85" i="129"/>
  <c r="G84" i="129"/>
  <c r="F84" i="129"/>
  <c r="G83" i="129"/>
  <c r="F83" i="129"/>
  <c r="G82" i="129"/>
  <c r="F82" i="129"/>
  <c r="G81" i="129"/>
  <c r="F81" i="129"/>
  <c r="G80" i="129"/>
  <c r="F80" i="129"/>
  <c r="G79" i="129"/>
  <c r="F79" i="129"/>
  <c r="G78" i="129"/>
  <c r="F78" i="129"/>
  <c r="G77" i="129"/>
  <c r="F77" i="129"/>
  <c r="G76" i="129"/>
  <c r="F76" i="129"/>
  <c r="G75" i="129"/>
  <c r="F75" i="129"/>
  <c r="G74" i="129"/>
  <c r="F74" i="129"/>
  <c r="G73" i="129"/>
  <c r="F73" i="129"/>
  <c r="G72" i="129"/>
  <c r="F72" i="129"/>
  <c r="G71" i="129"/>
  <c r="F71" i="129"/>
  <c r="G70" i="129"/>
  <c r="F70" i="129"/>
  <c r="G69" i="129"/>
  <c r="F69" i="129"/>
  <c r="G68" i="129"/>
  <c r="F68" i="129"/>
  <c r="G67" i="129"/>
  <c r="F67" i="129"/>
  <c r="G66" i="129"/>
  <c r="F66" i="129"/>
  <c r="G65" i="129"/>
  <c r="F65" i="129"/>
  <c r="G64" i="129"/>
  <c r="F64" i="129"/>
  <c r="G63" i="129"/>
  <c r="F63" i="129"/>
  <c r="G62" i="129"/>
  <c r="F62" i="129"/>
  <c r="G61" i="129"/>
  <c r="F61" i="129"/>
  <c r="G60" i="129"/>
  <c r="F60" i="129"/>
  <c r="G59" i="129"/>
  <c r="F59" i="129"/>
  <c r="G58" i="129"/>
  <c r="F58" i="129"/>
  <c r="G57" i="129"/>
  <c r="F57" i="129"/>
  <c r="G56" i="129"/>
  <c r="F56" i="129"/>
  <c r="G55" i="129"/>
  <c r="F55" i="129"/>
  <c r="G54" i="129"/>
  <c r="F54" i="129"/>
  <c r="G53" i="129"/>
  <c r="F53" i="129"/>
  <c r="G52" i="129"/>
  <c r="F52" i="129"/>
  <c r="G51" i="129"/>
  <c r="F51" i="129"/>
  <c r="G50" i="129"/>
  <c r="F50" i="129"/>
  <c r="G49" i="129"/>
  <c r="F49" i="129"/>
  <c r="G48" i="129"/>
  <c r="F48" i="129"/>
  <c r="G47" i="129"/>
  <c r="F47" i="129"/>
  <c r="G46" i="129"/>
  <c r="F46" i="129"/>
  <c r="G45" i="129"/>
  <c r="F45" i="129"/>
  <c r="G44" i="129"/>
  <c r="F44" i="129"/>
  <c r="G43" i="129"/>
  <c r="F43" i="129"/>
  <c r="G42" i="129"/>
  <c r="F42" i="129"/>
  <c r="G41" i="129"/>
  <c r="F41" i="129"/>
  <c r="G40" i="129"/>
  <c r="F40" i="129"/>
  <c r="G39" i="129"/>
  <c r="F39" i="129"/>
  <c r="G38" i="129"/>
  <c r="F38" i="129"/>
  <c r="G37" i="129"/>
  <c r="F37" i="129"/>
  <c r="G36" i="129"/>
  <c r="F36" i="129"/>
  <c r="G35" i="129"/>
  <c r="F35" i="129"/>
  <c r="G34" i="129"/>
  <c r="F34" i="129"/>
  <c r="G33" i="129"/>
  <c r="F33" i="129"/>
  <c r="G32" i="129"/>
  <c r="F32" i="129"/>
  <c r="G31" i="129"/>
  <c r="F31" i="129"/>
  <c r="G30" i="129"/>
  <c r="F30" i="129"/>
  <c r="G29" i="129"/>
  <c r="F29" i="129"/>
  <c r="G28" i="129"/>
  <c r="F28" i="129"/>
  <c r="G27" i="129"/>
  <c r="F27" i="129"/>
  <c r="G26" i="129"/>
  <c r="F26" i="129"/>
  <c r="G25" i="129"/>
  <c r="F25" i="129"/>
  <c r="G24" i="129"/>
  <c r="F24" i="129"/>
  <c r="G23" i="129"/>
  <c r="F23" i="129"/>
  <c r="G22" i="129"/>
  <c r="F22" i="129"/>
  <c r="G21" i="129"/>
  <c r="F21" i="129"/>
  <c r="G20" i="129"/>
  <c r="F20" i="129"/>
  <c r="G19" i="129"/>
  <c r="F19" i="129"/>
  <c r="G18" i="129"/>
  <c r="F18" i="129"/>
  <c r="G17" i="129"/>
  <c r="F17" i="129"/>
  <c r="G16" i="129"/>
  <c r="F16" i="129"/>
  <c r="G15" i="129"/>
  <c r="F15" i="129"/>
  <c r="G14" i="129"/>
  <c r="F14" i="129"/>
  <c r="G13" i="129"/>
  <c r="F13" i="129"/>
  <c r="G12" i="129"/>
  <c r="F12" i="129"/>
  <c r="G11" i="129"/>
  <c r="F11" i="129"/>
  <c r="G10" i="129"/>
  <c r="F10" i="129"/>
  <c r="E6" i="129"/>
  <c r="A3" i="129"/>
  <c r="A2" i="129"/>
  <c r="A3" i="128"/>
  <c r="A2" i="128"/>
  <c r="H108" i="128"/>
  <c r="G108" i="128"/>
  <c r="H107" i="128"/>
  <c r="G107" i="128"/>
  <c r="H106" i="128"/>
  <c r="G106" i="128"/>
  <c r="H105" i="128"/>
  <c r="G105" i="128"/>
  <c r="H104" i="128"/>
  <c r="G104" i="128"/>
  <c r="H103" i="128"/>
  <c r="G103" i="128"/>
  <c r="H102" i="128"/>
  <c r="G102" i="128"/>
  <c r="H101" i="128"/>
  <c r="G101" i="128"/>
  <c r="H100" i="128"/>
  <c r="G100" i="128"/>
  <c r="H99" i="128"/>
  <c r="G99" i="128"/>
  <c r="H98" i="128"/>
  <c r="G98" i="128"/>
  <c r="H97" i="128"/>
  <c r="G97" i="128"/>
  <c r="H96" i="128"/>
  <c r="G96" i="128"/>
  <c r="H95" i="128"/>
  <c r="G95" i="128"/>
  <c r="H94" i="128"/>
  <c r="G94" i="128"/>
  <c r="H93" i="128"/>
  <c r="G93" i="128"/>
  <c r="H92" i="128"/>
  <c r="G92" i="128"/>
  <c r="H91" i="128"/>
  <c r="G91" i="128"/>
  <c r="H90" i="128"/>
  <c r="G90" i="128"/>
  <c r="H89" i="128"/>
  <c r="G89" i="128"/>
  <c r="H88" i="128"/>
  <c r="G88" i="128"/>
  <c r="H87" i="128"/>
  <c r="G87" i="128"/>
  <c r="H86" i="128"/>
  <c r="G86" i="128"/>
  <c r="H85" i="128"/>
  <c r="G85" i="128"/>
  <c r="H84" i="128"/>
  <c r="G84" i="128"/>
  <c r="H83" i="128"/>
  <c r="G83" i="128"/>
  <c r="H82" i="128"/>
  <c r="G82" i="128"/>
  <c r="H81" i="128"/>
  <c r="G81" i="128"/>
  <c r="H80" i="128"/>
  <c r="G80" i="128"/>
  <c r="H79" i="128"/>
  <c r="G79" i="128"/>
  <c r="H78" i="128"/>
  <c r="G78" i="128"/>
  <c r="H77" i="128"/>
  <c r="G77" i="128"/>
  <c r="H76" i="128"/>
  <c r="G76" i="128"/>
  <c r="H75" i="128"/>
  <c r="G75" i="128"/>
  <c r="H74" i="128"/>
  <c r="G74" i="128"/>
  <c r="H73" i="128"/>
  <c r="G73" i="128"/>
  <c r="H72" i="128"/>
  <c r="G72" i="128"/>
  <c r="H71" i="128"/>
  <c r="G71" i="128"/>
  <c r="H70" i="128"/>
  <c r="G70" i="128"/>
  <c r="H69" i="128"/>
  <c r="G69" i="128"/>
  <c r="H68" i="128"/>
  <c r="G68" i="128"/>
  <c r="H67" i="128"/>
  <c r="G67" i="128"/>
  <c r="H66" i="128"/>
  <c r="G66" i="128"/>
  <c r="H65" i="128"/>
  <c r="G65" i="128"/>
  <c r="H64" i="128"/>
  <c r="G64" i="128"/>
  <c r="H63" i="128"/>
  <c r="G63" i="128"/>
  <c r="H62" i="128"/>
  <c r="G62" i="128"/>
  <c r="H61" i="128"/>
  <c r="G61" i="128"/>
  <c r="H60" i="128"/>
  <c r="G60" i="128"/>
  <c r="H59" i="128"/>
  <c r="G59" i="128"/>
  <c r="H58" i="128"/>
  <c r="G58" i="128"/>
  <c r="H57" i="128"/>
  <c r="G57" i="128"/>
  <c r="H56" i="128"/>
  <c r="G56" i="128"/>
  <c r="H55" i="128"/>
  <c r="G55" i="128"/>
  <c r="H54" i="128"/>
  <c r="G54" i="128"/>
  <c r="H53" i="128"/>
  <c r="G53" i="128"/>
  <c r="H52" i="128"/>
  <c r="G52" i="128"/>
  <c r="H51" i="128"/>
  <c r="G51" i="128"/>
  <c r="H50" i="128"/>
  <c r="G50" i="128"/>
  <c r="H49" i="128"/>
  <c r="G49" i="128"/>
  <c r="H48" i="128"/>
  <c r="G48" i="128"/>
  <c r="H47" i="128"/>
  <c r="G47" i="128"/>
  <c r="H46" i="128"/>
  <c r="G46" i="128"/>
  <c r="H45" i="128"/>
  <c r="G45" i="128"/>
  <c r="H44" i="128"/>
  <c r="G44" i="128"/>
  <c r="H43" i="128"/>
  <c r="G43" i="128"/>
  <c r="H42" i="128"/>
  <c r="G42" i="128"/>
  <c r="H41" i="128"/>
  <c r="G41" i="128"/>
  <c r="H40" i="128"/>
  <c r="G40" i="128"/>
  <c r="H39" i="128"/>
  <c r="G39" i="128"/>
  <c r="H38" i="128"/>
  <c r="G38" i="128"/>
  <c r="H37" i="128"/>
  <c r="G37" i="128"/>
  <c r="H36" i="128"/>
  <c r="G36" i="128"/>
  <c r="H35" i="128"/>
  <c r="G35" i="128"/>
  <c r="H34" i="128"/>
  <c r="G34" i="128"/>
  <c r="H33" i="128"/>
  <c r="G33" i="128"/>
  <c r="H32" i="128"/>
  <c r="G32" i="128"/>
  <c r="H31" i="128"/>
  <c r="G31" i="128"/>
  <c r="H30" i="128"/>
  <c r="G30" i="128"/>
  <c r="H29" i="128"/>
  <c r="G29" i="128"/>
  <c r="H28" i="128"/>
  <c r="G28" i="128"/>
  <c r="H27" i="128"/>
  <c r="G27" i="128"/>
  <c r="H26" i="128"/>
  <c r="G26" i="128"/>
  <c r="H25" i="128"/>
  <c r="G25" i="128"/>
  <c r="H24" i="128"/>
  <c r="G24" i="128"/>
  <c r="H23" i="128"/>
  <c r="G23" i="128"/>
  <c r="H22" i="128"/>
  <c r="G22" i="128"/>
  <c r="H21" i="128"/>
  <c r="G21" i="128"/>
  <c r="H20" i="128"/>
  <c r="G20" i="128"/>
  <c r="H19" i="128"/>
  <c r="G19" i="128"/>
  <c r="H18" i="128"/>
  <c r="G18" i="128"/>
  <c r="H17" i="128"/>
  <c r="G17" i="128"/>
  <c r="H16" i="128"/>
  <c r="G16" i="128"/>
  <c r="H15" i="128"/>
  <c r="G15" i="128"/>
  <c r="H14" i="128"/>
  <c r="G14" i="128"/>
  <c r="H13" i="128"/>
  <c r="G13" i="128"/>
  <c r="H12" i="128"/>
  <c r="G12" i="128"/>
  <c r="H11" i="128"/>
  <c r="G11"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10" i="127"/>
  <c r="G109" i="127"/>
  <c r="G108" i="127"/>
  <c r="G107" i="127"/>
  <c r="G106" i="127"/>
  <c r="G105" i="127"/>
  <c r="G104" i="127"/>
  <c r="G103" i="127"/>
  <c r="G102" i="127"/>
  <c r="G101" i="127"/>
  <c r="G100" i="127"/>
  <c r="G99" i="127"/>
  <c r="G98" i="127"/>
  <c r="G97" i="127"/>
  <c r="G96" i="127"/>
  <c r="G95" i="127"/>
  <c r="G94" i="127"/>
  <c r="G93" i="127"/>
  <c r="G92" i="127"/>
  <c r="G91" i="127"/>
  <c r="G90" i="127"/>
  <c r="G89" i="127"/>
  <c r="G88" i="127"/>
  <c r="G87" i="127"/>
  <c r="G86" i="127"/>
  <c r="G85" i="127"/>
  <c r="G84" i="127"/>
  <c r="G83" i="127"/>
  <c r="G82" i="127"/>
  <c r="G81" i="127"/>
  <c r="G80" i="127"/>
  <c r="G79" i="127"/>
  <c r="G78" i="127"/>
  <c r="G77" i="127"/>
  <c r="G76" i="127"/>
  <c r="G75" i="127"/>
  <c r="G74" i="127"/>
  <c r="G73" i="127"/>
  <c r="G72" i="127"/>
  <c r="G71" i="127"/>
  <c r="G70" i="127"/>
  <c r="G69" i="127"/>
  <c r="G68" i="127"/>
  <c r="G67" i="127"/>
  <c r="G66" i="127"/>
  <c r="G65" i="127"/>
  <c r="G64" i="127"/>
  <c r="G63" i="127"/>
  <c r="G62" i="127"/>
  <c r="G61" i="127"/>
  <c r="G60" i="127"/>
  <c r="G59" i="127"/>
  <c r="G58" i="127"/>
  <c r="G57" i="127"/>
  <c r="G56" i="127"/>
  <c r="G55" i="127"/>
  <c r="G54" i="127"/>
  <c r="G53" i="127"/>
  <c r="G52" i="127"/>
  <c r="G51" i="127"/>
  <c r="G50" i="127"/>
  <c r="G49" i="127"/>
  <c r="G48" i="127"/>
  <c r="G47" i="127"/>
  <c r="G46" i="127"/>
  <c r="G45" i="127"/>
  <c r="G44" i="127"/>
  <c r="G43" i="127"/>
  <c r="G42" i="127"/>
  <c r="G41" i="127"/>
  <c r="G40" i="127"/>
  <c r="G39" i="127"/>
  <c r="G38" i="127"/>
  <c r="G37" i="127"/>
  <c r="G36" i="127"/>
  <c r="G35" i="127"/>
  <c r="G34" i="127"/>
  <c r="G33" i="127"/>
  <c r="G32" i="127"/>
  <c r="G31" i="127"/>
  <c r="G30" i="127"/>
  <c r="G29" i="127"/>
  <c r="G28" i="127"/>
  <c r="G27" i="127"/>
  <c r="G26" i="127"/>
  <c r="G25" i="127"/>
  <c r="G24" i="127"/>
  <c r="G23" i="127"/>
  <c r="G22" i="127"/>
  <c r="G21" i="127"/>
  <c r="G20" i="127"/>
  <c r="G19" i="127"/>
  <c r="G18" i="127"/>
  <c r="G17" i="127"/>
  <c r="G16" i="127"/>
  <c r="G15" i="127"/>
  <c r="G14" i="127"/>
  <c r="G13" i="127"/>
  <c r="G12" i="127"/>
  <c r="F6" i="127"/>
  <c r="A3" i="127"/>
  <c r="A2" i="127"/>
  <c r="E14" i="126"/>
  <c r="C85" i="82" s="1"/>
  <c r="E13" i="126"/>
  <c r="C84" i="82" s="1"/>
  <c r="E12" i="126"/>
  <c r="C83" i="82" s="1"/>
  <c r="E11" i="126"/>
  <c r="C82" i="82" s="1"/>
  <c r="E6" i="126"/>
  <c r="A3" i="126"/>
  <c r="A2" i="126"/>
  <c r="G11" i="127" l="1"/>
  <c r="F13" i="127"/>
  <c r="H13" i="127"/>
  <c r="I13" i="127"/>
  <c r="J13" i="127"/>
  <c r="F14" i="127"/>
  <c r="H14" i="127"/>
  <c r="I14" i="127"/>
  <c r="J14" i="127"/>
  <c r="F12" i="127"/>
  <c r="F11" i="127" s="1"/>
  <c r="C86" i="82" s="1"/>
  <c r="H12" i="127"/>
  <c r="I12" i="127"/>
  <c r="J12" i="127"/>
  <c r="J11" i="127" s="1"/>
  <c r="C101" i="82"/>
  <c r="C100" i="82"/>
  <c r="C99" i="82"/>
  <c r="E15" i="126"/>
  <c r="C81" i="82" s="1"/>
  <c r="I11" i="127" l="1"/>
  <c r="C88" i="82" s="1"/>
  <c r="H11" i="127"/>
  <c r="C87" i="82" s="1"/>
  <c r="C89" i="82"/>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F9" i="125" s="1"/>
  <c r="H108" i="125"/>
  <c r="G108" i="125"/>
  <c r="H107" i="125"/>
  <c r="G107" i="125"/>
  <c r="H106" i="125"/>
  <c r="G106" i="125"/>
  <c r="H105" i="125"/>
  <c r="G105" i="125"/>
  <c r="H104" i="125"/>
  <c r="G104" i="125"/>
  <c r="H103" i="125"/>
  <c r="G103" i="125"/>
  <c r="H102" i="125"/>
  <c r="G102" i="125"/>
  <c r="H101" i="125"/>
  <c r="G101" i="125"/>
  <c r="H100" i="125"/>
  <c r="G100" i="125"/>
  <c r="H99" i="125"/>
  <c r="G99" i="125"/>
  <c r="H98" i="125"/>
  <c r="G98" i="125"/>
  <c r="H97" i="125"/>
  <c r="G97" i="125"/>
  <c r="H96" i="125"/>
  <c r="G96" i="125"/>
  <c r="H95" i="125"/>
  <c r="G95" i="125"/>
  <c r="H94" i="125"/>
  <c r="G94" i="125"/>
  <c r="H93" i="125"/>
  <c r="G93" i="125"/>
  <c r="H92" i="125"/>
  <c r="G92" i="125"/>
  <c r="H91" i="125"/>
  <c r="G91" i="125"/>
  <c r="H90" i="125"/>
  <c r="G90" i="125"/>
  <c r="H89" i="125"/>
  <c r="G89" i="125"/>
  <c r="H88" i="125"/>
  <c r="G88" i="125"/>
  <c r="H87" i="125"/>
  <c r="G87" i="125"/>
  <c r="H86" i="125"/>
  <c r="G86" i="125"/>
  <c r="H85" i="125"/>
  <c r="G85" i="125"/>
  <c r="H84" i="125"/>
  <c r="G84" i="125"/>
  <c r="H83" i="125"/>
  <c r="G83" i="125"/>
  <c r="H82" i="125"/>
  <c r="G82" i="125"/>
  <c r="H81" i="125"/>
  <c r="G81" i="125"/>
  <c r="H80" i="125"/>
  <c r="G80" i="125"/>
  <c r="H79" i="125"/>
  <c r="G79" i="125"/>
  <c r="H78" i="125"/>
  <c r="G78" i="125"/>
  <c r="H77" i="125"/>
  <c r="G77" i="125"/>
  <c r="H76" i="125"/>
  <c r="G76" i="125"/>
  <c r="H75" i="125"/>
  <c r="G75" i="125"/>
  <c r="H74" i="125"/>
  <c r="G74" i="125"/>
  <c r="H73" i="125"/>
  <c r="G73" i="125"/>
  <c r="H72" i="125"/>
  <c r="G72" i="125"/>
  <c r="H71" i="125"/>
  <c r="G71" i="125"/>
  <c r="H70" i="125"/>
  <c r="G70" i="125"/>
  <c r="H69" i="125"/>
  <c r="G69" i="125"/>
  <c r="H68" i="125"/>
  <c r="G68" i="125"/>
  <c r="H67" i="125"/>
  <c r="G67" i="125"/>
  <c r="H66" i="125"/>
  <c r="G66" i="125"/>
  <c r="H65" i="125"/>
  <c r="G65" i="125"/>
  <c r="H64" i="125"/>
  <c r="G64" i="125"/>
  <c r="H63" i="125"/>
  <c r="G63" i="125"/>
  <c r="H62" i="125"/>
  <c r="G62" i="125"/>
  <c r="H61" i="125"/>
  <c r="G61" i="125"/>
  <c r="H60" i="125"/>
  <c r="G60" i="125"/>
  <c r="H59" i="125"/>
  <c r="G59" i="125"/>
  <c r="H58" i="125"/>
  <c r="G58" i="125"/>
  <c r="H57" i="125"/>
  <c r="G57" i="125"/>
  <c r="H56" i="125"/>
  <c r="G56" i="125"/>
  <c r="H55" i="125"/>
  <c r="G55" i="125"/>
  <c r="H54" i="125"/>
  <c r="G54" i="125"/>
  <c r="H53" i="125"/>
  <c r="G53" i="125"/>
  <c r="H52" i="125"/>
  <c r="G52" i="125"/>
  <c r="H51" i="125"/>
  <c r="G51" i="125"/>
  <c r="H50" i="125"/>
  <c r="G50" i="125"/>
  <c r="H49" i="125"/>
  <c r="G49" i="125"/>
  <c r="H48" i="125"/>
  <c r="G48" i="125"/>
  <c r="H47" i="125"/>
  <c r="G47" i="125"/>
  <c r="H46" i="125"/>
  <c r="G46" i="125"/>
  <c r="H45" i="125"/>
  <c r="G45" i="125"/>
  <c r="H44" i="125"/>
  <c r="G44" i="125"/>
  <c r="H43" i="125"/>
  <c r="G43" i="125"/>
  <c r="H42" i="125"/>
  <c r="G42" i="125"/>
  <c r="H41" i="125"/>
  <c r="G41" i="125"/>
  <c r="H40" i="125"/>
  <c r="G40" i="125"/>
  <c r="H39" i="125"/>
  <c r="G39" i="125"/>
  <c r="H38" i="125"/>
  <c r="G38" i="125"/>
  <c r="H37" i="125"/>
  <c r="G37" i="125"/>
  <c r="H36" i="125"/>
  <c r="G36" i="125"/>
  <c r="H35" i="125"/>
  <c r="G35" i="125"/>
  <c r="H34" i="125"/>
  <c r="G34" i="125"/>
  <c r="H33" i="125"/>
  <c r="G33" i="125"/>
  <c r="H32" i="125"/>
  <c r="G32" i="125"/>
  <c r="H31" i="125"/>
  <c r="G31" i="125"/>
  <c r="H30" i="125"/>
  <c r="G30" i="125"/>
  <c r="H29" i="125"/>
  <c r="G29" i="125"/>
  <c r="H28" i="125"/>
  <c r="G28" i="125"/>
  <c r="H27" i="125"/>
  <c r="G27" i="125"/>
  <c r="H26" i="125"/>
  <c r="G26" i="125"/>
  <c r="H25" i="125"/>
  <c r="G25" i="125"/>
  <c r="H24" i="125"/>
  <c r="G24" i="125"/>
  <c r="H23" i="125"/>
  <c r="G23" i="125"/>
  <c r="H22" i="125"/>
  <c r="G22" i="125"/>
  <c r="H21" i="125"/>
  <c r="G21" i="125"/>
  <c r="H20" i="125"/>
  <c r="G20" i="125"/>
  <c r="H19" i="125"/>
  <c r="G19" i="125"/>
  <c r="H18" i="125"/>
  <c r="G18" i="125"/>
  <c r="H17" i="125"/>
  <c r="G17" i="125"/>
  <c r="H16" i="125"/>
  <c r="G16" i="125"/>
  <c r="H15" i="125"/>
  <c r="G15" i="125"/>
  <c r="H14" i="125"/>
  <c r="G14" i="125"/>
  <c r="H13" i="125"/>
  <c r="G13" i="125"/>
  <c r="H12" i="125"/>
  <c r="G12" i="125"/>
  <c r="H11" i="125"/>
  <c r="G11" i="125"/>
  <c r="H10" i="125"/>
  <c r="G10" i="125"/>
  <c r="F6" i="125"/>
  <c r="C76" i="82" l="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I108" i="124"/>
  <c r="H108" i="124"/>
  <c r="G108" i="124" s="1"/>
  <c r="I107" i="124"/>
  <c r="H107" i="124"/>
  <c r="G107" i="124" s="1"/>
  <c r="I106" i="124"/>
  <c r="H106" i="124"/>
  <c r="G106" i="124" s="1"/>
  <c r="I105" i="124"/>
  <c r="H105" i="124"/>
  <c r="G105" i="124" s="1"/>
  <c r="I104" i="124"/>
  <c r="H104" i="124"/>
  <c r="G104" i="124" s="1"/>
  <c r="I103" i="124"/>
  <c r="H103" i="124"/>
  <c r="G103" i="124" s="1"/>
  <c r="I102" i="124"/>
  <c r="H102" i="124"/>
  <c r="G102" i="124" s="1"/>
  <c r="I101" i="124"/>
  <c r="H101" i="124"/>
  <c r="G101" i="124" s="1"/>
  <c r="I100" i="124"/>
  <c r="H100" i="124"/>
  <c r="G100" i="124" s="1"/>
  <c r="I99" i="124"/>
  <c r="H99" i="124"/>
  <c r="G99" i="124" s="1"/>
  <c r="I98" i="124"/>
  <c r="H98" i="124"/>
  <c r="G98" i="124" s="1"/>
  <c r="I97" i="124"/>
  <c r="H97" i="124"/>
  <c r="G97" i="124" s="1"/>
  <c r="I96" i="124"/>
  <c r="H96" i="124"/>
  <c r="G96" i="124" s="1"/>
  <c r="I95" i="124"/>
  <c r="H95" i="124"/>
  <c r="G95" i="124" s="1"/>
  <c r="I94" i="124"/>
  <c r="H94" i="124"/>
  <c r="G94" i="124" s="1"/>
  <c r="I93" i="124"/>
  <c r="H93" i="124"/>
  <c r="G93" i="124" s="1"/>
  <c r="I92" i="124"/>
  <c r="H92" i="124"/>
  <c r="G92" i="124" s="1"/>
  <c r="I91" i="124"/>
  <c r="H91" i="124"/>
  <c r="G91" i="124" s="1"/>
  <c r="I90" i="124"/>
  <c r="H90" i="124"/>
  <c r="G90" i="124" s="1"/>
  <c r="I89" i="124"/>
  <c r="H89" i="124"/>
  <c r="G89" i="124" s="1"/>
  <c r="I88" i="124"/>
  <c r="H88" i="124"/>
  <c r="G88" i="124" s="1"/>
  <c r="I87" i="124"/>
  <c r="H87" i="124"/>
  <c r="G87" i="124" s="1"/>
  <c r="I86" i="124"/>
  <c r="H86" i="124"/>
  <c r="G86" i="124" s="1"/>
  <c r="I85" i="124"/>
  <c r="H85" i="124"/>
  <c r="G85" i="124" s="1"/>
  <c r="I84" i="124"/>
  <c r="H84" i="124"/>
  <c r="G84" i="124" s="1"/>
  <c r="I83" i="124"/>
  <c r="H83" i="124"/>
  <c r="G83" i="124" s="1"/>
  <c r="I82" i="124"/>
  <c r="H82" i="124"/>
  <c r="G82" i="124" s="1"/>
  <c r="I81" i="124"/>
  <c r="H81" i="124"/>
  <c r="G81" i="124" s="1"/>
  <c r="I80" i="124"/>
  <c r="H80" i="124"/>
  <c r="G80" i="124" s="1"/>
  <c r="I79" i="124"/>
  <c r="H79" i="124"/>
  <c r="G79" i="124" s="1"/>
  <c r="I78" i="124"/>
  <c r="H78" i="124"/>
  <c r="G78" i="124" s="1"/>
  <c r="I77" i="124"/>
  <c r="H77" i="124"/>
  <c r="G77" i="124" s="1"/>
  <c r="I76" i="124"/>
  <c r="H76" i="124"/>
  <c r="G76" i="124" s="1"/>
  <c r="I75" i="124"/>
  <c r="H75" i="124"/>
  <c r="G75" i="124" s="1"/>
  <c r="I74" i="124"/>
  <c r="H74" i="124"/>
  <c r="G74" i="124" s="1"/>
  <c r="I73" i="124"/>
  <c r="H73" i="124"/>
  <c r="G73" i="124" s="1"/>
  <c r="I72" i="124"/>
  <c r="H72" i="124"/>
  <c r="G72" i="124" s="1"/>
  <c r="I71" i="124"/>
  <c r="H71" i="124"/>
  <c r="G71" i="124" s="1"/>
  <c r="I70" i="124"/>
  <c r="H70" i="124"/>
  <c r="G70" i="124" s="1"/>
  <c r="I69" i="124"/>
  <c r="H69" i="124"/>
  <c r="G69" i="124" s="1"/>
  <c r="I68" i="124"/>
  <c r="H68" i="124"/>
  <c r="G68" i="124" s="1"/>
  <c r="I67" i="124"/>
  <c r="H67" i="124"/>
  <c r="G67" i="124" s="1"/>
  <c r="I66" i="124"/>
  <c r="H66" i="124"/>
  <c r="G66" i="124" s="1"/>
  <c r="I65" i="124"/>
  <c r="H65" i="124"/>
  <c r="G65" i="124" s="1"/>
  <c r="I64" i="124"/>
  <c r="H64" i="124"/>
  <c r="G64" i="124" s="1"/>
  <c r="I63" i="124"/>
  <c r="H63" i="124"/>
  <c r="G63" i="124" s="1"/>
  <c r="I62" i="124"/>
  <c r="H62" i="124"/>
  <c r="G62" i="124" s="1"/>
  <c r="I61" i="124"/>
  <c r="H61" i="124"/>
  <c r="G61" i="124" s="1"/>
  <c r="I60" i="124"/>
  <c r="H60" i="124"/>
  <c r="G60" i="124" s="1"/>
  <c r="I59" i="124"/>
  <c r="H59" i="124"/>
  <c r="G59" i="124" s="1"/>
  <c r="I58" i="124"/>
  <c r="H58" i="124"/>
  <c r="G58" i="124" s="1"/>
  <c r="I57" i="124"/>
  <c r="H57" i="124"/>
  <c r="G57" i="124" s="1"/>
  <c r="I56" i="124"/>
  <c r="H56" i="124"/>
  <c r="G56" i="124" s="1"/>
  <c r="I55" i="124"/>
  <c r="H55" i="124"/>
  <c r="G55" i="124" s="1"/>
  <c r="I54" i="124"/>
  <c r="H54" i="124"/>
  <c r="G54" i="124" s="1"/>
  <c r="I53" i="124"/>
  <c r="H53" i="124"/>
  <c r="G53" i="124" s="1"/>
  <c r="I52" i="124"/>
  <c r="H52" i="124"/>
  <c r="G52" i="124" s="1"/>
  <c r="I51" i="124"/>
  <c r="H51" i="124"/>
  <c r="G51" i="124" s="1"/>
  <c r="I50" i="124"/>
  <c r="H50" i="124"/>
  <c r="G50" i="124" s="1"/>
  <c r="I49" i="124"/>
  <c r="H49" i="124"/>
  <c r="G49" i="124" s="1"/>
  <c r="I48" i="124"/>
  <c r="H48" i="124"/>
  <c r="G48" i="124" s="1"/>
  <c r="I47" i="124"/>
  <c r="H47" i="124"/>
  <c r="G47" i="124" s="1"/>
  <c r="I46" i="124"/>
  <c r="H46" i="124"/>
  <c r="G46" i="124" s="1"/>
  <c r="I45" i="124"/>
  <c r="H45" i="124"/>
  <c r="G45" i="124" s="1"/>
  <c r="I44" i="124"/>
  <c r="H44" i="124"/>
  <c r="G44" i="124" s="1"/>
  <c r="I43" i="124"/>
  <c r="H43" i="124"/>
  <c r="G43" i="124" s="1"/>
  <c r="I42" i="124"/>
  <c r="H42" i="124"/>
  <c r="G42" i="124" s="1"/>
  <c r="I41" i="124"/>
  <c r="H41" i="124"/>
  <c r="G41" i="124" s="1"/>
  <c r="I40" i="124"/>
  <c r="H40" i="124"/>
  <c r="G40" i="124" s="1"/>
  <c r="I39" i="124"/>
  <c r="H39" i="124"/>
  <c r="G39" i="124" s="1"/>
  <c r="I38" i="124"/>
  <c r="H38" i="124"/>
  <c r="G38" i="124" s="1"/>
  <c r="I37" i="124"/>
  <c r="H37" i="124"/>
  <c r="G37" i="124" s="1"/>
  <c r="I36" i="124"/>
  <c r="H36" i="124"/>
  <c r="G36" i="124" s="1"/>
  <c r="I35" i="124"/>
  <c r="H35" i="124"/>
  <c r="G35" i="124" s="1"/>
  <c r="I34" i="124"/>
  <c r="H34" i="124"/>
  <c r="G34" i="124" s="1"/>
  <c r="I33" i="124"/>
  <c r="H33" i="124"/>
  <c r="G33" i="124" s="1"/>
  <c r="I32" i="124"/>
  <c r="H32" i="124"/>
  <c r="G32" i="124" s="1"/>
  <c r="I31" i="124"/>
  <c r="H31" i="124"/>
  <c r="G31" i="124" s="1"/>
  <c r="I30" i="124"/>
  <c r="H30" i="124"/>
  <c r="G30" i="124" s="1"/>
  <c r="I29" i="124"/>
  <c r="H29" i="124"/>
  <c r="G29" i="124" s="1"/>
  <c r="I28" i="124"/>
  <c r="H28" i="124"/>
  <c r="G28" i="124" s="1"/>
  <c r="I27" i="124"/>
  <c r="H27" i="124"/>
  <c r="G27" i="124" s="1"/>
  <c r="I26" i="124"/>
  <c r="H26" i="124"/>
  <c r="G26" i="124" s="1"/>
  <c r="I25" i="124"/>
  <c r="H25" i="124"/>
  <c r="G25" i="124" s="1"/>
  <c r="I24" i="124"/>
  <c r="H24" i="124"/>
  <c r="G24" i="124" s="1"/>
  <c r="I23" i="124"/>
  <c r="H23" i="124"/>
  <c r="G23" i="124" s="1"/>
  <c r="I22" i="124"/>
  <c r="H22" i="124"/>
  <c r="G22" i="124" s="1"/>
  <c r="I21" i="124"/>
  <c r="H21" i="124"/>
  <c r="G21" i="124" s="1"/>
  <c r="I20" i="124"/>
  <c r="H20" i="124"/>
  <c r="G20" i="124" s="1"/>
  <c r="I19" i="124"/>
  <c r="H19" i="124"/>
  <c r="G19" i="124" s="1"/>
  <c r="I18" i="124"/>
  <c r="H18" i="124"/>
  <c r="G18" i="124" s="1"/>
  <c r="I17" i="124"/>
  <c r="H17" i="124"/>
  <c r="G17" i="124" s="1"/>
  <c r="I16" i="124"/>
  <c r="H16" i="124"/>
  <c r="G16" i="124" s="1"/>
  <c r="I15" i="124"/>
  <c r="H15" i="124"/>
  <c r="G15" i="124" s="1"/>
  <c r="I14" i="124"/>
  <c r="H14" i="124"/>
  <c r="G14" i="124" s="1"/>
  <c r="I13" i="124"/>
  <c r="H13" i="124"/>
  <c r="G13" i="124" s="1"/>
  <c r="I12" i="124"/>
  <c r="H12" i="124"/>
  <c r="G12" i="124" s="1"/>
  <c r="I11" i="124"/>
  <c r="H11" i="124"/>
  <c r="G11" i="124" s="1"/>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8" i="123"/>
  <c r="E108" i="123"/>
  <c r="F107" i="123"/>
  <c r="E107" i="123"/>
  <c r="F106" i="123"/>
  <c r="E106" i="123"/>
  <c r="F105" i="123"/>
  <c r="E105" i="123"/>
  <c r="F104" i="123"/>
  <c r="E104" i="123"/>
  <c r="F103" i="123"/>
  <c r="E103" i="123"/>
  <c r="F102" i="123"/>
  <c r="E102" i="123"/>
  <c r="F101" i="123"/>
  <c r="E101" i="123"/>
  <c r="F100" i="123"/>
  <c r="E100" i="123"/>
  <c r="F99" i="123"/>
  <c r="E99" i="123"/>
  <c r="F98" i="123"/>
  <c r="E98" i="123"/>
  <c r="F97" i="123"/>
  <c r="E97" i="123"/>
  <c r="F96" i="123"/>
  <c r="E96" i="123"/>
  <c r="F95" i="123"/>
  <c r="E95" i="123"/>
  <c r="F94" i="123"/>
  <c r="E94" i="123"/>
  <c r="F93" i="123"/>
  <c r="E93" i="123"/>
  <c r="F92" i="123"/>
  <c r="E92" i="123"/>
  <c r="F91" i="123"/>
  <c r="E91" i="123"/>
  <c r="F90" i="123"/>
  <c r="E90" i="123"/>
  <c r="F89" i="123"/>
  <c r="E89" i="123"/>
  <c r="F88" i="123"/>
  <c r="E88" i="123"/>
  <c r="F87" i="123"/>
  <c r="E87" i="123"/>
  <c r="F86" i="123"/>
  <c r="E86" i="123"/>
  <c r="F85" i="123"/>
  <c r="E85" i="123"/>
  <c r="F84" i="123"/>
  <c r="E84" i="123"/>
  <c r="F83" i="123"/>
  <c r="E83" i="123"/>
  <c r="F82" i="123"/>
  <c r="E82" i="123"/>
  <c r="F81" i="123"/>
  <c r="E81" i="123"/>
  <c r="F80" i="123"/>
  <c r="E80" i="123"/>
  <c r="F79" i="123"/>
  <c r="E79" i="123"/>
  <c r="F78" i="123"/>
  <c r="E78" i="123"/>
  <c r="F77" i="123"/>
  <c r="E77" i="123"/>
  <c r="F76" i="123"/>
  <c r="E76" i="123"/>
  <c r="F75" i="123"/>
  <c r="E75" i="123"/>
  <c r="F74" i="123"/>
  <c r="E74" i="123"/>
  <c r="F73" i="123"/>
  <c r="E73" i="123"/>
  <c r="F72" i="123"/>
  <c r="E72" i="123"/>
  <c r="F71" i="123"/>
  <c r="E71" i="123"/>
  <c r="F70" i="123"/>
  <c r="E70" i="123"/>
  <c r="F69" i="123"/>
  <c r="E69" i="123"/>
  <c r="F68" i="123"/>
  <c r="E68" i="123"/>
  <c r="F67" i="123"/>
  <c r="E67" i="123"/>
  <c r="F66" i="123"/>
  <c r="E66" i="123"/>
  <c r="F65" i="123"/>
  <c r="E65" i="123"/>
  <c r="F64" i="123"/>
  <c r="E64" i="123"/>
  <c r="F63" i="123"/>
  <c r="E63" i="123"/>
  <c r="F62" i="123"/>
  <c r="E62" i="123"/>
  <c r="F61" i="123"/>
  <c r="E61" i="123"/>
  <c r="F60" i="123"/>
  <c r="E60" i="123"/>
  <c r="F59" i="123"/>
  <c r="E59" i="123"/>
  <c r="F58" i="123"/>
  <c r="E58" i="123"/>
  <c r="F57" i="123"/>
  <c r="E57" i="123"/>
  <c r="F56" i="123"/>
  <c r="E56" i="123"/>
  <c r="F55" i="123"/>
  <c r="E55" i="123"/>
  <c r="F54" i="123"/>
  <c r="E54" i="123"/>
  <c r="F53" i="123"/>
  <c r="E53" i="123"/>
  <c r="F52" i="123"/>
  <c r="E52" i="123"/>
  <c r="F51" i="123"/>
  <c r="E51" i="123"/>
  <c r="F50" i="123"/>
  <c r="E50" i="123"/>
  <c r="F49" i="123"/>
  <c r="E49" i="123"/>
  <c r="F48" i="123"/>
  <c r="E48" i="123"/>
  <c r="F47" i="123"/>
  <c r="E47" i="123"/>
  <c r="F46" i="123"/>
  <c r="E46" i="123"/>
  <c r="F45" i="123"/>
  <c r="E45" i="123"/>
  <c r="F44" i="123"/>
  <c r="E44" i="123"/>
  <c r="F43" i="123"/>
  <c r="E43" i="123"/>
  <c r="F42" i="123"/>
  <c r="E42" i="123"/>
  <c r="F41" i="123"/>
  <c r="E41" i="123"/>
  <c r="F40" i="123"/>
  <c r="E40" i="123"/>
  <c r="F39" i="123"/>
  <c r="E39" i="123"/>
  <c r="F38" i="123"/>
  <c r="E38" i="123"/>
  <c r="F37" i="123"/>
  <c r="E37" i="123"/>
  <c r="F36" i="123"/>
  <c r="E36" i="123"/>
  <c r="F35" i="123"/>
  <c r="E35" i="123"/>
  <c r="F34" i="123"/>
  <c r="E34" i="123"/>
  <c r="F33" i="123"/>
  <c r="E33" i="123"/>
  <c r="F32" i="123"/>
  <c r="E32" i="123"/>
  <c r="F31" i="123"/>
  <c r="E31" i="123"/>
  <c r="F30" i="123"/>
  <c r="E30" i="123"/>
  <c r="F29" i="123"/>
  <c r="E29" i="123"/>
  <c r="F28" i="123"/>
  <c r="E28" i="123"/>
  <c r="F27" i="123"/>
  <c r="E27" i="123"/>
  <c r="F26" i="123"/>
  <c r="E26" i="123"/>
  <c r="F25" i="123"/>
  <c r="E25" i="123"/>
  <c r="F24" i="123"/>
  <c r="E24" i="123"/>
  <c r="F23" i="123"/>
  <c r="E23" i="123"/>
  <c r="F22" i="123"/>
  <c r="E22" i="123"/>
  <c r="F21" i="123"/>
  <c r="E21" i="123"/>
  <c r="F20" i="123"/>
  <c r="E20" i="123"/>
  <c r="F19" i="123"/>
  <c r="E19" i="123"/>
  <c r="F18" i="123"/>
  <c r="E18" i="123"/>
  <c r="F17" i="123"/>
  <c r="E17" i="123"/>
  <c r="F16" i="123"/>
  <c r="E16" i="123"/>
  <c r="F15" i="123"/>
  <c r="E15" i="123"/>
  <c r="F14" i="123"/>
  <c r="E14" i="123"/>
  <c r="F13" i="123"/>
  <c r="E13" i="123"/>
  <c r="F12" i="123"/>
  <c r="E12" i="123"/>
  <c r="F11" i="123"/>
  <c r="E11"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I108" i="122"/>
  <c r="H108" i="122"/>
  <c r="G108" i="122" s="1"/>
  <c r="I107" i="122"/>
  <c r="H107" i="122"/>
  <c r="G107" i="122" s="1"/>
  <c r="I106" i="122"/>
  <c r="H106" i="122"/>
  <c r="G106" i="122" s="1"/>
  <c r="I105" i="122"/>
  <c r="H105" i="122"/>
  <c r="G105" i="122" s="1"/>
  <c r="I104" i="122"/>
  <c r="H104" i="122"/>
  <c r="G104" i="122" s="1"/>
  <c r="I103" i="122"/>
  <c r="H103" i="122"/>
  <c r="G103" i="122" s="1"/>
  <c r="I102" i="122"/>
  <c r="H102" i="122"/>
  <c r="G102" i="122" s="1"/>
  <c r="I101" i="122"/>
  <c r="H101" i="122"/>
  <c r="G101" i="122" s="1"/>
  <c r="I100" i="122"/>
  <c r="H100" i="122"/>
  <c r="G100" i="122" s="1"/>
  <c r="I99" i="122"/>
  <c r="H99" i="122"/>
  <c r="G99" i="122" s="1"/>
  <c r="I98" i="122"/>
  <c r="H98" i="122"/>
  <c r="G98" i="122" s="1"/>
  <c r="I97" i="122"/>
  <c r="H97" i="122"/>
  <c r="G97" i="122" s="1"/>
  <c r="I96" i="122"/>
  <c r="H96" i="122"/>
  <c r="G96" i="122" s="1"/>
  <c r="I95" i="122"/>
  <c r="H95" i="122"/>
  <c r="G95" i="122" s="1"/>
  <c r="I94" i="122"/>
  <c r="H94" i="122"/>
  <c r="G94" i="122" s="1"/>
  <c r="I93" i="122"/>
  <c r="H93" i="122"/>
  <c r="G93" i="122" s="1"/>
  <c r="I92" i="122"/>
  <c r="H92" i="122"/>
  <c r="G92" i="122" s="1"/>
  <c r="I91" i="122"/>
  <c r="H91" i="122"/>
  <c r="G91" i="122" s="1"/>
  <c r="I90" i="122"/>
  <c r="H90" i="122"/>
  <c r="G90" i="122" s="1"/>
  <c r="I89" i="122"/>
  <c r="H89" i="122"/>
  <c r="G89" i="122" s="1"/>
  <c r="I88" i="122"/>
  <c r="H88" i="122"/>
  <c r="G88" i="122" s="1"/>
  <c r="I87" i="122"/>
  <c r="H87" i="122"/>
  <c r="G87" i="122" s="1"/>
  <c r="I86" i="122"/>
  <c r="H86" i="122"/>
  <c r="G86" i="122" s="1"/>
  <c r="I85" i="122"/>
  <c r="H85" i="122"/>
  <c r="G85" i="122" s="1"/>
  <c r="I84" i="122"/>
  <c r="H84" i="122"/>
  <c r="G84" i="122" s="1"/>
  <c r="I83" i="122"/>
  <c r="H83" i="122"/>
  <c r="G83" i="122" s="1"/>
  <c r="I82" i="122"/>
  <c r="H82" i="122"/>
  <c r="G82" i="122" s="1"/>
  <c r="I81" i="122"/>
  <c r="H81" i="122"/>
  <c r="G81" i="122" s="1"/>
  <c r="I80" i="122"/>
  <c r="H80" i="122"/>
  <c r="G80" i="122" s="1"/>
  <c r="I79" i="122"/>
  <c r="H79" i="122"/>
  <c r="G79" i="122" s="1"/>
  <c r="I78" i="122"/>
  <c r="H78" i="122"/>
  <c r="G78" i="122" s="1"/>
  <c r="I77" i="122"/>
  <c r="H77" i="122"/>
  <c r="G77" i="122" s="1"/>
  <c r="I76" i="122"/>
  <c r="H76" i="122"/>
  <c r="G76" i="122" s="1"/>
  <c r="I75" i="122"/>
  <c r="H75" i="122"/>
  <c r="G75" i="122" s="1"/>
  <c r="I74" i="122"/>
  <c r="H74" i="122"/>
  <c r="G74" i="122" s="1"/>
  <c r="I73" i="122"/>
  <c r="H73" i="122"/>
  <c r="G73" i="122" s="1"/>
  <c r="I72" i="122"/>
  <c r="H72" i="122"/>
  <c r="G72" i="122" s="1"/>
  <c r="I71" i="122"/>
  <c r="H71" i="122"/>
  <c r="G71" i="122" s="1"/>
  <c r="I70" i="122"/>
  <c r="H70" i="122"/>
  <c r="G70" i="122" s="1"/>
  <c r="I69" i="122"/>
  <c r="H69" i="122"/>
  <c r="G69" i="122" s="1"/>
  <c r="I68" i="122"/>
  <c r="H68" i="122"/>
  <c r="G68" i="122" s="1"/>
  <c r="I67" i="122"/>
  <c r="H67" i="122"/>
  <c r="G67" i="122" s="1"/>
  <c r="I66" i="122"/>
  <c r="H66" i="122"/>
  <c r="G66" i="122" s="1"/>
  <c r="I65" i="122"/>
  <c r="H65" i="122"/>
  <c r="G65" i="122" s="1"/>
  <c r="I64" i="122"/>
  <c r="H64" i="122"/>
  <c r="G64" i="122" s="1"/>
  <c r="I63" i="122"/>
  <c r="H63" i="122"/>
  <c r="G63" i="122" s="1"/>
  <c r="I62" i="122"/>
  <c r="H62" i="122"/>
  <c r="G62" i="122" s="1"/>
  <c r="I61" i="122"/>
  <c r="H61" i="122"/>
  <c r="G61" i="122" s="1"/>
  <c r="I60" i="122"/>
  <c r="H60" i="122"/>
  <c r="G60" i="122" s="1"/>
  <c r="I59" i="122"/>
  <c r="H59" i="122"/>
  <c r="G59" i="122" s="1"/>
  <c r="I58" i="122"/>
  <c r="H58" i="122"/>
  <c r="G58" i="122" s="1"/>
  <c r="I57" i="122"/>
  <c r="H57" i="122"/>
  <c r="G57" i="122" s="1"/>
  <c r="I56" i="122"/>
  <c r="H56" i="122"/>
  <c r="G56" i="122" s="1"/>
  <c r="I55" i="122"/>
  <c r="H55" i="122"/>
  <c r="G55" i="122" s="1"/>
  <c r="I54" i="122"/>
  <c r="H54" i="122"/>
  <c r="G54" i="122" s="1"/>
  <c r="I53" i="122"/>
  <c r="H53" i="122"/>
  <c r="G53" i="122" s="1"/>
  <c r="I52" i="122"/>
  <c r="H52" i="122"/>
  <c r="G52" i="122" s="1"/>
  <c r="I51" i="122"/>
  <c r="H51" i="122"/>
  <c r="G51" i="122" s="1"/>
  <c r="I50" i="122"/>
  <c r="H50" i="122"/>
  <c r="G50" i="122" s="1"/>
  <c r="I49" i="122"/>
  <c r="H49" i="122"/>
  <c r="G49" i="122" s="1"/>
  <c r="I48" i="122"/>
  <c r="H48" i="122"/>
  <c r="G48" i="122" s="1"/>
  <c r="I47" i="122"/>
  <c r="H47" i="122"/>
  <c r="G47" i="122" s="1"/>
  <c r="I46" i="122"/>
  <c r="H46" i="122"/>
  <c r="G46" i="122" s="1"/>
  <c r="I45" i="122"/>
  <c r="H45" i="122"/>
  <c r="G45" i="122" s="1"/>
  <c r="I44" i="122"/>
  <c r="H44" i="122"/>
  <c r="G44" i="122" s="1"/>
  <c r="I43" i="122"/>
  <c r="H43" i="122"/>
  <c r="G43" i="122" s="1"/>
  <c r="I42" i="122"/>
  <c r="H42" i="122"/>
  <c r="G42" i="122" s="1"/>
  <c r="I41" i="122"/>
  <c r="H41" i="122"/>
  <c r="G41" i="122" s="1"/>
  <c r="I40" i="122"/>
  <c r="H40" i="122"/>
  <c r="G40" i="122" s="1"/>
  <c r="I39" i="122"/>
  <c r="H39" i="122"/>
  <c r="G39" i="122" s="1"/>
  <c r="I38" i="122"/>
  <c r="H38" i="122"/>
  <c r="G38" i="122" s="1"/>
  <c r="I37" i="122"/>
  <c r="H37" i="122"/>
  <c r="G37" i="122" s="1"/>
  <c r="I36" i="122"/>
  <c r="H36" i="122"/>
  <c r="G36" i="122" s="1"/>
  <c r="I35" i="122"/>
  <c r="H35" i="122"/>
  <c r="G35" i="122" s="1"/>
  <c r="I34" i="122"/>
  <c r="H34" i="122"/>
  <c r="G34" i="122" s="1"/>
  <c r="I33" i="122"/>
  <c r="H33" i="122"/>
  <c r="G33" i="122" s="1"/>
  <c r="I32" i="122"/>
  <c r="H32" i="122"/>
  <c r="G32" i="122" s="1"/>
  <c r="I31" i="122"/>
  <c r="H31" i="122"/>
  <c r="G31" i="122" s="1"/>
  <c r="I30" i="122"/>
  <c r="H30" i="122"/>
  <c r="G30" i="122" s="1"/>
  <c r="I29" i="122"/>
  <c r="H29" i="122"/>
  <c r="G29" i="122" s="1"/>
  <c r="I28" i="122"/>
  <c r="H28" i="122"/>
  <c r="G28" i="122" s="1"/>
  <c r="I27" i="122"/>
  <c r="H27" i="122"/>
  <c r="G27" i="122" s="1"/>
  <c r="I26" i="122"/>
  <c r="H26" i="122"/>
  <c r="G26" i="122" s="1"/>
  <c r="I25" i="122"/>
  <c r="H25" i="122"/>
  <c r="G25" i="122" s="1"/>
  <c r="I24" i="122"/>
  <c r="H24" i="122"/>
  <c r="G24" i="122" s="1"/>
  <c r="I23" i="122"/>
  <c r="H23" i="122"/>
  <c r="G23" i="122" s="1"/>
  <c r="I22" i="122"/>
  <c r="H22" i="122"/>
  <c r="G22" i="122" s="1"/>
  <c r="I21" i="122"/>
  <c r="H21" i="122"/>
  <c r="G21" i="122" s="1"/>
  <c r="I20" i="122"/>
  <c r="H20" i="122"/>
  <c r="G20" i="122" s="1"/>
  <c r="I19" i="122"/>
  <c r="H19" i="122"/>
  <c r="G19" i="122" s="1"/>
  <c r="I18" i="122"/>
  <c r="H18" i="122"/>
  <c r="G18" i="122" s="1"/>
  <c r="I17" i="122"/>
  <c r="H17" i="122"/>
  <c r="G17" i="122" s="1"/>
  <c r="I16" i="122"/>
  <c r="H16" i="122"/>
  <c r="G16" i="122" s="1"/>
  <c r="I15" i="122"/>
  <c r="H15" i="122"/>
  <c r="G15" i="122" s="1"/>
  <c r="I14" i="122"/>
  <c r="H14" i="122"/>
  <c r="G14" i="122" s="1"/>
  <c r="I13" i="122"/>
  <c r="H13" i="122"/>
  <c r="G13" i="122" s="1"/>
  <c r="I12" i="122"/>
  <c r="H12"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K108" i="121"/>
  <c r="J108" i="121"/>
  <c r="I108" i="121" s="1"/>
  <c r="K107" i="121"/>
  <c r="J107" i="121"/>
  <c r="I107" i="121" s="1"/>
  <c r="K106" i="121"/>
  <c r="J106" i="121"/>
  <c r="I106" i="121" s="1"/>
  <c r="K105" i="121"/>
  <c r="J105" i="121"/>
  <c r="I105" i="121" s="1"/>
  <c r="K104" i="121"/>
  <c r="J104" i="121"/>
  <c r="I104" i="121" s="1"/>
  <c r="K103" i="121"/>
  <c r="J103" i="121"/>
  <c r="I103" i="121" s="1"/>
  <c r="K102" i="121"/>
  <c r="J102" i="121"/>
  <c r="I102" i="121" s="1"/>
  <c r="K101" i="121"/>
  <c r="J101" i="121"/>
  <c r="I101" i="121" s="1"/>
  <c r="K100" i="121"/>
  <c r="J100" i="121"/>
  <c r="I100" i="121" s="1"/>
  <c r="K99" i="121"/>
  <c r="J99" i="121"/>
  <c r="I99" i="121" s="1"/>
  <c r="K98" i="121"/>
  <c r="J98" i="121"/>
  <c r="I98" i="121" s="1"/>
  <c r="K97" i="121"/>
  <c r="J97" i="121"/>
  <c r="I97" i="121" s="1"/>
  <c r="K96" i="121"/>
  <c r="J96" i="121"/>
  <c r="I96" i="121" s="1"/>
  <c r="K95" i="121"/>
  <c r="J95" i="121"/>
  <c r="I95" i="121" s="1"/>
  <c r="K94" i="121"/>
  <c r="J94" i="121"/>
  <c r="I94" i="121" s="1"/>
  <c r="K93" i="121"/>
  <c r="J93" i="121"/>
  <c r="I93" i="121" s="1"/>
  <c r="K92" i="121"/>
  <c r="J92" i="121"/>
  <c r="I92" i="121" s="1"/>
  <c r="K91" i="121"/>
  <c r="J91" i="121"/>
  <c r="I91" i="121" s="1"/>
  <c r="K90" i="121"/>
  <c r="J90" i="121"/>
  <c r="I90" i="121" s="1"/>
  <c r="K89" i="121"/>
  <c r="J89" i="121"/>
  <c r="I89" i="121" s="1"/>
  <c r="K88" i="121"/>
  <c r="J88" i="121"/>
  <c r="I88" i="121" s="1"/>
  <c r="K87" i="121"/>
  <c r="J87" i="121"/>
  <c r="I87" i="121" s="1"/>
  <c r="K86" i="121"/>
  <c r="J86" i="121"/>
  <c r="I86" i="121" s="1"/>
  <c r="K85" i="121"/>
  <c r="J85" i="121"/>
  <c r="I85" i="121" s="1"/>
  <c r="K84" i="121"/>
  <c r="J84" i="121"/>
  <c r="I84" i="121" s="1"/>
  <c r="K83" i="121"/>
  <c r="J83" i="121"/>
  <c r="I83" i="121" s="1"/>
  <c r="K82" i="121"/>
  <c r="J82" i="121"/>
  <c r="I82" i="121" s="1"/>
  <c r="K81" i="121"/>
  <c r="J81" i="121"/>
  <c r="I81" i="121" s="1"/>
  <c r="K80" i="121"/>
  <c r="J80" i="121"/>
  <c r="I80" i="121" s="1"/>
  <c r="K79" i="121"/>
  <c r="J79" i="121"/>
  <c r="I79" i="121" s="1"/>
  <c r="K78" i="121"/>
  <c r="J78" i="121"/>
  <c r="I78" i="121" s="1"/>
  <c r="K77" i="121"/>
  <c r="J77" i="121"/>
  <c r="I77" i="121" s="1"/>
  <c r="K76" i="121"/>
  <c r="J76" i="121"/>
  <c r="I76" i="121" s="1"/>
  <c r="K75" i="121"/>
  <c r="J75" i="121"/>
  <c r="I75" i="121" s="1"/>
  <c r="K74" i="121"/>
  <c r="J74" i="121"/>
  <c r="I74" i="121" s="1"/>
  <c r="K73" i="121"/>
  <c r="J73" i="121"/>
  <c r="I73" i="121" s="1"/>
  <c r="K72" i="121"/>
  <c r="J72" i="121"/>
  <c r="I72" i="121" s="1"/>
  <c r="K71" i="121"/>
  <c r="J71" i="121"/>
  <c r="I71" i="121" s="1"/>
  <c r="K70" i="121"/>
  <c r="J70" i="121"/>
  <c r="I70" i="121" s="1"/>
  <c r="K69" i="121"/>
  <c r="J69" i="121"/>
  <c r="I69" i="121" s="1"/>
  <c r="K68" i="121"/>
  <c r="J68" i="121"/>
  <c r="I68" i="121" s="1"/>
  <c r="K67" i="121"/>
  <c r="J67" i="121"/>
  <c r="I67" i="121" s="1"/>
  <c r="K66" i="121"/>
  <c r="J66" i="121"/>
  <c r="I66" i="121" s="1"/>
  <c r="K65" i="121"/>
  <c r="J65" i="121"/>
  <c r="I65" i="121" s="1"/>
  <c r="K64" i="121"/>
  <c r="J64" i="121"/>
  <c r="I64" i="121" s="1"/>
  <c r="K63" i="121"/>
  <c r="J63" i="121"/>
  <c r="I63" i="121" s="1"/>
  <c r="K62" i="121"/>
  <c r="J62" i="121"/>
  <c r="I62" i="121" s="1"/>
  <c r="K61" i="121"/>
  <c r="J61" i="121"/>
  <c r="I61" i="121" s="1"/>
  <c r="K60" i="121"/>
  <c r="J60" i="121"/>
  <c r="I60" i="121" s="1"/>
  <c r="K59" i="121"/>
  <c r="J59" i="121"/>
  <c r="I59" i="121" s="1"/>
  <c r="K58" i="121"/>
  <c r="J58" i="121"/>
  <c r="I58" i="121" s="1"/>
  <c r="K57" i="121"/>
  <c r="J57" i="121"/>
  <c r="I57" i="121" s="1"/>
  <c r="K56" i="121"/>
  <c r="J56" i="121"/>
  <c r="I56" i="121" s="1"/>
  <c r="K55" i="121"/>
  <c r="J55" i="121"/>
  <c r="I55" i="121" s="1"/>
  <c r="K54" i="121"/>
  <c r="J54" i="121"/>
  <c r="I54" i="121" s="1"/>
  <c r="K53" i="121"/>
  <c r="J53" i="121"/>
  <c r="I53" i="121" s="1"/>
  <c r="K52" i="121"/>
  <c r="J52" i="121"/>
  <c r="I52" i="121" s="1"/>
  <c r="K51" i="121"/>
  <c r="J51" i="121"/>
  <c r="I51" i="121" s="1"/>
  <c r="K50" i="121"/>
  <c r="J50" i="121"/>
  <c r="I50" i="121" s="1"/>
  <c r="K49" i="121"/>
  <c r="J49" i="121"/>
  <c r="I49" i="121" s="1"/>
  <c r="K48" i="121"/>
  <c r="J48" i="121"/>
  <c r="I48" i="121" s="1"/>
  <c r="K47" i="121"/>
  <c r="J47" i="121"/>
  <c r="I47" i="121" s="1"/>
  <c r="K46" i="121"/>
  <c r="J46" i="121"/>
  <c r="I46" i="121" s="1"/>
  <c r="K45" i="121"/>
  <c r="J45" i="121"/>
  <c r="I45" i="121" s="1"/>
  <c r="K44" i="121"/>
  <c r="J44" i="121"/>
  <c r="I44" i="121" s="1"/>
  <c r="K43" i="121"/>
  <c r="J43" i="121"/>
  <c r="I43" i="121" s="1"/>
  <c r="K42" i="121"/>
  <c r="J42" i="121"/>
  <c r="I42" i="121" s="1"/>
  <c r="K41" i="121"/>
  <c r="J41" i="121"/>
  <c r="I41" i="121" s="1"/>
  <c r="K40" i="121"/>
  <c r="J40" i="121"/>
  <c r="I40" i="121" s="1"/>
  <c r="K39" i="121"/>
  <c r="J39" i="121"/>
  <c r="I39" i="121" s="1"/>
  <c r="K38" i="121"/>
  <c r="J38" i="121"/>
  <c r="I38" i="121" s="1"/>
  <c r="K37" i="121"/>
  <c r="J37" i="121"/>
  <c r="I37" i="121" s="1"/>
  <c r="K36" i="121"/>
  <c r="J36" i="121"/>
  <c r="I36" i="121" s="1"/>
  <c r="K35" i="121"/>
  <c r="J35" i="121"/>
  <c r="I35" i="121" s="1"/>
  <c r="K34" i="121"/>
  <c r="J34" i="121"/>
  <c r="I34" i="121" s="1"/>
  <c r="K33" i="121"/>
  <c r="J33" i="121"/>
  <c r="I33" i="121" s="1"/>
  <c r="K32" i="121"/>
  <c r="J32" i="121"/>
  <c r="I32" i="121" s="1"/>
  <c r="K31" i="121"/>
  <c r="J31" i="121"/>
  <c r="I31" i="121" s="1"/>
  <c r="K30" i="121"/>
  <c r="J30" i="121"/>
  <c r="I30" i="121" s="1"/>
  <c r="K29" i="121"/>
  <c r="J29" i="121"/>
  <c r="I29" i="121" s="1"/>
  <c r="K28" i="121"/>
  <c r="J28" i="121"/>
  <c r="I28" i="121" s="1"/>
  <c r="K27" i="121"/>
  <c r="J27" i="121"/>
  <c r="I27" i="121" s="1"/>
  <c r="K26" i="121"/>
  <c r="J26" i="121"/>
  <c r="I26" i="121" s="1"/>
  <c r="K25" i="121"/>
  <c r="J25" i="121"/>
  <c r="I25" i="121" s="1"/>
  <c r="K24" i="121"/>
  <c r="J24" i="121"/>
  <c r="I24" i="121" s="1"/>
  <c r="K23" i="121"/>
  <c r="J23" i="121"/>
  <c r="I23" i="121" s="1"/>
  <c r="K22" i="121"/>
  <c r="J22" i="121"/>
  <c r="I22" i="121" s="1"/>
  <c r="K21" i="121"/>
  <c r="J21" i="121"/>
  <c r="I21" i="121" s="1"/>
  <c r="K20" i="121"/>
  <c r="J20" i="121"/>
  <c r="I20" i="121" s="1"/>
  <c r="K19" i="121"/>
  <c r="J19" i="121"/>
  <c r="I19" i="121" s="1"/>
  <c r="K18" i="121"/>
  <c r="J18" i="121"/>
  <c r="I18" i="121" s="1"/>
  <c r="K17" i="121"/>
  <c r="J17" i="121"/>
  <c r="I17" i="121" s="1"/>
  <c r="K16" i="121"/>
  <c r="J16" i="121"/>
  <c r="I16" i="121" s="1"/>
  <c r="K15" i="121"/>
  <c r="J15" i="121"/>
  <c r="I15" i="121" s="1"/>
  <c r="K14" i="121"/>
  <c r="J14" i="121"/>
  <c r="I14" i="121" s="1"/>
  <c r="K13" i="121"/>
  <c r="J13" i="121"/>
  <c r="I13" i="121" s="1"/>
  <c r="K12" i="121"/>
  <c r="J12" i="121"/>
  <c r="I12" i="121" s="1"/>
  <c r="K11" i="121"/>
  <c r="J11" i="121"/>
  <c r="I11" i="121" s="1"/>
  <c r="K10" i="121"/>
  <c r="J10" i="121"/>
  <c r="I10" i="121" s="1"/>
  <c r="I9" i="121" s="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9" i="64" s="1"/>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E9" i="63" s="1"/>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K11" i="23"/>
  <c r="L12" i="23"/>
  <c r="M12" i="23"/>
  <c r="K13" i="23"/>
  <c r="K14" i="23"/>
  <c r="L14" i="23"/>
  <c r="M14" i="23"/>
  <c r="K15" i="23"/>
  <c r="L15" i="23"/>
  <c r="M15" i="23"/>
  <c r="K16" i="23"/>
  <c r="L16" i="23"/>
  <c r="M16" i="23"/>
  <c r="K17" i="23"/>
  <c r="L17" i="23"/>
  <c r="M17" i="23"/>
  <c r="K18" i="23"/>
  <c r="L18" i="23"/>
  <c r="M18" i="23"/>
  <c r="K19" i="23"/>
  <c r="L19" i="23"/>
  <c r="M19" i="23"/>
  <c r="K20" i="23"/>
  <c r="L20" i="23"/>
  <c r="M20" i="23"/>
  <c r="K21" i="23"/>
  <c r="L21" i="23"/>
  <c r="M21" i="23"/>
  <c r="K22" i="23"/>
  <c r="L22" i="23"/>
  <c r="M22" i="23"/>
  <c r="K23" i="23"/>
  <c r="L23" i="23"/>
  <c r="M23" i="23"/>
  <c r="K24" i="23"/>
  <c r="L24" i="23"/>
  <c r="M24" i="23"/>
  <c r="K25" i="23"/>
  <c r="L25" i="23"/>
  <c r="M25" i="23"/>
  <c r="K26" i="23"/>
  <c r="L26" i="23"/>
  <c r="M26" i="23"/>
  <c r="K27" i="23"/>
  <c r="L27" i="23"/>
  <c r="M27" i="23"/>
  <c r="K28" i="23"/>
  <c r="L28" i="23"/>
  <c r="M28" i="23"/>
  <c r="K29" i="23"/>
  <c r="L29" i="23"/>
  <c r="M29" i="23"/>
  <c r="K30" i="23"/>
  <c r="L30" i="23"/>
  <c r="M30" i="23"/>
  <c r="K31" i="23"/>
  <c r="L31" i="23"/>
  <c r="M31" i="23"/>
  <c r="K32" i="23"/>
  <c r="L32" i="23"/>
  <c r="M32" i="23"/>
  <c r="K33" i="23"/>
  <c r="L33" i="23"/>
  <c r="M33" i="23"/>
  <c r="K34" i="23"/>
  <c r="L34" i="23"/>
  <c r="M34" i="23"/>
  <c r="K35" i="23"/>
  <c r="L35" i="23"/>
  <c r="M35" i="23"/>
  <c r="K36" i="23"/>
  <c r="L36" i="23"/>
  <c r="M36" i="23"/>
  <c r="K37" i="23"/>
  <c r="L37" i="23"/>
  <c r="M37" i="23"/>
  <c r="K38" i="23"/>
  <c r="L38" i="23"/>
  <c r="M38" i="23"/>
  <c r="K39" i="23"/>
  <c r="L39" i="23"/>
  <c r="M39" i="23"/>
  <c r="K40" i="23"/>
  <c r="L40" i="23"/>
  <c r="M40" i="23"/>
  <c r="K41" i="23"/>
  <c r="L41" i="23"/>
  <c r="M41" i="23"/>
  <c r="K42" i="23"/>
  <c r="L42" i="23"/>
  <c r="M42" i="23"/>
  <c r="K43" i="23"/>
  <c r="L43" i="23"/>
  <c r="M43" i="23"/>
  <c r="K44" i="23"/>
  <c r="L44" i="23"/>
  <c r="M44" i="23"/>
  <c r="K45" i="23"/>
  <c r="L45" i="23"/>
  <c r="M45" i="23"/>
  <c r="K46" i="23"/>
  <c r="L46" i="23"/>
  <c r="M46" i="23"/>
  <c r="K47" i="23"/>
  <c r="L47" i="23"/>
  <c r="M47" i="23"/>
  <c r="K48" i="23"/>
  <c r="L48" i="23"/>
  <c r="M48" i="23"/>
  <c r="K49" i="23"/>
  <c r="L49" i="23"/>
  <c r="M49" i="23"/>
  <c r="K50" i="23"/>
  <c r="L50" i="23"/>
  <c r="M50" i="23"/>
  <c r="K51" i="23"/>
  <c r="L51" i="23"/>
  <c r="M51" i="23"/>
  <c r="K52" i="23"/>
  <c r="L52" i="23"/>
  <c r="M52" i="23"/>
  <c r="K53" i="23"/>
  <c r="L53" i="23"/>
  <c r="M53" i="23"/>
  <c r="K54" i="23"/>
  <c r="L54" i="23"/>
  <c r="M54" i="23"/>
  <c r="K55" i="23"/>
  <c r="L55" i="23"/>
  <c r="M55" i="23"/>
  <c r="K56" i="23"/>
  <c r="L56" i="23"/>
  <c r="M56" i="23"/>
  <c r="K57" i="23"/>
  <c r="L57" i="23"/>
  <c r="M57" i="23"/>
  <c r="K58" i="23"/>
  <c r="L58" i="23"/>
  <c r="M58" i="23"/>
  <c r="K59" i="23"/>
  <c r="L59" i="23"/>
  <c r="M59" i="23"/>
  <c r="K60" i="23"/>
  <c r="L60" i="23"/>
  <c r="M60" i="23"/>
  <c r="K61" i="23"/>
  <c r="L61" i="23"/>
  <c r="M61" i="23"/>
  <c r="K62" i="23"/>
  <c r="L62" i="23"/>
  <c r="M62" i="23"/>
  <c r="K63" i="23"/>
  <c r="L63" i="23"/>
  <c r="M63" i="23"/>
  <c r="K64" i="23"/>
  <c r="L64" i="23"/>
  <c r="M64" i="23"/>
  <c r="K65" i="23"/>
  <c r="L65" i="23"/>
  <c r="M65" i="23"/>
  <c r="K66" i="23"/>
  <c r="L66" i="23"/>
  <c r="M66" i="23"/>
  <c r="K67" i="23"/>
  <c r="L67" i="23"/>
  <c r="M67" i="23"/>
  <c r="K68" i="23"/>
  <c r="L68" i="23"/>
  <c r="M68" i="23"/>
  <c r="K69" i="23"/>
  <c r="L69" i="23"/>
  <c r="M69" i="23"/>
  <c r="K70" i="23"/>
  <c r="L70" i="23"/>
  <c r="M70" i="23"/>
  <c r="K71" i="23"/>
  <c r="L71" i="23"/>
  <c r="M71" i="23"/>
  <c r="K72" i="23"/>
  <c r="L72" i="23"/>
  <c r="M72" i="23"/>
  <c r="K73" i="23"/>
  <c r="L73" i="23"/>
  <c r="M73" i="23"/>
  <c r="K74" i="23"/>
  <c r="L74" i="23"/>
  <c r="M74" i="23"/>
  <c r="K75" i="23"/>
  <c r="L75" i="23"/>
  <c r="M75" i="23"/>
  <c r="K76" i="23"/>
  <c r="L76" i="23"/>
  <c r="M76" i="23"/>
  <c r="K77" i="23"/>
  <c r="L77" i="23"/>
  <c r="M77" i="23"/>
  <c r="K78" i="23"/>
  <c r="L78" i="23"/>
  <c r="M78" i="23"/>
  <c r="K79" i="23"/>
  <c r="L79" i="23"/>
  <c r="M79" i="23"/>
  <c r="K80" i="23"/>
  <c r="L80" i="23"/>
  <c r="M80" i="23"/>
  <c r="K81" i="23"/>
  <c r="L81" i="23"/>
  <c r="M81" i="23"/>
  <c r="K82" i="23"/>
  <c r="L82" i="23"/>
  <c r="M82" i="23"/>
  <c r="K83" i="23"/>
  <c r="L83" i="23"/>
  <c r="M83" i="23"/>
  <c r="K84" i="23"/>
  <c r="L84" i="23"/>
  <c r="M84" i="23"/>
  <c r="K85" i="23"/>
  <c r="L85" i="23"/>
  <c r="M85" i="23"/>
  <c r="K86" i="23"/>
  <c r="L86" i="23"/>
  <c r="M86" i="23"/>
  <c r="K87" i="23"/>
  <c r="L87" i="23"/>
  <c r="M87" i="23"/>
  <c r="K88" i="23"/>
  <c r="L88" i="23"/>
  <c r="M88" i="23"/>
  <c r="K89" i="23"/>
  <c r="L89" i="23"/>
  <c r="M89" i="23"/>
  <c r="K90" i="23"/>
  <c r="L90" i="23"/>
  <c r="M90" i="23"/>
  <c r="K91" i="23"/>
  <c r="L91" i="23"/>
  <c r="M91" i="23"/>
  <c r="K92" i="23"/>
  <c r="L92" i="23"/>
  <c r="M92" i="23"/>
  <c r="K93" i="23"/>
  <c r="L93" i="23"/>
  <c r="M93" i="23"/>
  <c r="K94" i="23"/>
  <c r="L94" i="23"/>
  <c r="M94" i="23"/>
  <c r="K95" i="23"/>
  <c r="L95" i="23"/>
  <c r="M95" i="23"/>
  <c r="K96" i="23"/>
  <c r="L96" i="23"/>
  <c r="M96" i="23"/>
  <c r="K97" i="23"/>
  <c r="L97" i="23"/>
  <c r="M97" i="23"/>
  <c r="K98" i="23"/>
  <c r="L98" i="23"/>
  <c r="M98" i="23"/>
  <c r="K99" i="23"/>
  <c r="L99" i="23"/>
  <c r="M99" i="23"/>
  <c r="K100" i="23"/>
  <c r="L100" i="23"/>
  <c r="M100" i="23"/>
  <c r="K101" i="23"/>
  <c r="L101" i="23"/>
  <c r="M101" i="23"/>
  <c r="K102" i="23"/>
  <c r="L102" i="23"/>
  <c r="M102" i="23"/>
  <c r="K103" i="23"/>
  <c r="L103" i="23"/>
  <c r="M103" i="23"/>
  <c r="K104" i="23"/>
  <c r="L104" i="23"/>
  <c r="M104" i="23"/>
  <c r="K105" i="23"/>
  <c r="L105" i="23"/>
  <c r="M105" i="23"/>
  <c r="K106" i="23"/>
  <c r="L106" i="23"/>
  <c r="M106" i="23"/>
  <c r="K107" i="23"/>
  <c r="L107" i="23"/>
  <c r="M107" i="23"/>
  <c r="K108" i="23"/>
  <c r="L108" i="23"/>
  <c r="M108" i="23"/>
  <c r="K109" i="23"/>
  <c r="L109" i="23"/>
  <c r="M109" i="23"/>
  <c r="K110" i="23"/>
  <c r="L110" i="23"/>
  <c r="M110" i="23"/>
  <c r="K111" i="23"/>
  <c r="L111" i="23"/>
  <c r="M111" i="23"/>
  <c r="K112" i="23"/>
  <c r="L112" i="23"/>
  <c r="M112" i="23"/>
  <c r="K113" i="23"/>
  <c r="L113" i="23"/>
  <c r="M113" i="23"/>
  <c r="K114" i="23"/>
  <c r="L114" i="23"/>
  <c r="M114" i="23"/>
  <c r="K115" i="23"/>
  <c r="L115" i="23"/>
  <c r="M115" i="23"/>
  <c r="K116" i="23"/>
  <c r="L116" i="23"/>
  <c r="M116" i="23"/>
  <c r="K117" i="23"/>
  <c r="L117" i="23"/>
  <c r="M117" i="23"/>
  <c r="K118" i="23"/>
  <c r="L118" i="23"/>
  <c r="M118" i="23"/>
  <c r="K119" i="23"/>
  <c r="L119" i="23"/>
  <c r="M119" i="23"/>
  <c r="K120" i="23"/>
  <c r="L120" i="23"/>
  <c r="M120" i="23"/>
  <c r="K121" i="23"/>
  <c r="L121" i="23"/>
  <c r="M121" i="23"/>
  <c r="K122" i="23"/>
  <c r="L122" i="23"/>
  <c r="M122" i="23"/>
  <c r="K123" i="23"/>
  <c r="L123" i="23"/>
  <c r="M123" i="23"/>
  <c r="K124" i="23"/>
  <c r="L124" i="23"/>
  <c r="M124" i="23"/>
  <c r="K125" i="23"/>
  <c r="L125" i="23"/>
  <c r="M125" i="23"/>
  <c r="K126" i="23"/>
  <c r="L126" i="23"/>
  <c r="M126" i="23"/>
  <c r="K127" i="23"/>
  <c r="L127" i="23"/>
  <c r="M127" i="23"/>
  <c r="K128" i="23"/>
  <c r="L128" i="23"/>
  <c r="M128" i="23"/>
  <c r="K129" i="23"/>
  <c r="L129" i="23"/>
  <c r="M129" i="23"/>
  <c r="K130" i="23"/>
  <c r="L130" i="23"/>
  <c r="M130" i="23"/>
  <c r="K131" i="23"/>
  <c r="L131" i="23"/>
  <c r="M131" i="23"/>
  <c r="K132" i="23"/>
  <c r="L132" i="23"/>
  <c r="M132" i="23"/>
  <c r="K133" i="23"/>
  <c r="L133" i="23"/>
  <c r="M133" i="23"/>
  <c r="K134" i="23"/>
  <c r="L134" i="23"/>
  <c r="M134" i="23"/>
  <c r="K135" i="23"/>
  <c r="L135" i="23"/>
  <c r="M135" i="23"/>
  <c r="K136" i="23"/>
  <c r="L136" i="23"/>
  <c r="M136" i="23"/>
  <c r="K137" i="23"/>
  <c r="L137" i="23"/>
  <c r="M137" i="23"/>
  <c r="K138" i="23"/>
  <c r="L138" i="23"/>
  <c r="M138" i="23"/>
  <c r="K139" i="23"/>
  <c r="L139" i="23"/>
  <c r="M139" i="23"/>
  <c r="K140" i="23"/>
  <c r="L140" i="23"/>
  <c r="M140" i="23"/>
  <c r="K141" i="23"/>
  <c r="L141" i="23"/>
  <c r="M141" i="23"/>
  <c r="K142" i="23"/>
  <c r="L142" i="23"/>
  <c r="M142" i="23"/>
  <c r="K143" i="23"/>
  <c r="L143" i="23"/>
  <c r="M143" i="23"/>
  <c r="K144" i="23"/>
  <c r="L144" i="23"/>
  <c r="M144" i="23"/>
  <c r="K145" i="23"/>
  <c r="L145" i="23"/>
  <c r="M145" i="23"/>
  <c r="K146" i="23"/>
  <c r="L146" i="23"/>
  <c r="M146" i="23"/>
  <c r="K147" i="23"/>
  <c r="L147" i="23"/>
  <c r="M147" i="23"/>
  <c r="K148" i="23"/>
  <c r="L148" i="23"/>
  <c r="M148" i="23"/>
  <c r="K149" i="23"/>
  <c r="L149" i="23"/>
  <c r="M149" i="23"/>
  <c r="K150" i="23"/>
  <c r="L150" i="23"/>
  <c r="M150" i="23"/>
  <c r="K151" i="23"/>
  <c r="L151" i="23"/>
  <c r="M151" i="23"/>
  <c r="K152" i="23"/>
  <c r="L152" i="23"/>
  <c r="M152" i="23"/>
  <c r="K153" i="23"/>
  <c r="L153" i="23"/>
  <c r="M153" i="23"/>
  <c r="K154" i="23"/>
  <c r="L154" i="23"/>
  <c r="M154" i="23"/>
  <c r="K155" i="23"/>
  <c r="L155" i="23"/>
  <c r="M155" i="23"/>
  <c r="K156" i="23"/>
  <c r="L156" i="23"/>
  <c r="M156" i="23"/>
  <c r="K157" i="23"/>
  <c r="L157" i="23"/>
  <c r="M157" i="23"/>
  <c r="K158" i="23"/>
  <c r="L158" i="23"/>
  <c r="M158" i="23"/>
  <c r="K159" i="23"/>
  <c r="L159" i="23"/>
  <c r="M159" i="23"/>
  <c r="K160" i="23"/>
  <c r="L160" i="23"/>
  <c r="M160" i="23"/>
  <c r="K161" i="23"/>
  <c r="L161" i="23"/>
  <c r="M161" i="23"/>
  <c r="K162" i="23"/>
  <c r="L162" i="23"/>
  <c r="M162" i="23"/>
  <c r="K163" i="23"/>
  <c r="L163" i="23"/>
  <c r="M163" i="23"/>
  <c r="K164" i="23"/>
  <c r="L164" i="23"/>
  <c r="M164" i="23"/>
  <c r="K165" i="23"/>
  <c r="L165" i="23"/>
  <c r="M165" i="23"/>
  <c r="K166" i="23"/>
  <c r="L166" i="23"/>
  <c r="M166" i="23"/>
  <c r="K167" i="23"/>
  <c r="L167" i="23"/>
  <c r="M167" i="23"/>
  <c r="K168" i="23"/>
  <c r="L168" i="23"/>
  <c r="M168" i="23"/>
  <c r="K169" i="23"/>
  <c r="L169" i="23"/>
  <c r="M169" i="23"/>
  <c r="K170" i="23"/>
  <c r="L170" i="23"/>
  <c r="M170" i="23"/>
  <c r="K171" i="23"/>
  <c r="L171" i="23"/>
  <c r="M171" i="23"/>
  <c r="K172" i="23"/>
  <c r="L172" i="23"/>
  <c r="M172" i="23"/>
  <c r="K173" i="23"/>
  <c r="L173" i="23"/>
  <c r="M173" i="23"/>
  <c r="K174" i="23"/>
  <c r="L174" i="23"/>
  <c r="M174" i="23"/>
  <c r="K175" i="23"/>
  <c r="L175" i="23"/>
  <c r="M175" i="23"/>
  <c r="K176" i="23"/>
  <c r="L176" i="23"/>
  <c r="M176" i="23"/>
  <c r="K177" i="23"/>
  <c r="L177" i="23"/>
  <c r="M177" i="23"/>
  <c r="K178" i="23"/>
  <c r="L178" i="23"/>
  <c r="M178" i="23"/>
  <c r="K179" i="23"/>
  <c r="L179" i="23"/>
  <c r="M179" i="23"/>
  <c r="K180" i="23"/>
  <c r="L180" i="23"/>
  <c r="M180" i="23"/>
  <c r="K181" i="23"/>
  <c r="L181" i="23"/>
  <c r="M181" i="23"/>
  <c r="K182" i="23"/>
  <c r="L182" i="23"/>
  <c r="M182" i="23"/>
  <c r="K183" i="23"/>
  <c r="L183" i="23"/>
  <c r="M183" i="23"/>
  <c r="K184" i="23"/>
  <c r="L184" i="23"/>
  <c r="M184" i="23"/>
  <c r="K185" i="23"/>
  <c r="L185" i="23"/>
  <c r="M185" i="23"/>
  <c r="K186" i="23"/>
  <c r="L186" i="23"/>
  <c r="M186" i="23"/>
  <c r="K187" i="23"/>
  <c r="L187" i="23"/>
  <c r="M187" i="23"/>
  <c r="K188" i="23"/>
  <c r="L188" i="23"/>
  <c r="M188" i="23"/>
  <c r="K189" i="23"/>
  <c r="L189" i="23"/>
  <c r="M189" i="23"/>
  <c r="K190" i="23"/>
  <c r="L190" i="23"/>
  <c r="M190" i="23"/>
  <c r="K191" i="23"/>
  <c r="L191" i="23"/>
  <c r="M191" i="23"/>
  <c r="K192" i="23"/>
  <c r="L192" i="23"/>
  <c r="M192" i="23"/>
  <c r="K193" i="23"/>
  <c r="L193" i="23"/>
  <c r="M193" i="23"/>
  <c r="K194" i="23"/>
  <c r="L194" i="23"/>
  <c r="M194" i="23"/>
  <c r="K195" i="23"/>
  <c r="L195" i="23"/>
  <c r="M195" i="23"/>
  <c r="K196" i="23"/>
  <c r="L196" i="23"/>
  <c r="M196" i="23"/>
  <c r="K197" i="23"/>
  <c r="L197" i="23"/>
  <c r="M197" i="23"/>
  <c r="K198" i="23"/>
  <c r="L198" i="23"/>
  <c r="M198" i="23"/>
  <c r="K199" i="23"/>
  <c r="L199" i="23"/>
  <c r="M199" i="23"/>
  <c r="K200" i="23"/>
  <c r="L200" i="23"/>
  <c r="M200" i="23"/>
  <c r="K201" i="23"/>
  <c r="L201" i="23"/>
  <c r="M201" i="23"/>
  <c r="K202" i="23"/>
  <c r="L202" i="23"/>
  <c r="M202" i="23"/>
  <c r="K203" i="23"/>
  <c r="L203" i="23"/>
  <c r="M203" i="23"/>
  <c r="K204" i="23"/>
  <c r="L204" i="23"/>
  <c r="M204" i="23"/>
  <c r="K205" i="23"/>
  <c r="L205" i="23"/>
  <c r="M205" i="23"/>
  <c r="K206" i="23"/>
  <c r="L206" i="23"/>
  <c r="M206" i="23"/>
  <c r="K207" i="23"/>
  <c r="L207" i="23"/>
  <c r="M207" i="23"/>
  <c r="K208" i="23"/>
  <c r="L208" i="23"/>
  <c r="M208" i="23"/>
  <c r="K209" i="23"/>
  <c r="L209" i="23"/>
  <c r="M209" i="23"/>
  <c r="K210" i="23"/>
  <c r="L210" i="23"/>
  <c r="M210" i="23"/>
  <c r="K211" i="23"/>
  <c r="L211" i="23"/>
  <c r="M211" i="23"/>
  <c r="K212" i="23"/>
  <c r="L212" i="23"/>
  <c r="M212" i="23"/>
  <c r="K213" i="23"/>
  <c r="L213" i="23"/>
  <c r="M213" i="23"/>
  <c r="K214" i="23"/>
  <c r="L214" i="23"/>
  <c r="M214" i="23"/>
  <c r="K215" i="23"/>
  <c r="L215" i="23"/>
  <c r="M215" i="23"/>
  <c r="K216" i="23"/>
  <c r="L216" i="23"/>
  <c r="M216" i="23"/>
  <c r="K217" i="23"/>
  <c r="L217" i="23"/>
  <c r="M217" i="23"/>
  <c r="K218" i="23"/>
  <c r="L218" i="23"/>
  <c r="M218" i="23"/>
  <c r="K219" i="23"/>
  <c r="L219" i="23"/>
  <c r="M219" i="23"/>
  <c r="K220" i="23"/>
  <c r="L220" i="23"/>
  <c r="M220" i="23"/>
  <c r="K221" i="23"/>
  <c r="L221" i="23"/>
  <c r="M221" i="23"/>
  <c r="K222" i="23"/>
  <c r="L222" i="23"/>
  <c r="M222" i="23"/>
  <c r="K223" i="23"/>
  <c r="L223" i="23"/>
  <c r="M223" i="23"/>
  <c r="K224" i="23"/>
  <c r="L224" i="23"/>
  <c r="M224" i="23"/>
  <c r="K225" i="23"/>
  <c r="L225" i="23"/>
  <c r="M225" i="23"/>
  <c r="K226" i="23"/>
  <c r="L226" i="23"/>
  <c r="M226" i="23"/>
  <c r="K227" i="23"/>
  <c r="L227" i="23"/>
  <c r="M227" i="23"/>
  <c r="K228" i="23"/>
  <c r="L228" i="23"/>
  <c r="M228" i="23"/>
  <c r="K229" i="23"/>
  <c r="L229" i="23"/>
  <c r="M229" i="23"/>
  <c r="K230" i="23"/>
  <c r="L230" i="23"/>
  <c r="M230" i="23"/>
  <c r="K231" i="23"/>
  <c r="L231" i="23"/>
  <c r="M231" i="23"/>
  <c r="K232" i="23"/>
  <c r="L232" i="23"/>
  <c r="M232" i="23"/>
  <c r="K233" i="23"/>
  <c r="L233" i="23"/>
  <c r="M233" i="23"/>
  <c r="K234" i="23"/>
  <c r="L234" i="23"/>
  <c r="M234" i="23"/>
  <c r="K235" i="23"/>
  <c r="L235" i="23"/>
  <c r="M235" i="23"/>
  <c r="K236" i="23"/>
  <c r="L236" i="23"/>
  <c r="M236" i="23"/>
  <c r="K237" i="23"/>
  <c r="L237" i="23"/>
  <c r="M237" i="23"/>
  <c r="K238" i="23"/>
  <c r="L238" i="23"/>
  <c r="M238" i="23"/>
  <c r="K239" i="23"/>
  <c r="L239" i="23"/>
  <c r="M239" i="23"/>
  <c r="K240" i="23"/>
  <c r="L240" i="23"/>
  <c r="M240" i="23"/>
  <c r="K241" i="23"/>
  <c r="L241" i="23"/>
  <c r="M241" i="23"/>
  <c r="K242" i="23"/>
  <c r="L242" i="23"/>
  <c r="M242" i="23"/>
  <c r="K243" i="23"/>
  <c r="L243" i="23"/>
  <c r="M243" i="23"/>
  <c r="K244" i="23"/>
  <c r="L244" i="23"/>
  <c r="M244" i="23"/>
  <c r="K245" i="23"/>
  <c r="L245" i="23"/>
  <c r="M245" i="23"/>
  <c r="K246" i="23"/>
  <c r="L246" i="23"/>
  <c r="M246" i="23"/>
  <c r="K247" i="23"/>
  <c r="L247" i="23"/>
  <c r="M247" i="23"/>
  <c r="K248" i="23"/>
  <c r="L248" i="23"/>
  <c r="M248" i="23"/>
  <c r="K249" i="23"/>
  <c r="L249" i="23"/>
  <c r="M249" i="23"/>
  <c r="K250" i="23"/>
  <c r="L250" i="23"/>
  <c r="M250" i="23"/>
  <c r="K251" i="23"/>
  <c r="L251" i="23"/>
  <c r="M251" i="23"/>
  <c r="K252" i="23"/>
  <c r="L252" i="23"/>
  <c r="M252" i="23"/>
  <c r="K253" i="23"/>
  <c r="L253" i="23"/>
  <c r="M253" i="23"/>
  <c r="K254" i="23"/>
  <c r="L254" i="23"/>
  <c r="M254" i="23"/>
  <c r="K255" i="23"/>
  <c r="L255" i="23"/>
  <c r="M255" i="23"/>
  <c r="K256" i="23"/>
  <c r="L256" i="23"/>
  <c r="M256" i="23"/>
  <c r="K257" i="23"/>
  <c r="L257" i="23"/>
  <c r="M257" i="23"/>
  <c r="K258" i="23"/>
  <c r="L258" i="23"/>
  <c r="M258" i="23"/>
  <c r="K259" i="23"/>
  <c r="L259" i="23"/>
  <c r="M259" i="23"/>
  <c r="G6" i="117"/>
  <c r="G6" i="115"/>
  <c r="G6" i="1"/>
  <c r="J259" i="117"/>
  <c r="I259" i="117"/>
  <c r="H259" i="117" s="1"/>
  <c r="J258" i="117"/>
  <c r="I258" i="117"/>
  <c r="G258" i="117" s="1"/>
  <c r="J257" i="117"/>
  <c r="I257" i="117"/>
  <c r="H257" i="117" s="1"/>
  <c r="J256" i="117"/>
  <c r="I256" i="117"/>
  <c r="G256" i="117" s="1"/>
  <c r="J255" i="117"/>
  <c r="I255" i="117"/>
  <c r="H255" i="117" s="1"/>
  <c r="J254" i="117"/>
  <c r="I254" i="117"/>
  <c r="H254" i="117" s="1"/>
  <c r="J253" i="117"/>
  <c r="I253" i="117"/>
  <c r="H253" i="117" s="1"/>
  <c r="J252" i="117"/>
  <c r="I252" i="117"/>
  <c r="G252" i="117" s="1"/>
  <c r="J251" i="117"/>
  <c r="I251" i="117"/>
  <c r="H251" i="117" s="1"/>
  <c r="J250" i="117"/>
  <c r="I250" i="117"/>
  <c r="G250" i="117" s="1"/>
  <c r="J249" i="117"/>
  <c r="I249" i="117"/>
  <c r="H249" i="117" s="1"/>
  <c r="J248" i="117"/>
  <c r="I248" i="117"/>
  <c r="H248" i="117" s="1"/>
  <c r="J247" i="117"/>
  <c r="I247" i="117"/>
  <c r="H247" i="117" s="1"/>
  <c r="J246" i="117"/>
  <c r="I246" i="117"/>
  <c r="G246" i="117" s="1"/>
  <c r="J245" i="117"/>
  <c r="I245" i="117"/>
  <c r="H245" i="117" s="1"/>
  <c r="J244" i="117"/>
  <c r="I244" i="117"/>
  <c r="G244" i="117" s="1"/>
  <c r="J243" i="117"/>
  <c r="I243" i="117"/>
  <c r="H243" i="117" s="1"/>
  <c r="J242" i="117"/>
  <c r="I242" i="117"/>
  <c r="G242" i="117" s="1"/>
  <c r="J241" i="117"/>
  <c r="I241" i="117"/>
  <c r="H241" i="117" s="1"/>
  <c r="J240" i="117"/>
  <c r="I240" i="117"/>
  <c r="G240" i="117" s="1"/>
  <c r="J239" i="117"/>
  <c r="I239" i="117"/>
  <c r="H239" i="117" s="1"/>
  <c r="J238" i="117"/>
  <c r="I238" i="117"/>
  <c r="G238" i="117" s="1"/>
  <c r="J237" i="117"/>
  <c r="I237" i="117"/>
  <c r="H237" i="117" s="1"/>
  <c r="J236" i="117"/>
  <c r="I236" i="117"/>
  <c r="G236" i="117" s="1"/>
  <c r="J235" i="117"/>
  <c r="I235" i="117"/>
  <c r="H235" i="117" s="1"/>
  <c r="J234" i="117"/>
  <c r="I234" i="117"/>
  <c r="G234" i="117" s="1"/>
  <c r="J233" i="117"/>
  <c r="I233" i="117"/>
  <c r="H233" i="117" s="1"/>
  <c r="J232" i="117"/>
  <c r="I232" i="117"/>
  <c r="G232" i="117" s="1"/>
  <c r="J231" i="117"/>
  <c r="I231" i="117"/>
  <c r="H231" i="117" s="1"/>
  <c r="J230" i="117"/>
  <c r="I230" i="117"/>
  <c r="G230" i="117" s="1"/>
  <c r="J229" i="117"/>
  <c r="I229" i="117"/>
  <c r="H229" i="117" s="1"/>
  <c r="J228" i="117"/>
  <c r="I228" i="117"/>
  <c r="G228" i="117" s="1"/>
  <c r="J227" i="117"/>
  <c r="I227" i="117"/>
  <c r="H227" i="117" s="1"/>
  <c r="J226" i="117"/>
  <c r="I226" i="117"/>
  <c r="G226" i="117" s="1"/>
  <c r="J225" i="117"/>
  <c r="I225" i="117"/>
  <c r="H225" i="117" s="1"/>
  <c r="J224" i="117"/>
  <c r="I224" i="117"/>
  <c r="G224" i="117" s="1"/>
  <c r="J223" i="117"/>
  <c r="I223" i="117"/>
  <c r="H223" i="117" s="1"/>
  <c r="J222" i="117"/>
  <c r="I222" i="117"/>
  <c r="G222" i="117" s="1"/>
  <c r="J221" i="117"/>
  <c r="I221" i="117"/>
  <c r="H221" i="117" s="1"/>
  <c r="J220" i="117"/>
  <c r="I220" i="117"/>
  <c r="G220" i="117" s="1"/>
  <c r="J219" i="117"/>
  <c r="I219" i="117"/>
  <c r="G219" i="117" s="1"/>
  <c r="J218" i="117"/>
  <c r="I218" i="117"/>
  <c r="G218" i="117" s="1"/>
  <c r="J217" i="117"/>
  <c r="I217" i="117"/>
  <c r="G217" i="117" s="1"/>
  <c r="J216" i="117"/>
  <c r="I216" i="117"/>
  <c r="G216" i="117" s="1"/>
  <c r="J215" i="117"/>
  <c r="I215" i="117"/>
  <c r="G215" i="117" s="1"/>
  <c r="J214" i="117"/>
  <c r="I214" i="117"/>
  <c r="G214" i="117" s="1"/>
  <c r="J213" i="117"/>
  <c r="I213" i="117"/>
  <c r="G213" i="117" s="1"/>
  <c r="J212" i="117"/>
  <c r="I212" i="117"/>
  <c r="H212" i="117" s="1"/>
  <c r="J211" i="117"/>
  <c r="I211" i="117"/>
  <c r="G211" i="117" s="1"/>
  <c r="J210" i="117"/>
  <c r="I210" i="117"/>
  <c r="G210" i="117" s="1"/>
  <c r="J209" i="117"/>
  <c r="I209" i="117"/>
  <c r="G209" i="117" s="1"/>
  <c r="J208" i="117"/>
  <c r="I208" i="117"/>
  <c r="G208" i="117" s="1"/>
  <c r="J207" i="117"/>
  <c r="I207" i="117"/>
  <c r="G207" i="117" s="1"/>
  <c r="J206" i="117"/>
  <c r="I206" i="117"/>
  <c r="G206" i="117" s="1"/>
  <c r="J205" i="117"/>
  <c r="I205" i="117"/>
  <c r="G205" i="117" s="1"/>
  <c r="J204" i="117"/>
  <c r="I204" i="117"/>
  <c r="G204" i="117" s="1"/>
  <c r="J203" i="117"/>
  <c r="I203" i="117"/>
  <c r="G203" i="117" s="1"/>
  <c r="J202" i="117"/>
  <c r="I202" i="117"/>
  <c r="G202" i="117" s="1"/>
  <c r="J201" i="117"/>
  <c r="I201" i="117"/>
  <c r="G201" i="117" s="1"/>
  <c r="J200" i="117"/>
  <c r="I200" i="117"/>
  <c r="G200" i="117" s="1"/>
  <c r="J199" i="117"/>
  <c r="I199" i="117"/>
  <c r="G199" i="117" s="1"/>
  <c r="J198" i="117"/>
  <c r="I198" i="117"/>
  <c r="G198" i="117" s="1"/>
  <c r="J197" i="117"/>
  <c r="I197" i="117"/>
  <c r="G197" i="117" s="1"/>
  <c r="J196" i="117"/>
  <c r="I196" i="117"/>
  <c r="H196" i="117" s="1"/>
  <c r="J195" i="117"/>
  <c r="I195" i="117"/>
  <c r="G195" i="117" s="1"/>
  <c r="J194" i="117"/>
  <c r="I194" i="117"/>
  <c r="G194" i="117" s="1"/>
  <c r="J193" i="117"/>
  <c r="I193" i="117"/>
  <c r="G193" i="117" s="1"/>
  <c r="J192" i="117"/>
  <c r="I192" i="117"/>
  <c r="G192" i="117" s="1"/>
  <c r="J191" i="117"/>
  <c r="I191" i="117"/>
  <c r="G191" i="117" s="1"/>
  <c r="J190" i="117"/>
  <c r="I190" i="117"/>
  <c r="G190" i="117" s="1"/>
  <c r="J189" i="117"/>
  <c r="I189" i="117"/>
  <c r="G189" i="117" s="1"/>
  <c r="J188" i="117"/>
  <c r="I188" i="117"/>
  <c r="G188" i="117" s="1"/>
  <c r="J187" i="117"/>
  <c r="I187" i="117"/>
  <c r="G187" i="117" s="1"/>
  <c r="J186" i="117"/>
  <c r="I186" i="117"/>
  <c r="G186" i="117" s="1"/>
  <c r="J185" i="117"/>
  <c r="I185" i="117"/>
  <c r="G185" i="117" s="1"/>
  <c r="J184" i="117"/>
  <c r="I184" i="117"/>
  <c r="G184" i="117" s="1"/>
  <c r="J183" i="117"/>
  <c r="I183" i="117"/>
  <c r="G183" i="117" s="1"/>
  <c r="J182" i="117"/>
  <c r="I182" i="117"/>
  <c r="G182" i="117" s="1"/>
  <c r="J181" i="117"/>
  <c r="I181" i="117"/>
  <c r="G181" i="117" s="1"/>
  <c r="J180" i="117"/>
  <c r="I180" i="117"/>
  <c r="G180" i="117" s="1"/>
  <c r="J179" i="117"/>
  <c r="I179" i="117"/>
  <c r="G179" i="117" s="1"/>
  <c r="J178" i="117"/>
  <c r="I178" i="117"/>
  <c r="G178" i="117" s="1"/>
  <c r="J177" i="117"/>
  <c r="I177" i="117"/>
  <c r="G177" i="117" s="1"/>
  <c r="J176" i="117"/>
  <c r="I176" i="117"/>
  <c r="G176" i="117" s="1"/>
  <c r="J175" i="117"/>
  <c r="I175" i="117"/>
  <c r="G175" i="117" s="1"/>
  <c r="J174" i="117"/>
  <c r="I174" i="117"/>
  <c r="G174" i="117" s="1"/>
  <c r="J173" i="117"/>
  <c r="I173" i="117"/>
  <c r="G173" i="117" s="1"/>
  <c r="J172" i="117"/>
  <c r="I172" i="117"/>
  <c r="G172" i="117" s="1"/>
  <c r="J171" i="117"/>
  <c r="I171" i="117"/>
  <c r="G171" i="117" s="1"/>
  <c r="J170" i="117"/>
  <c r="I170" i="117"/>
  <c r="G170" i="117" s="1"/>
  <c r="J169" i="117"/>
  <c r="I169" i="117"/>
  <c r="G169" i="117" s="1"/>
  <c r="J168" i="117"/>
  <c r="I168" i="117"/>
  <c r="G168" i="117" s="1"/>
  <c r="J167" i="117"/>
  <c r="I167" i="117"/>
  <c r="G167" i="117" s="1"/>
  <c r="J166" i="117"/>
  <c r="I166" i="117"/>
  <c r="G166" i="117" s="1"/>
  <c r="J165" i="117"/>
  <c r="I165" i="117"/>
  <c r="G165" i="117" s="1"/>
  <c r="J164" i="117"/>
  <c r="I164" i="117"/>
  <c r="G164" i="117" s="1"/>
  <c r="J163" i="117"/>
  <c r="I163" i="117"/>
  <c r="G163" i="117" s="1"/>
  <c r="J162" i="117"/>
  <c r="I162" i="117"/>
  <c r="G162" i="117" s="1"/>
  <c r="J161" i="117"/>
  <c r="I161" i="117"/>
  <c r="G161" i="117" s="1"/>
  <c r="J160" i="117"/>
  <c r="I160" i="117"/>
  <c r="G160" i="117" s="1"/>
  <c r="J159" i="117"/>
  <c r="I159" i="117"/>
  <c r="G159" i="117" s="1"/>
  <c r="J158" i="117"/>
  <c r="I158" i="117"/>
  <c r="G158" i="117" s="1"/>
  <c r="J157" i="117"/>
  <c r="I157" i="117"/>
  <c r="G157" i="117" s="1"/>
  <c r="J156" i="117"/>
  <c r="I156" i="117"/>
  <c r="G156" i="117" s="1"/>
  <c r="J155" i="117"/>
  <c r="I155" i="117"/>
  <c r="G155" i="117" s="1"/>
  <c r="J154" i="117"/>
  <c r="I154" i="117"/>
  <c r="G154" i="117" s="1"/>
  <c r="J153" i="117"/>
  <c r="I153" i="117"/>
  <c r="G153" i="117" s="1"/>
  <c r="J152" i="117"/>
  <c r="I152" i="117"/>
  <c r="G152" i="117" s="1"/>
  <c r="J151" i="117"/>
  <c r="I151" i="117"/>
  <c r="G151" i="117" s="1"/>
  <c r="J150" i="117"/>
  <c r="I150" i="117"/>
  <c r="G150" i="117" s="1"/>
  <c r="J149" i="117"/>
  <c r="I149" i="117"/>
  <c r="G149" i="117" s="1"/>
  <c r="J148" i="117"/>
  <c r="I148" i="117"/>
  <c r="G148" i="117" s="1"/>
  <c r="J147" i="117"/>
  <c r="I147" i="117"/>
  <c r="G147" i="117" s="1"/>
  <c r="J146" i="117"/>
  <c r="I146" i="117"/>
  <c r="G146" i="117" s="1"/>
  <c r="J145" i="117"/>
  <c r="I145" i="117"/>
  <c r="G145" i="117" s="1"/>
  <c r="J144" i="117"/>
  <c r="I144" i="117"/>
  <c r="G144" i="117" s="1"/>
  <c r="J143" i="117"/>
  <c r="I143" i="117"/>
  <c r="G143" i="117" s="1"/>
  <c r="J142" i="117"/>
  <c r="I142" i="117"/>
  <c r="G142" i="117" s="1"/>
  <c r="J141" i="117"/>
  <c r="I141" i="117"/>
  <c r="G141" i="117" s="1"/>
  <c r="J140" i="117"/>
  <c r="I140" i="117"/>
  <c r="G140" i="117" s="1"/>
  <c r="J139" i="117"/>
  <c r="I139" i="117"/>
  <c r="G139" i="117" s="1"/>
  <c r="J138" i="117"/>
  <c r="I138" i="117"/>
  <c r="G138" i="117" s="1"/>
  <c r="J137" i="117"/>
  <c r="I137" i="117"/>
  <c r="G137" i="117" s="1"/>
  <c r="J136" i="117"/>
  <c r="I136" i="117"/>
  <c r="G136" i="117" s="1"/>
  <c r="J135" i="117"/>
  <c r="I135" i="117"/>
  <c r="G135" i="117" s="1"/>
  <c r="J134" i="117"/>
  <c r="I134" i="117"/>
  <c r="G134" i="117" s="1"/>
  <c r="J133" i="117"/>
  <c r="I133" i="117"/>
  <c r="G133" i="117" s="1"/>
  <c r="J132" i="117"/>
  <c r="I132" i="117"/>
  <c r="G132" i="117" s="1"/>
  <c r="J131" i="117"/>
  <c r="I131" i="117"/>
  <c r="G131" i="117" s="1"/>
  <c r="J130" i="117"/>
  <c r="I130" i="117"/>
  <c r="G130" i="117" s="1"/>
  <c r="J129" i="117"/>
  <c r="I129" i="117"/>
  <c r="G129" i="117" s="1"/>
  <c r="J128" i="117"/>
  <c r="I128" i="117"/>
  <c r="G128" i="117" s="1"/>
  <c r="J127" i="117"/>
  <c r="I127" i="117"/>
  <c r="G127" i="117" s="1"/>
  <c r="J126" i="117"/>
  <c r="I126" i="117"/>
  <c r="G126" i="117" s="1"/>
  <c r="J125" i="117"/>
  <c r="I125" i="117"/>
  <c r="G125" i="117" s="1"/>
  <c r="J124" i="117"/>
  <c r="I124" i="117"/>
  <c r="G124" i="117" s="1"/>
  <c r="J123" i="117"/>
  <c r="I123" i="117"/>
  <c r="G123" i="117" s="1"/>
  <c r="J122" i="117"/>
  <c r="I122" i="117"/>
  <c r="G122" i="117" s="1"/>
  <c r="J121" i="117"/>
  <c r="I121" i="117"/>
  <c r="G121" i="117" s="1"/>
  <c r="J120" i="117"/>
  <c r="I120" i="117"/>
  <c r="G120" i="117" s="1"/>
  <c r="J119" i="117"/>
  <c r="I119" i="117"/>
  <c r="G119" i="117" s="1"/>
  <c r="J118" i="117"/>
  <c r="I118" i="117"/>
  <c r="G118" i="117" s="1"/>
  <c r="J117" i="117"/>
  <c r="I117" i="117"/>
  <c r="G117" i="117" s="1"/>
  <c r="J116" i="117"/>
  <c r="I116" i="117"/>
  <c r="G116" i="117" s="1"/>
  <c r="J115" i="117"/>
  <c r="I115" i="117"/>
  <c r="G115" i="117" s="1"/>
  <c r="J114" i="117"/>
  <c r="I114" i="117"/>
  <c r="G114" i="117" s="1"/>
  <c r="J113" i="117"/>
  <c r="I113" i="117"/>
  <c r="G113" i="117" s="1"/>
  <c r="J112" i="117"/>
  <c r="I112" i="117"/>
  <c r="G112" i="117" s="1"/>
  <c r="J111" i="117"/>
  <c r="I111" i="117"/>
  <c r="G111" i="117" s="1"/>
  <c r="J110" i="117"/>
  <c r="I110" i="117"/>
  <c r="G110" i="117" s="1"/>
  <c r="J109" i="117"/>
  <c r="I109" i="117"/>
  <c r="G109" i="117" s="1"/>
  <c r="J108" i="117"/>
  <c r="I108" i="117"/>
  <c r="G108" i="117" s="1"/>
  <c r="J107" i="117"/>
  <c r="I107" i="117"/>
  <c r="G107" i="117" s="1"/>
  <c r="J106" i="117"/>
  <c r="I106" i="117"/>
  <c r="G106" i="117" s="1"/>
  <c r="J105" i="117"/>
  <c r="I105" i="117"/>
  <c r="G105" i="117" s="1"/>
  <c r="J104" i="117"/>
  <c r="I104" i="117"/>
  <c r="G104" i="117" s="1"/>
  <c r="J103" i="117"/>
  <c r="I103" i="117"/>
  <c r="G103" i="117" s="1"/>
  <c r="J102" i="117"/>
  <c r="I102" i="117"/>
  <c r="G102" i="117" s="1"/>
  <c r="J101" i="117"/>
  <c r="I101" i="117"/>
  <c r="G101" i="117" s="1"/>
  <c r="J100" i="117"/>
  <c r="I100" i="117"/>
  <c r="G100" i="117" s="1"/>
  <c r="J99" i="117"/>
  <c r="I99" i="117"/>
  <c r="G99" i="117" s="1"/>
  <c r="J98" i="117"/>
  <c r="I98" i="117"/>
  <c r="H98" i="117" s="1"/>
  <c r="J97" i="117"/>
  <c r="I97" i="117"/>
  <c r="G97" i="117" s="1"/>
  <c r="J96" i="117"/>
  <c r="I96" i="117"/>
  <c r="H96" i="117" s="1"/>
  <c r="J95" i="117"/>
  <c r="I95" i="117"/>
  <c r="G95" i="117" s="1"/>
  <c r="J94" i="117"/>
  <c r="I94" i="117"/>
  <c r="H94" i="117" s="1"/>
  <c r="J93" i="117"/>
  <c r="I93" i="117"/>
  <c r="G93" i="117" s="1"/>
  <c r="J92" i="117"/>
  <c r="I92" i="117"/>
  <c r="H92" i="117" s="1"/>
  <c r="J91" i="117"/>
  <c r="I91" i="117"/>
  <c r="G91" i="117" s="1"/>
  <c r="J90" i="117"/>
  <c r="I90" i="117"/>
  <c r="H90" i="117" s="1"/>
  <c r="J89" i="117"/>
  <c r="I89" i="117"/>
  <c r="H89" i="117" s="1"/>
  <c r="J88" i="117"/>
  <c r="I88" i="117"/>
  <c r="H88" i="117" s="1"/>
  <c r="J87" i="117"/>
  <c r="I87" i="117"/>
  <c r="H87" i="117" s="1"/>
  <c r="J86" i="117"/>
  <c r="I86" i="117"/>
  <c r="H86" i="117" s="1"/>
  <c r="J85" i="117"/>
  <c r="I85" i="117"/>
  <c r="H85" i="117" s="1"/>
  <c r="J84" i="117"/>
  <c r="I84" i="117"/>
  <c r="H84" i="117" s="1"/>
  <c r="J83" i="117"/>
  <c r="I83" i="117"/>
  <c r="H83" i="117" s="1"/>
  <c r="J82" i="117"/>
  <c r="I82" i="117"/>
  <c r="H82" i="117" s="1"/>
  <c r="J81" i="117"/>
  <c r="I81" i="117"/>
  <c r="H81" i="117" s="1"/>
  <c r="J80" i="117"/>
  <c r="I80" i="117"/>
  <c r="H80" i="117" s="1"/>
  <c r="J79" i="117"/>
  <c r="I79" i="117"/>
  <c r="H79" i="117" s="1"/>
  <c r="J78" i="117"/>
  <c r="I78" i="117"/>
  <c r="H78" i="117" s="1"/>
  <c r="J77" i="117"/>
  <c r="I77" i="117"/>
  <c r="H77" i="117" s="1"/>
  <c r="J76" i="117"/>
  <c r="I76" i="117"/>
  <c r="H76" i="117" s="1"/>
  <c r="J75" i="117"/>
  <c r="I75" i="117"/>
  <c r="H75" i="117" s="1"/>
  <c r="J74" i="117"/>
  <c r="I74" i="117"/>
  <c r="H74" i="117" s="1"/>
  <c r="J73" i="117"/>
  <c r="I73" i="117"/>
  <c r="H73" i="117" s="1"/>
  <c r="J72" i="117"/>
  <c r="I72" i="117"/>
  <c r="H72" i="117" s="1"/>
  <c r="J71" i="117"/>
  <c r="I71" i="117"/>
  <c r="H71" i="117" s="1"/>
  <c r="J70" i="117"/>
  <c r="I70" i="117"/>
  <c r="H70" i="117" s="1"/>
  <c r="J69" i="117"/>
  <c r="I69" i="117"/>
  <c r="H69" i="117" s="1"/>
  <c r="J68" i="117"/>
  <c r="I68" i="117"/>
  <c r="H68" i="117" s="1"/>
  <c r="J67" i="117"/>
  <c r="I67" i="117"/>
  <c r="H67" i="117" s="1"/>
  <c r="J66" i="117"/>
  <c r="I66" i="117"/>
  <c r="H66" i="117" s="1"/>
  <c r="J65" i="117"/>
  <c r="I65" i="117"/>
  <c r="H65" i="117" s="1"/>
  <c r="J64" i="117"/>
  <c r="I64" i="117"/>
  <c r="H64" i="117" s="1"/>
  <c r="J63" i="117"/>
  <c r="I63" i="117"/>
  <c r="H63" i="117" s="1"/>
  <c r="J62" i="117"/>
  <c r="I62" i="117"/>
  <c r="H62" i="117" s="1"/>
  <c r="J61" i="117"/>
  <c r="I61" i="117"/>
  <c r="H61" i="117" s="1"/>
  <c r="J60" i="117"/>
  <c r="I60" i="117"/>
  <c r="H60" i="117" s="1"/>
  <c r="J59" i="117"/>
  <c r="I59" i="117"/>
  <c r="H59" i="117" s="1"/>
  <c r="J58" i="117"/>
  <c r="I58" i="117"/>
  <c r="H58" i="117" s="1"/>
  <c r="J57" i="117"/>
  <c r="I57" i="117"/>
  <c r="H57" i="117" s="1"/>
  <c r="J56" i="117"/>
  <c r="I56" i="117"/>
  <c r="H56" i="117" s="1"/>
  <c r="J55" i="117"/>
  <c r="I55" i="117"/>
  <c r="H55" i="117" s="1"/>
  <c r="J54" i="117"/>
  <c r="I54" i="117"/>
  <c r="H54" i="117" s="1"/>
  <c r="J53" i="117"/>
  <c r="I53" i="117"/>
  <c r="H53" i="117" s="1"/>
  <c r="J52" i="117"/>
  <c r="I52" i="117"/>
  <c r="H52" i="117" s="1"/>
  <c r="J51" i="117"/>
  <c r="I51" i="117"/>
  <c r="H51" i="117" s="1"/>
  <c r="J50" i="117"/>
  <c r="I50" i="117"/>
  <c r="H50" i="117" s="1"/>
  <c r="J49" i="117"/>
  <c r="I49" i="117"/>
  <c r="H49" i="117" s="1"/>
  <c r="J48" i="117"/>
  <c r="I48" i="117"/>
  <c r="H48" i="117" s="1"/>
  <c r="J47" i="117"/>
  <c r="I47" i="117"/>
  <c r="H47" i="117" s="1"/>
  <c r="J46" i="117"/>
  <c r="I46" i="117"/>
  <c r="H46" i="117" s="1"/>
  <c r="J45" i="117"/>
  <c r="I45" i="117"/>
  <c r="H45" i="117" s="1"/>
  <c r="J44" i="117"/>
  <c r="I44" i="117"/>
  <c r="H44" i="117" s="1"/>
  <c r="J43" i="117"/>
  <c r="I43" i="117"/>
  <c r="H43" i="117" s="1"/>
  <c r="J42" i="117"/>
  <c r="I42" i="117"/>
  <c r="H42" i="117" s="1"/>
  <c r="J41" i="117"/>
  <c r="I41" i="117"/>
  <c r="H41" i="117" s="1"/>
  <c r="J40" i="117"/>
  <c r="I40" i="117"/>
  <c r="H40" i="117" s="1"/>
  <c r="J39" i="117"/>
  <c r="I39" i="117"/>
  <c r="H39" i="117" s="1"/>
  <c r="J38" i="117"/>
  <c r="I38" i="117"/>
  <c r="H38" i="117" s="1"/>
  <c r="J37" i="117"/>
  <c r="I37" i="117"/>
  <c r="H37" i="117" s="1"/>
  <c r="J36" i="117"/>
  <c r="I36" i="117"/>
  <c r="H36" i="117" s="1"/>
  <c r="J35" i="117"/>
  <c r="I35" i="117"/>
  <c r="H35" i="117" s="1"/>
  <c r="J34" i="117"/>
  <c r="I34" i="117"/>
  <c r="H34" i="117" s="1"/>
  <c r="J33" i="117"/>
  <c r="I33" i="117"/>
  <c r="H33" i="117" s="1"/>
  <c r="J32" i="117"/>
  <c r="I32" i="117"/>
  <c r="H32" i="117" s="1"/>
  <c r="J31" i="117"/>
  <c r="I31" i="117"/>
  <c r="H31" i="117" s="1"/>
  <c r="J30" i="117"/>
  <c r="I30" i="117"/>
  <c r="H30" i="117" s="1"/>
  <c r="J29" i="117"/>
  <c r="I29" i="117"/>
  <c r="H29" i="117" s="1"/>
  <c r="J28" i="117"/>
  <c r="I28" i="117"/>
  <c r="H28" i="117" s="1"/>
  <c r="J27" i="117"/>
  <c r="I27" i="117"/>
  <c r="H27" i="117" s="1"/>
  <c r="J26" i="117"/>
  <c r="I26" i="117"/>
  <c r="H26" i="117" s="1"/>
  <c r="J25" i="117"/>
  <c r="I25" i="117"/>
  <c r="H25" i="117" s="1"/>
  <c r="J24" i="117"/>
  <c r="I24" i="117"/>
  <c r="H24" i="117" s="1"/>
  <c r="J23" i="117"/>
  <c r="I23" i="117"/>
  <c r="H23" i="117" s="1"/>
  <c r="J22" i="117"/>
  <c r="I22" i="117"/>
  <c r="H22" i="117" s="1"/>
  <c r="J21" i="117"/>
  <c r="I21" i="117"/>
  <c r="H21" i="117" s="1"/>
  <c r="J20" i="117"/>
  <c r="I20" i="117"/>
  <c r="H20" i="117" s="1"/>
  <c r="J19" i="117"/>
  <c r="I19" i="117"/>
  <c r="H19" i="117" s="1"/>
  <c r="J18" i="117"/>
  <c r="I18" i="117"/>
  <c r="H18" i="117" s="1"/>
  <c r="J17" i="117"/>
  <c r="I17" i="117"/>
  <c r="H17" i="117" s="1"/>
  <c r="J16" i="117"/>
  <c r="I16" i="117"/>
  <c r="H16" i="117" s="1"/>
  <c r="J15" i="117"/>
  <c r="I15" i="117"/>
  <c r="H15" i="117" s="1"/>
  <c r="J14" i="117"/>
  <c r="I14" i="117"/>
  <c r="H14" i="117" s="1"/>
  <c r="J13" i="117"/>
  <c r="I13" i="117"/>
  <c r="H13" i="117" s="1"/>
  <c r="J12" i="117"/>
  <c r="I12" i="117"/>
  <c r="H12" i="117" s="1"/>
  <c r="J11" i="117"/>
  <c r="I11" i="117"/>
  <c r="H11" i="117" s="1"/>
  <c r="J10" i="117"/>
  <c r="I10" i="117"/>
  <c r="H10" i="117" s="1"/>
  <c r="A3" i="117"/>
  <c r="A2" i="117"/>
  <c r="E9" i="67" l="1"/>
  <c r="E9" i="66"/>
  <c r="F9" i="60"/>
  <c r="F9" i="120"/>
  <c r="C65" i="82" s="1"/>
  <c r="E8" i="65"/>
  <c r="D9" i="123"/>
  <c r="C74" i="82" s="1"/>
  <c r="G9" i="124"/>
  <c r="C75" i="82" s="1"/>
  <c r="G10" i="122"/>
  <c r="D14" i="119"/>
  <c r="C58" i="82" s="1"/>
  <c r="G12" i="122"/>
  <c r="H168" i="117"/>
  <c r="H116" i="117"/>
  <c r="G48" i="117"/>
  <c r="H228" i="117"/>
  <c r="H126" i="117"/>
  <c r="G255" i="117"/>
  <c r="G40" i="117"/>
  <c r="H148" i="117"/>
  <c r="G253" i="117"/>
  <c r="G32" i="117"/>
  <c r="G221" i="117"/>
  <c r="G88" i="117"/>
  <c r="G24" i="117"/>
  <c r="H204" i="117"/>
  <c r="G248" i="117"/>
  <c r="G80" i="117"/>
  <c r="G16" i="117"/>
  <c r="G245" i="117"/>
  <c r="G72" i="117"/>
  <c r="H240" i="117"/>
  <c r="G64" i="117"/>
  <c r="H100"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112" i="117"/>
  <c r="H142" i="117"/>
  <c r="H164" i="117"/>
  <c r="H208" i="117"/>
  <c r="H222" i="117"/>
  <c r="H236" i="117"/>
  <c r="H176" i="117"/>
  <c r="H216" i="117"/>
  <c r="H110" i="117"/>
  <c r="H132" i="117"/>
  <c r="H158" i="117"/>
  <c r="H206" i="117"/>
  <c r="H220" i="117"/>
  <c r="H244" i="117"/>
  <c r="H144" i="117"/>
  <c r="H200" i="117"/>
  <c r="H224" i="117"/>
  <c r="H238" i="117"/>
  <c r="H252" i="117"/>
  <c r="H182" i="117"/>
  <c r="H232" i="117"/>
  <c r="H256" i="117"/>
  <c r="H190" i="117"/>
  <c r="H120" i="117"/>
  <c r="H152" i="117"/>
  <c r="H166" i="117"/>
  <c r="H180" i="117"/>
  <c r="H210" i="117"/>
  <c r="H226" i="117"/>
  <c r="H242" i="117"/>
  <c r="H258" i="117"/>
  <c r="H128" i="117"/>
  <c r="H160" i="117"/>
  <c r="H174" i="117"/>
  <c r="H184" i="117"/>
  <c r="H198" i="117"/>
  <c r="H214" i="117"/>
  <c r="H230" i="117"/>
  <c r="H246" i="117"/>
  <c r="H104" i="117"/>
  <c r="H136" i="117"/>
  <c r="H192" i="117"/>
  <c r="H202" i="117"/>
  <c r="H218" i="117"/>
  <c r="H234" i="117"/>
  <c r="H250" i="117"/>
  <c r="H135" i="117"/>
  <c r="H161" i="117"/>
  <c r="H209" i="117"/>
  <c r="H95" i="117"/>
  <c r="H107" i="117"/>
  <c r="H123" i="117"/>
  <c r="H139" i="117"/>
  <c r="H155" i="117"/>
  <c r="H171" i="117"/>
  <c r="H187" i="117"/>
  <c r="H203" i="117"/>
  <c r="H219" i="117"/>
  <c r="H145" i="117"/>
  <c r="H101" i="117"/>
  <c r="H114" i="117"/>
  <c r="H117" i="117"/>
  <c r="H130" i="117"/>
  <c r="H133" i="117"/>
  <c r="H146" i="117"/>
  <c r="H149" i="117"/>
  <c r="H162" i="117"/>
  <c r="H165" i="117"/>
  <c r="H178" i="117"/>
  <c r="H181" i="117"/>
  <c r="H194" i="117"/>
  <c r="H197" i="117"/>
  <c r="H213" i="117"/>
  <c r="H183" i="117"/>
  <c r="H113" i="117"/>
  <c r="H129" i="117"/>
  <c r="H193" i="117"/>
  <c r="H93" i="117"/>
  <c r="H108" i="117"/>
  <c r="H111" i="117"/>
  <c r="H124" i="117"/>
  <c r="H127" i="117"/>
  <c r="H140" i="117"/>
  <c r="H143" i="117"/>
  <c r="H156" i="117"/>
  <c r="H159" i="117"/>
  <c r="H172" i="117"/>
  <c r="H175" i="117"/>
  <c r="H188" i="117"/>
  <c r="H191" i="117"/>
  <c r="H207" i="117"/>
  <c r="H151" i="117"/>
  <c r="H167" i="117"/>
  <c r="H177" i="117"/>
  <c r="H102" i="117"/>
  <c r="H105" i="117"/>
  <c r="H118" i="117"/>
  <c r="H121" i="117"/>
  <c r="H134" i="117"/>
  <c r="H137" i="117"/>
  <c r="H150" i="117"/>
  <c r="H153" i="117"/>
  <c r="H169" i="117"/>
  <c r="H185" i="117"/>
  <c r="H201" i="117"/>
  <c r="H217" i="117"/>
  <c r="H103" i="117"/>
  <c r="H91" i="117"/>
  <c r="H99" i="117"/>
  <c r="H115" i="117"/>
  <c r="H131" i="117"/>
  <c r="H147" i="117"/>
  <c r="H163" i="117"/>
  <c r="H179" i="117"/>
  <c r="H195" i="117"/>
  <c r="H211" i="117"/>
  <c r="H97" i="117"/>
  <c r="H119" i="117"/>
  <c r="H199" i="117"/>
  <c r="H215" i="117"/>
  <c r="H106" i="117"/>
  <c r="H109" i="117"/>
  <c r="H122" i="117"/>
  <c r="H125" i="117"/>
  <c r="H138" i="117"/>
  <c r="H141" i="117"/>
  <c r="H154" i="117"/>
  <c r="H157" i="117"/>
  <c r="H170" i="117"/>
  <c r="H173" i="117"/>
  <c r="H186" i="117"/>
  <c r="H189" i="117"/>
  <c r="H205" i="117"/>
  <c r="H9" i="117" l="1"/>
  <c r="G9" i="122"/>
  <c r="C73" i="82" s="1"/>
  <c r="G9" i="117"/>
  <c r="C41" i="82" s="1"/>
  <c r="C72" i="82"/>
  <c r="D9" i="118"/>
  <c r="C54" i="82" s="1"/>
  <c r="C71" i="82" l="1"/>
  <c r="J259" i="115"/>
  <c r="I259" i="115"/>
  <c r="H259" i="115" s="1"/>
  <c r="J258" i="115"/>
  <c r="I258" i="115"/>
  <c r="H258" i="115" s="1"/>
  <c r="J257" i="115"/>
  <c r="I257" i="115"/>
  <c r="H257" i="115" s="1"/>
  <c r="J256" i="115"/>
  <c r="I256" i="115"/>
  <c r="G256" i="115" s="1"/>
  <c r="J255" i="115"/>
  <c r="I255" i="115"/>
  <c r="H255" i="115" s="1"/>
  <c r="J254" i="115"/>
  <c r="I254" i="115"/>
  <c r="G254" i="115" s="1"/>
  <c r="J253" i="115"/>
  <c r="I253" i="115"/>
  <c r="H253" i="115" s="1"/>
  <c r="J252" i="115"/>
  <c r="I252" i="115"/>
  <c r="H252" i="115" s="1"/>
  <c r="J251" i="115"/>
  <c r="I251" i="115"/>
  <c r="H251" i="115" s="1"/>
  <c r="J250" i="115"/>
  <c r="I250" i="115"/>
  <c r="G250" i="115" s="1"/>
  <c r="J249" i="115"/>
  <c r="I249" i="115"/>
  <c r="H249" i="115" s="1"/>
  <c r="J248" i="115"/>
  <c r="I248" i="115"/>
  <c r="G248" i="115" s="1"/>
  <c r="J247" i="115"/>
  <c r="I247" i="115"/>
  <c r="H247" i="115" s="1"/>
  <c r="J246" i="115"/>
  <c r="I246" i="115"/>
  <c r="G246" i="115" s="1"/>
  <c r="J245" i="115"/>
  <c r="I245" i="115"/>
  <c r="H245" i="115" s="1"/>
  <c r="J244" i="115"/>
  <c r="I244" i="115"/>
  <c r="G244" i="115" s="1"/>
  <c r="J243" i="115"/>
  <c r="I243" i="115"/>
  <c r="H243" i="115" s="1"/>
  <c r="J242" i="115"/>
  <c r="I242" i="115"/>
  <c r="H242" i="115" s="1"/>
  <c r="J241" i="115"/>
  <c r="I241" i="115"/>
  <c r="H241" i="115" s="1"/>
  <c r="J240" i="115"/>
  <c r="I240" i="115"/>
  <c r="G240" i="115" s="1"/>
  <c r="J239" i="115"/>
  <c r="I239" i="115"/>
  <c r="H239" i="115" s="1"/>
  <c r="J238" i="115"/>
  <c r="I238" i="115"/>
  <c r="G238" i="115" s="1"/>
  <c r="J237" i="115"/>
  <c r="I237" i="115"/>
  <c r="H237" i="115" s="1"/>
  <c r="J236" i="115"/>
  <c r="I236" i="115"/>
  <c r="H236" i="115" s="1"/>
  <c r="J235" i="115"/>
  <c r="I235" i="115"/>
  <c r="H235" i="115" s="1"/>
  <c r="J234" i="115"/>
  <c r="I234" i="115"/>
  <c r="G234" i="115" s="1"/>
  <c r="J233" i="115"/>
  <c r="I233" i="115"/>
  <c r="H233" i="115" s="1"/>
  <c r="J232" i="115"/>
  <c r="I232" i="115"/>
  <c r="G232" i="115" s="1"/>
  <c r="J231" i="115"/>
  <c r="I231" i="115"/>
  <c r="H231" i="115" s="1"/>
  <c r="J230" i="115"/>
  <c r="I230" i="115"/>
  <c r="G230" i="115" s="1"/>
  <c r="J229" i="115"/>
  <c r="I229" i="115"/>
  <c r="H229" i="115" s="1"/>
  <c r="J228" i="115"/>
  <c r="I228" i="115"/>
  <c r="G228" i="115" s="1"/>
  <c r="J227" i="115"/>
  <c r="I227" i="115"/>
  <c r="H227" i="115" s="1"/>
  <c r="J226" i="115"/>
  <c r="I226" i="115"/>
  <c r="H226" i="115" s="1"/>
  <c r="J225" i="115"/>
  <c r="I225" i="115"/>
  <c r="H225" i="115" s="1"/>
  <c r="J224" i="115"/>
  <c r="I224" i="115"/>
  <c r="G224" i="115" s="1"/>
  <c r="J223" i="115"/>
  <c r="I223" i="115"/>
  <c r="H223" i="115" s="1"/>
  <c r="J222" i="115"/>
  <c r="I222" i="115"/>
  <c r="G222" i="115" s="1"/>
  <c r="J221" i="115"/>
  <c r="I221" i="115"/>
  <c r="H221" i="115" s="1"/>
  <c r="J220" i="115"/>
  <c r="I220" i="115"/>
  <c r="H220" i="115" s="1"/>
  <c r="J219" i="115"/>
  <c r="I219" i="115"/>
  <c r="H219" i="115" s="1"/>
  <c r="J218" i="115"/>
  <c r="I218" i="115"/>
  <c r="G218" i="115" s="1"/>
  <c r="J217" i="115"/>
  <c r="I217" i="115"/>
  <c r="H217" i="115" s="1"/>
  <c r="J216" i="115"/>
  <c r="I216" i="115"/>
  <c r="G216" i="115" s="1"/>
  <c r="J215" i="115"/>
  <c r="I215" i="115"/>
  <c r="H215" i="115" s="1"/>
  <c r="J214" i="115"/>
  <c r="I214" i="115"/>
  <c r="G214" i="115" s="1"/>
  <c r="J213" i="115"/>
  <c r="I213" i="115"/>
  <c r="H213" i="115" s="1"/>
  <c r="J212" i="115"/>
  <c r="I212" i="115"/>
  <c r="G212" i="115" s="1"/>
  <c r="J211" i="115"/>
  <c r="I211" i="115"/>
  <c r="H211" i="115" s="1"/>
  <c r="J210" i="115"/>
  <c r="I210" i="115"/>
  <c r="H210" i="115" s="1"/>
  <c r="J209" i="115"/>
  <c r="I209" i="115"/>
  <c r="H209" i="115" s="1"/>
  <c r="J208" i="115"/>
  <c r="I208" i="115"/>
  <c r="G208" i="115" s="1"/>
  <c r="J207" i="115"/>
  <c r="I207" i="115"/>
  <c r="H207" i="115" s="1"/>
  <c r="J206" i="115"/>
  <c r="I206" i="115"/>
  <c r="G206" i="115" s="1"/>
  <c r="J205" i="115"/>
  <c r="I205" i="115"/>
  <c r="H205" i="115" s="1"/>
  <c r="J204" i="115"/>
  <c r="I204" i="115"/>
  <c r="H204" i="115" s="1"/>
  <c r="J203" i="115"/>
  <c r="I203" i="115"/>
  <c r="H203" i="115" s="1"/>
  <c r="J202" i="115"/>
  <c r="I202" i="115"/>
  <c r="G202" i="115" s="1"/>
  <c r="J201" i="115"/>
  <c r="I201" i="115"/>
  <c r="H201" i="115" s="1"/>
  <c r="J200" i="115"/>
  <c r="I200" i="115"/>
  <c r="G200" i="115" s="1"/>
  <c r="J199" i="115"/>
  <c r="I199" i="115"/>
  <c r="H199" i="115" s="1"/>
  <c r="J198" i="115"/>
  <c r="I198" i="115"/>
  <c r="H198" i="115" s="1"/>
  <c r="J197" i="115"/>
  <c r="I197" i="115"/>
  <c r="H197" i="115" s="1"/>
  <c r="J196" i="115"/>
  <c r="I196" i="115"/>
  <c r="H196" i="115" s="1"/>
  <c r="J195" i="115"/>
  <c r="I195" i="115"/>
  <c r="H195" i="115" s="1"/>
  <c r="J194" i="115"/>
  <c r="I194" i="115"/>
  <c r="G194" i="115" s="1"/>
  <c r="J193" i="115"/>
  <c r="I193" i="115"/>
  <c r="H193" i="115" s="1"/>
  <c r="J192" i="115"/>
  <c r="I192" i="115"/>
  <c r="H192" i="115" s="1"/>
  <c r="J191" i="115"/>
  <c r="I191" i="115"/>
  <c r="G191" i="115" s="1"/>
  <c r="J190" i="115"/>
  <c r="I190" i="115"/>
  <c r="H190" i="115" s="1"/>
  <c r="J189" i="115"/>
  <c r="I189" i="115"/>
  <c r="G189" i="115" s="1"/>
  <c r="J188" i="115"/>
  <c r="I188" i="115"/>
  <c r="H188" i="115" s="1"/>
  <c r="J187" i="115"/>
  <c r="I187" i="115"/>
  <c r="G187" i="115" s="1"/>
  <c r="J186" i="115"/>
  <c r="I186" i="115"/>
  <c r="H186" i="115" s="1"/>
  <c r="J185" i="115"/>
  <c r="I185" i="115"/>
  <c r="G185" i="115" s="1"/>
  <c r="J184" i="115"/>
  <c r="I184" i="115"/>
  <c r="H184" i="115" s="1"/>
  <c r="J183" i="115"/>
  <c r="I183" i="115"/>
  <c r="G183" i="115" s="1"/>
  <c r="J182" i="115"/>
  <c r="I182" i="115"/>
  <c r="H182" i="115" s="1"/>
  <c r="J181" i="115"/>
  <c r="I181" i="115"/>
  <c r="G181" i="115" s="1"/>
  <c r="J180" i="115"/>
  <c r="I180" i="115"/>
  <c r="H180" i="115" s="1"/>
  <c r="J179" i="115"/>
  <c r="I179" i="115"/>
  <c r="G179" i="115" s="1"/>
  <c r="J178" i="115"/>
  <c r="I178" i="115"/>
  <c r="H178" i="115" s="1"/>
  <c r="J177" i="115"/>
  <c r="I177" i="115"/>
  <c r="G177" i="115" s="1"/>
  <c r="J176" i="115"/>
  <c r="I176" i="115"/>
  <c r="H176" i="115" s="1"/>
  <c r="J175" i="115"/>
  <c r="I175" i="115"/>
  <c r="G175" i="115" s="1"/>
  <c r="J174" i="115"/>
  <c r="I174" i="115"/>
  <c r="H174" i="115" s="1"/>
  <c r="J173" i="115"/>
  <c r="I173" i="115"/>
  <c r="G173" i="115" s="1"/>
  <c r="J172" i="115"/>
  <c r="I172" i="115"/>
  <c r="H172" i="115" s="1"/>
  <c r="J171" i="115"/>
  <c r="I171" i="115"/>
  <c r="G171" i="115" s="1"/>
  <c r="J170" i="115"/>
  <c r="I170" i="115"/>
  <c r="G170" i="115" s="1"/>
  <c r="J169" i="115"/>
  <c r="I169" i="115"/>
  <c r="G169" i="115" s="1"/>
  <c r="J168" i="115"/>
  <c r="I168" i="115"/>
  <c r="H168" i="115" s="1"/>
  <c r="J167" i="115"/>
  <c r="I167" i="115"/>
  <c r="G167" i="115" s="1"/>
  <c r="J166" i="115"/>
  <c r="I166" i="115"/>
  <c r="H166" i="115" s="1"/>
  <c r="J165" i="115"/>
  <c r="I165" i="115"/>
  <c r="G165" i="115" s="1"/>
  <c r="J164" i="115"/>
  <c r="I164" i="115"/>
  <c r="H164" i="115" s="1"/>
  <c r="J163" i="115"/>
  <c r="I163" i="115"/>
  <c r="G163" i="115" s="1"/>
  <c r="J162" i="115"/>
  <c r="I162" i="115"/>
  <c r="G162" i="115" s="1"/>
  <c r="J161" i="115"/>
  <c r="I161" i="115"/>
  <c r="G161" i="115" s="1"/>
  <c r="J160" i="115"/>
  <c r="I160" i="115"/>
  <c r="H160" i="115" s="1"/>
  <c r="J159" i="115"/>
  <c r="I159" i="115"/>
  <c r="G159" i="115" s="1"/>
  <c r="J158" i="115"/>
  <c r="I158" i="115"/>
  <c r="H158" i="115" s="1"/>
  <c r="J157" i="115"/>
  <c r="I157" i="115"/>
  <c r="G157" i="115" s="1"/>
  <c r="J156" i="115"/>
  <c r="I156" i="115"/>
  <c r="H156" i="115" s="1"/>
  <c r="J155" i="115"/>
  <c r="I155" i="115"/>
  <c r="G155" i="115" s="1"/>
  <c r="J154" i="115"/>
  <c r="I154" i="115"/>
  <c r="G154" i="115" s="1"/>
  <c r="J153" i="115"/>
  <c r="I153" i="115"/>
  <c r="G153" i="115" s="1"/>
  <c r="J152" i="115"/>
  <c r="I152" i="115"/>
  <c r="H152" i="115" s="1"/>
  <c r="J151" i="115"/>
  <c r="I151" i="115"/>
  <c r="G151" i="115" s="1"/>
  <c r="J150" i="115"/>
  <c r="I150" i="115"/>
  <c r="H150" i="115" s="1"/>
  <c r="J149" i="115"/>
  <c r="I149" i="115"/>
  <c r="G149" i="115" s="1"/>
  <c r="J148" i="115"/>
  <c r="I148" i="115"/>
  <c r="H148" i="115" s="1"/>
  <c r="J147" i="115"/>
  <c r="I147" i="115"/>
  <c r="G147" i="115" s="1"/>
  <c r="J146" i="115"/>
  <c r="I146" i="115"/>
  <c r="G146" i="115" s="1"/>
  <c r="J145" i="115"/>
  <c r="I145" i="115"/>
  <c r="G145" i="115" s="1"/>
  <c r="J144" i="115"/>
  <c r="I144" i="115"/>
  <c r="H144" i="115" s="1"/>
  <c r="J143" i="115"/>
  <c r="I143" i="115"/>
  <c r="G143" i="115" s="1"/>
  <c r="J142" i="115"/>
  <c r="I142" i="115"/>
  <c r="H142" i="115" s="1"/>
  <c r="J141" i="115"/>
  <c r="I141" i="115"/>
  <c r="G141" i="115" s="1"/>
  <c r="J140" i="115"/>
  <c r="I140" i="115"/>
  <c r="H140" i="115" s="1"/>
  <c r="J139" i="115"/>
  <c r="I139" i="115"/>
  <c r="G139" i="115" s="1"/>
  <c r="J138" i="115"/>
  <c r="I138" i="115"/>
  <c r="G138" i="115" s="1"/>
  <c r="J137" i="115"/>
  <c r="I137" i="115"/>
  <c r="G137" i="115" s="1"/>
  <c r="J136" i="115"/>
  <c r="I136" i="115"/>
  <c r="H136" i="115" s="1"/>
  <c r="J135" i="115"/>
  <c r="I135" i="115"/>
  <c r="G135" i="115" s="1"/>
  <c r="J134" i="115"/>
  <c r="I134" i="115"/>
  <c r="H134" i="115" s="1"/>
  <c r="J133" i="115"/>
  <c r="I133" i="115"/>
  <c r="G133" i="115" s="1"/>
  <c r="J132" i="115"/>
  <c r="I132" i="115"/>
  <c r="H132" i="115" s="1"/>
  <c r="J131" i="115"/>
  <c r="I131" i="115"/>
  <c r="G131" i="115" s="1"/>
  <c r="J130" i="115"/>
  <c r="I130" i="115"/>
  <c r="G130" i="115" s="1"/>
  <c r="J129" i="115"/>
  <c r="I129" i="115"/>
  <c r="G129" i="115" s="1"/>
  <c r="J128" i="115"/>
  <c r="I128" i="115"/>
  <c r="H128" i="115" s="1"/>
  <c r="J127" i="115"/>
  <c r="I127" i="115"/>
  <c r="G127" i="115" s="1"/>
  <c r="J126" i="115"/>
  <c r="I126" i="115"/>
  <c r="H126" i="115" s="1"/>
  <c r="J125" i="115"/>
  <c r="I125" i="115"/>
  <c r="G125" i="115" s="1"/>
  <c r="J124" i="115"/>
  <c r="I124" i="115"/>
  <c r="H124" i="115" s="1"/>
  <c r="J123" i="115"/>
  <c r="I123" i="115"/>
  <c r="G123" i="115" s="1"/>
  <c r="J122" i="115"/>
  <c r="I122" i="115"/>
  <c r="H122" i="115" s="1"/>
  <c r="J121" i="115"/>
  <c r="I121" i="115"/>
  <c r="G121" i="115" s="1"/>
  <c r="J120" i="115"/>
  <c r="I120" i="115"/>
  <c r="H120" i="115" s="1"/>
  <c r="J119" i="115"/>
  <c r="I119" i="115"/>
  <c r="G119" i="115" s="1"/>
  <c r="J118" i="115"/>
  <c r="I118" i="115"/>
  <c r="H118" i="115" s="1"/>
  <c r="J117" i="115"/>
  <c r="I117" i="115"/>
  <c r="G117" i="115" s="1"/>
  <c r="J116" i="115"/>
  <c r="I116" i="115"/>
  <c r="H116" i="115" s="1"/>
  <c r="J115" i="115"/>
  <c r="I115" i="115"/>
  <c r="G115" i="115" s="1"/>
  <c r="J114" i="115"/>
  <c r="I114" i="115"/>
  <c r="H114" i="115" s="1"/>
  <c r="J113" i="115"/>
  <c r="I113" i="115"/>
  <c r="G113" i="115" s="1"/>
  <c r="J112" i="115"/>
  <c r="I112" i="115"/>
  <c r="H112" i="115" s="1"/>
  <c r="J111" i="115"/>
  <c r="I111" i="115"/>
  <c r="G111" i="115" s="1"/>
  <c r="J110" i="115"/>
  <c r="I110" i="115"/>
  <c r="H110" i="115" s="1"/>
  <c r="J109" i="115"/>
  <c r="I109" i="115"/>
  <c r="G109" i="115" s="1"/>
  <c r="J108" i="115"/>
  <c r="I108" i="115"/>
  <c r="H108" i="115" s="1"/>
  <c r="J107" i="115"/>
  <c r="I107" i="115"/>
  <c r="G107" i="115" s="1"/>
  <c r="J106" i="115"/>
  <c r="I106" i="115"/>
  <c r="G106" i="115" s="1"/>
  <c r="J105" i="115"/>
  <c r="I105" i="115"/>
  <c r="G105" i="115" s="1"/>
  <c r="J104" i="115"/>
  <c r="I104" i="115"/>
  <c r="H104" i="115" s="1"/>
  <c r="J103" i="115"/>
  <c r="I103" i="115"/>
  <c r="G103" i="115" s="1"/>
  <c r="J102" i="115"/>
  <c r="I102" i="115"/>
  <c r="H102" i="115" s="1"/>
  <c r="J101" i="115"/>
  <c r="I101" i="115"/>
  <c r="G101" i="115" s="1"/>
  <c r="J100" i="115"/>
  <c r="I100" i="115"/>
  <c r="H100" i="115" s="1"/>
  <c r="J99" i="115"/>
  <c r="I99" i="115"/>
  <c r="G99" i="115" s="1"/>
  <c r="J98" i="115"/>
  <c r="I98" i="115"/>
  <c r="G98" i="115" s="1"/>
  <c r="J97" i="115"/>
  <c r="I97" i="115"/>
  <c r="G97" i="115" s="1"/>
  <c r="J96" i="115"/>
  <c r="I96" i="115"/>
  <c r="G96" i="115" s="1"/>
  <c r="J95" i="115"/>
  <c r="I95" i="115"/>
  <c r="G95" i="115" s="1"/>
  <c r="J94" i="115"/>
  <c r="I94" i="115"/>
  <c r="H94" i="115" s="1"/>
  <c r="J93" i="115"/>
  <c r="I93" i="115"/>
  <c r="G93" i="115" s="1"/>
  <c r="J92" i="115"/>
  <c r="I92" i="115"/>
  <c r="H92" i="115" s="1"/>
  <c r="J91" i="115"/>
  <c r="I91" i="115"/>
  <c r="G91" i="115" s="1"/>
  <c r="J90" i="115"/>
  <c r="I90" i="115"/>
  <c r="G90" i="115" s="1"/>
  <c r="J89" i="115"/>
  <c r="I89" i="115"/>
  <c r="H89" i="115" s="1"/>
  <c r="J88" i="115"/>
  <c r="I88" i="115"/>
  <c r="G88" i="115" s="1"/>
  <c r="J87" i="115"/>
  <c r="I87" i="115"/>
  <c r="H87" i="115" s="1"/>
  <c r="J86" i="115"/>
  <c r="I86" i="115"/>
  <c r="G86" i="115" s="1"/>
  <c r="J85" i="115"/>
  <c r="I85" i="115"/>
  <c r="H85" i="115" s="1"/>
  <c r="J84" i="115"/>
  <c r="I84" i="115"/>
  <c r="G84" i="115" s="1"/>
  <c r="J83" i="115"/>
  <c r="I83" i="115"/>
  <c r="H83" i="115" s="1"/>
  <c r="J82" i="115"/>
  <c r="I82" i="115"/>
  <c r="H82" i="115" s="1"/>
  <c r="J81" i="115"/>
  <c r="I81" i="115"/>
  <c r="H81" i="115" s="1"/>
  <c r="J80" i="115"/>
  <c r="I80" i="115"/>
  <c r="G80" i="115" s="1"/>
  <c r="J79" i="115"/>
  <c r="I79" i="115"/>
  <c r="H79" i="115" s="1"/>
  <c r="J78" i="115"/>
  <c r="I78" i="115"/>
  <c r="H78" i="115" s="1"/>
  <c r="J77" i="115"/>
  <c r="I77" i="115"/>
  <c r="H77" i="115" s="1"/>
  <c r="J76" i="115"/>
  <c r="I76" i="115"/>
  <c r="H76" i="115" s="1"/>
  <c r="J75" i="115"/>
  <c r="I75" i="115"/>
  <c r="H75" i="115" s="1"/>
  <c r="J74" i="115"/>
  <c r="I74" i="115"/>
  <c r="G74" i="115" s="1"/>
  <c r="J73" i="115"/>
  <c r="I73" i="115"/>
  <c r="H73" i="115" s="1"/>
  <c r="J72" i="115"/>
  <c r="I72" i="115"/>
  <c r="G72" i="115" s="1"/>
  <c r="J71" i="115"/>
  <c r="I71" i="115"/>
  <c r="H71" i="115" s="1"/>
  <c r="J70" i="115"/>
  <c r="I70" i="115"/>
  <c r="G70" i="115" s="1"/>
  <c r="J69" i="115"/>
  <c r="I69" i="115"/>
  <c r="H69" i="115" s="1"/>
  <c r="J68" i="115"/>
  <c r="I68" i="115"/>
  <c r="G68" i="115" s="1"/>
  <c r="J67" i="115"/>
  <c r="I67" i="115"/>
  <c r="H67" i="115" s="1"/>
  <c r="J66" i="115"/>
  <c r="I66" i="115"/>
  <c r="H66" i="115" s="1"/>
  <c r="J65" i="115"/>
  <c r="I65" i="115"/>
  <c r="H65" i="115" s="1"/>
  <c r="J64" i="115"/>
  <c r="I64" i="115"/>
  <c r="G64" i="115" s="1"/>
  <c r="J63" i="115"/>
  <c r="I63" i="115"/>
  <c r="H63" i="115" s="1"/>
  <c r="J62" i="115"/>
  <c r="I62" i="115"/>
  <c r="H62" i="115" s="1"/>
  <c r="J61" i="115"/>
  <c r="I61" i="115"/>
  <c r="H61" i="115" s="1"/>
  <c r="J60" i="115"/>
  <c r="I60" i="115"/>
  <c r="H60" i="115" s="1"/>
  <c r="J59" i="115"/>
  <c r="I59" i="115"/>
  <c r="H59" i="115" s="1"/>
  <c r="J58" i="115"/>
  <c r="I58" i="115"/>
  <c r="G58" i="115" s="1"/>
  <c r="J57" i="115"/>
  <c r="I57" i="115"/>
  <c r="H57" i="115" s="1"/>
  <c r="J56" i="115"/>
  <c r="I56" i="115"/>
  <c r="G56" i="115" s="1"/>
  <c r="J55" i="115"/>
  <c r="I55" i="115"/>
  <c r="H55" i="115" s="1"/>
  <c r="J54" i="115"/>
  <c r="I54" i="115"/>
  <c r="G54" i="115" s="1"/>
  <c r="J53" i="115"/>
  <c r="I53" i="115"/>
  <c r="H53" i="115" s="1"/>
  <c r="J52" i="115"/>
  <c r="I52" i="115"/>
  <c r="G52" i="115" s="1"/>
  <c r="J51" i="115"/>
  <c r="I51" i="115"/>
  <c r="H51" i="115" s="1"/>
  <c r="J50" i="115"/>
  <c r="I50" i="115"/>
  <c r="H50" i="115" s="1"/>
  <c r="J49" i="115"/>
  <c r="I49" i="115"/>
  <c r="H49" i="115" s="1"/>
  <c r="J48" i="115"/>
  <c r="I48" i="115"/>
  <c r="G48" i="115" s="1"/>
  <c r="J47" i="115"/>
  <c r="I47" i="115"/>
  <c r="H47" i="115" s="1"/>
  <c r="J46" i="115"/>
  <c r="I46" i="115"/>
  <c r="H46" i="115" s="1"/>
  <c r="J45" i="115"/>
  <c r="I45" i="115"/>
  <c r="H45" i="115" s="1"/>
  <c r="J44" i="115"/>
  <c r="I44" i="115"/>
  <c r="H44" i="115" s="1"/>
  <c r="J43" i="115"/>
  <c r="I43" i="115"/>
  <c r="H43" i="115" s="1"/>
  <c r="J42" i="115"/>
  <c r="I42" i="115"/>
  <c r="G42" i="115" s="1"/>
  <c r="J41" i="115"/>
  <c r="I41" i="115"/>
  <c r="H41" i="115" s="1"/>
  <c r="J40" i="115"/>
  <c r="I40" i="115"/>
  <c r="G40" i="115" s="1"/>
  <c r="J39" i="115"/>
  <c r="I39" i="115"/>
  <c r="H39" i="115" s="1"/>
  <c r="J38" i="115"/>
  <c r="I38" i="115"/>
  <c r="G38" i="115" s="1"/>
  <c r="J37" i="115"/>
  <c r="I37" i="115"/>
  <c r="H37" i="115" s="1"/>
  <c r="J36" i="115"/>
  <c r="I36" i="115"/>
  <c r="G36" i="115" s="1"/>
  <c r="J35" i="115"/>
  <c r="I35" i="115"/>
  <c r="H35" i="115" s="1"/>
  <c r="J34" i="115"/>
  <c r="I34" i="115"/>
  <c r="H34" i="115" s="1"/>
  <c r="J33" i="115"/>
  <c r="I33" i="115"/>
  <c r="H33" i="115" s="1"/>
  <c r="J32" i="115"/>
  <c r="I32" i="115"/>
  <c r="G32" i="115" s="1"/>
  <c r="J31" i="115"/>
  <c r="I31" i="115"/>
  <c r="H31" i="115" s="1"/>
  <c r="J30" i="115"/>
  <c r="I30" i="115"/>
  <c r="H30" i="115" s="1"/>
  <c r="J29" i="115"/>
  <c r="I29" i="115"/>
  <c r="H29" i="115" s="1"/>
  <c r="J28" i="115"/>
  <c r="I28" i="115"/>
  <c r="H28" i="115" s="1"/>
  <c r="J27" i="115"/>
  <c r="I27" i="115"/>
  <c r="H27" i="115" s="1"/>
  <c r="J26" i="115"/>
  <c r="I26" i="115"/>
  <c r="G26" i="115" s="1"/>
  <c r="J25" i="115"/>
  <c r="I25" i="115"/>
  <c r="H25" i="115" s="1"/>
  <c r="J24" i="115"/>
  <c r="I24" i="115"/>
  <c r="G24" i="115" s="1"/>
  <c r="J23" i="115"/>
  <c r="I23" i="115"/>
  <c r="H23" i="115" s="1"/>
  <c r="J22" i="115"/>
  <c r="I22" i="115"/>
  <c r="G22" i="115" s="1"/>
  <c r="J21" i="115"/>
  <c r="I21" i="115"/>
  <c r="H21" i="115" s="1"/>
  <c r="J20" i="115"/>
  <c r="I20" i="115"/>
  <c r="G20" i="115" s="1"/>
  <c r="J19" i="115"/>
  <c r="I19" i="115"/>
  <c r="H19" i="115" s="1"/>
  <c r="J18" i="115"/>
  <c r="I18" i="115"/>
  <c r="H18" i="115" s="1"/>
  <c r="J17" i="115"/>
  <c r="I17" i="115"/>
  <c r="H17" i="115" s="1"/>
  <c r="J16" i="115"/>
  <c r="I16" i="115"/>
  <c r="G16" i="115" s="1"/>
  <c r="J15" i="115"/>
  <c r="I15" i="115"/>
  <c r="H15" i="115" s="1"/>
  <c r="J14" i="115"/>
  <c r="I14" i="115"/>
  <c r="H14" i="115" s="1"/>
  <c r="J13" i="115"/>
  <c r="I13" i="115"/>
  <c r="H13" i="115" s="1"/>
  <c r="J12" i="115"/>
  <c r="I12" i="115"/>
  <c r="H12" i="115" s="1"/>
  <c r="J11" i="115"/>
  <c r="I11" i="115"/>
  <c r="H11" i="115" s="1"/>
  <c r="J10" i="115"/>
  <c r="I10" i="115"/>
  <c r="A3" i="115"/>
  <c r="A2" i="115"/>
  <c r="D73" i="71"/>
  <c r="C73" i="71"/>
  <c r="B73" i="71"/>
  <c r="A73" i="71"/>
  <c r="G10" i="115" l="1"/>
  <c r="H222" i="115"/>
  <c r="H64" i="115"/>
  <c r="H32" i="115"/>
  <c r="H238" i="115"/>
  <c r="H84" i="115"/>
  <c r="H200" i="115"/>
  <c r="H16" i="115"/>
  <c r="H70" i="115"/>
  <c r="H48" i="115"/>
  <c r="H130" i="115"/>
  <c r="H214" i="115"/>
  <c r="H248" i="115"/>
  <c r="H230" i="115"/>
  <c r="H52" i="115"/>
  <c r="H254" i="115"/>
  <c r="H38" i="115"/>
  <c r="H68" i="115"/>
  <c r="H106" i="115"/>
  <c r="H208" i="115"/>
  <c r="H240" i="115"/>
  <c r="H20" i="115"/>
  <c r="H80" i="115"/>
  <c r="H138" i="115"/>
  <c r="H194" i="115"/>
  <c r="H216" i="115"/>
  <c r="H234" i="115"/>
  <c r="H224" i="115"/>
  <c r="H24" i="115"/>
  <c r="H56" i="115"/>
  <c r="H88" i="115"/>
  <c r="H170" i="115"/>
  <c r="H218" i="115"/>
  <c r="H232" i="115"/>
  <c r="H246" i="115"/>
  <c r="H256" i="115"/>
  <c r="G199" i="115"/>
  <c r="G55" i="115"/>
  <c r="G255" i="115"/>
  <c r="G47" i="115"/>
  <c r="H36" i="115"/>
  <c r="H250" i="115"/>
  <c r="G247" i="115"/>
  <c r="G39" i="115"/>
  <c r="H22" i="115"/>
  <c r="H54" i="115"/>
  <c r="H86" i="115"/>
  <c r="H202" i="115"/>
  <c r="G239" i="115"/>
  <c r="G31" i="115"/>
  <c r="H40" i="115"/>
  <c r="H72" i="115"/>
  <c r="H206"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H26" i="115"/>
  <c r="H42" i="115"/>
  <c r="H58" i="115"/>
  <c r="H74" i="115"/>
  <c r="H90" i="115"/>
  <c r="H146" i="115"/>
  <c r="G253" i="115"/>
  <c r="G245" i="115"/>
  <c r="G237" i="115"/>
  <c r="G229" i="115"/>
  <c r="G221" i="115"/>
  <c r="G213" i="115"/>
  <c r="G205" i="115"/>
  <c r="G197" i="115"/>
  <c r="G85" i="115"/>
  <c r="G77" i="115"/>
  <c r="G69" i="115"/>
  <c r="G61" i="115"/>
  <c r="G53" i="115"/>
  <c r="G45" i="115"/>
  <c r="G37" i="115"/>
  <c r="G29" i="115"/>
  <c r="G21" i="115"/>
  <c r="G13" i="115"/>
  <c r="H154" i="115"/>
  <c r="H212" i="115"/>
  <c r="H228" i="115"/>
  <c r="H244"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H98" i="115"/>
  <c r="H16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H96" i="115"/>
  <c r="G192" i="115"/>
  <c r="G184" i="115"/>
  <c r="G176" i="115"/>
  <c r="G168" i="115"/>
  <c r="G160" i="115"/>
  <c r="G152" i="115"/>
  <c r="G144" i="115"/>
  <c r="G136" i="115"/>
  <c r="G128" i="115"/>
  <c r="G120" i="115"/>
  <c r="G112" i="115"/>
  <c r="G104" i="115"/>
  <c r="H161" i="115"/>
  <c r="H105" i="115"/>
  <c r="H121" i="115"/>
  <c r="H153" i="115"/>
  <c r="H95" i="115"/>
  <c r="H103" i="115"/>
  <c r="H111" i="115"/>
  <c r="H119" i="115"/>
  <c r="H127" i="115"/>
  <c r="H135" i="115"/>
  <c r="H143" i="115"/>
  <c r="H151" i="115"/>
  <c r="H159" i="115"/>
  <c r="H167" i="115"/>
  <c r="H175" i="115"/>
  <c r="H183" i="115"/>
  <c r="H191" i="115"/>
  <c r="H97" i="115"/>
  <c r="H145" i="115"/>
  <c r="H185" i="115"/>
  <c r="H113" i="115"/>
  <c r="H177" i="115"/>
  <c r="H93" i="115"/>
  <c r="H101" i="115"/>
  <c r="H109" i="115"/>
  <c r="H117" i="115"/>
  <c r="H125" i="115"/>
  <c r="H133" i="115"/>
  <c r="H141" i="115"/>
  <c r="H149" i="115"/>
  <c r="H157" i="115"/>
  <c r="H165" i="115"/>
  <c r="H173" i="115"/>
  <c r="H181" i="115"/>
  <c r="H189" i="115"/>
  <c r="H129" i="115"/>
  <c r="H169" i="115"/>
  <c r="H91" i="115"/>
  <c r="H99" i="115"/>
  <c r="H107" i="115"/>
  <c r="H115" i="115"/>
  <c r="H123" i="115"/>
  <c r="H131" i="115"/>
  <c r="H139" i="115"/>
  <c r="H147" i="115"/>
  <c r="H155" i="115"/>
  <c r="H163" i="115"/>
  <c r="H171" i="115"/>
  <c r="H179" i="115"/>
  <c r="H187" i="115"/>
  <c r="H137" i="115"/>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G110" i="113"/>
  <c r="F110" i="113"/>
  <c r="E110" i="113"/>
  <c r="G109" i="113"/>
  <c r="F109" i="113"/>
  <c r="E109" i="113"/>
  <c r="G108" i="113"/>
  <c r="F108" i="113"/>
  <c r="E108" i="113"/>
  <c r="G107" i="113"/>
  <c r="F107" i="113"/>
  <c r="E107" i="113"/>
  <c r="G106" i="113"/>
  <c r="F106" i="113"/>
  <c r="E106" i="113"/>
  <c r="G105" i="113"/>
  <c r="F105" i="113"/>
  <c r="E105" i="113"/>
  <c r="G104" i="113"/>
  <c r="F104" i="113"/>
  <c r="E104" i="113"/>
  <c r="G103" i="113"/>
  <c r="F103" i="113"/>
  <c r="E103" i="113"/>
  <c r="G102" i="113"/>
  <c r="F102" i="113"/>
  <c r="E102" i="113"/>
  <c r="G101" i="113"/>
  <c r="F101" i="113"/>
  <c r="E101" i="113"/>
  <c r="G100" i="113"/>
  <c r="F100" i="113"/>
  <c r="E100" i="113"/>
  <c r="G99" i="113"/>
  <c r="F99" i="113"/>
  <c r="E99" i="113"/>
  <c r="G98" i="113"/>
  <c r="F98" i="113"/>
  <c r="E98" i="113"/>
  <c r="G97" i="113"/>
  <c r="F97" i="113"/>
  <c r="E97" i="113"/>
  <c r="G96" i="113"/>
  <c r="F96" i="113"/>
  <c r="E96" i="113"/>
  <c r="G95" i="113"/>
  <c r="F95" i="113"/>
  <c r="E95" i="113"/>
  <c r="G94" i="113"/>
  <c r="F94" i="113"/>
  <c r="E94" i="113"/>
  <c r="G93" i="113"/>
  <c r="F93" i="113"/>
  <c r="E93" i="113"/>
  <c r="G92" i="113"/>
  <c r="F92" i="113"/>
  <c r="E92" i="113"/>
  <c r="G91" i="113"/>
  <c r="F91" i="113"/>
  <c r="E91" i="113"/>
  <c r="G90" i="113"/>
  <c r="F90" i="113"/>
  <c r="E90" i="113"/>
  <c r="G89" i="113"/>
  <c r="F89" i="113"/>
  <c r="E89" i="113"/>
  <c r="G88" i="113"/>
  <c r="F88" i="113"/>
  <c r="E88" i="113"/>
  <c r="G87" i="113"/>
  <c r="F87" i="113"/>
  <c r="E87" i="113"/>
  <c r="G86" i="113"/>
  <c r="F86" i="113"/>
  <c r="E86" i="113"/>
  <c r="G85" i="113"/>
  <c r="F85" i="113"/>
  <c r="E85" i="113"/>
  <c r="G84" i="113"/>
  <c r="F84" i="113"/>
  <c r="E84" i="113"/>
  <c r="G83" i="113"/>
  <c r="F83" i="113"/>
  <c r="E83" i="113"/>
  <c r="G82" i="113"/>
  <c r="F82" i="113"/>
  <c r="E82" i="113"/>
  <c r="G81" i="113"/>
  <c r="F81" i="113"/>
  <c r="E81" i="113"/>
  <c r="G80" i="113"/>
  <c r="F80" i="113"/>
  <c r="E80" i="113"/>
  <c r="G79" i="113"/>
  <c r="F79" i="113"/>
  <c r="E79" i="113"/>
  <c r="G78" i="113"/>
  <c r="F78" i="113"/>
  <c r="E78" i="113"/>
  <c r="G77" i="113"/>
  <c r="F77" i="113"/>
  <c r="E77" i="113"/>
  <c r="G76" i="113"/>
  <c r="F76" i="113"/>
  <c r="E76" i="113"/>
  <c r="G75" i="113"/>
  <c r="F75" i="113"/>
  <c r="E75" i="113"/>
  <c r="G74" i="113"/>
  <c r="F74" i="113"/>
  <c r="E74" i="113"/>
  <c r="G73" i="113"/>
  <c r="F73" i="113"/>
  <c r="E73" i="113"/>
  <c r="G72" i="113"/>
  <c r="F72" i="113"/>
  <c r="E72" i="113"/>
  <c r="G71" i="113"/>
  <c r="F71" i="113"/>
  <c r="E71" i="113"/>
  <c r="G70" i="113"/>
  <c r="F70" i="113"/>
  <c r="E70" i="113"/>
  <c r="G69" i="113"/>
  <c r="F69" i="113"/>
  <c r="E69" i="113"/>
  <c r="G68" i="113"/>
  <c r="F68" i="113"/>
  <c r="E68" i="113"/>
  <c r="G67" i="113"/>
  <c r="F67" i="113"/>
  <c r="E67" i="113"/>
  <c r="G66" i="113"/>
  <c r="F66" i="113"/>
  <c r="E66" i="113"/>
  <c r="G65" i="113"/>
  <c r="F65" i="113"/>
  <c r="E65" i="113"/>
  <c r="G64" i="113"/>
  <c r="F64" i="113"/>
  <c r="E64" i="113"/>
  <c r="G63" i="113"/>
  <c r="F63" i="113"/>
  <c r="E63" i="113"/>
  <c r="G62" i="113"/>
  <c r="F62" i="113"/>
  <c r="E62" i="113"/>
  <c r="G61" i="113"/>
  <c r="F61" i="113"/>
  <c r="E61" i="113"/>
  <c r="G60" i="113"/>
  <c r="F60" i="113"/>
  <c r="E60" i="113"/>
  <c r="G59" i="113"/>
  <c r="F59" i="113"/>
  <c r="E59" i="113"/>
  <c r="G58" i="113"/>
  <c r="F58" i="113"/>
  <c r="E58" i="113"/>
  <c r="G57" i="113"/>
  <c r="F57" i="113"/>
  <c r="E57" i="113"/>
  <c r="G56" i="113"/>
  <c r="F56" i="113"/>
  <c r="E56" i="113"/>
  <c r="G55" i="113"/>
  <c r="F55" i="113"/>
  <c r="E55" i="113"/>
  <c r="G54" i="113"/>
  <c r="F54" i="113"/>
  <c r="E54" i="113"/>
  <c r="G53" i="113"/>
  <c r="F53" i="113"/>
  <c r="E53" i="113"/>
  <c r="G52" i="113"/>
  <c r="F52" i="113"/>
  <c r="E52" i="113"/>
  <c r="G51" i="113"/>
  <c r="F51" i="113"/>
  <c r="E51" i="113"/>
  <c r="G50" i="113"/>
  <c r="F50" i="113"/>
  <c r="E50" i="113"/>
  <c r="G49" i="113"/>
  <c r="F49" i="113"/>
  <c r="E49" i="113"/>
  <c r="G48" i="113"/>
  <c r="F48" i="113"/>
  <c r="E48" i="113"/>
  <c r="G47" i="113"/>
  <c r="F47" i="113"/>
  <c r="E47" i="113"/>
  <c r="G46" i="113"/>
  <c r="F46" i="113"/>
  <c r="E46" i="113"/>
  <c r="G45" i="113"/>
  <c r="F45" i="113"/>
  <c r="E45" i="113"/>
  <c r="G44" i="113"/>
  <c r="F44" i="113"/>
  <c r="E44" i="113"/>
  <c r="G43" i="113"/>
  <c r="F43" i="113"/>
  <c r="E43" i="113"/>
  <c r="G42" i="113"/>
  <c r="F42" i="113"/>
  <c r="E42" i="113"/>
  <c r="G41" i="113"/>
  <c r="F41" i="113"/>
  <c r="E41" i="113"/>
  <c r="G40" i="113"/>
  <c r="F40" i="113"/>
  <c r="E40" i="113"/>
  <c r="G39" i="113"/>
  <c r="F39" i="113"/>
  <c r="E39" i="113"/>
  <c r="G38" i="113"/>
  <c r="F38" i="113"/>
  <c r="E38" i="113"/>
  <c r="G37" i="113"/>
  <c r="F37" i="113"/>
  <c r="E37" i="113"/>
  <c r="G36" i="113"/>
  <c r="F36" i="113"/>
  <c r="E36" i="113"/>
  <c r="G35" i="113"/>
  <c r="F35" i="113"/>
  <c r="E35" i="113"/>
  <c r="G34" i="113"/>
  <c r="F34" i="113"/>
  <c r="E34" i="113"/>
  <c r="G33" i="113"/>
  <c r="F33" i="113"/>
  <c r="E33" i="113"/>
  <c r="G32" i="113"/>
  <c r="F32" i="113"/>
  <c r="E32" i="113"/>
  <c r="G31" i="113"/>
  <c r="F31" i="113"/>
  <c r="E31" i="113"/>
  <c r="G30" i="113"/>
  <c r="F30" i="113"/>
  <c r="E30" i="113"/>
  <c r="G29" i="113"/>
  <c r="F29" i="113"/>
  <c r="E29" i="113"/>
  <c r="G28" i="113"/>
  <c r="F28" i="113"/>
  <c r="E28" i="113"/>
  <c r="G27" i="113"/>
  <c r="F27" i="113"/>
  <c r="E27" i="113"/>
  <c r="G26" i="113"/>
  <c r="F26" i="113"/>
  <c r="E26" i="113"/>
  <c r="G25" i="113"/>
  <c r="F25" i="113"/>
  <c r="E25" i="113"/>
  <c r="G24" i="113"/>
  <c r="F24" i="113"/>
  <c r="E24" i="113"/>
  <c r="G23" i="113"/>
  <c r="F23" i="113"/>
  <c r="E23" i="113"/>
  <c r="G22" i="113"/>
  <c r="F22" i="113"/>
  <c r="E22" i="113"/>
  <c r="D22" i="113" s="1"/>
  <c r="G21" i="113"/>
  <c r="F21" i="113"/>
  <c r="E21" i="113"/>
  <c r="D21" i="113" s="1"/>
  <c r="G20" i="113"/>
  <c r="F20" i="113"/>
  <c r="E20" i="113"/>
  <c r="D20" i="113" s="1"/>
  <c r="G19" i="113"/>
  <c r="F19" i="113"/>
  <c r="E19" i="113"/>
  <c r="D19" i="113" s="1"/>
  <c r="G18" i="113"/>
  <c r="F18" i="113"/>
  <c r="E18" i="113"/>
  <c r="D18" i="113" s="1"/>
  <c r="G17" i="113"/>
  <c r="F17" i="113"/>
  <c r="E17" i="113"/>
  <c r="D17" i="113" s="1"/>
  <c r="G16" i="113"/>
  <c r="F16" i="113"/>
  <c r="E16" i="113"/>
  <c r="D16" i="113" s="1"/>
  <c r="G15" i="113"/>
  <c r="F15" i="113"/>
  <c r="E15" i="113"/>
  <c r="D15" i="113" s="1"/>
  <c r="G14" i="113"/>
  <c r="F14" i="113"/>
  <c r="E14" i="113"/>
  <c r="D14" i="113" s="1"/>
  <c r="G13" i="113"/>
  <c r="F13" i="113"/>
  <c r="E13" i="113"/>
  <c r="D13" i="113" s="1"/>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10" i="111"/>
  <c r="H110" i="111"/>
  <c r="G110" i="111"/>
  <c r="I109" i="111"/>
  <c r="H109" i="111"/>
  <c r="G109" i="111"/>
  <c r="I108" i="111"/>
  <c r="H108" i="111"/>
  <c r="G108" i="111"/>
  <c r="I107" i="111"/>
  <c r="H107" i="111"/>
  <c r="G107" i="111"/>
  <c r="I106" i="111"/>
  <c r="H106" i="111"/>
  <c r="G106" i="111"/>
  <c r="I105" i="111"/>
  <c r="H105" i="111"/>
  <c r="G105" i="111"/>
  <c r="I104" i="111"/>
  <c r="H104" i="111"/>
  <c r="G104" i="111"/>
  <c r="I103" i="111"/>
  <c r="H103" i="111"/>
  <c r="G103" i="111"/>
  <c r="I102" i="111"/>
  <c r="H102" i="111"/>
  <c r="G102" i="111"/>
  <c r="I101" i="111"/>
  <c r="H101" i="111"/>
  <c r="G101" i="111"/>
  <c r="I100" i="111"/>
  <c r="H100" i="111"/>
  <c r="G100" i="111"/>
  <c r="I99" i="111"/>
  <c r="H99" i="111"/>
  <c r="G99" i="111"/>
  <c r="I98" i="111"/>
  <c r="H98" i="111"/>
  <c r="G98" i="111"/>
  <c r="I97" i="111"/>
  <c r="H97" i="111"/>
  <c r="G97" i="111"/>
  <c r="I96" i="111"/>
  <c r="H96" i="111"/>
  <c r="G96" i="111"/>
  <c r="I95" i="111"/>
  <c r="H95" i="111"/>
  <c r="G95" i="111"/>
  <c r="I94" i="111"/>
  <c r="H94" i="111"/>
  <c r="G94" i="111"/>
  <c r="I93" i="111"/>
  <c r="H93" i="111"/>
  <c r="G93" i="111"/>
  <c r="I92" i="111"/>
  <c r="H92" i="111"/>
  <c r="G92" i="111"/>
  <c r="I91" i="111"/>
  <c r="H91" i="111"/>
  <c r="G91" i="111"/>
  <c r="I90" i="111"/>
  <c r="H90" i="111"/>
  <c r="G90" i="111"/>
  <c r="I89" i="111"/>
  <c r="H89" i="111"/>
  <c r="G89" i="111"/>
  <c r="I88" i="111"/>
  <c r="H88" i="111"/>
  <c r="G88" i="111"/>
  <c r="I87" i="111"/>
  <c r="H87" i="111"/>
  <c r="G87" i="111"/>
  <c r="I86" i="111"/>
  <c r="H86" i="111"/>
  <c r="G86" i="111"/>
  <c r="I85" i="111"/>
  <c r="H85" i="111"/>
  <c r="G85" i="111"/>
  <c r="I84" i="111"/>
  <c r="H84" i="111"/>
  <c r="G84" i="111"/>
  <c r="I83" i="111"/>
  <c r="H83" i="111"/>
  <c r="G83" i="111"/>
  <c r="I82" i="111"/>
  <c r="H82" i="111"/>
  <c r="G82" i="111"/>
  <c r="I81" i="111"/>
  <c r="H81" i="111"/>
  <c r="G81" i="111"/>
  <c r="I80" i="111"/>
  <c r="H80" i="111"/>
  <c r="G80" i="111"/>
  <c r="I79" i="111"/>
  <c r="H79" i="111"/>
  <c r="G79" i="111"/>
  <c r="I78" i="111"/>
  <c r="H78" i="111"/>
  <c r="G78" i="111"/>
  <c r="I77" i="111"/>
  <c r="H77" i="111"/>
  <c r="G77" i="111"/>
  <c r="I76" i="111"/>
  <c r="H76" i="111"/>
  <c r="G76" i="111"/>
  <c r="I75" i="111"/>
  <c r="H75" i="111"/>
  <c r="G75" i="111"/>
  <c r="I74" i="111"/>
  <c r="H74" i="111"/>
  <c r="G74" i="111"/>
  <c r="I73" i="111"/>
  <c r="H73" i="111"/>
  <c r="G73" i="111"/>
  <c r="I72" i="111"/>
  <c r="H72" i="111"/>
  <c r="G72" i="111"/>
  <c r="I71" i="111"/>
  <c r="H71" i="111"/>
  <c r="G71" i="111"/>
  <c r="I70" i="111"/>
  <c r="H70" i="111"/>
  <c r="G70" i="111"/>
  <c r="I69" i="111"/>
  <c r="H69" i="111"/>
  <c r="G69" i="111"/>
  <c r="I68" i="111"/>
  <c r="H68" i="111"/>
  <c r="G68" i="111"/>
  <c r="I67" i="111"/>
  <c r="H67" i="111"/>
  <c r="G67" i="111"/>
  <c r="I66" i="111"/>
  <c r="H66" i="111"/>
  <c r="G66" i="111"/>
  <c r="I65" i="111"/>
  <c r="H65" i="111"/>
  <c r="G65" i="111"/>
  <c r="I64" i="111"/>
  <c r="H64" i="111"/>
  <c r="G64" i="111"/>
  <c r="I63" i="111"/>
  <c r="H63" i="111"/>
  <c r="G63" i="111"/>
  <c r="I62" i="111"/>
  <c r="H62" i="111"/>
  <c r="G62" i="111"/>
  <c r="I61" i="111"/>
  <c r="H61" i="111"/>
  <c r="G61" i="111"/>
  <c r="I60" i="111"/>
  <c r="H60" i="111"/>
  <c r="G60" i="111"/>
  <c r="I59" i="111"/>
  <c r="H59" i="111"/>
  <c r="G59" i="111"/>
  <c r="I58" i="111"/>
  <c r="H58" i="111"/>
  <c r="G58" i="111"/>
  <c r="I57" i="111"/>
  <c r="H57" i="111"/>
  <c r="G57" i="111"/>
  <c r="I56" i="111"/>
  <c r="H56" i="111"/>
  <c r="G56" i="111"/>
  <c r="I55" i="111"/>
  <c r="H55" i="111"/>
  <c r="G55" i="111"/>
  <c r="I54" i="111"/>
  <c r="H54" i="111"/>
  <c r="G54" i="111"/>
  <c r="I53" i="111"/>
  <c r="H53" i="111"/>
  <c r="G53" i="111"/>
  <c r="I52" i="111"/>
  <c r="H52" i="111"/>
  <c r="G52" i="111"/>
  <c r="I51" i="111"/>
  <c r="H51" i="111"/>
  <c r="G51" i="111"/>
  <c r="I50" i="111"/>
  <c r="H50" i="111"/>
  <c r="G50" i="111"/>
  <c r="I49" i="111"/>
  <c r="H49" i="111"/>
  <c r="G49" i="111"/>
  <c r="I48" i="111"/>
  <c r="H48" i="111"/>
  <c r="G48" i="111"/>
  <c r="I47" i="111"/>
  <c r="H47" i="111"/>
  <c r="G47" i="111"/>
  <c r="I46" i="111"/>
  <c r="H46" i="111"/>
  <c r="G46" i="111"/>
  <c r="I45" i="111"/>
  <c r="H45" i="111"/>
  <c r="G45" i="111"/>
  <c r="I44" i="111"/>
  <c r="H44" i="111"/>
  <c r="G44" i="111"/>
  <c r="I43" i="111"/>
  <c r="H43" i="111"/>
  <c r="G43" i="111"/>
  <c r="I42" i="111"/>
  <c r="H42" i="111"/>
  <c r="G42" i="111"/>
  <c r="I41" i="111"/>
  <c r="H41" i="111"/>
  <c r="G41" i="111"/>
  <c r="I40" i="111"/>
  <c r="H40" i="111"/>
  <c r="G40" i="111"/>
  <c r="I39" i="111"/>
  <c r="H39" i="111"/>
  <c r="G39" i="111"/>
  <c r="I38" i="111"/>
  <c r="H38" i="111"/>
  <c r="G38" i="111"/>
  <c r="I37" i="111"/>
  <c r="H37" i="111"/>
  <c r="G37" i="111"/>
  <c r="I36" i="111"/>
  <c r="H36" i="111"/>
  <c r="G36" i="111"/>
  <c r="I35" i="111"/>
  <c r="H35" i="111"/>
  <c r="G35" i="111"/>
  <c r="I34" i="111"/>
  <c r="H34" i="111"/>
  <c r="G34" i="111"/>
  <c r="I33" i="111"/>
  <c r="H33" i="111"/>
  <c r="G33" i="111"/>
  <c r="I32" i="111"/>
  <c r="H32" i="111"/>
  <c r="G32" i="111"/>
  <c r="I31" i="111"/>
  <c r="H31" i="111"/>
  <c r="G31" i="111"/>
  <c r="I30" i="111"/>
  <c r="H30" i="111"/>
  <c r="G30" i="111"/>
  <c r="I29" i="111"/>
  <c r="H29" i="111"/>
  <c r="G29" i="111"/>
  <c r="I28" i="111"/>
  <c r="H28" i="111"/>
  <c r="G28" i="111"/>
  <c r="I27" i="111"/>
  <c r="H27" i="111"/>
  <c r="G27" i="111"/>
  <c r="I26" i="111"/>
  <c r="H26" i="111"/>
  <c r="G26" i="111"/>
  <c r="I25" i="111"/>
  <c r="H25" i="111"/>
  <c r="G25" i="111"/>
  <c r="I24" i="111"/>
  <c r="H24" i="111"/>
  <c r="G24" i="111"/>
  <c r="I23" i="111"/>
  <c r="H23" i="111"/>
  <c r="G23" i="111"/>
  <c r="I22" i="111"/>
  <c r="H22" i="111"/>
  <c r="G22" i="111"/>
  <c r="I21" i="111"/>
  <c r="H21" i="111"/>
  <c r="G21" i="111"/>
  <c r="I20" i="111"/>
  <c r="H20" i="111"/>
  <c r="G20" i="111"/>
  <c r="I19" i="111"/>
  <c r="H19" i="111"/>
  <c r="G19" i="111"/>
  <c r="I18" i="111"/>
  <c r="H18" i="111"/>
  <c r="G18" i="111"/>
  <c r="I17" i="111"/>
  <c r="H17" i="111"/>
  <c r="G17" i="111"/>
  <c r="I16" i="111"/>
  <c r="H16" i="111"/>
  <c r="G16" i="111"/>
  <c r="I15" i="111"/>
  <c r="H15" i="111"/>
  <c r="G15" i="111"/>
  <c r="I14" i="111"/>
  <c r="H14" i="111"/>
  <c r="G14" i="111"/>
  <c r="I13" i="111"/>
  <c r="H13" i="111"/>
  <c r="G13"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H110" i="110"/>
  <c r="G110" i="110"/>
  <c r="F110" i="110"/>
  <c r="D110" i="110"/>
  <c r="H109" i="110"/>
  <c r="G109" i="110"/>
  <c r="F109" i="110"/>
  <c r="D109" i="110"/>
  <c r="H108" i="110"/>
  <c r="G108" i="110"/>
  <c r="F108" i="110"/>
  <c r="D108" i="110"/>
  <c r="H107" i="110"/>
  <c r="G107" i="110"/>
  <c r="F107" i="110"/>
  <c r="D107" i="110"/>
  <c r="H106" i="110"/>
  <c r="G106" i="110"/>
  <c r="F106" i="110"/>
  <c r="D106" i="110"/>
  <c r="H105" i="110"/>
  <c r="G105" i="110"/>
  <c r="F105" i="110"/>
  <c r="D105" i="110"/>
  <c r="H104" i="110"/>
  <c r="G104" i="110"/>
  <c r="F104" i="110"/>
  <c r="D104" i="110"/>
  <c r="H103" i="110"/>
  <c r="G103" i="110"/>
  <c r="F103" i="110"/>
  <c r="D103" i="110"/>
  <c r="H102" i="110"/>
  <c r="G102" i="110"/>
  <c r="F102" i="110"/>
  <c r="D102" i="110"/>
  <c r="H101" i="110"/>
  <c r="G101" i="110"/>
  <c r="F101" i="110"/>
  <c r="D101" i="110"/>
  <c r="H100" i="110"/>
  <c r="G100" i="110"/>
  <c r="F100" i="110"/>
  <c r="D100" i="110"/>
  <c r="H99" i="110"/>
  <c r="G99" i="110"/>
  <c r="F99" i="110"/>
  <c r="D99" i="110"/>
  <c r="H98" i="110"/>
  <c r="G98" i="110"/>
  <c r="F98" i="110"/>
  <c r="D98" i="110"/>
  <c r="H97" i="110"/>
  <c r="G97" i="110"/>
  <c r="F97" i="110"/>
  <c r="D97" i="110"/>
  <c r="H96" i="110"/>
  <c r="G96" i="110"/>
  <c r="F96" i="110"/>
  <c r="D96" i="110"/>
  <c r="H95" i="110"/>
  <c r="G95" i="110"/>
  <c r="F95" i="110"/>
  <c r="D95" i="110"/>
  <c r="H94" i="110"/>
  <c r="G94" i="110"/>
  <c r="F94" i="110"/>
  <c r="D94" i="110"/>
  <c r="H93" i="110"/>
  <c r="G93" i="110"/>
  <c r="F93" i="110"/>
  <c r="D93" i="110"/>
  <c r="H92" i="110"/>
  <c r="G92" i="110"/>
  <c r="F92" i="110"/>
  <c r="D92" i="110"/>
  <c r="H91" i="110"/>
  <c r="G91" i="110"/>
  <c r="F91" i="110"/>
  <c r="D91" i="110"/>
  <c r="H90" i="110"/>
  <c r="G90" i="110"/>
  <c r="F90" i="110"/>
  <c r="D90" i="110"/>
  <c r="H89" i="110"/>
  <c r="G89" i="110"/>
  <c r="F89" i="110"/>
  <c r="D89" i="110"/>
  <c r="H88" i="110"/>
  <c r="G88" i="110"/>
  <c r="F88" i="110"/>
  <c r="D88" i="110"/>
  <c r="H87" i="110"/>
  <c r="G87" i="110"/>
  <c r="F87" i="110"/>
  <c r="D87" i="110"/>
  <c r="H86" i="110"/>
  <c r="G86" i="110"/>
  <c r="F86" i="110"/>
  <c r="D86" i="110"/>
  <c r="H85" i="110"/>
  <c r="G85" i="110"/>
  <c r="F85" i="110"/>
  <c r="D85" i="110"/>
  <c r="H84" i="110"/>
  <c r="G84" i="110"/>
  <c r="F84" i="110"/>
  <c r="D84" i="110"/>
  <c r="H83" i="110"/>
  <c r="G83" i="110"/>
  <c r="F83" i="110"/>
  <c r="D83" i="110"/>
  <c r="H82" i="110"/>
  <c r="G82" i="110"/>
  <c r="F82" i="110"/>
  <c r="D82" i="110"/>
  <c r="H81" i="110"/>
  <c r="G81" i="110"/>
  <c r="F81" i="110"/>
  <c r="D81" i="110"/>
  <c r="H80" i="110"/>
  <c r="G80" i="110"/>
  <c r="F80" i="110"/>
  <c r="D80" i="110"/>
  <c r="H79" i="110"/>
  <c r="G79" i="110"/>
  <c r="F79" i="110"/>
  <c r="D79" i="110"/>
  <c r="H78" i="110"/>
  <c r="G78" i="110"/>
  <c r="F78" i="110"/>
  <c r="D78" i="110"/>
  <c r="H77" i="110"/>
  <c r="G77" i="110"/>
  <c r="F77" i="110"/>
  <c r="D77" i="110"/>
  <c r="H76" i="110"/>
  <c r="G76" i="110"/>
  <c r="F76" i="110"/>
  <c r="D76" i="110"/>
  <c r="H75" i="110"/>
  <c r="G75" i="110"/>
  <c r="F75" i="110"/>
  <c r="D75" i="110"/>
  <c r="H74" i="110"/>
  <c r="G74" i="110"/>
  <c r="F74" i="110"/>
  <c r="D74" i="110"/>
  <c r="H73" i="110"/>
  <c r="G73" i="110"/>
  <c r="F73" i="110"/>
  <c r="D73" i="110"/>
  <c r="H72" i="110"/>
  <c r="G72" i="110"/>
  <c r="F72" i="110"/>
  <c r="D72" i="110"/>
  <c r="H71" i="110"/>
  <c r="G71" i="110"/>
  <c r="F71" i="110"/>
  <c r="D71" i="110"/>
  <c r="H70" i="110"/>
  <c r="G70" i="110"/>
  <c r="F70" i="110"/>
  <c r="D70" i="110"/>
  <c r="H69" i="110"/>
  <c r="G69" i="110"/>
  <c r="F69" i="110"/>
  <c r="D69" i="110"/>
  <c r="H68" i="110"/>
  <c r="G68" i="110"/>
  <c r="F68" i="110"/>
  <c r="D68" i="110"/>
  <c r="H67" i="110"/>
  <c r="G67" i="110"/>
  <c r="F67" i="110"/>
  <c r="D67" i="110"/>
  <c r="H66" i="110"/>
  <c r="G66" i="110"/>
  <c r="F66" i="110"/>
  <c r="D66" i="110"/>
  <c r="H65" i="110"/>
  <c r="G65" i="110"/>
  <c r="F65" i="110"/>
  <c r="D65" i="110"/>
  <c r="H64" i="110"/>
  <c r="G64" i="110"/>
  <c r="F64" i="110"/>
  <c r="D64" i="110"/>
  <c r="H63" i="110"/>
  <c r="G63" i="110"/>
  <c r="F63" i="110"/>
  <c r="D63" i="110"/>
  <c r="H62" i="110"/>
  <c r="G62" i="110"/>
  <c r="F62" i="110"/>
  <c r="D62" i="110"/>
  <c r="H61" i="110"/>
  <c r="G61" i="110"/>
  <c r="F61" i="110"/>
  <c r="D61" i="110"/>
  <c r="H60" i="110"/>
  <c r="G60" i="110"/>
  <c r="F60" i="110"/>
  <c r="D60" i="110"/>
  <c r="H59" i="110"/>
  <c r="G59" i="110"/>
  <c r="F59" i="110"/>
  <c r="D59" i="110"/>
  <c r="H58" i="110"/>
  <c r="G58" i="110"/>
  <c r="F58" i="110"/>
  <c r="D58" i="110"/>
  <c r="H57" i="110"/>
  <c r="G57" i="110"/>
  <c r="F57" i="110"/>
  <c r="D57" i="110"/>
  <c r="H56" i="110"/>
  <c r="G56" i="110"/>
  <c r="F56" i="110"/>
  <c r="D56" i="110"/>
  <c r="H55" i="110"/>
  <c r="G55" i="110"/>
  <c r="F55" i="110"/>
  <c r="D55" i="110"/>
  <c r="H54" i="110"/>
  <c r="G54" i="110"/>
  <c r="F54" i="110"/>
  <c r="D54" i="110"/>
  <c r="H53" i="110"/>
  <c r="G53" i="110"/>
  <c r="F53" i="110"/>
  <c r="D53" i="110"/>
  <c r="H52" i="110"/>
  <c r="G52" i="110"/>
  <c r="F52" i="110"/>
  <c r="D52" i="110"/>
  <c r="H51" i="110"/>
  <c r="G51" i="110"/>
  <c r="F51" i="110"/>
  <c r="D51" i="110"/>
  <c r="H50" i="110"/>
  <c r="G50" i="110"/>
  <c r="F50" i="110"/>
  <c r="D50" i="110"/>
  <c r="H49" i="110"/>
  <c r="G49" i="110"/>
  <c r="F49" i="110"/>
  <c r="D49" i="110"/>
  <c r="H48" i="110"/>
  <c r="G48" i="110"/>
  <c r="F48" i="110"/>
  <c r="D48" i="110"/>
  <c r="H47" i="110"/>
  <c r="G47" i="110"/>
  <c r="F47" i="110"/>
  <c r="D47" i="110"/>
  <c r="H46" i="110"/>
  <c r="G46" i="110"/>
  <c r="F46" i="110"/>
  <c r="D46" i="110"/>
  <c r="H45" i="110"/>
  <c r="G45" i="110"/>
  <c r="F45" i="110"/>
  <c r="D45" i="110"/>
  <c r="H44" i="110"/>
  <c r="G44" i="110"/>
  <c r="F44" i="110"/>
  <c r="D44" i="110"/>
  <c r="H43" i="110"/>
  <c r="G43" i="110"/>
  <c r="F43" i="110"/>
  <c r="D43" i="110"/>
  <c r="H42" i="110"/>
  <c r="G42" i="110"/>
  <c r="F42" i="110"/>
  <c r="D42" i="110"/>
  <c r="H41" i="110"/>
  <c r="G41" i="110"/>
  <c r="F41" i="110"/>
  <c r="D41" i="110"/>
  <c r="H40" i="110"/>
  <c r="G40" i="110"/>
  <c r="F40" i="110"/>
  <c r="D40" i="110"/>
  <c r="H39" i="110"/>
  <c r="G39" i="110"/>
  <c r="F39" i="110"/>
  <c r="D39" i="110"/>
  <c r="H38" i="110"/>
  <c r="G38" i="110"/>
  <c r="F38" i="110"/>
  <c r="D38" i="110"/>
  <c r="H37" i="110"/>
  <c r="G37" i="110"/>
  <c r="F37" i="110"/>
  <c r="D37" i="110"/>
  <c r="H36" i="110"/>
  <c r="G36" i="110"/>
  <c r="F36" i="110"/>
  <c r="D36" i="110"/>
  <c r="H35" i="110"/>
  <c r="G35" i="110"/>
  <c r="F35" i="110"/>
  <c r="D35" i="110"/>
  <c r="H34" i="110"/>
  <c r="G34" i="110"/>
  <c r="F34" i="110"/>
  <c r="D34" i="110"/>
  <c r="H33" i="110"/>
  <c r="G33" i="110"/>
  <c r="F33" i="110"/>
  <c r="D33" i="110"/>
  <c r="H32" i="110"/>
  <c r="G32" i="110"/>
  <c r="F32" i="110"/>
  <c r="D32" i="110"/>
  <c r="H31" i="110"/>
  <c r="G31" i="110"/>
  <c r="F31" i="110"/>
  <c r="D31" i="110"/>
  <c r="H30" i="110"/>
  <c r="G30" i="110"/>
  <c r="F30" i="110"/>
  <c r="D30" i="110"/>
  <c r="H29" i="110"/>
  <c r="G29" i="110"/>
  <c r="F29" i="110"/>
  <c r="D29" i="110"/>
  <c r="H28" i="110"/>
  <c r="G28" i="110"/>
  <c r="F28" i="110"/>
  <c r="D28" i="110"/>
  <c r="H27" i="110"/>
  <c r="G27" i="110"/>
  <c r="F27" i="110"/>
  <c r="D27" i="110"/>
  <c r="H26" i="110"/>
  <c r="G26" i="110"/>
  <c r="F26" i="110"/>
  <c r="D26" i="110"/>
  <c r="H25" i="110"/>
  <c r="G25" i="110"/>
  <c r="F25" i="110"/>
  <c r="D25" i="110"/>
  <c r="H24" i="110"/>
  <c r="G24" i="110"/>
  <c r="F24" i="110"/>
  <c r="D24" i="110"/>
  <c r="H23" i="110"/>
  <c r="G23" i="110"/>
  <c r="F23" i="110"/>
  <c r="D23" i="110"/>
  <c r="H22" i="110"/>
  <c r="G22" i="110"/>
  <c r="F22" i="110"/>
  <c r="D22" i="110"/>
  <c r="H21" i="110"/>
  <c r="G21" i="110"/>
  <c r="F21" i="110"/>
  <c r="D21" i="110"/>
  <c r="H20" i="110"/>
  <c r="G20" i="110"/>
  <c r="F20" i="110"/>
  <c r="D20" i="110"/>
  <c r="H19" i="110"/>
  <c r="G19" i="110"/>
  <c r="F19" i="110"/>
  <c r="D19" i="110"/>
  <c r="H18" i="110"/>
  <c r="G18" i="110"/>
  <c r="F18" i="110"/>
  <c r="D18" i="110"/>
  <c r="H17" i="110"/>
  <c r="G17" i="110"/>
  <c r="F17" i="110"/>
  <c r="D17" i="110"/>
  <c r="H16" i="110"/>
  <c r="G16" i="110"/>
  <c r="F16" i="110"/>
  <c r="D16" i="110" s="1"/>
  <c r="H15" i="110"/>
  <c r="G15" i="110"/>
  <c r="F15" i="110"/>
  <c r="D15" i="110" s="1"/>
  <c r="H14" i="110"/>
  <c r="G14" i="110"/>
  <c r="F14" i="110"/>
  <c r="D14" i="110" s="1"/>
  <c r="H13" i="110"/>
  <c r="G13" i="110"/>
  <c r="F13" i="110"/>
  <c r="D13" i="110" s="1"/>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F110" i="109"/>
  <c r="F109" i="109"/>
  <c r="F108" i="109"/>
  <c r="F107" i="109"/>
  <c r="F106" i="109"/>
  <c r="F105" i="109"/>
  <c r="F104" i="109"/>
  <c r="F103" i="109"/>
  <c r="F102" i="109"/>
  <c r="F101" i="109"/>
  <c r="F100" i="109"/>
  <c r="F99" i="109"/>
  <c r="F98" i="109"/>
  <c r="F97" i="109"/>
  <c r="F96" i="109"/>
  <c r="F95" i="109"/>
  <c r="F94" i="109"/>
  <c r="F93" i="109"/>
  <c r="F92" i="109"/>
  <c r="F91" i="109"/>
  <c r="F90" i="109"/>
  <c r="F89" i="109"/>
  <c r="F88" i="109"/>
  <c r="F87" i="109"/>
  <c r="F86" i="109"/>
  <c r="F85" i="109"/>
  <c r="F84" i="109"/>
  <c r="F83" i="109"/>
  <c r="F82" i="109"/>
  <c r="F81" i="109"/>
  <c r="F80" i="109"/>
  <c r="F79" i="109"/>
  <c r="F78" i="109"/>
  <c r="F77" i="109"/>
  <c r="F76" i="109"/>
  <c r="F75" i="109"/>
  <c r="F74" i="109"/>
  <c r="F73" i="109"/>
  <c r="F72" i="109"/>
  <c r="F71" i="109"/>
  <c r="F70" i="109"/>
  <c r="F69" i="109"/>
  <c r="F68" i="109"/>
  <c r="F67" i="109"/>
  <c r="F66" i="109"/>
  <c r="F65" i="109"/>
  <c r="F64" i="109"/>
  <c r="F63" i="109"/>
  <c r="F62" i="109"/>
  <c r="F61" i="109"/>
  <c r="F60" i="109"/>
  <c r="F59" i="109"/>
  <c r="F58" i="109"/>
  <c r="F57" i="109"/>
  <c r="F56" i="109"/>
  <c r="F55" i="109"/>
  <c r="F54" i="109"/>
  <c r="F53" i="109"/>
  <c r="F52" i="109"/>
  <c r="F51" i="109"/>
  <c r="F50" i="109"/>
  <c r="F49" i="109"/>
  <c r="F48" i="109"/>
  <c r="F47" i="109"/>
  <c r="F46" i="109"/>
  <c r="F45" i="109"/>
  <c r="F44" i="109"/>
  <c r="F43" i="109"/>
  <c r="F42" i="109"/>
  <c r="F41" i="109"/>
  <c r="F40" i="109"/>
  <c r="F39" i="109"/>
  <c r="F38" i="109"/>
  <c r="F37" i="109"/>
  <c r="F36" i="109"/>
  <c r="F35" i="109"/>
  <c r="F34" i="109"/>
  <c r="F33" i="109"/>
  <c r="F32" i="109"/>
  <c r="F31" i="109"/>
  <c r="F30" i="109"/>
  <c r="F29" i="109"/>
  <c r="F28" i="109"/>
  <c r="F27" i="109"/>
  <c r="F26" i="109"/>
  <c r="F25" i="109"/>
  <c r="F24" i="109"/>
  <c r="F23" i="109"/>
  <c r="F22" i="109"/>
  <c r="F21" i="109"/>
  <c r="F20" i="109"/>
  <c r="F19" i="109"/>
  <c r="F18" i="109"/>
  <c r="F17" i="109"/>
  <c r="F16" i="109"/>
  <c r="F15" i="109"/>
  <c r="F14" i="109"/>
  <c r="E14" i="109" s="1"/>
  <c r="F13" i="109"/>
  <c r="E13" i="109" s="1"/>
  <c r="F12" i="109"/>
  <c r="E6" i="109"/>
  <c r="A3" i="109"/>
  <c r="A2" i="109"/>
  <c r="F13" i="108"/>
  <c r="D13" i="108" s="1"/>
  <c r="F14" i="108"/>
  <c r="D14" i="108" s="1"/>
  <c r="F15" i="108"/>
  <c r="D15" i="108" s="1"/>
  <c r="F16" i="108"/>
  <c r="D16" i="108" s="1"/>
  <c r="F17" i="108"/>
  <c r="D17" i="108" s="1"/>
  <c r="F18" i="108"/>
  <c r="D18" i="108" s="1"/>
  <c r="F19" i="108"/>
  <c r="D19" i="108" s="1"/>
  <c r="F20" i="108"/>
  <c r="D20" i="108" s="1"/>
  <c r="F21" i="108"/>
  <c r="D21" i="108" s="1"/>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G110" i="107"/>
  <c r="F110" i="107"/>
  <c r="E110" i="107"/>
  <c r="G109" i="107"/>
  <c r="F109" i="107"/>
  <c r="E109" i="107"/>
  <c r="G108" i="107"/>
  <c r="F108" i="107"/>
  <c r="E108" i="107"/>
  <c r="G107" i="107"/>
  <c r="F107" i="107"/>
  <c r="E107" i="107"/>
  <c r="G106" i="107"/>
  <c r="F106" i="107"/>
  <c r="E106" i="107"/>
  <c r="G105" i="107"/>
  <c r="F105" i="107"/>
  <c r="E105" i="107"/>
  <c r="G104" i="107"/>
  <c r="F104" i="107"/>
  <c r="E104" i="107"/>
  <c r="G103" i="107"/>
  <c r="F103" i="107"/>
  <c r="E103" i="107"/>
  <c r="G102" i="107"/>
  <c r="F102" i="107"/>
  <c r="E102" i="107"/>
  <c r="G101" i="107"/>
  <c r="F101" i="107"/>
  <c r="E101" i="107"/>
  <c r="G100" i="107"/>
  <c r="F100" i="107"/>
  <c r="E100" i="107"/>
  <c r="G99" i="107"/>
  <c r="F99" i="107"/>
  <c r="E99" i="107"/>
  <c r="G98" i="107"/>
  <c r="F98" i="107"/>
  <c r="E98" i="107"/>
  <c r="G97" i="107"/>
  <c r="F97" i="107"/>
  <c r="E97" i="107"/>
  <c r="G96" i="107"/>
  <c r="F96" i="107"/>
  <c r="E96" i="107"/>
  <c r="G95" i="107"/>
  <c r="F95" i="107"/>
  <c r="E95" i="107"/>
  <c r="G94" i="107"/>
  <c r="F94" i="107"/>
  <c r="E94" i="107"/>
  <c r="G93" i="107"/>
  <c r="F93" i="107"/>
  <c r="E93" i="107"/>
  <c r="G92" i="107"/>
  <c r="F92" i="107"/>
  <c r="E92" i="107"/>
  <c r="G91" i="107"/>
  <c r="F91" i="107"/>
  <c r="E91" i="107"/>
  <c r="G90" i="107"/>
  <c r="F90" i="107"/>
  <c r="E90" i="107"/>
  <c r="G89" i="107"/>
  <c r="F89" i="107"/>
  <c r="E89" i="107"/>
  <c r="G88" i="107"/>
  <c r="F88" i="107"/>
  <c r="E88" i="107"/>
  <c r="G87" i="107"/>
  <c r="F87" i="107"/>
  <c r="E87" i="107"/>
  <c r="G86" i="107"/>
  <c r="F86" i="107"/>
  <c r="E86" i="107"/>
  <c r="G85" i="107"/>
  <c r="F85" i="107"/>
  <c r="E85" i="107"/>
  <c r="G84" i="107"/>
  <c r="F84" i="107"/>
  <c r="E84" i="107"/>
  <c r="G83" i="107"/>
  <c r="F83" i="107"/>
  <c r="E83" i="107"/>
  <c r="G82" i="107"/>
  <c r="F82" i="107"/>
  <c r="E82" i="107"/>
  <c r="G81" i="107"/>
  <c r="F81" i="107"/>
  <c r="E81" i="107"/>
  <c r="G80" i="107"/>
  <c r="F80" i="107"/>
  <c r="E80" i="107"/>
  <c r="G79" i="107"/>
  <c r="F79" i="107"/>
  <c r="E79" i="107"/>
  <c r="G78" i="107"/>
  <c r="F78" i="107"/>
  <c r="E78" i="107"/>
  <c r="G77" i="107"/>
  <c r="F77" i="107"/>
  <c r="E77" i="107"/>
  <c r="G76" i="107"/>
  <c r="F76" i="107"/>
  <c r="E76" i="107"/>
  <c r="G75" i="107"/>
  <c r="F75" i="107"/>
  <c r="E75" i="107"/>
  <c r="G74" i="107"/>
  <c r="F74" i="107"/>
  <c r="E74" i="107"/>
  <c r="G73" i="107"/>
  <c r="F73" i="107"/>
  <c r="E73" i="107"/>
  <c r="G72" i="107"/>
  <c r="F72" i="107"/>
  <c r="E72" i="107"/>
  <c r="G71" i="107"/>
  <c r="F71" i="107"/>
  <c r="E71" i="107"/>
  <c r="G70" i="107"/>
  <c r="F70" i="107"/>
  <c r="E70" i="107"/>
  <c r="G69" i="107"/>
  <c r="F69" i="107"/>
  <c r="E69" i="107"/>
  <c r="G68" i="107"/>
  <c r="F68" i="107"/>
  <c r="E68" i="107"/>
  <c r="G67" i="107"/>
  <c r="F67" i="107"/>
  <c r="E67" i="107"/>
  <c r="G66" i="107"/>
  <c r="F66" i="107"/>
  <c r="E66" i="107"/>
  <c r="G65" i="107"/>
  <c r="F65" i="107"/>
  <c r="E65" i="107"/>
  <c r="G64" i="107"/>
  <c r="F64" i="107"/>
  <c r="E64" i="107"/>
  <c r="G63" i="107"/>
  <c r="F63" i="107"/>
  <c r="E63" i="107"/>
  <c r="G62" i="107"/>
  <c r="F62" i="107"/>
  <c r="E62" i="107"/>
  <c r="G61" i="107"/>
  <c r="F61" i="107"/>
  <c r="E61" i="107"/>
  <c r="G60" i="107"/>
  <c r="F60" i="107"/>
  <c r="E60" i="107"/>
  <c r="G59" i="107"/>
  <c r="F59" i="107"/>
  <c r="E59" i="107"/>
  <c r="G58" i="107"/>
  <c r="F58" i="107"/>
  <c r="E58" i="107"/>
  <c r="G57" i="107"/>
  <c r="F57" i="107"/>
  <c r="E57" i="107"/>
  <c r="G56" i="107"/>
  <c r="F56" i="107"/>
  <c r="E56" i="107"/>
  <c r="G55" i="107"/>
  <c r="F55" i="107"/>
  <c r="E55" i="107"/>
  <c r="G54" i="107"/>
  <c r="F54" i="107"/>
  <c r="E54" i="107"/>
  <c r="G53" i="107"/>
  <c r="F53" i="107"/>
  <c r="E53" i="107"/>
  <c r="G52" i="107"/>
  <c r="F52" i="107"/>
  <c r="E52" i="107"/>
  <c r="G51" i="107"/>
  <c r="F51" i="107"/>
  <c r="E51" i="107"/>
  <c r="G50" i="107"/>
  <c r="F50" i="107"/>
  <c r="E50" i="107"/>
  <c r="G49" i="107"/>
  <c r="F49" i="107"/>
  <c r="E49" i="107"/>
  <c r="G48" i="107"/>
  <c r="F48" i="107"/>
  <c r="E48" i="107"/>
  <c r="G47" i="107"/>
  <c r="F47" i="107"/>
  <c r="E47" i="107"/>
  <c r="G46" i="107"/>
  <c r="F46" i="107"/>
  <c r="E46" i="107"/>
  <c r="G45" i="107"/>
  <c r="F45" i="107"/>
  <c r="E45" i="107"/>
  <c r="G44" i="107"/>
  <c r="F44" i="107"/>
  <c r="E44" i="107"/>
  <c r="G43" i="107"/>
  <c r="F43" i="107"/>
  <c r="E43" i="107"/>
  <c r="G42" i="107"/>
  <c r="F42" i="107"/>
  <c r="E42" i="107"/>
  <c r="G41" i="107"/>
  <c r="F41" i="107"/>
  <c r="E41" i="107"/>
  <c r="G40" i="107"/>
  <c r="F40" i="107"/>
  <c r="E40" i="107"/>
  <c r="G39" i="107"/>
  <c r="F39" i="107"/>
  <c r="E39" i="107"/>
  <c r="G38" i="107"/>
  <c r="F38" i="107"/>
  <c r="E38" i="107"/>
  <c r="G37" i="107"/>
  <c r="F37" i="107"/>
  <c r="E37" i="107"/>
  <c r="G36" i="107"/>
  <c r="F36" i="107"/>
  <c r="E36" i="107"/>
  <c r="G35" i="107"/>
  <c r="F35" i="107"/>
  <c r="E35" i="107"/>
  <c r="G34" i="107"/>
  <c r="F34" i="107"/>
  <c r="E34" i="107"/>
  <c r="G33" i="107"/>
  <c r="F33" i="107"/>
  <c r="E33" i="107"/>
  <c r="G32" i="107"/>
  <c r="F32" i="107"/>
  <c r="E32" i="107"/>
  <c r="G31" i="107"/>
  <c r="F31" i="107"/>
  <c r="E31" i="107"/>
  <c r="G30" i="107"/>
  <c r="F30" i="107"/>
  <c r="E30" i="107"/>
  <c r="G29" i="107"/>
  <c r="F29" i="107"/>
  <c r="E29" i="107"/>
  <c r="G28" i="107"/>
  <c r="F28" i="107"/>
  <c r="E28" i="107"/>
  <c r="G27" i="107"/>
  <c r="F27" i="107"/>
  <c r="E27" i="107"/>
  <c r="G26" i="107"/>
  <c r="F26" i="107"/>
  <c r="E26" i="107"/>
  <c r="G25" i="107"/>
  <c r="F25" i="107"/>
  <c r="E25" i="107"/>
  <c r="G24" i="107"/>
  <c r="F24" i="107"/>
  <c r="E24" i="107"/>
  <c r="G23" i="107"/>
  <c r="F23" i="107"/>
  <c r="E23" i="107"/>
  <c r="G22" i="107"/>
  <c r="F22" i="107"/>
  <c r="E22" i="107"/>
  <c r="G21" i="107"/>
  <c r="F21" i="107"/>
  <c r="E21" i="107"/>
  <c r="G20" i="107"/>
  <c r="F20" i="107"/>
  <c r="E20" i="107"/>
  <c r="G19" i="107"/>
  <c r="F19" i="107"/>
  <c r="E19" i="107"/>
  <c r="G18" i="107"/>
  <c r="F18" i="107"/>
  <c r="E18" i="107"/>
  <c r="G17" i="107"/>
  <c r="F17" i="107"/>
  <c r="E17" i="107"/>
  <c r="G16" i="107"/>
  <c r="F16" i="107"/>
  <c r="E16" i="107"/>
  <c r="G15" i="107"/>
  <c r="F15" i="107"/>
  <c r="E15" i="107"/>
  <c r="G14" i="107"/>
  <c r="F14" i="107"/>
  <c r="E14" i="107"/>
  <c r="D14" i="107" s="1"/>
  <c r="G13" i="107"/>
  <c r="F13" i="107"/>
  <c r="E13" i="107"/>
  <c r="D13" i="107" s="1"/>
  <c r="G12" i="107"/>
  <c r="F12" i="107"/>
  <c r="E12" i="107"/>
  <c r="E11" i="107" s="1"/>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G110" i="106"/>
  <c r="F110" i="106"/>
  <c r="E110" i="106"/>
  <c r="G109" i="106"/>
  <c r="F109" i="106"/>
  <c r="E109" i="106"/>
  <c r="G108" i="106"/>
  <c r="F108" i="106"/>
  <c r="E108" i="106"/>
  <c r="G107" i="106"/>
  <c r="F107" i="106"/>
  <c r="E107" i="106"/>
  <c r="G106" i="106"/>
  <c r="F106" i="106"/>
  <c r="E106" i="106"/>
  <c r="G105" i="106"/>
  <c r="F105" i="106"/>
  <c r="E105" i="106"/>
  <c r="G104" i="106"/>
  <c r="F104" i="106"/>
  <c r="E104" i="106"/>
  <c r="G103" i="106"/>
  <c r="F103" i="106"/>
  <c r="E103" i="106"/>
  <c r="G102" i="106"/>
  <c r="F102" i="106"/>
  <c r="E102" i="106"/>
  <c r="G101" i="106"/>
  <c r="F101" i="106"/>
  <c r="E101" i="106"/>
  <c r="G100" i="106"/>
  <c r="F100" i="106"/>
  <c r="E100" i="106"/>
  <c r="G99" i="106"/>
  <c r="F99" i="106"/>
  <c r="E99" i="106"/>
  <c r="G98" i="106"/>
  <c r="F98" i="106"/>
  <c r="E98" i="106"/>
  <c r="G97" i="106"/>
  <c r="F97" i="106"/>
  <c r="E97" i="106"/>
  <c r="G96" i="106"/>
  <c r="F96" i="106"/>
  <c r="E96" i="106"/>
  <c r="G95" i="106"/>
  <c r="F95" i="106"/>
  <c r="E95" i="106"/>
  <c r="G94" i="106"/>
  <c r="F94" i="106"/>
  <c r="E94" i="106"/>
  <c r="G93" i="106"/>
  <c r="F93" i="106"/>
  <c r="E93" i="106"/>
  <c r="G92" i="106"/>
  <c r="F92" i="106"/>
  <c r="E92" i="106"/>
  <c r="G91" i="106"/>
  <c r="F91" i="106"/>
  <c r="E91" i="106"/>
  <c r="G90" i="106"/>
  <c r="F90" i="106"/>
  <c r="E90" i="106"/>
  <c r="G89" i="106"/>
  <c r="F89" i="106"/>
  <c r="E89" i="106"/>
  <c r="G88" i="106"/>
  <c r="F88" i="106"/>
  <c r="E88" i="106"/>
  <c r="G87" i="106"/>
  <c r="F87" i="106"/>
  <c r="E87" i="106"/>
  <c r="G86" i="106"/>
  <c r="F86" i="106"/>
  <c r="E86" i="106"/>
  <c r="G85" i="106"/>
  <c r="F85" i="106"/>
  <c r="E85" i="106"/>
  <c r="G84" i="106"/>
  <c r="F84" i="106"/>
  <c r="E84" i="106"/>
  <c r="G83" i="106"/>
  <c r="F83" i="106"/>
  <c r="E83" i="106"/>
  <c r="G82" i="106"/>
  <c r="F82" i="106"/>
  <c r="E82" i="106"/>
  <c r="G81" i="106"/>
  <c r="F81" i="106"/>
  <c r="E81" i="106"/>
  <c r="G80" i="106"/>
  <c r="F80" i="106"/>
  <c r="E80" i="106"/>
  <c r="G79" i="106"/>
  <c r="F79" i="106"/>
  <c r="E79" i="106"/>
  <c r="G78" i="106"/>
  <c r="F78" i="106"/>
  <c r="E78" i="106"/>
  <c r="G77" i="106"/>
  <c r="F77" i="106"/>
  <c r="E77" i="106"/>
  <c r="G76" i="106"/>
  <c r="F76" i="106"/>
  <c r="E76" i="106"/>
  <c r="G75" i="106"/>
  <c r="F75" i="106"/>
  <c r="E75" i="106"/>
  <c r="G74" i="106"/>
  <c r="F74" i="106"/>
  <c r="E74" i="106"/>
  <c r="G73" i="106"/>
  <c r="F73" i="106"/>
  <c r="E73" i="106"/>
  <c r="G72" i="106"/>
  <c r="F72" i="106"/>
  <c r="E72" i="106"/>
  <c r="G71" i="106"/>
  <c r="F71" i="106"/>
  <c r="E71" i="106"/>
  <c r="G70" i="106"/>
  <c r="F70" i="106"/>
  <c r="E70" i="106"/>
  <c r="G69" i="106"/>
  <c r="F69" i="106"/>
  <c r="E69" i="106"/>
  <c r="G68" i="106"/>
  <c r="F68" i="106"/>
  <c r="E68" i="106"/>
  <c r="G67" i="106"/>
  <c r="F67" i="106"/>
  <c r="E67" i="106"/>
  <c r="G66" i="106"/>
  <c r="F66" i="106"/>
  <c r="E66" i="106"/>
  <c r="G65" i="106"/>
  <c r="F65" i="106"/>
  <c r="E65" i="106"/>
  <c r="G64" i="106"/>
  <c r="F64" i="106"/>
  <c r="E64" i="106"/>
  <c r="G63" i="106"/>
  <c r="F63" i="106"/>
  <c r="E63" i="106"/>
  <c r="G62" i="106"/>
  <c r="F62" i="106"/>
  <c r="E62" i="106"/>
  <c r="G61" i="106"/>
  <c r="F61" i="106"/>
  <c r="E61" i="106"/>
  <c r="G60" i="106"/>
  <c r="F60" i="106"/>
  <c r="E60" i="106"/>
  <c r="G59" i="106"/>
  <c r="F59" i="106"/>
  <c r="E59" i="106"/>
  <c r="G58" i="106"/>
  <c r="F58" i="106"/>
  <c r="E58" i="106"/>
  <c r="G57" i="106"/>
  <c r="F57" i="106"/>
  <c r="E57" i="106"/>
  <c r="G56" i="106"/>
  <c r="F56" i="106"/>
  <c r="E56" i="106"/>
  <c r="G55" i="106"/>
  <c r="F55" i="106"/>
  <c r="E55" i="106"/>
  <c r="G54" i="106"/>
  <c r="F54" i="106"/>
  <c r="E54" i="106"/>
  <c r="G53" i="106"/>
  <c r="F53" i="106"/>
  <c r="E53" i="106"/>
  <c r="G52" i="106"/>
  <c r="F52" i="106"/>
  <c r="E52" i="106"/>
  <c r="G51" i="106"/>
  <c r="F51" i="106"/>
  <c r="E51" i="106"/>
  <c r="G50" i="106"/>
  <c r="F50" i="106"/>
  <c r="E50" i="106"/>
  <c r="G49" i="106"/>
  <c r="F49" i="106"/>
  <c r="E49" i="106"/>
  <c r="G48" i="106"/>
  <c r="F48" i="106"/>
  <c r="E48" i="106"/>
  <c r="G47" i="106"/>
  <c r="F47" i="106"/>
  <c r="E47" i="106"/>
  <c r="G46" i="106"/>
  <c r="F46" i="106"/>
  <c r="E46" i="106"/>
  <c r="G45" i="106"/>
  <c r="F45" i="106"/>
  <c r="E45" i="106"/>
  <c r="G44" i="106"/>
  <c r="F44" i="106"/>
  <c r="E44" i="106"/>
  <c r="G43" i="106"/>
  <c r="F43" i="106"/>
  <c r="E43" i="106"/>
  <c r="G42" i="106"/>
  <c r="F42" i="106"/>
  <c r="E42" i="106"/>
  <c r="G41" i="106"/>
  <c r="F41" i="106"/>
  <c r="E41" i="106"/>
  <c r="G40" i="106"/>
  <c r="F40" i="106"/>
  <c r="E40" i="106"/>
  <c r="G39" i="106"/>
  <c r="F39" i="106"/>
  <c r="E39" i="106"/>
  <c r="G38" i="106"/>
  <c r="F38" i="106"/>
  <c r="E38" i="106"/>
  <c r="G37" i="106"/>
  <c r="F37" i="106"/>
  <c r="E37" i="106"/>
  <c r="G36" i="106"/>
  <c r="F36" i="106"/>
  <c r="E36" i="106"/>
  <c r="G35" i="106"/>
  <c r="F35" i="106"/>
  <c r="E35" i="106"/>
  <c r="G34" i="106"/>
  <c r="F34" i="106"/>
  <c r="E34" i="106"/>
  <c r="G33" i="106"/>
  <c r="F33" i="106"/>
  <c r="E33" i="106"/>
  <c r="G32" i="106"/>
  <c r="F32" i="106"/>
  <c r="E32" i="106"/>
  <c r="G31" i="106"/>
  <c r="F31" i="106"/>
  <c r="E31" i="106"/>
  <c r="G30" i="106"/>
  <c r="F30" i="106"/>
  <c r="E30" i="106"/>
  <c r="G29" i="106"/>
  <c r="F29" i="106"/>
  <c r="E29" i="106"/>
  <c r="G28" i="106"/>
  <c r="F28" i="106"/>
  <c r="E28" i="106"/>
  <c r="G27" i="106"/>
  <c r="F27" i="106"/>
  <c r="E27" i="106"/>
  <c r="G26" i="106"/>
  <c r="F26" i="106"/>
  <c r="E26" i="106"/>
  <c r="G25" i="106"/>
  <c r="F25" i="106"/>
  <c r="E25" i="106"/>
  <c r="G24" i="106"/>
  <c r="F24" i="106"/>
  <c r="E24" i="106"/>
  <c r="G23" i="106"/>
  <c r="F23" i="106"/>
  <c r="E23" i="106"/>
  <c r="G22" i="106"/>
  <c r="F22" i="106"/>
  <c r="E22" i="106"/>
  <c r="G21" i="106"/>
  <c r="F21" i="106"/>
  <c r="E21" i="106"/>
  <c r="G20" i="106"/>
  <c r="F20" i="106"/>
  <c r="E20" i="106"/>
  <c r="G19" i="106"/>
  <c r="F19" i="106"/>
  <c r="E19" i="106"/>
  <c r="G18" i="106"/>
  <c r="F18" i="106"/>
  <c r="E18" i="106"/>
  <c r="G17" i="106"/>
  <c r="F17" i="106"/>
  <c r="E17" i="106"/>
  <c r="G16" i="106"/>
  <c r="F16" i="106"/>
  <c r="E16" i="106"/>
  <c r="G15" i="106"/>
  <c r="F15" i="106"/>
  <c r="E15" i="106"/>
  <c r="G14" i="106"/>
  <c r="F14" i="106"/>
  <c r="E14" i="106"/>
  <c r="D14" i="106" s="1"/>
  <c r="G13" i="106"/>
  <c r="F13" i="106"/>
  <c r="E13" i="106"/>
  <c r="D13" i="106" s="1"/>
  <c r="G12" i="106"/>
  <c r="F12" i="106"/>
  <c r="E12" i="106"/>
  <c r="E11" i="106" s="1"/>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10" i="105"/>
  <c r="G110" i="105"/>
  <c r="F110" i="105"/>
  <c r="H109" i="105"/>
  <c r="G109" i="105"/>
  <c r="F109" i="105"/>
  <c r="H108" i="105"/>
  <c r="G108" i="105"/>
  <c r="F108" i="105"/>
  <c r="H107" i="105"/>
  <c r="G107" i="105"/>
  <c r="F107" i="105"/>
  <c r="H106" i="105"/>
  <c r="G106" i="105"/>
  <c r="F106" i="105"/>
  <c r="H105" i="105"/>
  <c r="G105" i="105"/>
  <c r="F105" i="105"/>
  <c r="H104" i="105"/>
  <c r="G104" i="105"/>
  <c r="F104" i="105"/>
  <c r="H103" i="105"/>
  <c r="G103" i="105"/>
  <c r="F103" i="105"/>
  <c r="H102" i="105"/>
  <c r="G102" i="105"/>
  <c r="F102" i="105"/>
  <c r="H101" i="105"/>
  <c r="G101" i="105"/>
  <c r="F101" i="105"/>
  <c r="H100" i="105"/>
  <c r="G100" i="105"/>
  <c r="F100" i="105"/>
  <c r="H99" i="105"/>
  <c r="G99" i="105"/>
  <c r="F99" i="105"/>
  <c r="H98" i="105"/>
  <c r="G98" i="105"/>
  <c r="F98" i="105"/>
  <c r="H97" i="105"/>
  <c r="G97" i="105"/>
  <c r="F97" i="105"/>
  <c r="H96" i="105"/>
  <c r="G96" i="105"/>
  <c r="F96" i="105"/>
  <c r="H95" i="105"/>
  <c r="G95" i="105"/>
  <c r="F95" i="105"/>
  <c r="H94" i="105"/>
  <c r="G94" i="105"/>
  <c r="F94" i="105"/>
  <c r="H93" i="105"/>
  <c r="G93" i="105"/>
  <c r="F93" i="105"/>
  <c r="H92" i="105"/>
  <c r="G92" i="105"/>
  <c r="F92" i="105"/>
  <c r="H91" i="105"/>
  <c r="G91" i="105"/>
  <c r="F91" i="105"/>
  <c r="H90" i="105"/>
  <c r="G90" i="105"/>
  <c r="F90" i="105"/>
  <c r="H89" i="105"/>
  <c r="G89" i="105"/>
  <c r="F89" i="105"/>
  <c r="H88" i="105"/>
  <c r="G88" i="105"/>
  <c r="F88" i="105"/>
  <c r="H87" i="105"/>
  <c r="G87" i="105"/>
  <c r="F87" i="105"/>
  <c r="H86" i="105"/>
  <c r="G86" i="105"/>
  <c r="F86" i="105"/>
  <c r="H85" i="105"/>
  <c r="G85" i="105"/>
  <c r="F85" i="105"/>
  <c r="H84" i="105"/>
  <c r="G84" i="105"/>
  <c r="F84" i="105"/>
  <c r="H83" i="105"/>
  <c r="G83" i="105"/>
  <c r="F83" i="105"/>
  <c r="H82" i="105"/>
  <c r="G82" i="105"/>
  <c r="F82" i="105"/>
  <c r="H81" i="105"/>
  <c r="G81" i="105"/>
  <c r="F81" i="105"/>
  <c r="H80" i="105"/>
  <c r="G80" i="105"/>
  <c r="F80" i="105"/>
  <c r="H79" i="105"/>
  <c r="G79" i="105"/>
  <c r="F79" i="105"/>
  <c r="H78" i="105"/>
  <c r="G78" i="105"/>
  <c r="F78" i="105"/>
  <c r="H77" i="105"/>
  <c r="G77" i="105"/>
  <c r="F77" i="105"/>
  <c r="H76" i="105"/>
  <c r="G76" i="105"/>
  <c r="F76" i="105"/>
  <c r="H75" i="105"/>
  <c r="G75" i="105"/>
  <c r="F75" i="105"/>
  <c r="H74" i="105"/>
  <c r="G74" i="105"/>
  <c r="F74" i="105"/>
  <c r="H73" i="105"/>
  <c r="G73" i="105"/>
  <c r="F73" i="105"/>
  <c r="H72" i="105"/>
  <c r="G72" i="105"/>
  <c r="F72" i="105"/>
  <c r="H71" i="105"/>
  <c r="G71" i="105"/>
  <c r="F71" i="105"/>
  <c r="H70" i="105"/>
  <c r="G70" i="105"/>
  <c r="F70" i="105"/>
  <c r="H69" i="105"/>
  <c r="G69" i="105"/>
  <c r="F69" i="105"/>
  <c r="H68" i="105"/>
  <c r="G68" i="105"/>
  <c r="F68" i="105"/>
  <c r="H67" i="105"/>
  <c r="G67" i="105"/>
  <c r="F67" i="105"/>
  <c r="H66" i="105"/>
  <c r="G66" i="105"/>
  <c r="F66" i="105"/>
  <c r="H65" i="105"/>
  <c r="G65" i="105"/>
  <c r="F65" i="105"/>
  <c r="H64" i="105"/>
  <c r="G64" i="105"/>
  <c r="F64" i="105"/>
  <c r="H63" i="105"/>
  <c r="G63" i="105"/>
  <c r="F63" i="105"/>
  <c r="H62" i="105"/>
  <c r="G62" i="105"/>
  <c r="F62" i="105"/>
  <c r="H61" i="105"/>
  <c r="G61" i="105"/>
  <c r="F61" i="105"/>
  <c r="H60" i="105"/>
  <c r="G60" i="105"/>
  <c r="F60" i="105"/>
  <c r="H59" i="105"/>
  <c r="G59" i="105"/>
  <c r="F59" i="105"/>
  <c r="H58" i="105"/>
  <c r="G58" i="105"/>
  <c r="F58" i="105"/>
  <c r="H57" i="105"/>
  <c r="G57" i="105"/>
  <c r="F57" i="105"/>
  <c r="H56" i="105"/>
  <c r="G56" i="105"/>
  <c r="F56" i="105"/>
  <c r="H55" i="105"/>
  <c r="G55" i="105"/>
  <c r="F55" i="105"/>
  <c r="H54" i="105"/>
  <c r="G54" i="105"/>
  <c r="F54" i="105"/>
  <c r="H53" i="105"/>
  <c r="G53" i="105"/>
  <c r="F53" i="105"/>
  <c r="H52" i="105"/>
  <c r="G52" i="105"/>
  <c r="F52" i="105"/>
  <c r="H51" i="105"/>
  <c r="G51" i="105"/>
  <c r="F51" i="105"/>
  <c r="H50" i="105"/>
  <c r="G50" i="105"/>
  <c r="F50" i="105"/>
  <c r="H49" i="105"/>
  <c r="G49" i="105"/>
  <c r="F49" i="105"/>
  <c r="H48" i="105"/>
  <c r="G48" i="105"/>
  <c r="F48" i="105"/>
  <c r="H47" i="105"/>
  <c r="G47" i="105"/>
  <c r="F47" i="105"/>
  <c r="H46" i="105"/>
  <c r="G46" i="105"/>
  <c r="F46" i="105"/>
  <c r="H45" i="105"/>
  <c r="G45" i="105"/>
  <c r="F45" i="105"/>
  <c r="H44" i="105"/>
  <c r="G44" i="105"/>
  <c r="F44" i="105"/>
  <c r="H43" i="105"/>
  <c r="G43" i="105"/>
  <c r="F43" i="105"/>
  <c r="H42" i="105"/>
  <c r="G42" i="105"/>
  <c r="F42" i="105"/>
  <c r="H41" i="105"/>
  <c r="G41" i="105"/>
  <c r="F41" i="105"/>
  <c r="H40" i="105"/>
  <c r="G40" i="105"/>
  <c r="F40" i="105"/>
  <c r="H39" i="105"/>
  <c r="G39" i="105"/>
  <c r="F39" i="105"/>
  <c r="H38" i="105"/>
  <c r="G38" i="105"/>
  <c r="F38" i="105"/>
  <c r="H37" i="105"/>
  <c r="G37" i="105"/>
  <c r="F37" i="105"/>
  <c r="H36" i="105"/>
  <c r="G36" i="105"/>
  <c r="F36" i="105"/>
  <c r="H35" i="105"/>
  <c r="G35" i="105"/>
  <c r="F35" i="105"/>
  <c r="H34" i="105"/>
  <c r="G34" i="105"/>
  <c r="F34" i="105"/>
  <c r="H33" i="105"/>
  <c r="G33" i="105"/>
  <c r="F33" i="105"/>
  <c r="H32" i="105"/>
  <c r="G32" i="105"/>
  <c r="F32" i="105"/>
  <c r="H31" i="105"/>
  <c r="G31" i="105"/>
  <c r="F31" i="105"/>
  <c r="H30" i="105"/>
  <c r="G30" i="105"/>
  <c r="F30" i="105"/>
  <c r="H29" i="105"/>
  <c r="G29" i="105"/>
  <c r="F29" i="105"/>
  <c r="H28" i="105"/>
  <c r="G28" i="105"/>
  <c r="F28" i="105"/>
  <c r="H27" i="105"/>
  <c r="G27" i="105"/>
  <c r="F27" i="105"/>
  <c r="H26" i="105"/>
  <c r="G26" i="105"/>
  <c r="F26" i="105"/>
  <c r="H25" i="105"/>
  <c r="G25" i="105"/>
  <c r="F25" i="105"/>
  <c r="H24" i="105"/>
  <c r="G24" i="105"/>
  <c r="F24" i="105"/>
  <c r="H23" i="105"/>
  <c r="G23" i="105"/>
  <c r="F23" i="105"/>
  <c r="H22" i="105"/>
  <c r="G22" i="105"/>
  <c r="F22" i="105"/>
  <c r="H21" i="105"/>
  <c r="G21" i="105"/>
  <c r="F21" i="105"/>
  <c r="H20" i="105"/>
  <c r="G20" i="105"/>
  <c r="F20" i="105"/>
  <c r="H19" i="105"/>
  <c r="G19" i="105"/>
  <c r="F19" i="105"/>
  <c r="H18" i="105"/>
  <c r="G18" i="105"/>
  <c r="F18" i="105"/>
  <c r="H17" i="105"/>
  <c r="G17" i="105"/>
  <c r="F17" i="105"/>
  <c r="H16" i="105"/>
  <c r="G16" i="105"/>
  <c r="F16" i="105"/>
  <c r="H15" i="105"/>
  <c r="G15" i="105"/>
  <c r="F15" i="105"/>
  <c r="H14" i="105"/>
  <c r="G14" i="105"/>
  <c r="F14" i="105"/>
  <c r="H13" i="105"/>
  <c r="G13" i="105"/>
  <c r="F13" i="105"/>
  <c r="H12" i="105"/>
  <c r="G12" i="105"/>
  <c r="F12" i="105"/>
  <c r="F11" i="105" s="1"/>
  <c r="E6" i="105"/>
  <c r="A3" i="105"/>
  <c r="A2" i="105"/>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10" i="104"/>
  <c r="H110" i="104"/>
  <c r="G110" i="104"/>
  <c r="I109" i="104"/>
  <c r="H109" i="104"/>
  <c r="G109" i="104"/>
  <c r="I108" i="104"/>
  <c r="H108" i="104"/>
  <c r="G108" i="104"/>
  <c r="I107" i="104"/>
  <c r="H107" i="104"/>
  <c r="G107" i="104"/>
  <c r="I106" i="104"/>
  <c r="H106" i="104"/>
  <c r="G106" i="104"/>
  <c r="I105" i="104"/>
  <c r="H105" i="104"/>
  <c r="G105" i="104"/>
  <c r="I104" i="104"/>
  <c r="H104" i="104"/>
  <c r="G104" i="104"/>
  <c r="I103" i="104"/>
  <c r="H103" i="104"/>
  <c r="G103" i="104"/>
  <c r="I102" i="104"/>
  <c r="H102" i="104"/>
  <c r="G102" i="104"/>
  <c r="I101" i="104"/>
  <c r="H101" i="104"/>
  <c r="G101" i="104"/>
  <c r="I100" i="104"/>
  <c r="H100" i="104"/>
  <c r="G100" i="104"/>
  <c r="I99" i="104"/>
  <c r="H99" i="104"/>
  <c r="G99" i="104"/>
  <c r="I98" i="104"/>
  <c r="H98" i="104"/>
  <c r="G98" i="104"/>
  <c r="I97" i="104"/>
  <c r="H97" i="104"/>
  <c r="G97" i="104"/>
  <c r="I96" i="104"/>
  <c r="H96" i="104"/>
  <c r="G96" i="104"/>
  <c r="I95" i="104"/>
  <c r="H95" i="104"/>
  <c r="G95" i="104"/>
  <c r="I94" i="104"/>
  <c r="H94" i="104"/>
  <c r="G94" i="104"/>
  <c r="I93" i="104"/>
  <c r="H93" i="104"/>
  <c r="G93" i="104"/>
  <c r="I92" i="104"/>
  <c r="H92" i="104"/>
  <c r="G92" i="104"/>
  <c r="I91" i="104"/>
  <c r="H91" i="104"/>
  <c r="G91" i="104"/>
  <c r="I90" i="104"/>
  <c r="H90" i="104"/>
  <c r="G90" i="104"/>
  <c r="I89" i="104"/>
  <c r="H89" i="104"/>
  <c r="G89" i="104"/>
  <c r="I88" i="104"/>
  <c r="H88" i="104"/>
  <c r="G88" i="104"/>
  <c r="I87" i="104"/>
  <c r="H87" i="104"/>
  <c r="G87" i="104"/>
  <c r="I86" i="104"/>
  <c r="H86" i="104"/>
  <c r="G86" i="104"/>
  <c r="I85" i="104"/>
  <c r="H85" i="104"/>
  <c r="G85" i="104"/>
  <c r="I84" i="104"/>
  <c r="H84" i="104"/>
  <c r="G84" i="104"/>
  <c r="I83" i="104"/>
  <c r="H83" i="104"/>
  <c r="G83" i="104"/>
  <c r="I82" i="104"/>
  <c r="H82" i="104"/>
  <c r="G82" i="104"/>
  <c r="I81" i="104"/>
  <c r="H81" i="104"/>
  <c r="G81" i="104"/>
  <c r="I80" i="104"/>
  <c r="H80" i="104"/>
  <c r="G80" i="104"/>
  <c r="I79" i="104"/>
  <c r="H79" i="104"/>
  <c r="G79" i="104"/>
  <c r="I78" i="104"/>
  <c r="H78" i="104"/>
  <c r="G78" i="104"/>
  <c r="I77" i="104"/>
  <c r="H77" i="104"/>
  <c r="G77" i="104"/>
  <c r="I76" i="104"/>
  <c r="H76" i="104"/>
  <c r="G76" i="104"/>
  <c r="I75" i="104"/>
  <c r="H75" i="104"/>
  <c r="G75" i="104"/>
  <c r="I74" i="104"/>
  <c r="H74" i="104"/>
  <c r="G74" i="104"/>
  <c r="I73" i="104"/>
  <c r="H73" i="104"/>
  <c r="G73" i="104"/>
  <c r="I72" i="104"/>
  <c r="H72" i="104"/>
  <c r="G72" i="104"/>
  <c r="I71" i="104"/>
  <c r="H71" i="104"/>
  <c r="G71" i="104"/>
  <c r="I70" i="104"/>
  <c r="H70" i="104"/>
  <c r="G70" i="104"/>
  <c r="I69" i="104"/>
  <c r="H69" i="104"/>
  <c r="G69" i="104"/>
  <c r="I68" i="104"/>
  <c r="H68" i="104"/>
  <c r="G68" i="104"/>
  <c r="I67" i="104"/>
  <c r="H67" i="104"/>
  <c r="G67" i="104"/>
  <c r="I66" i="104"/>
  <c r="H66" i="104"/>
  <c r="G66" i="104"/>
  <c r="I65" i="104"/>
  <c r="H65" i="104"/>
  <c r="G65" i="104"/>
  <c r="I64" i="104"/>
  <c r="H64" i="104"/>
  <c r="G64" i="104"/>
  <c r="I63" i="104"/>
  <c r="H63" i="104"/>
  <c r="G63" i="104"/>
  <c r="I62" i="104"/>
  <c r="H62" i="104"/>
  <c r="G62" i="104"/>
  <c r="I61" i="104"/>
  <c r="H61" i="104"/>
  <c r="G61" i="104"/>
  <c r="I60" i="104"/>
  <c r="H60" i="104"/>
  <c r="G60" i="104"/>
  <c r="I59" i="104"/>
  <c r="H59" i="104"/>
  <c r="G59" i="104"/>
  <c r="I58" i="104"/>
  <c r="H58" i="104"/>
  <c r="G58" i="104"/>
  <c r="I57" i="104"/>
  <c r="H57" i="104"/>
  <c r="G57" i="104"/>
  <c r="I56" i="104"/>
  <c r="H56" i="104"/>
  <c r="G56" i="104"/>
  <c r="I55" i="104"/>
  <c r="H55" i="104"/>
  <c r="G55" i="104"/>
  <c r="I54" i="104"/>
  <c r="H54" i="104"/>
  <c r="G54" i="104"/>
  <c r="I53" i="104"/>
  <c r="H53" i="104"/>
  <c r="G53" i="104"/>
  <c r="I52" i="104"/>
  <c r="H52" i="104"/>
  <c r="G52" i="104"/>
  <c r="I51" i="104"/>
  <c r="H51" i="104"/>
  <c r="G51" i="104"/>
  <c r="I50" i="104"/>
  <c r="H50" i="104"/>
  <c r="G50" i="104"/>
  <c r="I49" i="104"/>
  <c r="H49" i="104"/>
  <c r="G49" i="104"/>
  <c r="I48" i="104"/>
  <c r="H48" i="104"/>
  <c r="G48" i="104"/>
  <c r="I47" i="104"/>
  <c r="H47" i="104"/>
  <c r="G47" i="104"/>
  <c r="I46" i="104"/>
  <c r="H46" i="104"/>
  <c r="G46" i="104"/>
  <c r="I45" i="104"/>
  <c r="H45" i="104"/>
  <c r="G45" i="104"/>
  <c r="I44" i="104"/>
  <c r="H44" i="104"/>
  <c r="G44" i="104"/>
  <c r="I43" i="104"/>
  <c r="H43" i="104"/>
  <c r="G43" i="104"/>
  <c r="I42" i="104"/>
  <c r="H42" i="104"/>
  <c r="G42" i="104"/>
  <c r="I41" i="104"/>
  <c r="H41" i="104"/>
  <c r="G41" i="104"/>
  <c r="I40" i="104"/>
  <c r="H40" i="104"/>
  <c r="G40" i="104"/>
  <c r="I39" i="104"/>
  <c r="H39" i="104"/>
  <c r="G39" i="104"/>
  <c r="I38" i="104"/>
  <c r="H38" i="104"/>
  <c r="G38" i="104"/>
  <c r="I37" i="104"/>
  <c r="H37" i="104"/>
  <c r="G37" i="104"/>
  <c r="I36" i="104"/>
  <c r="H36" i="104"/>
  <c r="G36" i="104"/>
  <c r="I35" i="104"/>
  <c r="H35" i="104"/>
  <c r="G35" i="104"/>
  <c r="I34" i="104"/>
  <c r="H34" i="104"/>
  <c r="G34" i="104"/>
  <c r="I33" i="104"/>
  <c r="H33" i="104"/>
  <c r="G33" i="104"/>
  <c r="I32" i="104"/>
  <c r="H32" i="104"/>
  <c r="G32" i="104"/>
  <c r="I31" i="104"/>
  <c r="H31" i="104"/>
  <c r="G31" i="104"/>
  <c r="I30" i="104"/>
  <c r="H30" i="104"/>
  <c r="G30" i="104"/>
  <c r="I29" i="104"/>
  <c r="H29" i="104"/>
  <c r="G29" i="104"/>
  <c r="I28" i="104"/>
  <c r="H28" i="104"/>
  <c r="G28" i="104"/>
  <c r="I27" i="104"/>
  <c r="H27" i="104"/>
  <c r="G27" i="104"/>
  <c r="I26" i="104"/>
  <c r="H26" i="104"/>
  <c r="G26" i="104"/>
  <c r="I25" i="104"/>
  <c r="H25" i="104"/>
  <c r="G25" i="104"/>
  <c r="I24" i="104"/>
  <c r="H24" i="104"/>
  <c r="G24" i="104"/>
  <c r="I23" i="104"/>
  <c r="H23" i="104"/>
  <c r="G23" i="104"/>
  <c r="I22" i="104"/>
  <c r="H22" i="104"/>
  <c r="G22" i="104"/>
  <c r="I21" i="104"/>
  <c r="H21" i="104"/>
  <c r="G21" i="104"/>
  <c r="I20" i="104"/>
  <c r="H20" i="104"/>
  <c r="G20" i="104"/>
  <c r="I19" i="104"/>
  <c r="H19" i="104"/>
  <c r="G19" i="104"/>
  <c r="I18" i="104"/>
  <c r="H18" i="104"/>
  <c r="G18" i="104"/>
  <c r="I17" i="104"/>
  <c r="H17" i="104"/>
  <c r="G17" i="104"/>
  <c r="I16" i="104"/>
  <c r="H16" i="104"/>
  <c r="G16" i="104"/>
  <c r="I15" i="104"/>
  <c r="H15" i="104"/>
  <c r="G15" i="104"/>
  <c r="I14" i="104"/>
  <c r="H14" i="104"/>
  <c r="G14" i="104"/>
  <c r="I13" i="104"/>
  <c r="H13" i="104"/>
  <c r="G13"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I110" i="102"/>
  <c r="H110" i="102"/>
  <c r="G110" i="102"/>
  <c r="I109" i="102"/>
  <c r="H109" i="102"/>
  <c r="G109" i="102"/>
  <c r="I108" i="102"/>
  <c r="H108" i="102"/>
  <c r="G108" i="102"/>
  <c r="I107" i="102"/>
  <c r="H107" i="102"/>
  <c r="G107" i="102"/>
  <c r="I106" i="102"/>
  <c r="H106" i="102"/>
  <c r="G106" i="102"/>
  <c r="I105" i="102"/>
  <c r="H105" i="102"/>
  <c r="G105" i="102"/>
  <c r="I104" i="102"/>
  <c r="H104" i="102"/>
  <c r="G104" i="102"/>
  <c r="I103" i="102"/>
  <c r="H103" i="102"/>
  <c r="G103" i="102"/>
  <c r="I102" i="102"/>
  <c r="H102" i="102"/>
  <c r="G102" i="102"/>
  <c r="I101" i="102"/>
  <c r="H101" i="102"/>
  <c r="G101" i="102"/>
  <c r="I100" i="102"/>
  <c r="H100" i="102"/>
  <c r="G100" i="102"/>
  <c r="I99" i="102"/>
  <c r="H99" i="102"/>
  <c r="G99" i="102"/>
  <c r="I98" i="102"/>
  <c r="H98" i="102"/>
  <c r="G98" i="102"/>
  <c r="I97" i="102"/>
  <c r="H97" i="102"/>
  <c r="G97" i="102"/>
  <c r="I96" i="102"/>
  <c r="H96" i="102"/>
  <c r="G96" i="102"/>
  <c r="I95" i="102"/>
  <c r="H95" i="102"/>
  <c r="G95" i="102"/>
  <c r="I94" i="102"/>
  <c r="H94" i="102"/>
  <c r="G94" i="102"/>
  <c r="I93" i="102"/>
  <c r="H93" i="102"/>
  <c r="G93" i="102"/>
  <c r="I92" i="102"/>
  <c r="H92" i="102"/>
  <c r="G92" i="102"/>
  <c r="I91" i="102"/>
  <c r="H91" i="102"/>
  <c r="G91" i="102"/>
  <c r="I90" i="102"/>
  <c r="H90" i="102"/>
  <c r="G90" i="102"/>
  <c r="I89" i="102"/>
  <c r="H89" i="102"/>
  <c r="G89" i="102"/>
  <c r="I88" i="102"/>
  <c r="H88" i="102"/>
  <c r="G88" i="102"/>
  <c r="I87" i="102"/>
  <c r="H87" i="102"/>
  <c r="G87" i="102"/>
  <c r="I86" i="102"/>
  <c r="H86" i="102"/>
  <c r="G86" i="102"/>
  <c r="I85" i="102"/>
  <c r="H85" i="102"/>
  <c r="G85" i="102"/>
  <c r="I84" i="102"/>
  <c r="H84" i="102"/>
  <c r="G84" i="102"/>
  <c r="I83" i="102"/>
  <c r="H83" i="102"/>
  <c r="G83" i="102"/>
  <c r="I82" i="102"/>
  <c r="H82" i="102"/>
  <c r="G82" i="102"/>
  <c r="I81" i="102"/>
  <c r="H81" i="102"/>
  <c r="G81" i="102"/>
  <c r="I80" i="102"/>
  <c r="H80" i="102"/>
  <c r="G80" i="102"/>
  <c r="I79" i="102"/>
  <c r="H79" i="102"/>
  <c r="G79" i="102"/>
  <c r="I78" i="102"/>
  <c r="H78" i="102"/>
  <c r="G78" i="102"/>
  <c r="I77" i="102"/>
  <c r="H77" i="102"/>
  <c r="G77" i="102"/>
  <c r="I76" i="102"/>
  <c r="H76" i="102"/>
  <c r="G76" i="102"/>
  <c r="I75" i="102"/>
  <c r="H75" i="102"/>
  <c r="G75" i="102"/>
  <c r="I74" i="102"/>
  <c r="H74" i="102"/>
  <c r="G74" i="102"/>
  <c r="I73" i="102"/>
  <c r="H73" i="102"/>
  <c r="G73" i="102"/>
  <c r="I72" i="102"/>
  <c r="H72" i="102"/>
  <c r="G72" i="102"/>
  <c r="I71" i="102"/>
  <c r="H71" i="102"/>
  <c r="G71" i="102"/>
  <c r="I70" i="102"/>
  <c r="H70" i="102"/>
  <c r="G70" i="102"/>
  <c r="I69" i="102"/>
  <c r="H69" i="102"/>
  <c r="G69" i="102"/>
  <c r="I68" i="102"/>
  <c r="H68" i="102"/>
  <c r="G68" i="102"/>
  <c r="I67" i="102"/>
  <c r="H67" i="102"/>
  <c r="G67" i="102"/>
  <c r="I66" i="102"/>
  <c r="H66" i="102"/>
  <c r="G66" i="102"/>
  <c r="I65" i="102"/>
  <c r="H65" i="102"/>
  <c r="G65" i="102"/>
  <c r="I64" i="102"/>
  <c r="H64" i="102"/>
  <c r="G64" i="102"/>
  <c r="I63" i="102"/>
  <c r="H63" i="102"/>
  <c r="G63" i="102"/>
  <c r="I62" i="102"/>
  <c r="H62" i="102"/>
  <c r="G62" i="102"/>
  <c r="I61" i="102"/>
  <c r="H61" i="102"/>
  <c r="G61" i="102"/>
  <c r="I60" i="102"/>
  <c r="H60" i="102"/>
  <c r="G60" i="102"/>
  <c r="I59" i="102"/>
  <c r="H59" i="102"/>
  <c r="G59" i="102"/>
  <c r="I58" i="102"/>
  <c r="H58" i="102"/>
  <c r="G58" i="102"/>
  <c r="I57" i="102"/>
  <c r="H57" i="102"/>
  <c r="G57" i="102"/>
  <c r="I56" i="102"/>
  <c r="H56" i="102"/>
  <c r="G56" i="102"/>
  <c r="I55" i="102"/>
  <c r="H55" i="102"/>
  <c r="G55" i="102"/>
  <c r="I54" i="102"/>
  <c r="H54" i="102"/>
  <c r="G54" i="102"/>
  <c r="I53" i="102"/>
  <c r="H53" i="102"/>
  <c r="G53" i="102"/>
  <c r="I52" i="102"/>
  <c r="H52" i="102"/>
  <c r="G52" i="102"/>
  <c r="I51" i="102"/>
  <c r="H51" i="102"/>
  <c r="G51" i="102"/>
  <c r="I50" i="102"/>
  <c r="H50" i="102"/>
  <c r="G50" i="102"/>
  <c r="I49" i="102"/>
  <c r="H49" i="102"/>
  <c r="G49" i="102"/>
  <c r="I48" i="102"/>
  <c r="H48" i="102"/>
  <c r="G48" i="102"/>
  <c r="I47" i="102"/>
  <c r="H47" i="102"/>
  <c r="G47" i="102"/>
  <c r="I46" i="102"/>
  <c r="H46" i="102"/>
  <c r="G46" i="102"/>
  <c r="I45" i="102"/>
  <c r="H45" i="102"/>
  <c r="G45" i="102"/>
  <c r="I44" i="102"/>
  <c r="H44" i="102"/>
  <c r="G44" i="102"/>
  <c r="I43" i="102"/>
  <c r="H43" i="102"/>
  <c r="G43" i="102"/>
  <c r="I42" i="102"/>
  <c r="H42" i="102"/>
  <c r="G42" i="102"/>
  <c r="I41" i="102"/>
  <c r="H41" i="102"/>
  <c r="G41" i="102"/>
  <c r="I40" i="102"/>
  <c r="H40" i="102"/>
  <c r="G40" i="102"/>
  <c r="I39" i="102"/>
  <c r="H39" i="102"/>
  <c r="G39" i="102"/>
  <c r="I38" i="102"/>
  <c r="H38" i="102"/>
  <c r="G38" i="102"/>
  <c r="I37" i="102"/>
  <c r="H37" i="102"/>
  <c r="G37" i="102"/>
  <c r="I36" i="102"/>
  <c r="H36" i="102"/>
  <c r="G36" i="102"/>
  <c r="I35" i="102"/>
  <c r="H35" i="102"/>
  <c r="G35" i="102"/>
  <c r="I34" i="102"/>
  <c r="H34" i="102"/>
  <c r="G34" i="102"/>
  <c r="I33" i="102"/>
  <c r="H33" i="102"/>
  <c r="G33" i="102"/>
  <c r="I32" i="102"/>
  <c r="H32" i="102"/>
  <c r="G32" i="102"/>
  <c r="I31" i="102"/>
  <c r="H31" i="102"/>
  <c r="G31" i="102"/>
  <c r="I30" i="102"/>
  <c r="H30" i="102"/>
  <c r="G30" i="102"/>
  <c r="I29" i="102"/>
  <c r="H29" i="102"/>
  <c r="G29" i="102"/>
  <c r="I28" i="102"/>
  <c r="H28" i="102"/>
  <c r="G28" i="102"/>
  <c r="I27" i="102"/>
  <c r="H27" i="102"/>
  <c r="G27" i="102"/>
  <c r="I26" i="102"/>
  <c r="H26" i="102"/>
  <c r="G26" i="102"/>
  <c r="I25" i="102"/>
  <c r="H25" i="102"/>
  <c r="G25" i="102"/>
  <c r="I24" i="102"/>
  <c r="H24" i="102"/>
  <c r="G24" i="102"/>
  <c r="I23" i="102"/>
  <c r="H23" i="102"/>
  <c r="G23" i="102"/>
  <c r="I22" i="102"/>
  <c r="H22" i="102"/>
  <c r="G22" i="102"/>
  <c r="I21" i="102"/>
  <c r="H21" i="102"/>
  <c r="G21" i="102"/>
  <c r="I20" i="102"/>
  <c r="H20" i="102"/>
  <c r="G20" i="102"/>
  <c r="I19" i="102"/>
  <c r="H19" i="102"/>
  <c r="G19" i="102"/>
  <c r="I18" i="102"/>
  <c r="H18" i="102"/>
  <c r="G18" i="102"/>
  <c r="I17" i="102"/>
  <c r="H17" i="102"/>
  <c r="G17" i="102"/>
  <c r="I16" i="102"/>
  <c r="H16" i="102"/>
  <c r="G16" i="102"/>
  <c r="I15" i="102"/>
  <c r="H15" i="102"/>
  <c r="G15" i="102"/>
  <c r="F15" i="102" s="1"/>
  <c r="I14" i="102"/>
  <c r="H14" i="102"/>
  <c r="G14" i="102"/>
  <c r="I13" i="102"/>
  <c r="H13" i="102"/>
  <c r="G13" i="102"/>
  <c r="I12" i="102"/>
  <c r="H12" i="102"/>
  <c r="G12" i="102"/>
  <c r="F6" i="102"/>
  <c r="A3" i="102"/>
  <c r="A2" i="102"/>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I110" i="101"/>
  <c r="H110" i="101"/>
  <c r="G110" i="101"/>
  <c r="I109" i="101"/>
  <c r="H109" i="101"/>
  <c r="G109" i="101"/>
  <c r="I108" i="101"/>
  <c r="H108" i="101"/>
  <c r="G108" i="101"/>
  <c r="I107" i="101"/>
  <c r="H107" i="101"/>
  <c r="G107" i="101"/>
  <c r="I106" i="101"/>
  <c r="H106" i="101"/>
  <c r="G106" i="101"/>
  <c r="I105" i="101"/>
  <c r="H105" i="101"/>
  <c r="G105" i="101"/>
  <c r="I104" i="101"/>
  <c r="H104" i="101"/>
  <c r="G104" i="101"/>
  <c r="I103" i="101"/>
  <c r="H103" i="101"/>
  <c r="G103" i="101"/>
  <c r="I102" i="101"/>
  <c r="H102" i="101"/>
  <c r="G102" i="101"/>
  <c r="I101" i="101"/>
  <c r="H101" i="101"/>
  <c r="G101" i="101"/>
  <c r="I100" i="101"/>
  <c r="H100" i="101"/>
  <c r="G100" i="101"/>
  <c r="I99" i="101"/>
  <c r="H99" i="101"/>
  <c r="G99" i="101"/>
  <c r="I98" i="101"/>
  <c r="H98" i="101"/>
  <c r="G98" i="101"/>
  <c r="I97" i="101"/>
  <c r="H97" i="101"/>
  <c r="G97" i="101"/>
  <c r="I96" i="101"/>
  <c r="H96" i="101"/>
  <c r="G96" i="101"/>
  <c r="I95" i="101"/>
  <c r="H95" i="101"/>
  <c r="G95" i="101"/>
  <c r="I94" i="101"/>
  <c r="H94" i="101"/>
  <c r="G94" i="101"/>
  <c r="I93" i="101"/>
  <c r="H93" i="101"/>
  <c r="G93" i="101"/>
  <c r="I92" i="101"/>
  <c r="H92" i="101"/>
  <c r="G92" i="101"/>
  <c r="I91" i="101"/>
  <c r="H91" i="101"/>
  <c r="G91" i="101"/>
  <c r="I90" i="101"/>
  <c r="H90" i="101"/>
  <c r="G90" i="101"/>
  <c r="I89" i="101"/>
  <c r="H89" i="101"/>
  <c r="G89" i="101"/>
  <c r="I88" i="101"/>
  <c r="H88" i="101"/>
  <c r="G88" i="101"/>
  <c r="I87" i="101"/>
  <c r="H87" i="101"/>
  <c r="G87" i="101"/>
  <c r="I86" i="101"/>
  <c r="H86" i="101"/>
  <c r="G86" i="101"/>
  <c r="I85" i="101"/>
  <c r="H85" i="101"/>
  <c r="G85" i="101"/>
  <c r="I84" i="101"/>
  <c r="H84" i="101"/>
  <c r="G84" i="101"/>
  <c r="I83" i="101"/>
  <c r="H83" i="101"/>
  <c r="G83" i="101"/>
  <c r="I82" i="101"/>
  <c r="H82" i="101"/>
  <c r="G82" i="101"/>
  <c r="I81" i="101"/>
  <c r="H81" i="101"/>
  <c r="G81" i="101"/>
  <c r="I80" i="101"/>
  <c r="H80" i="101"/>
  <c r="G80" i="101"/>
  <c r="I79" i="101"/>
  <c r="H79" i="101"/>
  <c r="G79" i="101"/>
  <c r="I78" i="101"/>
  <c r="H78" i="101"/>
  <c r="G78" i="101"/>
  <c r="I77" i="101"/>
  <c r="H77" i="101"/>
  <c r="G77" i="101"/>
  <c r="I76" i="101"/>
  <c r="H76" i="101"/>
  <c r="G76" i="101"/>
  <c r="I75" i="101"/>
  <c r="H75" i="101"/>
  <c r="G75" i="101"/>
  <c r="I74" i="101"/>
  <c r="H74" i="101"/>
  <c r="G74" i="101"/>
  <c r="I73" i="101"/>
  <c r="H73" i="101"/>
  <c r="G73" i="101"/>
  <c r="I72" i="101"/>
  <c r="H72" i="101"/>
  <c r="G72" i="101"/>
  <c r="I71" i="101"/>
  <c r="H71" i="101"/>
  <c r="G71" i="101"/>
  <c r="I70" i="101"/>
  <c r="H70" i="101"/>
  <c r="G70" i="101"/>
  <c r="I69" i="101"/>
  <c r="H69" i="101"/>
  <c r="G69" i="101"/>
  <c r="I68" i="101"/>
  <c r="H68" i="101"/>
  <c r="G68" i="101"/>
  <c r="I67" i="101"/>
  <c r="H67" i="101"/>
  <c r="G67" i="101"/>
  <c r="I66" i="101"/>
  <c r="H66" i="101"/>
  <c r="G66" i="101"/>
  <c r="I65" i="101"/>
  <c r="H65" i="101"/>
  <c r="G65" i="101"/>
  <c r="I64" i="101"/>
  <c r="H64" i="101"/>
  <c r="G64" i="101"/>
  <c r="I63" i="101"/>
  <c r="H63" i="101"/>
  <c r="G63" i="101"/>
  <c r="I62" i="101"/>
  <c r="H62" i="101"/>
  <c r="G62" i="101"/>
  <c r="I61" i="101"/>
  <c r="H61" i="101"/>
  <c r="G61" i="101"/>
  <c r="I60" i="101"/>
  <c r="H60" i="101"/>
  <c r="G60" i="101"/>
  <c r="I59" i="101"/>
  <c r="H59" i="101"/>
  <c r="G59" i="101"/>
  <c r="I58" i="101"/>
  <c r="H58" i="101"/>
  <c r="G58" i="101"/>
  <c r="I57" i="101"/>
  <c r="H57" i="101"/>
  <c r="G57" i="101"/>
  <c r="I56" i="101"/>
  <c r="H56" i="101"/>
  <c r="G56" i="101"/>
  <c r="I55" i="101"/>
  <c r="H55" i="101"/>
  <c r="G55" i="101"/>
  <c r="I54" i="101"/>
  <c r="H54" i="101"/>
  <c r="G54" i="101"/>
  <c r="I53" i="101"/>
  <c r="H53" i="101"/>
  <c r="G53" i="101"/>
  <c r="I52" i="101"/>
  <c r="H52" i="101"/>
  <c r="G52" i="101"/>
  <c r="I51" i="101"/>
  <c r="H51" i="101"/>
  <c r="G51" i="101"/>
  <c r="I50" i="101"/>
  <c r="H50" i="101"/>
  <c r="G50" i="101"/>
  <c r="I49" i="101"/>
  <c r="H49" i="101"/>
  <c r="G49" i="101"/>
  <c r="I48" i="101"/>
  <c r="H48" i="101"/>
  <c r="G48" i="101"/>
  <c r="I47" i="101"/>
  <c r="H47" i="101"/>
  <c r="G47" i="101"/>
  <c r="I46" i="101"/>
  <c r="H46" i="101"/>
  <c r="G46" i="101"/>
  <c r="I45" i="101"/>
  <c r="H45" i="101"/>
  <c r="G45" i="101"/>
  <c r="I44" i="101"/>
  <c r="H44" i="101"/>
  <c r="G44" i="101"/>
  <c r="I43" i="101"/>
  <c r="H43" i="101"/>
  <c r="G43" i="101"/>
  <c r="I42" i="101"/>
  <c r="H42" i="101"/>
  <c r="G42" i="101"/>
  <c r="I41" i="101"/>
  <c r="H41" i="101"/>
  <c r="G41" i="101"/>
  <c r="I40" i="101"/>
  <c r="H40" i="101"/>
  <c r="G40" i="101"/>
  <c r="I39" i="101"/>
  <c r="H39" i="101"/>
  <c r="G39" i="101"/>
  <c r="I38" i="101"/>
  <c r="H38" i="101"/>
  <c r="G38" i="101"/>
  <c r="I37" i="101"/>
  <c r="H37" i="101"/>
  <c r="G37" i="101"/>
  <c r="I36" i="101"/>
  <c r="H36" i="101"/>
  <c r="G36" i="101"/>
  <c r="I35" i="101"/>
  <c r="H35" i="101"/>
  <c r="G35" i="101"/>
  <c r="I34" i="101"/>
  <c r="H34" i="101"/>
  <c r="G34" i="101"/>
  <c r="I33" i="101"/>
  <c r="H33" i="101"/>
  <c r="G33" i="101"/>
  <c r="I32" i="101"/>
  <c r="H32" i="101"/>
  <c r="G32" i="101"/>
  <c r="I31" i="101"/>
  <c r="H31" i="101"/>
  <c r="G31" i="101"/>
  <c r="I30" i="101"/>
  <c r="H30" i="101"/>
  <c r="G30" i="101"/>
  <c r="I29" i="101"/>
  <c r="H29" i="101"/>
  <c r="G29" i="101"/>
  <c r="I28" i="101"/>
  <c r="H28" i="101"/>
  <c r="G28" i="101"/>
  <c r="I27" i="101"/>
  <c r="H27" i="101"/>
  <c r="G27" i="101"/>
  <c r="I26" i="101"/>
  <c r="H26" i="101"/>
  <c r="G26" i="101"/>
  <c r="I25" i="101"/>
  <c r="H25" i="101"/>
  <c r="G25" i="101"/>
  <c r="E25" i="101" s="1"/>
  <c r="I24" i="101"/>
  <c r="H24" i="101"/>
  <c r="G24" i="101"/>
  <c r="E24" i="101" s="1"/>
  <c r="I23" i="101"/>
  <c r="H23" i="101"/>
  <c r="G23" i="101"/>
  <c r="E23" i="101" s="1"/>
  <c r="I22" i="101"/>
  <c r="H22" i="101"/>
  <c r="G22" i="101"/>
  <c r="E22" i="101" s="1"/>
  <c r="I21" i="101"/>
  <c r="H21" i="101"/>
  <c r="G21" i="101"/>
  <c r="E21" i="101" s="1"/>
  <c r="I20" i="101"/>
  <c r="H20" i="101"/>
  <c r="G20" i="101"/>
  <c r="E20" i="101" s="1"/>
  <c r="I19" i="101"/>
  <c r="H19" i="101"/>
  <c r="G19" i="101"/>
  <c r="E19" i="101" s="1"/>
  <c r="I18" i="101"/>
  <c r="H18" i="101"/>
  <c r="G18" i="101"/>
  <c r="I17" i="101"/>
  <c r="H17" i="101"/>
  <c r="G17" i="101"/>
  <c r="E17" i="101" s="1"/>
  <c r="I16" i="101"/>
  <c r="H16" i="101"/>
  <c r="G16" i="101"/>
  <c r="E16" i="101" s="1"/>
  <c r="I15" i="101"/>
  <c r="H15" i="101"/>
  <c r="G15" i="101"/>
  <c r="E15" i="101" s="1"/>
  <c r="I14" i="101"/>
  <c r="H14" i="101"/>
  <c r="G14" i="101"/>
  <c r="E14" i="101" s="1"/>
  <c r="I13" i="101"/>
  <c r="H13" i="101"/>
  <c r="G13" i="101"/>
  <c r="E13" i="101" s="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H110" i="100"/>
  <c r="G110" i="100"/>
  <c r="F110" i="100"/>
  <c r="H109" i="100"/>
  <c r="G109" i="100"/>
  <c r="F109" i="100"/>
  <c r="H108" i="100"/>
  <c r="G108" i="100"/>
  <c r="F108" i="100"/>
  <c r="H107" i="100"/>
  <c r="G107" i="100"/>
  <c r="F107" i="100"/>
  <c r="H106" i="100"/>
  <c r="G106" i="100"/>
  <c r="F106" i="100"/>
  <c r="H105" i="100"/>
  <c r="G105" i="100"/>
  <c r="F105" i="100"/>
  <c r="H104" i="100"/>
  <c r="G104" i="100"/>
  <c r="F104" i="100"/>
  <c r="H103" i="100"/>
  <c r="G103" i="100"/>
  <c r="F103" i="100"/>
  <c r="H102" i="100"/>
  <c r="G102" i="100"/>
  <c r="F102" i="100"/>
  <c r="H101" i="100"/>
  <c r="G101" i="100"/>
  <c r="F101" i="100"/>
  <c r="H100" i="100"/>
  <c r="G100" i="100"/>
  <c r="F100" i="100"/>
  <c r="H99" i="100"/>
  <c r="G99" i="100"/>
  <c r="F99" i="100"/>
  <c r="H98" i="100"/>
  <c r="G98" i="100"/>
  <c r="F98" i="100"/>
  <c r="H97" i="100"/>
  <c r="G97" i="100"/>
  <c r="F97" i="100"/>
  <c r="H96" i="100"/>
  <c r="G96" i="100"/>
  <c r="F96" i="100"/>
  <c r="H95" i="100"/>
  <c r="G95" i="100"/>
  <c r="F95" i="100"/>
  <c r="H94" i="100"/>
  <c r="G94" i="100"/>
  <c r="F94" i="100"/>
  <c r="H93" i="100"/>
  <c r="G93" i="100"/>
  <c r="F93" i="100"/>
  <c r="H92" i="100"/>
  <c r="G92" i="100"/>
  <c r="F92" i="100"/>
  <c r="H91" i="100"/>
  <c r="G91" i="100"/>
  <c r="F91" i="100"/>
  <c r="H90" i="100"/>
  <c r="G90" i="100"/>
  <c r="F90" i="100"/>
  <c r="H89" i="100"/>
  <c r="G89" i="100"/>
  <c r="F89" i="100"/>
  <c r="H88" i="100"/>
  <c r="G88" i="100"/>
  <c r="F88" i="100"/>
  <c r="H87" i="100"/>
  <c r="G87" i="100"/>
  <c r="F87" i="100"/>
  <c r="H86" i="100"/>
  <c r="G86" i="100"/>
  <c r="F86" i="100"/>
  <c r="H85" i="100"/>
  <c r="G85" i="100"/>
  <c r="F85" i="100"/>
  <c r="H84" i="100"/>
  <c r="G84" i="100"/>
  <c r="F84" i="100"/>
  <c r="H83" i="100"/>
  <c r="G83" i="100"/>
  <c r="F83" i="100"/>
  <c r="H82" i="100"/>
  <c r="G82" i="100"/>
  <c r="F82" i="100"/>
  <c r="H81" i="100"/>
  <c r="G81" i="100"/>
  <c r="F81" i="100"/>
  <c r="H80" i="100"/>
  <c r="G80" i="100"/>
  <c r="F80" i="100"/>
  <c r="H79" i="100"/>
  <c r="G79" i="100"/>
  <c r="F79" i="100"/>
  <c r="H78" i="100"/>
  <c r="G78" i="100"/>
  <c r="F78" i="100"/>
  <c r="H77" i="100"/>
  <c r="G77" i="100"/>
  <c r="F77" i="100"/>
  <c r="H76" i="100"/>
  <c r="G76" i="100"/>
  <c r="F76" i="100"/>
  <c r="H75" i="100"/>
  <c r="G75" i="100"/>
  <c r="F75" i="100"/>
  <c r="H74" i="100"/>
  <c r="G74" i="100"/>
  <c r="F74" i="100"/>
  <c r="H73" i="100"/>
  <c r="G73" i="100"/>
  <c r="F73" i="100"/>
  <c r="H72" i="100"/>
  <c r="G72" i="100"/>
  <c r="F72" i="100"/>
  <c r="H71" i="100"/>
  <c r="G71" i="100"/>
  <c r="F71" i="100"/>
  <c r="H70" i="100"/>
  <c r="G70" i="100"/>
  <c r="F70" i="100"/>
  <c r="H69" i="100"/>
  <c r="G69" i="100"/>
  <c r="F69" i="100"/>
  <c r="H68" i="100"/>
  <c r="G68" i="100"/>
  <c r="F68" i="100"/>
  <c r="H67" i="100"/>
  <c r="G67" i="100"/>
  <c r="F67" i="100"/>
  <c r="H66" i="100"/>
  <c r="G66" i="100"/>
  <c r="F66" i="100"/>
  <c r="H65" i="100"/>
  <c r="G65" i="100"/>
  <c r="F65" i="100"/>
  <c r="H64" i="100"/>
  <c r="G64" i="100"/>
  <c r="F64" i="100"/>
  <c r="H63" i="100"/>
  <c r="G63" i="100"/>
  <c r="F63" i="100"/>
  <c r="H62" i="100"/>
  <c r="G62" i="100"/>
  <c r="F62" i="100"/>
  <c r="H61" i="100"/>
  <c r="G61" i="100"/>
  <c r="F61" i="100"/>
  <c r="H60" i="100"/>
  <c r="G60" i="100"/>
  <c r="F60" i="100"/>
  <c r="H59" i="100"/>
  <c r="G59" i="100"/>
  <c r="F59" i="100"/>
  <c r="H58" i="100"/>
  <c r="G58" i="100"/>
  <c r="F58" i="100"/>
  <c r="H57" i="100"/>
  <c r="G57" i="100"/>
  <c r="F57" i="100"/>
  <c r="H56" i="100"/>
  <c r="G56" i="100"/>
  <c r="F56" i="100"/>
  <c r="H55" i="100"/>
  <c r="G55" i="100"/>
  <c r="F55" i="100"/>
  <c r="H54" i="100"/>
  <c r="G54" i="100"/>
  <c r="F54" i="100"/>
  <c r="H53" i="100"/>
  <c r="G53" i="100"/>
  <c r="F53" i="100"/>
  <c r="H52" i="100"/>
  <c r="G52" i="100"/>
  <c r="F52" i="100"/>
  <c r="H51" i="100"/>
  <c r="G51" i="100"/>
  <c r="F51" i="100"/>
  <c r="H50" i="100"/>
  <c r="G50" i="100"/>
  <c r="F50" i="100"/>
  <c r="H49" i="100"/>
  <c r="G49" i="100"/>
  <c r="F49" i="100"/>
  <c r="H48" i="100"/>
  <c r="G48" i="100"/>
  <c r="F48" i="100"/>
  <c r="H47" i="100"/>
  <c r="G47" i="100"/>
  <c r="F47" i="100"/>
  <c r="H46" i="100"/>
  <c r="G46" i="100"/>
  <c r="F46" i="100"/>
  <c r="H45" i="100"/>
  <c r="G45" i="100"/>
  <c r="F45" i="100"/>
  <c r="H44" i="100"/>
  <c r="G44" i="100"/>
  <c r="F44" i="100"/>
  <c r="H43" i="100"/>
  <c r="G43" i="100"/>
  <c r="F43" i="100"/>
  <c r="H42" i="100"/>
  <c r="G42" i="100"/>
  <c r="F42" i="100"/>
  <c r="H41" i="100"/>
  <c r="G41" i="100"/>
  <c r="F41" i="100"/>
  <c r="H40" i="100"/>
  <c r="G40" i="100"/>
  <c r="F40" i="100"/>
  <c r="H39" i="100"/>
  <c r="G39" i="100"/>
  <c r="F39" i="100"/>
  <c r="H38" i="100"/>
  <c r="G38" i="100"/>
  <c r="F38" i="100"/>
  <c r="H37" i="100"/>
  <c r="G37" i="100"/>
  <c r="F37" i="100"/>
  <c r="H36" i="100"/>
  <c r="G36" i="100"/>
  <c r="F36" i="100"/>
  <c r="H35" i="100"/>
  <c r="G35" i="100"/>
  <c r="F35" i="100"/>
  <c r="H34" i="100"/>
  <c r="G34" i="100"/>
  <c r="F34" i="100"/>
  <c r="H33" i="100"/>
  <c r="G33" i="100"/>
  <c r="F33" i="100"/>
  <c r="H32" i="100"/>
  <c r="G32" i="100"/>
  <c r="F32" i="100"/>
  <c r="H31" i="100"/>
  <c r="G31" i="100"/>
  <c r="F31" i="100"/>
  <c r="H30" i="100"/>
  <c r="G30" i="100"/>
  <c r="F30" i="100"/>
  <c r="H29" i="100"/>
  <c r="G29" i="100"/>
  <c r="F29" i="100"/>
  <c r="H28" i="100"/>
  <c r="G28" i="100"/>
  <c r="F28" i="100"/>
  <c r="H27" i="100"/>
  <c r="G27" i="100"/>
  <c r="F27" i="100"/>
  <c r="H26" i="100"/>
  <c r="G26" i="100"/>
  <c r="F26" i="100"/>
  <c r="H25" i="100"/>
  <c r="G25" i="100"/>
  <c r="F25" i="100"/>
  <c r="H24" i="100"/>
  <c r="G24" i="100"/>
  <c r="F24" i="100"/>
  <c r="H23" i="100"/>
  <c r="G23" i="100"/>
  <c r="F23" i="100"/>
  <c r="H22" i="100"/>
  <c r="G22" i="100"/>
  <c r="F22" i="100"/>
  <c r="H21" i="100"/>
  <c r="G21" i="100"/>
  <c r="F21" i="100"/>
  <c r="H20" i="100"/>
  <c r="G20" i="100"/>
  <c r="F20" i="100"/>
  <c r="H19" i="100"/>
  <c r="G19" i="100"/>
  <c r="F19" i="100"/>
  <c r="H18" i="100"/>
  <c r="G18" i="100"/>
  <c r="F18" i="100"/>
  <c r="H17" i="100"/>
  <c r="G17" i="100"/>
  <c r="F17" i="100"/>
  <c r="H16" i="100"/>
  <c r="G16" i="100"/>
  <c r="F16" i="100"/>
  <c r="H15" i="100"/>
  <c r="G15" i="100"/>
  <c r="F15" i="100"/>
  <c r="H14" i="100"/>
  <c r="G14" i="100"/>
  <c r="F14" i="100"/>
  <c r="E14" i="100" s="1"/>
  <c r="H13" i="100"/>
  <c r="G13" i="100"/>
  <c r="F13" i="100"/>
  <c r="E13" i="100" s="1"/>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E11" i="99" s="1"/>
  <c r="D6" i="99"/>
  <c r="A3" i="99"/>
  <c r="A2" i="99"/>
  <c r="F15" i="98"/>
  <c r="F16" i="98"/>
  <c r="F17" i="98"/>
  <c r="F18" i="98"/>
  <c r="F19" i="98"/>
  <c r="F20" i="98"/>
  <c r="F21" i="98"/>
  <c r="F22" i="98"/>
  <c r="F23" i="98"/>
  <c r="F24" i="98"/>
  <c r="F25" i="98"/>
  <c r="F26" i="98"/>
  <c r="F27" i="98"/>
  <c r="F28" i="98"/>
  <c r="F29" i="98"/>
  <c r="F30" i="98"/>
  <c r="F31" i="98"/>
  <c r="F32" i="98"/>
  <c r="F33" i="98"/>
  <c r="F34" i="98"/>
  <c r="F35" i="98"/>
  <c r="F36" i="98"/>
  <c r="F37" i="98"/>
  <c r="F38" i="98"/>
  <c r="F39" i="98"/>
  <c r="F40" i="98"/>
  <c r="F41" i="98"/>
  <c r="F42" i="98"/>
  <c r="F43" i="98"/>
  <c r="F44" i="98"/>
  <c r="F45" i="98"/>
  <c r="F46" i="98"/>
  <c r="F47" i="98"/>
  <c r="F48" i="98"/>
  <c r="F49" i="98"/>
  <c r="F50" i="98"/>
  <c r="F51" i="98"/>
  <c r="F52" i="98"/>
  <c r="F53" i="98"/>
  <c r="F54" i="98"/>
  <c r="F55" i="98"/>
  <c r="F56" i="98"/>
  <c r="F57" i="98"/>
  <c r="F58" i="98"/>
  <c r="F59" i="98"/>
  <c r="F60" i="98"/>
  <c r="F61" i="98"/>
  <c r="F62" i="98"/>
  <c r="F63" i="98"/>
  <c r="F64" i="98"/>
  <c r="F65" i="98"/>
  <c r="F66" i="98"/>
  <c r="F67" i="98"/>
  <c r="F68" i="98"/>
  <c r="F69" i="98"/>
  <c r="F70" i="98"/>
  <c r="F71" i="98"/>
  <c r="F72" i="98"/>
  <c r="F73" i="98"/>
  <c r="F74" i="98"/>
  <c r="F75" i="98"/>
  <c r="F76" i="98"/>
  <c r="F77" i="98"/>
  <c r="F78" i="98"/>
  <c r="F79" i="98"/>
  <c r="F80" i="98"/>
  <c r="F81" i="98"/>
  <c r="F82" i="98"/>
  <c r="F83" i="98"/>
  <c r="F84" i="98"/>
  <c r="F85" i="98"/>
  <c r="F86" i="98"/>
  <c r="F87" i="98"/>
  <c r="F88" i="98"/>
  <c r="F89" i="98"/>
  <c r="F90" i="98"/>
  <c r="F91" i="98"/>
  <c r="F92" i="98"/>
  <c r="F93" i="98"/>
  <c r="F94" i="98"/>
  <c r="F95" i="98"/>
  <c r="F96" i="98"/>
  <c r="F97" i="98"/>
  <c r="F98" i="98"/>
  <c r="F99" i="98"/>
  <c r="F100" i="98"/>
  <c r="F101" i="98"/>
  <c r="F102" i="98"/>
  <c r="F103" i="98"/>
  <c r="F104" i="98"/>
  <c r="F105" i="98"/>
  <c r="F106" i="98"/>
  <c r="F107" i="98"/>
  <c r="F108" i="98"/>
  <c r="F109" i="98"/>
  <c r="F110"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I109" i="98"/>
  <c r="H109" i="98"/>
  <c r="G109" i="98"/>
  <c r="I108" i="98"/>
  <c r="H108" i="98"/>
  <c r="G108" i="98"/>
  <c r="I107" i="98"/>
  <c r="H107" i="98"/>
  <c r="G107" i="98"/>
  <c r="I106" i="98"/>
  <c r="H106" i="98"/>
  <c r="G106" i="98"/>
  <c r="I105" i="98"/>
  <c r="H105" i="98"/>
  <c r="G105" i="98"/>
  <c r="I104" i="98"/>
  <c r="H104" i="98"/>
  <c r="G104" i="98"/>
  <c r="I103" i="98"/>
  <c r="H103" i="98"/>
  <c r="G103" i="98"/>
  <c r="I102" i="98"/>
  <c r="H102" i="98"/>
  <c r="G102" i="98"/>
  <c r="I101" i="98"/>
  <c r="H101" i="98"/>
  <c r="G101" i="98"/>
  <c r="I100" i="98"/>
  <c r="H100" i="98"/>
  <c r="G100" i="98"/>
  <c r="I99" i="98"/>
  <c r="H99" i="98"/>
  <c r="G99" i="98"/>
  <c r="I98" i="98"/>
  <c r="H98" i="98"/>
  <c r="G98" i="98"/>
  <c r="I97" i="98"/>
  <c r="H97" i="98"/>
  <c r="G97" i="98"/>
  <c r="I96" i="98"/>
  <c r="H96" i="98"/>
  <c r="G96" i="98"/>
  <c r="I95" i="98"/>
  <c r="H95" i="98"/>
  <c r="G95" i="98"/>
  <c r="I94" i="98"/>
  <c r="H94" i="98"/>
  <c r="G94" i="98"/>
  <c r="I93" i="98"/>
  <c r="H93" i="98"/>
  <c r="G93" i="98"/>
  <c r="I92" i="98"/>
  <c r="H92" i="98"/>
  <c r="G92" i="98"/>
  <c r="I91" i="98"/>
  <c r="H91" i="98"/>
  <c r="G91" i="98"/>
  <c r="I90" i="98"/>
  <c r="H90" i="98"/>
  <c r="G90" i="98"/>
  <c r="I89" i="98"/>
  <c r="H89" i="98"/>
  <c r="G89" i="98"/>
  <c r="I88" i="98"/>
  <c r="H88" i="98"/>
  <c r="G88" i="98"/>
  <c r="I87" i="98"/>
  <c r="H87" i="98"/>
  <c r="G87" i="98"/>
  <c r="I86" i="98"/>
  <c r="H86" i="98"/>
  <c r="G86" i="98"/>
  <c r="I85" i="98"/>
  <c r="H85" i="98"/>
  <c r="G85" i="98"/>
  <c r="I84" i="98"/>
  <c r="H84" i="98"/>
  <c r="G84" i="98"/>
  <c r="I83" i="98"/>
  <c r="H83" i="98"/>
  <c r="G83" i="98"/>
  <c r="I82" i="98"/>
  <c r="H82" i="98"/>
  <c r="G82" i="98"/>
  <c r="I81" i="98"/>
  <c r="H81" i="98"/>
  <c r="G81" i="98"/>
  <c r="I80" i="98"/>
  <c r="H80" i="98"/>
  <c r="G80" i="98"/>
  <c r="I79" i="98"/>
  <c r="H79" i="98"/>
  <c r="G79" i="98"/>
  <c r="I78" i="98"/>
  <c r="H78" i="98"/>
  <c r="G78" i="98"/>
  <c r="I77" i="98"/>
  <c r="H77" i="98"/>
  <c r="G77" i="98"/>
  <c r="I76" i="98"/>
  <c r="H76" i="98"/>
  <c r="G76" i="98"/>
  <c r="I75" i="98"/>
  <c r="H75" i="98"/>
  <c r="G75" i="98"/>
  <c r="I74" i="98"/>
  <c r="H74" i="98"/>
  <c r="G74" i="98"/>
  <c r="I73" i="98"/>
  <c r="H73" i="98"/>
  <c r="G73" i="98"/>
  <c r="I72" i="98"/>
  <c r="H72" i="98"/>
  <c r="G72" i="98"/>
  <c r="I71" i="98"/>
  <c r="H71" i="98"/>
  <c r="G71" i="98"/>
  <c r="I70" i="98"/>
  <c r="H70" i="98"/>
  <c r="G70" i="98"/>
  <c r="I69" i="98"/>
  <c r="H69" i="98"/>
  <c r="G69" i="98"/>
  <c r="I68" i="98"/>
  <c r="H68" i="98"/>
  <c r="G68" i="98"/>
  <c r="I67" i="98"/>
  <c r="H67" i="98"/>
  <c r="G67" i="98"/>
  <c r="I66" i="98"/>
  <c r="H66" i="98"/>
  <c r="G66" i="98"/>
  <c r="I65" i="98"/>
  <c r="H65" i="98"/>
  <c r="G65" i="98"/>
  <c r="I64" i="98"/>
  <c r="H64" i="98"/>
  <c r="G64" i="98"/>
  <c r="I63" i="98"/>
  <c r="H63" i="98"/>
  <c r="G63" i="98"/>
  <c r="I62" i="98"/>
  <c r="H62" i="98"/>
  <c r="G62" i="98"/>
  <c r="I61" i="98"/>
  <c r="H61" i="98"/>
  <c r="G61" i="98"/>
  <c r="I60" i="98"/>
  <c r="H60" i="98"/>
  <c r="G60" i="98"/>
  <c r="I59" i="98"/>
  <c r="H59" i="98"/>
  <c r="G59" i="98"/>
  <c r="I58" i="98"/>
  <c r="H58" i="98"/>
  <c r="G58" i="98"/>
  <c r="I57" i="98"/>
  <c r="H57" i="98"/>
  <c r="G57" i="98"/>
  <c r="I56" i="98"/>
  <c r="H56" i="98"/>
  <c r="G56" i="98"/>
  <c r="I55" i="98"/>
  <c r="H55" i="98"/>
  <c r="G55" i="98"/>
  <c r="I54" i="98"/>
  <c r="H54" i="98"/>
  <c r="G54" i="98"/>
  <c r="I53" i="98"/>
  <c r="H53" i="98"/>
  <c r="G53" i="98"/>
  <c r="I52" i="98"/>
  <c r="H52" i="98"/>
  <c r="G52" i="98"/>
  <c r="I51" i="98"/>
  <c r="H51" i="98"/>
  <c r="G51" i="98"/>
  <c r="I50" i="98"/>
  <c r="H50" i="98"/>
  <c r="G50" i="98"/>
  <c r="I49" i="98"/>
  <c r="H49" i="98"/>
  <c r="G49" i="98"/>
  <c r="I48" i="98"/>
  <c r="H48" i="98"/>
  <c r="G48" i="98"/>
  <c r="I47" i="98"/>
  <c r="H47" i="98"/>
  <c r="G47" i="98"/>
  <c r="I46" i="98"/>
  <c r="H46" i="98"/>
  <c r="G46" i="98"/>
  <c r="I45" i="98"/>
  <c r="H45" i="98"/>
  <c r="G45" i="98"/>
  <c r="I44" i="98"/>
  <c r="H44" i="98"/>
  <c r="G44" i="98"/>
  <c r="I43" i="98"/>
  <c r="H43" i="98"/>
  <c r="G43" i="98"/>
  <c r="I42" i="98"/>
  <c r="H42" i="98"/>
  <c r="G42" i="98"/>
  <c r="I41" i="98"/>
  <c r="H41" i="98"/>
  <c r="G41" i="98"/>
  <c r="I40" i="98"/>
  <c r="H40" i="98"/>
  <c r="G40" i="98"/>
  <c r="I39" i="98"/>
  <c r="H39" i="98"/>
  <c r="G39" i="98"/>
  <c r="I38" i="98"/>
  <c r="H38" i="98"/>
  <c r="G38" i="98"/>
  <c r="I37" i="98"/>
  <c r="H37" i="98"/>
  <c r="G37" i="98"/>
  <c r="I36" i="98"/>
  <c r="H36" i="98"/>
  <c r="G36" i="98"/>
  <c r="I35" i="98"/>
  <c r="H35" i="98"/>
  <c r="G35" i="98"/>
  <c r="I34" i="98"/>
  <c r="H34" i="98"/>
  <c r="G34" i="98"/>
  <c r="I33" i="98"/>
  <c r="H33" i="98"/>
  <c r="G33" i="98"/>
  <c r="I32" i="98"/>
  <c r="H32" i="98"/>
  <c r="G32" i="98"/>
  <c r="I31" i="98"/>
  <c r="H31" i="98"/>
  <c r="G31" i="98"/>
  <c r="I30" i="98"/>
  <c r="H30" i="98"/>
  <c r="G30" i="98"/>
  <c r="I29" i="98"/>
  <c r="H29" i="98"/>
  <c r="G29" i="98"/>
  <c r="I28" i="98"/>
  <c r="H28" i="98"/>
  <c r="G28" i="98"/>
  <c r="I27" i="98"/>
  <c r="H27" i="98"/>
  <c r="G27" i="98"/>
  <c r="I26" i="98"/>
  <c r="H26" i="98"/>
  <c r="G26" i="98"/>
  <c r="I25" i="98"/>
  <c r="H25" i="98"/>
  <c r="G25" i="98"/>
  <c r="I24" i="98"/>
  <c r="H24" i="98"/>
  <c r="G24" i="98"/>
  <c r="I23" i="98"/>
  <c r="H23" i="98"/>
  <c r="G23" i="98"/>
  <c r="I22" i="98"/>
  <c r="H22" i="98"/>
  <c r="G22" i="98"/>
  <c r="I21" i="98"/>
  <c r="H21" i="98"/>
  <c r="G21" i="98"/>
  <c r="I20" i="98"/>
  <c r="H20" i="98"/>
  <c r="G20" i="98"/>
  <c r="I19" i="98"/>
  <c r="H19" i="98"/>
  <c r="G19" i="98"/>
  <c r="I18" i="98"/>
  <c r="H18" i="98"/>
  <c r="G18" i="98"/>
  <c r="I17" i="98"/>
  <c r="H17" i="98"/>
  <c r="G17" i="98"/>
  <c r="I16" i="98"/>
  <c r="H16" i="98"/>
  <c r="G16" i="98"/>
  <c r="I15" i="98"/>
  <c r="H15" i="98"/>
  <c r="G15" i="98"/>
  <c r="I14" i="98"/>
  <c r="H14" i="98"/>
  <c r="G14" i="98"/>
  <c r="F14" i="98" s="1"/>
  <c r="I13" i="98"/>
  <c r="H13" i="98"/>
  <c r="G13" i="98"/>
  <c r="F13" i="98" s="1"/>
  <c r="I12" i="98"/>
  <c r="H12" i="98"/>
  <c r="G12" i="98"/>
  <c r="F6" i="98"/>
  <c r="A3" i="98"/>
  <c r="A2" i="98"/>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F29" i="97" s="1"/>
  <c r="I28" i="97"/>
  <c r="H28" i="97"/>
  <c r="G28" i="97"/>
  <c r="I27" i="97"/>
  <c r="H27" i="97"/>
  <c r="G27" i="97"/>
  <c r="F27" i="97" s="1"/>
  <c r="I26" i="97"/>
  <c r="H26" i="97"/>
  <c r="G26" i="97"/>
  <c r="I25" i="97"/>
  <c r="H25" i="97"/>
  <c r="G25" i="97"/>
  <c r="F25" i="97" s="1"/>
  <c r="I24" i="97"/>
  <c r="H24" i="97"/>
  <c r="G24" i="97"/>
  <c r="I23" i="97"/>
  <c r="H23" i="97"/>
  <c r="G23" i="97"/>
  <c r="I22" i="97"/>
  <c r="H22" i="97"/>
  <c r="G22" i="97"/>
  <c r="F22" i="97" s="1"/>
  <c r="I21" i="97"/>
  <c r="H21" i="97"/>
  <c r="G21" i="97"/>
  <c r="F21" i="97" s="1"/>
  <c r="I20" i="97"/>
  <c r="H20" i="97"/>
  <c r="G20" i="97"/>
  <c r="I19" i="97"/>
  <c r="H19" i="97"/>
  <c r="G19" i="97"/>
  <c r="F19" i="97" s="1"/>
  <c r="I18" i="97"/>
  <c r="H18" i="97"/>
  <c r="G18" i="97"/>
  <c r="I17" i="97"/>
  <c r="H17" i="97"/>
  <c r="G17" i="97"/>
  <c r="F17" i="97" s="1"/>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F13" i="96"/>
  <c r="D13" i="96" s="1"/>
  <c r="F14" i="96"/>
  <c r="D14" i="96" s="1"/>
  <c r="F15" i="96"/>
  <c r="F16" i="96"/>
  <c r="F17" i="96"/>
  <c r="F18" i="96"/>
  <c r="F19" i="96"/>
  <c r="F20" i="96"/>
  <c r="F21" i="96"/>
  <c r="F22" i="96"/>
  <c r="F23" i="96"/>
  <c r="F24" i="96"/>
  <c r="F25" i="96"/>
  <c r="F26" i="96"/>
  <c r="F27" i="96"/>
  <c r="F28" i="96"/>
  <c r="F29" i="96"/>
  <c r="F30" i="96"/>
  <c r="F31" i="96"/>
  <c r="F32" i="96"/>
  <c r="F33" i="96"/>
  <c r="F34" i="96"/>
  <c r="F35" i="96"/>
  <c r="F36" i="96"/>
  <c r="F37" i="96"/>
  <c r="F38" i="96"/>
  <c r="F39" i="96"/>
  <c r="F40" i="96"/>
  <c r="F41" i="96"/>
  <c r="F42" i="96"/>
  <c r="F43" i="96"/>
  <c r="F44" i="96"/>
  <c r="F45" i="96"/>
  <c r="F46" i="96"/>
  <c r="F47" i="96"/>
  <c r="F48" i="96"/>
  <c r="F49" i="96"/>
  <c r="F50" i="96"/>
  <c r="F51" i="96"/>
  <c r="F52" i="96"/>
  <c r="F53" i="96"/>
  <c r="F54" i="96"/>
  <c r="F55" i="96"/>
  <c r="F56" i="96"/>
  <c r="F57" i="96"/>
  <c r="F58" i="96"/>
  <c r="F59" i="96"/>
  <c r="F60" i="96"/>
  <c r="F61" i="96"/>
  <c r="F62" i="96"/>
  <c r="F63" i="96"/>
  <c r="F64" i="96"/>
  <c r="F65" i="96"/>
  <c r="F66" i="96"/>
  <c r="F67" i="96"/>
  <c r="F68" i="96"/>
  <c r="F69" i="96"/>
  <c r="F70" i="96"/>
  <c r="F71" i="96"/>
  <c r="F72" i="96"/>
  <c r="F73" i="96"/>
  <c r="F74" i="96"/>
  <c r="F75" i="96"/>
  <c r="F76" i="96"/>
  <c r="F77" i="96"/>
  <c r="F78" i="96"/>
  <c r="F79" i="96"/>
  <c r="F80" i="96"/>
  <c r="F81" i="96"/>
  <c r="F82" i="96"/>
  <c r="F83" i="96"/>
  <c r="F84" i="96"/>
  <c r="F85" i="96"/>
  <c r="F86" i="96"/>
  <c r="F87" i="96"/>
  <c r="F88" i="96"/>
  <c r="F89" i="96"/>
  <c r="F90" i="96"/>
  <c r="F91" i="96"/>
  <c r="F92" i="96"/>
  <c r="F93" i="96"/>
  <c r="F94" i="96"/>
  <c r="F95" i="96"/>
  <c r="F96" i="96"/>
  <c r="F97" i="96"/>
  <c r="F98" i="96"/>
  <c r="F99" i="96"/>
  <c r="F100" i="96"/>
  <c r="F101" i="96"/>
  <c r="F102" i="96"/>
  <c r="F103" i="96"/>
  <c r="F104" i="96"/>
  <c r="F105" i="96"/>
  <c r="F106" i="96"/>
  <c r="F107" i="96"/>
  <c r="F108" i="96"/>
  <c r="F109" i="96"/>
  <c r="F110" i="96"/>
  <c r="F12" i="96"/>
  <c r="D12" i="96" s="1"/>
  <c r="H110" i="96"/>
  <c r="G110" i="96"/>
  <c r="H109" i="96"/>
  <c r="G109" i="96"/>
  <c r="H108" i="96"/>
  <c r="G108" i="96"/>
  <c r="H107" i="96"/>
  <c r="G107" i="96"/>
  <c r="H106" i="96"/>
  <c r="G106" i="96"/>
  <c r="H105" i="96"/>
  <c r="G105" i="96"/>
  <c r="H104" i="96"/>
  <c r="G104" i="96"/>
  <c r="H103" i="96"/>
  <c r="G103" i="96"/>
  <c r="H102" i="96"/>
  <c r="G102" i="96"/>
  <c r="H101" i="96"/>
  <c r="G101" i="96"/>
  <c r="H100" i="96"/>
  <c r="G100" i="96"/>
  <c r="H99" i="96"/>
  <c r="G99" i="96"/>
  <c r="H98" i="96"/>
  <c r="G98" i="96"/>
  <c r="H97" i="96"/>
  <c r="G97" i="96"/>
  <c r="H96" i="96"/>
  <c r="G96" i="96"/>
  <c r="H95" i="96"/>
  <c r="G95" i="96"/>
  <c r="H94" i="96"/>
  <c r="G94" i="96"/>
  <c r="H93" i="96"/>
  <c r="G93" i="96"/>
  <c r="H92" i="96"/>
  <c r="G92" i="96"/>
  <c r="H91" i="96"/>
  <c r="G91" i="96"/>
  <c r="H90" i="96"/>
  <c r="G90" i="96"/>
  <c r="H89" i="96"/>
  <c r="G89" i="96"/>
  <c r="H88" i="96"/>
  <c r="G88" i="96"/>
  <c r="H87" i="96"/>
  <c r="G87" i="96"/>
  <c r="H86" i="96"/>
  <c r="G86" i="96"/>
  <c r="H85" i="96"/>
  <c r="G85" i="96"/>
  <c r="H84" i="96"/>
  <c r="G84" i="96"/>
  <c r="H83" i="96"/>
  <c r="G83" i="96"/>
  <c r="H82" i="96"/>
  <c r="G82" i="96"/>
  <c r="H81" i="96"/>
  <c r="G81" i="96"/>
  <c r="H80" i="96"/>
  <c r="G80" i="96"/>
  <c r="H79" i="96"/>
  <c r="G79" i="96"/>
  <c r="H78" i="96"/>
  <c r="G78" i="96"/>
  <c r="H77" i="96"/>
  <c r="G77" i="96"/>
  <c r="H76" i="96"/>
  <c r="G76" i="96"/>
  <c r="H75" i="96"/>
  <c r="G75" i="96"/>
  <c r="H74" i="96"/>
  <c r="G74" i="96"/>
  <c r="H73" i="96"/>
  <c r="G73" i="96"/>
  <c r="H72" i="96"/>
  <c r="G72" i="96"/>
  <c r="H71" i="96"/>
  <c r="G71" i="96"/>
  <c r="H70" i="96"/>
  <c r="G70" i="96"/>
  <c r="H69" i="96"/>
  <c r="G69" i="96"/>
  <c r="H68" i="96"/>
  <c r="G68" i="96"/>
  <c r="H67" i="96"/>
  <c r="G67" i="96"/>
  <c r="H66" i="96"/>
  <c r="G66" i="96"/>
  <c r="H65" i="96"/>
  <c r="G65" i="96"/>
  <c r="H64" i="96"/>
  <c r="G64" i="96"/>
  <c r="H63" i="96"/>
  <c r="G63" i="96"/>
  <c r="H62" i="96"/>
  <c r="G62" i="96"/>
  <c r="H61" i="96"/>
  <c r="G61" i="96"/>
  <c r="H60" i="96"/>
  <c r="G60" i="96"/>
  <c r="H59" i="96"/>
  <c r="G59" i="96"/>
  <c r="H58" i="96"/>
  <c r="G58" i="96"/>
  <c r="H57" i="96"/>
  <c r="G57" i="96"/>
  <c r="H56" i="96"/>
  <c r="G56" i="96"/>
  <c r="H55" i="96"/>
  <c r="G55" i="96"/>
  <c r="H54" i="96"/>
  <c r="G54" i="96"/>
  <c r="H53" i="96"/>
  <c r="G53" i="96"/>
  <c r="H52" i="96"/>
  <c r="G52" i="96"/>
  <c r="H51" i="96"/>
  <c r="G51" i="96"/>
  <c r="H50" i="96"/>
  <c r="G50" i="96"/>
  <c r="H49" i="96"/>
  <c r="G49" i="96"/>
  <c r="H48" i="96"/>
  <c r="G48" i="96"/>
  <c r="H47" i="96"/>
  <c r="G47" i="96"/>
  <c r="H46" i="96"/>
  <c r="G46" i="96"/>
  <c r="H45" i="96"/>
  <c r="G45" i="96"/>
  <c r="H44" i="96"/>
  <c r="G44" i="96"/>
  <c r="H43" i="96"/>
  <c r="G43" i="96"/>
  <c r="H42" i="96"/>
  <c r="G42" i="96"/>
  <c r="H41" i="96"/>
  <c r="G41" i="96"/>
  <c r="H40" i="96"/>
  <c r="G40" i="96"/>
  <c r="H39" i="96"/>
  <c r="G39" i="96"/>
  <c r="H38" i="96"/>
  <c r="G38" i="96"/>
  <c r="H37" i="96"/>
  <c r="G37" i="96"/>
  <c r="H36" i="96"/>
  <c r="G36" i="96"/>
  <c r="H35" i="96"/>
  <c r="G35" i="96"/>
  <c r="H34" i="96"/>
  <c r="G34" i="96"/>
  <c r="H33" i="96"/>
  <c r="G33" i="96"/>
  <c r="H32" i="96"/>
  <c r="G32" i="96"/>
  <c r="H31" i="96"/>
  <c r="G31" i="96"/>
  <c r="H30" i="96"/>
  <c r="G30" i="96"/>
  <c r="H29" i="96"/>
  <c r="G29" i="96"/>
  <c r="H28" i="96"/>
  <c r="G28" i="96"/>
  <c r="H27" i="96"/>
  <c r="G27" i="96"/>
  <c r="H26" i="96"/>
  <c r="G26" i="96"/>
  <c r="H25" i="96"/>
  <c r="G25" i="96"/>
  <c r="H24" i="96"/>
  <c r="G24" i="96"/>
  <c r="H23" i="96"/>
  <c r="G23" i="96"/>
  <c r="H22" i="96"/>
  <c r="G22" i="96"/>
  <c r="H21" i="96"/>
  <c r="G21" i="96"/>
  <c r="H20" i="96"/>
  <c r="G20" i="96"/>
  <c r="H19" i="96"/>
  <c r="G19" i="96"/>
  <c r="H18" i="96"/>
  <c r="G18" i="96"/>
  <c r="H17" i="96"/>
  <c r="G17" i="96"/>
  <c r="H16" i="96"/>
  <c r="G16" i="96"/>
  <c r="H15" i="96"/>
  <c r="G15" i="96"/>
  <c r="H14" i="96"/>
  <c r="G14" i="96"/>
  <c r="H13" i="96"/>
  <c r="G13" i="96"/>
  <c r="H12" i="96"/>
  <c r="G12" i="96"/>
  <c r="A3" i="96"/>
  <c r="A2" i="96"/>
  <c r="F13" i="95"/>
  <c r="E13" i="95" s="1"/>
  <c r="F14" i="95"/>
  <c r="E14" i="95" s="1"/>
  <c r="E15" i="95"/>
  <c r="F15" i="95"/>
  <c r="E16" i="95"/>
  <c r="F16" i="95"/>
  <c r="E17" i="95"/>
  <c r="F17" i="95"/>
  <c r="E18" i="95"/>
  <c r="F18" i="95"/>
  <c r="E19" i="95"/>
  <c r="F19" i="95"/>
  <c r="E20" i="95"/>
  <c r="F20" i="95"/>
  <c r="E21" i="95"/>
  <c r="F21" i="95"/>
  <c r="E22" i="95"/>
  <c r="F22" i="95"/>
  <c r="E23" i="95"/>
  <c r="F23" i="95"/>
  <c r="E24" i="95"/>
  <c r="F24" i="95"/>
  <c r="E25" i="95"/>
  <c r="F25" i="95"/>
  <c r="E26" i="95"/>
  <c r="F26" i="95"/>
  <c r="E27" i="95"/>
  <c r="F27" i="95"/>
  <c r="E28" i="95"/>
  <c r="F28" i="95"/>
  <c r="E29" i="95"/>
  <c r="F29" i="95"/>
  <c r="E30" i="95"/>
  <c r="F30" i="95"/>
  <c r="E31" i="95"/>
  <c r="F31" i="95"/>
  <c r="E32" i="95"/>
  <c r="F32" i="95"/>
  <c r="E33" i="95"/>
  <c r="F33" i="95"/>
  <c r="E34" i="95"/>
  <c r="F34" i="95"/>
  <c r="E35" i="95"/>
  <c r="F35" i="95"/>
  <c r="E36" i="95"/>
  <c r="F36" i="95"/>
  <c r="E37" i="95"/>
  <c r="F37" i="95"/>
  <c r="E38" i="95"/>
  <c r="F38" i="95"/>
  <c r="E39" i="95"/>
  <c r="F39" i="95"/>
  <c r="E40" i="95"/>
  <c r="F40" i="95"/>
  <c r="E41" i="95"/>
  <c r="F41" i="95"/>
  <c r="E42" i="95"/>
  <c r="F42" i="95"/>
  <c r="E43" i="95"/>
  <c r="F43" i="95"/>
  <c r="E44" i="95"/>
  <c r="F44" i="95"/>
  <c r="E45" i="95"/>
  <c r="F45" i="95"/>
  <c r="E46" i="95"/>
  <c r="F46" i="95"/>
  <c r="E47" i="95"/>
  <c r="F47" i="95"/>
  <c r="E48" i="95"/>
  <c r="F48" i="95"/>
  <c r="E49" i="95"/>
  <c r="F49" i="95"/>
  <c r="E50" i="95"/>
  <c r="F50" i="95"/>
  <c r="E51" i="95"/>
  <c r="F51" i="95"/>
  <c r="E52" i="95"/>
  <c r="F52" i="95"/>
  <c r="E53" i="95"/>
  <c r="F53" i="95"/>
  <c r="E54" i="95"/>
  <c r="F54" i="95"/>
  <c r="E55" i="95"/>
  <c r="F55" i="95"/>
  <c r="E56" i="95"/>
  <c r="F56" i="95"/>
  <c r="E57" i="95"/>
  <c r="F57" i="95"/>
  <c r="E58" i="95"/>
  <c r="F58" i="95"/>
  <c r="E59" i="95"/>
  <c r="F59" i="95"/>
  <c r="E60" i="95"/>
  <c r="F60" i="95"/>
  <c r="E61" i="95"/>
  <c r="F61" i="95"/>
  <c r="E62" i="95"/>
  <c r="F62" i="95"/>
  <c r="E63" i="95"/>
  <c r="F63" i="95"/>
  <c r="E64" i="95"/>
  <c r="F64" i="95"/>
  <c r="E65" i="95"/>
  <c r="F65" i="95"/>
  <c r="E66" i="95"/>
  <c r="F66" i="95"/>
  <c r="E67" i="95"/>
  <c r="F67" i="95"/>
  <c r="E68" i="95"/>
  <c r="F68" i="95"/>
  <c r="E69" i="95"/>
  <c r="F69" i="95"/>
  <c r="E70" i="95"/>
  <c r="F70" i="95"/>
  <c r="E71" i="95"/>
  <c r="F71" i="95"/>
  <c r="E72" i="95"/>
  <c r="F72" i="95"/>
  <c r="E73" i="95"/>
  <c r="F73" i="95"/>
  <c r="E74" i="95"/>
  <c r="F74" i="95"/>
  <c r="E75" i="95"/>
  <c r="F75" i="95"/>
  <c r="E76" i="95"/>
  <c r="F76" i="95"/>
  <c r="E77" i="95"/>
  <c r="F77" i="95"/>
  <c r="E78" i="95"/>
  <c r="F78" i="95"/>
  <c r="E79" i="95"/>
  <c r="F79" i="95"/>
  <c r="E80" i="95"/>
  <c r="F80" i="95"/>
  <c r="E81" i="95"/>
  <c r="F81" i="95"/>
  <c r="E82" i="95"/>
  <c r="F82" i="95"/>
  <c r="E83" i="95"/>
  <c r="F83" i="95"/>
  <c r="E84" i="95"/>
  <c r="F84" i="95"/>
  <c r="E85" i="95"/>
  <c r="F85" i="95"/>
  <c r="E86" i="95"/>
  <c r="F86" i="95"/>
  <c r="E87" i="95"/>
  <c r="F87" i="95"/>
  <c r="E88" i="95"/>
  <c r="F88" i="95"/>
  <c r="E89" i="95"/>
  <c r="F89" i="95"/>
  <c r="E90" i="95"/>
  <c r="F90" i="95"/>
  <c r="E91" i="95"/>
  <c r="F91" i="95"/>
  <c r="E92" i="95"/>
  <c r="F92" i="95"/>
  <c r="E93" i="95"/>
  <c r="F93" i="95"/>
  <c r="E94" i="95"/>
  <c r="F94" i="95"/>
  <c r="E95" i="95"/>
  <c r="F95" i="95"/>
  <c r="E96" i="95"/>
  <c r="F96" i="95"/>
  <c r="E97" i="95"/>
  <c r="F97" i="95"/>
  <c r="E98" i="95"/>
  <c r="F98" i="95"/>
  <c r="E99" i="95"/>
  <c r="F99" i="95"/>
  <c r="E100" i="95"/>
  <c r="F100" i="95"/>
  <c r="E101" i="95"/>
  <c r="F101" i="95"/>
  <c r="E102" i="95"/>
  <c r="F102" i="95"/>
  <c r="E103" i="95"/>
  <c r="F103" i="95"/>
  <c r="E104" i="95"/>
  <c r="F104" i="95"/>
  <c r="E105" i="95"/>
  <c r="F105" i="95"/>
  <c r="E106" i="95"/>
  <c r="F106" i="95"/>
  <c r="E107" i="95"/>
  <c r="F107" i="95"/>
  <c r="E108" i="95"/>
  <c r="F108" i="95"/>
  <c r="E109" i="95"/>
  <c r="F109" i="95"/>
  <c r="E110" i="95"/>
  <c r="F110" i="95"/>
  <c r="F12" i="95"/>
  <c r="E12" i="95" s="1"/>
  <c r="H110" i="95"/>
  <c r="G110" i="95"/>
  <c r="H109" i="95"/>
  <c r="G109" i="95"/>
  <c r="H108" i="95"/>
  <c r="G108" i="95"/>
  <c r="H107" i="95"/>
  <c r="G107" i="95"/>
  <c r="H106" i="95"/>
  <c r="G106" i="95"/>
  <c r="H105" i="95"/>
  <c r="G105" i="95"/>
  <c r="H104" i="95"/>
  <c r="G104" i="95"/>
  <c r="H103" i="95"/>
  <c r="G103" i="95"/>
  <c r="H102" i="95"/>
  <c r="G102" i="95"/>
  <c r="H101" i="95"/>
  <c r="G101" i="95"/>
  <c r="H100" i="95"/>
  <c r="G100" i="95"/>
  <c r="H99" i="95"/>
  <c r="G99" i="95"/>
  <c r="H98" i="95"/>
  <c r="G98" i="95"/>
  <c r="H97" i="95"/>
  <c r="G97" i="95"/>
  <c r="H96" i="95"/>
  <c r="G96" i="95"/>
  <c r="H95" i="95"/>
  <c r="G95" i="95"/>
  <c r="H94" i="95"/>
  <c r="G94" i="95"/>
  <c r="H93" i="95"/>
  <c r="G93" i="95"/>
  <c r="H92" i="95"/>
  <c r="G92" i="95"/>
  <c r="H91" i="95"/>
  <c r="G91" i="95"/>
  <c r="H90" i="95"/>
  <c r="G90" i="95"/>
  <c r="H89" i="95"/>
  <c r="G89" i="95"/>
  <c r="H88" i="95"/>
  <c r="G88" i="95"/>
  <c r="H87" i="95"/>
  <c r="G87" i="95"/>
  <c r="H86" i="95"/>
  <c r="G86" i="95"/>
  <c r="H85" i="95"/>
  <c r="G85" i="95"/>
  <c r="H84" i="95"/>
  <c r="G84" i="95"/>
  <c r="H83" i="95"/>
  <c r="G83" i="95"/>
  <c r="H82" i="95"/>
  <c r="G82" i="95"/>
  <c r="H81" i="95"/>
  <c r="G81" i="95"/>
  <c r="H80" i="95"/>
  <c r="G80" i="95"/>
  <c r="H79" i="95"/>
  <c r="G79" i="95"/>
  <c r="H78" i="95"/>
  <c r="G78" i="95"/>
  <c r="H77" i="95"/>
  <c r="G77" i="95"/>
  <c r="H76" i="95"/>
  <c r="G76" i="95"/>
  <c r="H75" i="95"/>
  <c r="G75" i="95"/>
  <c r="H74" i="95"/>
  <c r="G74" i="95"/>
  <c r="H73" i="95"/>
  <c r="G73" i="95"/>
  <c r="H72" i="95"/>
  <c r="G72" i="95"/>
  <c r="H71" i="95"/>
  <c r="G71" i="95"/>
  <c r="H70" i="95"/>
  <c r="G70" i="95"/>
  <c r="H69" i="95"/>
  <c r="G69" i="95"/>
  <c r="H68" i="95"/>
  <c r="G68" i="95"/>
  <c r="H67" i="95"/>
  <c r="G67" i="95"/>
  <c r="H66" i="95"/>
  <c r="G66" i="95"/>
  <c r="H65" i="95"/>
  <c r="G65" i="95"/>
  <c r="H64" i="95"/>
  <c r="G64" i="95"/>
  <c r="H63" i="95"/>
  <c r="G63" i="95"/>
  <c r="H62" i="95"/>
  <c r="G62" i="95"/>
  <c r="H61" i="95"/>
  <c r="G61" i="95"/>
  <c r="H60" i="95"/>
  <c r="G60" i="95"/>
  <c r="H59" i="95"/>
  <c r="G59" i="95"/>
  <c r="H58" i="95"/>
  <c r="G58" i="95"/>
  <c r="H57" i="95"/>
  <c r="G57" i="95"/>
  <c r="H56" i="95"/>
  <c r="G56" i="95"/>
  <c r="H55" i="95"/>
  <c r="G55" i="95"/>
  <c r="H54" i="95"/>
  <c r="G54" i="95"/>
  <c r="H53" i="95"/>
  <c r="G53" i="95"/>
  <c r="H52" i="95"/>
  <c r="G52" i="95"/>
  <c r="H51" i="95"/>
  <c r="G51" i="95"/>
  <c r="H50" i="95"/>
  <c r="G50" i="95"/>
  <c r="H49" i="95"/>
  <c r="G49" i="95"/>
  <c r="H48" i="95"/>
  <c r="G48" i="95"/>
  <c r="H47" i="95"/>
  <c r="G47" i="95"/>
  <c r="H46" i="95"/>
  <c r="G46" i="95"/>
  <c r="H45" i="95"/>
  <c r="G45" i="95"/>
  <c r="H44" i="95"/>
  <c r="G44" i="95"/>
  <c r="H43" i="95"/>
  <c r="G43" i="95"/>
  <c r="H42" i="95"/>
  <c r="G42" i="95"/>
  <c r="H41" i="95"/>
  <c r="G41" i="95"/>
  <c r="H40" i="95"/>
  <c r="G40" i="95"/>
  <c r="H39" i="95"/>
  <c r="G39" i="95"/>
  <c r="H38" i="95"/>
  <c r="G38" i="95"/>
  <c r="H37" i="95"/>
  <c r="G37" i="95"/>
  <c r="H36" i="95"/>
  <c r="G36" i="95"/>
  <c r="H35" i="95"/>
  <c r="G35" i="95"/>
  <c r="H34" i="95"/>
  <c r="G34" i="95"/>
  <c r="H33" i="95"/>
  <c r="G33" i="95"/>
  <c r="H32" i="95"/>
  <c r="G32" i="95"/>
  <c r="H31" i="95"/>
  <c r="G31" i="95"/>
  <c r="H30" i="95"/>
  <c r="G30" i="95"/>
  <c r="H29" i="95"/>
  <c r="G29" i="95"/>
  <c r="H28" i="95"/>
  <c r="G28" i="95"/>
  <c r="H27" i="95"/>
  <c r="G27" i="95"/>
  <c r="H26" i="95"/>
  <c r="G26" i="95"/>
  <c r="H25" i="95"/>
  <c r="G25" i="95"/>
  <c r="H24" i="95"/>
  <c r="G24" i="95"/>
  <c r="H23" i="95"/>
  <c r="G23" i="95"/>
  <c r="H22" i="95"/>
  <c r="G22" i="95"/>
  <c r="H21" i="95"/>
  <c r="G21" i="95"/>
  <c r="H20" i="95"/>
  <c r="G20" i="95"/>
  <c r="H19" i="95"/>
  <c r="G19" i="95"/>
  <c r="H18" i="95"/>
  <c r="G18" i="95"/>
  <c r="H17" i="95"/>
  <c r="G17" i="95"/>
  <c r="H16" i="95"/>
  <c r="G16" i="95"/>
  <c r="H15" i="95"/>
  <c r="G15" i="95"/>
  <c r="H14" i="95"/>
  <c r="G14" i="95"/>
  <c r="H13" i="95"/>
  <c r="G13" i="95"/>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J110" i="94"/>
  <c r="I110" i="94"/>
  <c r="H110" i="94"/>
  <c r="J109" i="94"/>
  <c r="I109" i="94"/>
  <c r="H109" i="94"/>
  <c r="J108" i="94"/>
  <c r="I108" i="94"/>
  <c r="H108" i="94"/>
  <c r="J107" i="94"/>
  <c r="I107" i="94"/>
  <c r="H107" i="94"/>
  <c r="J106" i="94"/>
  <c r="I106" i="94"/>
  <c r="H106" i="94"/>
  <c r="J105" i="94"/>
  <c r="I105" i="94"/>
  <c r="H105" i="94"/>
  <c r="J104" i="94"/>
  <c r="I104" i="94"/>
  <c r="H104" i="94"/>
  <c r="J103" i="94"/>
  <c r="I103" i="94"/>
  <c r="H103" i="94"/>
  <c r="J102" i="94"/>
  <c r="I102" i="94"/>
  <c r="H102" i="94"/>
  <c r="J101" i="94"/>
  <c r="I101" i="94"/>
  <c r="H101" i="94"/>
  <c r="J100" i="94"/>
  <c r="I100" i="94"/>
  <c r="H100" i="94"/>
  <c r="J99" i="94"/>
  <c r="I99" i="94"/>
  <c r="H99" i="94"/>
  <c r="J98" i="94"/>
  <c r="I98" i="94"/>
  <c r="H98" i="94"/>
  <c r="J97" i="94"/>
  <c r="I97" i="94"/>
  <c r="H97" i="94"/>
  <c r="J96" i="94"/>
  <c r="I96" i="94"/>
  <c r="H96" i="94"/>
  <c r="J95" i="94"/>
  <c r="I95" i="94"/>
  <c r="H95" i="94"/>
  <c r="J94" i="94"/>
  <c r="I94" i="94"/>
  <c r="H94" i="94"/>
  <c r="J93" i="94"/>
  <c r="I93" i="94"/>
  <c r="H93" i="94"/>
  <c r="J92" i="94"/>
  <c r="I92" i="94"/>
  <c r="H92" i="94"/>
  <c r="J91" i="94"/>
  <c r="I91" i="94"/>
  <c r="H91" i="94"/>
  <c r="J90" i="94"/>
  <c r="I90" i="94"/>
  <c r="H90" i="94"/>
  <c r="J89" i="94"/>
  <c r="I89" i="94"/>
  <c r="H89" i="94"/>
  <c r="J88" i="94"/>
  <c r="I88" i="94"/>
  <c r="H88" i="94"/>
  <c r="J87" i="94"/>
  <c r="I87" i="94"/>
  <c r="H87" i="94"/>
  <c r="J86" i="94"/>
  <c r="I86" i="94"/>
  <c r="H86" i="94"/>
  <c r="J85" i="94"/>
  <c r="I85" i="94"/>
  <c r="H85" i="94"/>
  <c r="J84" i="94"/>
  <c r="I84" i="94"/>
  <c r="H84" i="94"/>
  <c r="J83" i="94"/>
  <c r="I83" i="94"/>
  <c r="H83" i="94"/>
  <c r="J82" i="94"/>
  <c r="I82" i="94"/>
  <c r="H82" i="94"/>
  <c r="J81" i="94"/>
  <c r="I81" i="94"/>
  <c r="H81" i="94"/>
  <c r="J80" i="94"/>
  <c r="I80" i="94"/>
  <c r="H80" i="94"/>
  <c r="J79" i="94"/>
  <c r="I79" i="94"/>
  <c r="H79" i="94"/>
  <c r="J78" i="94"/>
  <c r="I78" i="94"/>
  <c r="H78" i="94"/>
  <c r="J77" i="94"/>
  <c r="I77" i="94"/>
  <c r="H77" i="94"/>
  <c r="J76" i="94"/>
  <c r="I76" i="94"/>
  <c r="H76" i="94"/>
  <c r="J75" i="94"/>
  <c r="I75" i="94"/>
  <c r="H75" i="94"/>
  <c r="J74" i="94"/>
  <c r="I74" i="94"/>
  <c r="H74" i="94"/>
  <c r="J73" i="94"/>
  <c r="I73" i="94"/>
  <c r="H73" i="94"/>
  <c r="J72" i="94"/>
  <c r="I72" i="94"/>
  <c r="H72" i="94"/>
  <c r="J71" i="94"/>
  <c r="I71" i="94"/>
  <c r="H71" i="94"/>
  <c r="J70" i="94"/>
  <c r="I70" i="94"/>
  <c r="H70" i="94"/>
  <c r="J69" i="94"/>
  <c r="I69" i="94"/>
  <c r="H69" i="94"/>
  <c r="J68" i="94"/>
  <c r="I68" i="94"/>
  <c r="H68" i="94"/>
  <c r="J67" i="94"/>
  <c r="I67" i="94"/>
  <c r="H67" i="94"/>
  <c r="J66" i="94"/>
  <c r="I66" i="94"/>
  <c r="H66" i="94"/>
  <c r="J65" i="94"/>
  <c r="I65" i="94"/>
  <c r="H65" i="94"/>
  <c r="J64" i="94"/>
  <c r="I64" i="94"/>
  <c r="H64" i="94"/>
  <c r="J63" i="94"/>
  <c r="I63" i="94"/>
  <c r="H63" i="94"/>
  <c r="J62" i="94"/>
  <c r="I62" i="94"/>
  <c r="H62" i="94"/>
  <c r="J61" i="94"/>
  <c r="I61" i="94"/>
  <c r="H61" i="94"/>
  <c r="J60" i="94"/>
  <c r="I60" i="94"/>
  <c r="H60" i="94"/>
  <c r="J59" i="94"/>
  <c r="I59" i="94"/>
  <c r="H59" i="94"/>
  <c r="J58" i="94"/>
  <c r="I58" i="94"/>
  <c r="H58" i="94"/>
  <c r="J57" i="94"/>
  <c r="I57" i="94"/>
  <c r="H57" i="94"/>
  <c r="J56" i="94"/>
  <c r="I56" i="94"/>
  <c r="H56" i="94"/>
  <c r="J55" i="94"/>
  <c r="I55" i="94"/>
  <c r="H55" i="94"/>
  <c r="J54" i="94"/>
  <c r="I54" i="94"/>
  <c r="H54" i="94"/>
  <c r="J53" i="94"/>
  <c r="I53" i="94"/>
  <c r="H53" i="94"/>
  <c r="J52" i="94"/>
  <c r="I52" i="94"/>
  <c r="H52" i="94"/>
  <c r="J51" i="94"/>
  <c r="I51" i="94"/>
  <c r="H51" i="94"/>
  <c r="J50" i="94"/>
  <c r="I50" i="94"/>
  <c r="H50" i="94"/>
  <c r="J49" i="94"/>
  <c r="I49" i="94"/>
  <c r="H49" i="94"/>
  <c r="J48" i="94"/>
  <c r="I48" i="94"/>
  <c r="H48" i="94"/>
  <c r="J47" i="94"/>
  <c r="I47" i="94"/>
  <c r="H47" i="94"/>
  <c r="J46" i="94"/>
  <c r="I46" i="94"/>
  <c r="H46" i="94"/>
  <c r="J45" i="94"/>
  <c r="I45" i="94"/>
  <c r="H45" i="94"/>
  <c r="J44" i="94"/>
  <c r="I44" i="94"/>
  <c r="H44" i="94"/>
  <c r="J43" i="94"/>
  <c r="I43" i="94"/>
  <c r="H43" i="94"/>
  <c r="J42" i="94"/>
  <c r="I42" i="94"/>
  <c r="H42" i="94"/>
  <c r="J41" i="94"/>
  <c r="I41" i="94"/>
  <c r="H41" i="94"/>
  <c r="J40" i="94"/>
  <c r="I40" i="94"/>
  <c r="H40" i="94"/>
  <c r="J39" i="94"/>
  <c r="I39" i="94"/>
  <c r="H39" i="94"/>
  <c r="J38" i="94"/>
  <c r="I38" i="94"/>
  <c r="H38" i="94"/>
  <c r="J37" i="94"/>
  <c r="I37" i="94"/>
  <c r="H37" i="94"/>
  <c r="J36" i="94"/>
  <c r="I36" i="94"/>
  <c r="H36" i="94"/>
  <c r="J35" i="94"/>
  <c r="I35" i="94"/>
  <c r="H35" i="94"/>
  <c r="J34" i="94"/>
  <c r="I34" i="94"/>
  <c r="H34" i="94"/>
  <c r="J33" i="94"/>
  <c r="I33" i="94"/>
  <c r="H33" i="94"/>
  <c r="J32" i="94"/>
  <c r="I32" i="94"/>
  <c r="H32" i="94"/>
  <c r="J31" i="94"/>
  <c r="I31" i="94"/>
  <c r="H31" i="94"/>
  <c r="J30" i="94"/>
  <c r="I30" i="94"/>
  <c r="H30" i="94"/>
  <c r="J29" i="94"/>
  <c r="I29" i="94"/>
  <c r="H29" i="94"/>
  <c r="J28" i="94"/>
  <c r="I28" i="94"/>
  <c r="H28" i="94"/>
  <c r="J27" i="94"/>
  <c r="I27" i="94"/>
  <c r="H27" i="94"/>
  <c r="J26" i="94"/>
  <c r="I26" i="94"/>
  <c r="H26" i="94"/>
  <c r="J25" i="94"/>
  <c r="I25" i="94"/>
  <c r="H25" i="94"/>
  <c r="J24" i="94"/>
  <c r="I24" i="94"/>
  <c r="H24" i="94"/>
  <c r="J23" i="94"/>
  <c r="I23" i="94"/>
  <c r="H23" i="94"/>
  <c r="J22" i="94"/>
  <c r="I22" i="94"/>
  <c r="H22" i="94"/>
  <c r="J21" i="94"/>
  <c r="I21" i="94"/>
  <c r="H21" i="94"/>
  <c r="J20" i="94"/>
  <c r="I20" i="94"/>
  <c r="H20" i="94"/>
  <c r="J19" i="94"/>
  <c r="I19" i="94"/>
  <c r="H19" i="94"/>
  <c r="J18" i="94"/>
  <c r="I18" i="94"/>
  <c r="H18" i="94"/>
  <c r="F18" i="94" s="1"/>
  <c r="J17" i="94"/>
  <c r="I17" i="94"/>
  <c r="H17" i="94"/>
  <c r="F17" i="94" s="1"/>
  <c r="J16" i="94"/>
  <c r="I16" i="94"/>
  <c r="H16" i="94"/>
  <c r="F16" i="94" s="1"/>
  <c r="J15" i="94"/>
  <c r="I15" i="94"/>
  <c r="H15" i="94"/>
  <c r="F15" i="94" s="1"/>
  <c r="J14" i="94"/>
  <c r="I14" i="94"/>
  <c r="H14" i="94"/>
  <c r="F14" i="94" s="1"/>
  <c r="J13" i="94"/>
  <c r="I13" i="94"/>
  <c r="H13" i="94"/>
  <c r="F13" i="94" s="1"/>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I110" i="93"/>
  <c r="H110" i="93"/>
  <c r="G110" i="93"/>
  <c r="I109" i="93"/>
  <c r="H109" i="93"/>
  <c r="G109" i="93"/>
  <c r="I108" i="93"/>
  <c r="H108" i="93"/>
  <c r="G108" i="93"/>
  <c r="I107" i="93"/>
  <c r="H107" i="93"/>
  <c r="G107" i="93"/>
  <c r="I106" i="93"/>
  <c r="H106" i="93"/>
  <c r="G106" i="93"/>
  <c r="I105" i="93"/>
  <c r="H105" i="93"/>
  <c r="G105" i="93"/>
  <c r="I104" i="93"/>
  <c r="H104" i="93"/>
  <c r="G104" i="93"/>
  <c r="I103" i="93"/>
  <c r="H103" i="93"/>
  <c r="G103" i="93"/>
  <c r="I102" i="93"/>
  <c r="H102" i="93"/>
  <c r="G102" i="93"/>
  <c r="I101" i="93"/>
  <c r="H101" i="93"/>
  <c r="G101" i="93"/>
  <c r="I100" i="93"/>
  <c r="H100" i="93"/>
  <c r="G100" i="93"/>
  <c r="I99" i="93"/>
  <c r="H99" i="93"/>
  <c r="G99" i="93"/>
  <c r="I98" i="93"/>
  <c r="H98" i="93"/>
  <c r="G98" i="93"/>
  <c r="I97" i="93"/>
  <c r="H97" i="93"/>
  <c r="G97" i="93"/>
  <c r="I96" i="93"/>
  <c r="H96" i="93"/>
  <c r="G96" i="93"/>
  <c r="I95" i="93"/>
  <c r="H95" i="93"/>
  <c r="G95" i="93"/>
  <c r="I94" i="93"/>
  <c r="H94" i="93"/>
  <c r="G94" i="93"/>
  <c r="I93" i="93"/>
  <c r="H93" i="93"/>
  <c r="G93" i="93"/>
  <c r="I92" i="93"/>
  <c r="H92" i="93"/>
  <c r="G92" i="93"/>
  <c r="I91" i="93"/>
  <c r="H91" i="93"/>
  <c r="G91" i="93"/>
  <c r="I90" i="93"/>
  <c r="H90" i="93"/>
  <c r="G90" i="93"/>
  <c r="I89" i="93"/>
  <c r="H89" i="93"/>
  <c r="G89" i="93"/>
  <c r="I88" i="93"/>
  <c r="H88" i="93"/>
  <c r="G88" i="93"/>
  <c r="I87" i="93"/>
  <c r="H87" i="93"/>
  <c r="G87" i="93"/>
  <c r="I86" i="93"/>
  <c r="H86" i="93"/>
  <c r="G86" i="93"/>
  <c r="I85" i="93"/>
  <c r="H85" i="93"/>
  <c r="G85" i="93"/>
  <c r="I84" i="93"/>
  <c r="H84" i="93"/>
  <c r="G84" i="93"/>
  <c r="I83" i="93"/>
  <c r="H83" i="93"/>
  <c r="G83" i="93"/>
  <c r="I82" i="93"/>
  <c r="H82" i="93"/>
  <c r="G82" i="93"/>
  <c r="I81" i="93"/>
  <c r="H81" i="93"/>
  <c r="G81" i="93"/>
  <c r="I80" i="93"/>
  <c r="H80" i="93"/>
  <c r="G80" i="93"/>
  <c r="I79" i="93"/>
  <c r="H79" i="93"/>
  <c r="G79" i="93"/>
  <c r="I78" i="93"/>
  <c r="H78" i="93"/>
  <c r="G78" i="93"/>
  <c r="I77" i="93"/>
  <c r="H77" i="93"/>
  <c r="G77" i="93"/>
  <c r="I76" i="93"/>
  <c r="H76" i="93"/>
  <c r="G76" i="93"/>
  <c r="I75" i="93"/>
  <c r="H75" i="93"/>
  <c r="G75" i="93"/>
  <c r="I74" i="93"/>
  <c r="H74" i="93"/>
  <c r="G74" i="93"/>
  <c r="I73" i="93"/>
  <c r="H73" i="93"/>
  <c r="G73" i="93"/>
  <c r="I72" i="93"/>
  <c r="H72" i="93"/>
  <c r="G72" i="93"/>
  <c r="I71" i="93"/>
  <c r="H71" i="93"/>
  <c r="G71" i="93"/>
  <c r="I70" i="93"/>
  <c r="H70" i="93"/>
  <c r="G70" i="93"/>
  <c r="I69" i="93"/>
  <c r="H69" i="93"/>
  <c r="G69" i="93"/>
  <c r="I68" i="93"/>
  <c r="H68" i="93"/>
  <c r="G68" i="93"/>
  <c r="I67" i="93"/>
  <c r="H67" i="93"/>
  <c r="G67" i="93"/>
  <c r="I66" i="93"/>
  <c r="H66" i="93"/>
  <c r="G66" i="93"/>
  <c r="I65" i="93"/>
  <c r="H65" i="93"/>
  <c r="G65" i="93"/>
  <c r="I64" i="93"/>
  <c r="H64" i="93"/>
  <c r="G64" i="93"/>
  <c r="I63" i="93"/>
  <c r="H63" i="93"/>
  <c r="G63" i="93"/>
  <c r="I62" i="93"/>
  <c r="H62" i="93"/>
  <c r="G62" i="93"/>
  <c r="I61" i="93"/>
  <c r="H61" i="93"/>
  <c r="G61" i="93"/>
  <c r="I60" i="93"/>
  <c r="H60" i="93"/>
  <c r="G60" i="93"/>
  <c r="I59" i="93"/>
  <c r="H59" i="93"/>
  <c r="G59" i="93"/>
  <c r="I58" i="93"/>
  <c r="H58" i="93"/>
  <c r="G58" i="93"/>
  <c r="I57" i="93"/>
  <c r="H57" i="93"/>
  <c r="G57" i="93"/>
  <c r="I56" i="93"/>
  <c r="H56" i="93"/>
  <c r="G56" i="93"/>
  <c r="I55" i="93"/>
  <c r="H55" i="93"/>
  <c r="G55" i="93"/>
  <c r="I54" i="93"/>
  <c r="H54" i="93"/>
  <c r="G54" i="93"/>
  <c r="I53" i="93"/>
  <c r="H53" i="93"/>
  <c r="G53" i="93"/>
  <c r="I52" i="93"/>
  <c r="H52" i="93"/>
  <c r="G52" i="93"/>
  <c r="I51" i="93"/>
  <c r="H51" i="93"/>
  <c r="G51" i="93"/>
  <c r="I50" i="93"/>
  <c r="H50" i="93"/>
  <c r="G50" i="93"/>
  <c r="I49" i="93"/>
  <c r="H49" i="93"/>
  <c r="G49" i="93"/>
  <c r="I48" i="93"/>
  <c r="H48" i="93"/>
  <c r="G48" i="93"/>
  <c r="I47" i="93"/>
  <c r="H47" i="93"/>
  <c r="G47" i="93"/>
  <c r="I46" i="93"/>
  <c r="H46" i="93"/>
  <c r="G46" i="93"/>
  <c r="I45" i="93"/>
  <c r="H45" i="93"/>
  <c r="G45" i="93"/>
  <c r="I44" i="93"/>
  <c r="H44" i="93"/>
  <c r="G44" i="93"/>
  <c r="I43" i="93"/>
  <c r="H43" i="93"/>
  <c r="G43" i="93"/>
  <c r="I42" i="93"/>
  <c r="H42" i="93"/>
  <c r="G42" i="93"/>
  <c r="I41" i="93"/>
  <c r="H41" i="93"/>
  <c r="G41" i="93"/>
  <c r="I40" i="93"/>
  <c r="H40" i="93"/>
  <c r="G40" i="93"/>
  <c r="I39" i="93"/>
  <c r="H39" i="93"/>
  <c r="G39" i="93"/>
  <c r="I38" i="93"/>
  <c r="H38" i="93"/>
  <c r="G38" i="93"/>
  <c r="I37" i="93"/>
  <c r="H37" i="93"/>
  <c r="G37" i="93"/>
  <c r="I36" i="93"/>
  <c r="H36" i="93"/>
  <c r="G36" i="93"/>
  <c r="I35" i="93"/>
  <c r="H35" i="93"/>
  <c r="G35" i="93"/>
  <c r="I34" i="93"/>
  <c r="H34" i="93"/>
  <c r="G34" i="93"/>
  <c r="I33" i="93"/>
  <c r="H33" i="93"/>
  <c r="G33" i="93"/>
  <c r="I32" i="93"/>
  <c r="H32" i="93"/>
  <c r="G32" i="93"/>
  <c r="I31" i="93"/>
  <c r="H31" i="93"/>
  <c r="G31" i="93"/>
  <c r="I30" i="93"/>
  <c r="H30" i="93"/>
  <c r="G30" i="93"/>
  <c r="I29" i="93"/>
  <c r="H29" i="93"/>
  <c r="G29" i="93"/>
  <c r="I28" i="93"/>
  <c r="H28" i="93"/>
  <c r="G28" i="93"/>
  <c r="I27" i="93"/>
  <c r="H27" i="93"/>
  <c r="G27" i="93"/>
  <c r="I26" i="93"/>
  <c r="H26" i="93"/>
  <c r="G26" i="93"/>
  <c r="I25" i="93"/>
  <c r="H25" i="93"/>
  <c r="G25" i="93"/>
  <c r="I24" i="93"/>
  <c r="H24" i="93"/>
  <c r="G24" i="93"/>
  <c r="I23" i="93"/>
  <c r="H23" i="93"/>
  <c r="G23" i="93"/>
  <c r="I22" i="93"/>
  <c r="H22" i="93"/>
  <c r="G22" i="93"/>
  <c r="I21" i="93"/>
  <c r="H21" i="93"/>
  <c r="G21" i="93"/>
  <c r="I20" i="93"/>
  <c r="H20" i="93"/>
  <c r="G20" i="93"/>
  <c r="I19" i="93"/>
  <c r="H19" i="93"/>
  <c r="G19" i="93"/>
  <c r="I18" i="93"/>
  <c r="H18" i="93"/>
  <c r="G18" i="93"/>
  <c r="I17" i="93"/>
  <c r="H17" i="93"/>
  <c r="G17" i="93"/>
  <c r="I16" i="93"/>
  <c r="H16" i="93"/>
  <c r="G16" i="93"/>
  <c r="I15" i="93"/>
  <c r="H15" i="93"/>
  <c r="G15" i="93"/>
  <c r="I14" i="93"/>
  <c r="H14" i="93"/>
  <c r="G14" i="93"/>
  <c r="F14" i="93" s="1"/>
  <c r="I13" i="93"/>
  <c r="H13" i="93"/>
  <c r="G13" i="93"/>
  <c r="F13" i="93" s="1"/>
  <c r="I12" i="93"/>
  <c r="H12" i="93"/>
  <c r="G12" i="93"/>
  <c r="F12" i="93" s="1"/>
  <c r="F6" i="93"/>
  <c r="A3" i="93"/>
  <c r="A2" i="93"/>
  <c r="A2" i="91"/>
  <c r="A3" i="91"/>
  <c r="C26" i="82"/>
  <c r="D6" i="91"/>
  <c r="E65" i="90"/>
  <c r="E66" i="90"/>
  <c r="E67" i="90"/>
  <c r="E68" i="90"/>
  <c r="E69" i="90"/>
  <c r="E70" i="90"/>
  <c r="E71" i="90"/>
  <c r="E72" i="90"/>
  <c r="E73" i="90"/>
  <c r="E74" i="90"/>
  <c r="E75" i="90"/>
  <c r="E76" i="90"/>
  <c r="E77" i="90"/>
  <c r="E78" i="90"/>
  <c r="E79" i="90"/>
  <c r="E80" i="90"/>
  <c r="E81" i="90"/>
  <c r="E82" i="90"/>
  <c r="E83" i="90"/>
  <c r="E84" i="90"/>
  <c r="E85" i="90"/>
  <c r="E86" i="90"/>
  <c r="E87" i="90"/>
  <c r="E88" i="90"/>
  <c r="E89" i="90"/>
  <c r="E90" i="90"/>
  <c r="E91" i="90"/>
  <c r="E92" i="90"/>
  <c r="E93" i="90"/>
  <c r="E94" i="90"/>
  <c r="E95" i="90"/>
  <c r="E96" i="90"/>
  <c r="E97" i="90"/>
  <c r="E98" i="90"/>
  <c r="E99" i="90"/>
  <c r="E100" i="90"/>
  <c r="E101" i="90"/>
  <c r="E102" i="90"/>
  <c r="E103" i="90"/>
  <c r="E104" i="90"/>
  <c r="E105" i="90"/>
  <c r="E106" i="90"/>
  <c r="E107" i="90"/>
  <c r="E108" i="90"/>
  <c r="E109" i="90"/>
  <c r="E110" i="90"/>
  <c r="E111" i="90"/>
  <c r="E112" i="90"/>
  <c r="E113" i="90"/>
  <c r="E114" i="90"/>
  <c r="E115" i="90"/>
  <c r="E116" i="90"/>
  <c r="E117" i="90"/>
  <c r="E118" i="90"/>
  <c r="E119" i="90"/>
  <c r="E120" i="90"/>
  <c r="E121" i="90"/>
  <c r="E122" i="90"/>
  <c r="E123" i="90"/>
  <c r="E124" i="90"/>
  <c r="E125" i="90"/>
  <c r="E126" i="90"/>
  <c r="E127" i="90"/>
  <c r="E128" i="90"/>
  <c r="E129" i="90"/>
  <c r="E130" i="90"/>
  <c r="E131" i="90"/>
  <c r="E132" i="90"/>
  <c r="E133" i="90"/>
  <c r="E134" i="90"/>
  <c r="E135" i="90"/>
  <c r="E136" i="90"/>
  <c r="E137" i="90"/>
  <c r="E138" i="90"/>
  <c r="E139" i="90"/>
  <c r="E140" i="90"/>
  <c r="E141" i="90"/>
  <c r="E142" i="90"/>
  <c r="E143" i="90"/>
  <c r="E144" i="90"/>
  <c r="E145" i="90"/>
  <c r="E146" i="90"/>
  <c r="E147" i="90"/>
  <c r="E148" i="90"/>
  <c r="E149" i="90"/>
  <c r="E150" i="90"/>
  <c r="E151" i="90"/>
  <c r="E152" i="90"/>
  <c r="E153" i="90"/>
  <c r="E154" i="90"/>
  <c r="E155" i="90"/>
  <c r="E156" i="90"/>
  <c r="E157" i="90"/>
  <c r="E158" i="90"/>
  <c r="E159" i="90"/>
  <c r="E160" i="90"/>
  <c r="E161" i="90"/>
  <c r="E162" i="90"/>
  <c r="E163" i="90"/>
  <c r="E164" i="90"/>
  <c r="E165" i="90"/>
  <c r="E166" i="90"/>
  <c r="E167" i="90"/>
  <c r="E168" i="90"/>
  <c r="E169" i="90"/>
  <c r="E170" i="90"/>
  <c r="E171" i="90"/>
  <c r="E172" i="90"/>
  <c r="E173" i="90"/>
  <c r="E174" i="90"/>
  <c r="E175" i="90"/>
  <c r="E176" i="90"/>
  <c r="E177" i="90"/>
  <c r="E178" i="90"/>
  <c r="E179" i="90"/>
  <c r="E180" i="90"/>
  <c r="E181" i="90"/>
  <c r="E182" i="90"/>
  <c r="E183" i="90"/>
  <c r="E184" i="90"/>
  <c r="E185" i="90"/>
  <c r="E186" i="90"/>
  <c r="E187" i="90"/>
  <c r="E188" i="90"/>
  <c r="E189" i="90"/>
  <c r="E190" i="90"/>
  <c r="E191" i="90"/>
  <c r="E192" i="90"/>
  <c r="E193" i="90"/>
  <c r="E194" i="90"/>
  <c r="E195" i="90"/>
  <c r="E196" i="90"/>
  <c r="E197" i="90"/>
  <c r="E198" i="90"/>
  <c r="E199" i="90"/>
  <c r="E200" i="90"/>
  <c r="E201" i="90"/>
  <c r="E202" i="90"/>
  <c r="E203" i="90"/>
  <c r="E204" i="90"/>
  <c r="E205" i="90"/>
  <c r="E206" i="90"/>
  <c r="E207" i="90"/>
  <c r="E208" i="90"/>
  <c r="E209" i="90"/>
  <c r="E210" i="90"/>
  <c r="E211" i="90"/>
  <c r="E212" i="90"/>
  <c r="E213" i="90"/>
  <c r="E214" i="90"/>
  <c r="E215" i="90"/>
  <c r="E216" i="90"/>
  <c r="E217" i="90"/>
  <c r="E218" i="90"/>
  <c r="E219" i="90"/>
  <c r="E220" i="90"/>
  <c r="E221" i="90"/>
  <c r="E222" i="90"/>
  <c r="E223" i="90"/>
  <c r="E224" i="90"/>
  <c r="E225" i="90"/>
  <c r="E226" i="90"/>
  <c r="E227" i="90"/>
  <c r="E228" i="90"/>
  <c r="E229" i="90"/>
  <c r="E230" i="90"/>
  <c r="E231" i="90"/>
  <c r="E232" i="90"/>
  <c r="E233" i="90"/>
  <c r="E234" i="90"/>
  <c r="E235" i="90"/>
  <c r="E236" i="90"/>
  <c r="E237" i="90"/>
  <c r="E238" i="90"/>
  <c r="E239" i="90"/>
  <c r="E240" i="90"/>
  <c r="E241" i="90"/>
  <c r="E242" i="90"/>
  <c r="E243" i="90"/>
  <c r="E244" i="90"/>
  <c r="E245" i="90"/>
  <c r="E246" i="90"/>
  <c r="E247" i="90"/>
  <c r="E248" i="90"/>
  <c r="E249" i="90"/>
  <c r="E250" i="90"/>
  <c r="E251" i="90"/>
  <c r="E252" i="90"/>
  <c r="E253" i="90"/>
  <c r="E254" i="90"/>
  <c r="E255" i="90"/>
  <c r="E256" i="90"/>
  <c r="E257" i="90"/>
  <c r="E258" i="90"/>
  <c r="E259" i="90"/>
  <c r="E260" i="90"/>
  <c r="E261" i="90"/>
  <c r="G13" i="90"/>
  <c r="E13" i="90" s="1"/>
  <c r="G14" i="90"/>
  <c r="E14" i="90" s="1"/>
  <c r="G15" i="90"/>
  <c r="E15" i="90" s="1"/>
  <c r="G16" i="90"/>
  <c r="E16" i="90" s="1"/>
  <c r="G17" i="90"/>
  <c r="E17" i="90" s="1"/>
  <c r="G18" i="90"/>
  <c r="E18" i="90" s="1"/>
  <c r="G19" i="90"/>
  <c r="E19" i="90" s="1"/>
  <c r="G20" i="90"/>
  <c r="E20" i="90" s="1"/>
  <c r="G21" i="90"/>
  <c r="E21" i="90" s="1"/>
  <c r="G22" i="90"/>
  <c r="E22" i="90" s="1"/>
  <c r="G23" i="90"/>
  <c r="E23" i="90" s="1"/>
  <c r="G24" i="90"/>
  <c r="E24" i="90" s="1"/>
  <c r="G25" i="90"/>
  <c r="E25" i="90" s="1"/>
  <c r="G26" i="90"/>
  <c r="E26" i="90" s="1"/>
  <c r="G27" i="90"/>
  <c r="E27" i="90" s="1"/>
  <c r="G28" i="90"/>
  <c r="E28" i="90" s="1"/>
  <c r="G29" i="90"/>
  <c r="E29" i="90" s="1"/>
  <c r="G30" i="90"/>
  <c r="E30" i="90" s="1"/>
  <c r="G31" i="90"/>
  <c r="E31" i="90" s="1"/>
  <c r="G32" i="90"/>
  <c r="E32" i="90" s="1"/>
  <c r="G33" i="90"/>
  <c r="E33" i="90" s="1"/>
  <c r="G34" i="90"/>
  <c r="E34" i="90" s="1"/>
  <c r="G35" i="90"/>
  <c r="E35" i="90" s="1"/>
  <c r="G36" i="90"/>
  <c r="E36" i="90" s="1"/>
  <c r="G37" i="90"/>
  <c r="E37" i="90" s="1"/>
  <c r="G38" i="90"/>
  <c r="E38" i="90" s="1"/>
  <c r="G39" i="90"/>
  <c r="E39" i="90" s="1"/>
  <c r="G40" i="90"/>
  <c r="E40" i="90" s="1"/>
  <c r="G41" i="90"/>
  <c r="E41" i="90" s="1"/>
  <c r="G42" i="90"/>
  <c r="E42" i="90" s="1"/>
  <c r="G43" i="90"/>
  <c r="E43" i="90" s="1"/>
  <c r="G44" i="90"/>
  <c r="E44" i="90" s="1"/>
  <c r="G45" i="90"/>
  <c r="E45" i="90" s="1"/>
  <c r="G46" i="90"/>
  <c r="E46" i="90" s="1"/>
  <c r="G47" i="90"/>
  <c r="E47" i="90" s="1"/>
  <c r="G48" i="90"/>
  <c r="E48" i="90" s="1"/>
  <c r="G49" i="90"/>
  <c r="E49" i="90" s="1"/>
  <c r="G50" i="90"/>
  <c r="E50" i="90" s="1"/>
  <c r="G51" i="90"/>
  <c r="E51" i="90" s="1"/>
  <c r="G52" i="90"/>
  <c r="E52" i="90" s="1"/>
  <c r="G53" i="90"/>
  <c r="E53" i="90" s="1"/>
  <c r="G54" i="90"/>
  <c r="E54" i="90" s="1"/>
  <c r="G55" i="90"/>
  <c r="E55" i="90" s="1"/>
  <c r="G56" i="90"/>
  <c r="E56" i="90" s="1"/>
  <c r="G57" i="90"/>
  <c r="E57" i="90" s="1"/>
  <c r="G58" i="90"/>
  <c r="E58" i="90" s="1"/>
  <c r="G59" i="90"/>
  <c r="E59" i="90" s="1"/>
  <c r="G60" i="90"/>
  <c r="E60" i="90" s="1"/>
  <c r="G61" i="90"/>
  <c r="E61" i="90" s="1"/>
  <c r="G62" i="90"/>
  <c r="E62" i="90" s="1"/>
  <c r="G63" i="90"/>
  <c r="E63" i="90" s="1"/>
  <c r="G64" i="90"/>
  <c r="E64" i="90" s="1"/>
  <c r="G65" i="90"/>
  <c r="G66" i="90"/>
  <c r="G67" i="90"/>
  <c r="G68" i="90"/>
  <c r="G69" i="90"/>
  <c r="G70" i="90"/>
  <c r="G71" i="90"/>
  <c r="G72" i="90"/>
  <c r="G73" i="90"/>
  <c r="G74" i="90"/>
  <c r="G75" i="90"/>
  <c r="G76" i="90"/>
  <c r="G77" i="90"/>
  <c r="G78" i="90"/>
  <c r="G79" i="90"/>
  <c r="G80" i="90"/>
  <c r="G81" i="90"/>
  <c r="G82" i="90"/>
  <c r="G83" i="90"/>
  <c r="G84" i="90"/>
  <c r="G85" i="90"/>
  <c r="G86" i="90"/>
  <c r="G87" i="90"/>
  <c r="G88" i="90"/>
  <c r="G89" i="90"/>
  <c r="G90" i="90"/>
  <c r="G91" i="90"/>
  <c r="G92" i="90"/>
  <c r="G93" i="90"/>
  <c r="G94" i="90"/>
  <c r="G95" i="90"/>
  <c r="G96" i="90"/>
  <c r="G97" i="90"/>
  <c r="G98" i="90"/>
  <c r="G99" i="90"/>
  <c r="G100" i="90"/>
  <c r="G101" i="90"/>
  <c r="G102" i="90"/>
  <c r="G103" i="90"/>
  <c r="G104" i="90"/>
  <c r="G105" i="90"/>
  <c r="G106" i="90"/>
  <c r="G107" i="90"/>
  <c r="G108" i="90"/>
  <c r="G109" i="90"/>
  <c r="G110" i="90"/>
  <c r="G12" i="90"/>
  <c r="E12" i="90" s="1"/>
  <c r="I110" i="90"/>
  <c r="H110" i="90"/>
  <c r="I109" i="90"/>
  <c r="H109" i="90"/>
  <c r="I108" i="90"/>
  <c r="H108" i="90"/>
  <c r="I107" i="90"/>
  <c r="H107" i="90"/>
  <c r="I106" i="90"/>
  <c r="H106" i="90"/>
  <c r="I105" i="90"/>
  <c r="H105" i="90"/>
  <c r="I104" i="90"/>
  <c r="H104" i="90"/>
  <c r="I103" i="90"/>
  <c r="H103" i="90"/>
  <c r="I102" i="90"/>
  <c r="H102" i="90"/>
  <c r="I101" i="90"/>
  <c r="H101" i="90"/>
  <c r="I100" i="90"/>
  <c r="H100" i="90"/>
  <c r="I99" i="90"/>
  <c r="H99" i="90"/>
  <c r="I98" i="90"/>
  <c r="H98" i="90"/>
  <c r="I97" i="90"/>
  <c r="H97" i="90"/>
  <c r="I96" i="90"/>
  <c r="H96" i="90"/>
  <c r="I95" i="90"/>
  <c r="H95" i="90"/>
  <c r="I94" i="90"/>
  <c r="H94" i="90"/>
  <c r="I93" i="90"/>
  <c r="H93" i="90"/>
  <c r="I92" i="90"/>
  <c r="H92" i="90"/>
  <c r="I91" i="90"/>
  <c r="H91" i="90"/>
  <c r="I90" i="90"/>
  <c r="H90" i="90"/>
  <c r="I89" i="90"/>
  <c r="H89" i="90"/>
  <c r="I88" i="90"/>
  <c r="H88" i="90"/>
  <c r="I87" i="90"/>
  <c r="H87" i="90"/>
  <c r="I86" i="90"/>
  <c r="H86" i="90"/>
  <c r="I85" i="90"/>
  <c r="H85" i="90"/>
  <c r="I84" i="90"/>
  <c r="H84" i="90"/>
  <c r="I83" i="90"/>
  <c r="H83" i="90"/>
  <c r="I82" i="90"/>
  <c r="H82" i="90"/>
  <c r="I81" i="90"/>
  <c r="H81" i="90"/>
  <c r="I80" i="90"/>
  <c r="H80" i="90"/>
  <c r="I79" i="90"/>
  <c r="H79" i="90"/>
  <c r="I78" i="90"/>
  <c r="H78" i="90"/>
  <c r="I77" i="90"/>
  <c r="H77" i="90"/>
  <c r="I76" i="90"/>
  <c r="H76" i="90"/>
  <c r="I75" i="90"/>
  <c r="H75" i="90"/>
  <c r="I74" i="90"/>
  <c r="H74" i="90"/>
  <c r="I73" i="90"/>
  <c r="H73" i="90"/>
  <c r="I72" i="90"/>
  <c r="H72" i="90"/>
  <c r="I71" i="90"/>
  <c r="H71" i="90"/>
  <c r="I70" i="90"/>
  <c r="H70" i="90"/>
  <c r="I69" i="90"/>
  <c r="H69" i="90"/>
  <c r="I68" i="90"/>
  <c r="H68" i="90"/>
  <c r="I67" i="90"/>
  <c r="H67" i="90"/>
  <c r="I66" i="90"/>
  <c r="H66" i="90"/>
  <c r="I65" i="90"/>
  <c r="H65" i="90"/>
  <c r="I64" i="90"/>
  <c r="H64" i="90"/>
  <c r="I63" i="90"/>
  <c r="H63" i="90"/>
  <c r="I62" i="90"/>
  <c r="H62" i="90"/>
  <c r="I61" i="90"/>
  <c r="H61" i="90"/>
  <c r="I60" i="90"/>
  <c r="H60" i="90"/>
  <c r="I59" i="90"/>
  <c r="H59" i="90"/>
  <c r="I58" i="90"/>
  <c r="H58" i="90"/>
  <c r="I57" i="90"/>
  <c r="H57" i="90"/>
  <c r="I56" i="90"/>
  <c r="H56" i="90"/>
  <c r="I55" i="90"/>
  <c r="H55" i="90"/>
  <c r="I54" i="90"/>
  <c r="H54" i="90"/>
  <c r="I53" i="90"/>
  <c r="H53" i="90"/>
  <c r="I52" i="90"/>
  <c r="H52" i="90"/>
  <c r="I51" i="90"/>
  <c r="H51" i="90"/>
  <c r="I50" i="90"/>
  <c r="H50" i="90"/>
  <c r="I49" i="90"/>
  <c r="H49" i="90"/>
  <c r="I48" i="90"/>
  <c r="H48" i="90"/>
  <c r="I47" i="90"/>
  <c r="H47" i="90"/>
  <c r="I46" i="90"/>
  <c r="H46" i="90"/>
  <c r="I45" i="90"/>
  <c r="H45" i="90"/>
  <c r="I44" i="90"/>
  <c r="H44" i="90"/>
  <c r="I43" i="90"/>
  <c r="H43" i="90"/>
  <c r="I42" i="90"/>
  <c r="H42" i="90"/>
  <c r="I41" i="90"/>
  <c r="H41" i="90"/>
  <c r="I40" i="90"/>
  <c r="H40" i="90"/>
  <c r="I39" i="90"/>
  <c r="H39" i="90"/>
  <c r="I38" i="90"/>
  <c r="H38" i="90"/>
  <c r="I37" i="90"/>
  <c r="H37" i="90"/>
  <c r="I36" i="90"/>
  <c r="H36" i="90"/>
  <c r="I35" i="90"/>
  <c r="H35" i="90"/>
  <c r="I34" i="90"/>
  <c r="H34" i="90"/>
  <c r="I33" i="90"/>
  <c r="H33" i="90"/>
  <c r="I32" i="90"/>
  <c r="H32" i="90"/>
  <c r="I31" i="90"/>
  <c r="H31" i="90"/>
  <c r="I30" i="90"/>
  <c r="H30" i="90"/>
  <c r="I29" i="90"/>
  <c r="H29" i="90"/>
  <c r="I28" i="90"/>
  <c r="H28" i="90"/>
  <c r="I27" i="90"/>
  <c r="H27" i="90"/>
  <c r="I26" i="90"/>
  <c r="H26" i="90"/>
  <c r="I25" i="90"/>
  <c r="H25" i="90"/>
  <c r="I24" i="90"/>
  <c r="H24" i="90"/>
  <c r="I23" i="90"/>
  <c r="H23" i="90"/>
  <c r="I22" i="90"/>
  <c r="H22" i="90"/>
  <c r="I21" i="90"/>
  <c r="H21" i="90"/>
  <c r="I20" i="90"/>
  <c r="H20" i="90"/>
  <c r="I19" i="90"/>
  <c r="H19" i="90"/>
  <c r="I18" i="90"/>
  <c r="H18" i="90"/>
  <c r="I17" i="90"/>
  <c r="H17" i="90"/>
  <c r="I16" i="90"/>
  <c r="H16" i="90"/>
  <c r="I15" i="90"/>
  <c r="H15" i="90"/>
  <c r="I14" i="90"/>
  <c r="H14" i="90"/>
  <c r="I13" i="90"/>
  <c r="H13" i="90"/>
  <c r="I12" i="90"/>
  <c r="H12" i="90"/>
  <c r="A3" i="90"/>
  <c r="A2" i="90"/>
  <c r="G11" i="111" l="1"/>
  <c r="D12" i="113"/>
  <c r="D11" i="113" s="1"/>
  <c r="C151" i="82" s="1"/>
  <c r="E11" i="113"/>
  <c r="E11" i="111"/>
  <c r="C150" i="82" s="1"/>
  <c r="F11" i="110"/>
  <c r="E12" i="109"/>
  <c r="F11" i="109"/>
  <c r="D12" i="108"/>
  <c r="D11" i="108" s="1"/>
  <c r="C147" i="82" s="1"/>
  <c r="F11" i="108"/>
  <c r="O21" i="104"/>
  <c r="N21" i="104"/>
  <c r="M21" i="104"/>
  <c r="L21" i="104"/>
  <c r="K21" i="104"/>
  <c r="J21" i="104"/>
  <c r="F21" i="104"/>
  <c r="L20" i="104"/>
  <c r="O20" i="104"/>
  <c r="K20" i="104"/>
  <c r="N20" i="104"/>
  <c r="J20" i="104"/>
  <c r="M20" i="104"/>
  <c r="F20" i="104"/>
  <c r="M19" i="104"/>
  <c r="J19" i="104"/>
  <c r="O19" i="104"/>
  <c r="L19" i="104"/>
  <c r="N19" i="104"/>
  <c r="K19" i="104"/>
  <c r="F19" i="104"/>
  <c r="O18" i="104"/>
  <c r="M18" i="104"/>
  <c r="K18" i="104"/>
  <c r="N18" i="104"/>
  <c r="L18" i="104"/>
  <c r="J18" i="104"/>
  <c r="F18" i="104"/>
  <c r="L17" i="104"/>
  <c r="O17" i="104"/>
  <c r="J17" i="104"/>
  <c r="M17" i="104"/>
  <c r="K17" i="104"/>
  <c r="N17" i="104"/>
  <c r="F17" i="104"/>
  <c r="N16" i="104"/>
  <c r="J16" i="104"/>
  <c r="O16" i="104"/>
  <c r="K16" i="104"/>
  <c r="L16" i="104"/>
  <c r="M16" i="104"/>
  <c r="F16" i="104"/>
  <c r="M15" i="104"/>
  <c r="N15" i="104"/>
  <c r="O15" i="104"/>
  <c r="L15" i="104"/>
  <c r="J15" i="104"/>
  <c r="K15" i="104"/>
  <c r="F15" i="104"/>
  <c r="G11" i="104"/>
  <c r="G11" i="102"/>
  <c r="G11" i="101"/>
  <c r="E18" i="101"/>
  <c r="F11" i="100"/>
  <c r="F12" i="98"/>
  <c r="F11" i="98" s="1"/>
  <c r="C122" i="82" s="1"/>
  <c r="G11" i="98"/>
  <c r="J29" i="97"/>
  <c r="K29" i="97"/>
  <c r="L29" i="97"/>
  <c r="L28" i="97"/>
  <c r="J28" i="97"/>
  <c r="K28" i="97"/>
  <c r="F28" i="97"/>
  <c r="L27" i="97"/>
  <c r="J27" i="97"/>
  <c r="K27" i="97"/>
  <c r="K26" i="97"/>
  <c r="J26" i="97"/>
  <c r="L26" i="97"/>
  <c r="L24" i="97"/>
  <c r="J24" i="97"/>
  <c r="K24" i="97"/>
  <c r="F26" i="97"/>
  <c r="F24" i="97"/>
  <c r="J25" i="97"/>
  <c r="L25" i="97"/>
  <c r="K25" i="97"/>
  <c r="G11" i="97"/>
  <c r="K20" i="97"/>
  <c r="J20" i="97"/>
  <c r="L20" i="97"/>
  <c r="K23" i="97"/>
  <c r="J23" i="97"/>
  <c r="L23" i="97"/>
  <c r="L18" i="97"/>
  <c r="K18" i="97"/>
  <c r="J18" i="97"/>
  <c r="F20" i="97"/>
  <c r="K21" i="97"/>
  <c r="J21" i="97"/>
  <c r="L21" i="97"/>
  <c r="F18" i="97"/>
  <c r="L19" i="97"/>
  <c r="K19" i="97"/>
  <c r="J19" i="97"/>
  <c r="K22" i="97"/>
  <c r="J22" i="97"/>
  <c r="L22" i="97"/>
  <c r="F23" i="97"/>
  <c r="J16" i="97"/>
  <c r="L16" i="97"/>
  <c r="K16" i="97"/>
  <c r="F16" i="97"/>
  <c r="K17" i="97"/>
  <c r="J17" i="97"/>
  <c r="L17" i="97"/>
  <c r="J15" i="97"/>
  <c r="L15" i="97"/>
  <c r="K15" i="97"/>
  <c r="H9" i="115"/>
  <c r="F11" i="94"/>
  <c r="C28" i="82" s="1"/>
  <c r="D11" i="96"/>
  <c r="C30" i="82" s="1"/>
  <c r="E11" i="90"/>
  <c r="E11" i="95"/>
  <c r="C29" i="82" s="1"/>
  <c r="E11" i="109"/>
  <c r="F11" i="93"/>
  <c r="C27" i="82" s="1"/>
  <c r="G9" i="115"/>
  <c r="C40" i="82" s="1"/>
  <c r="F14" i="102"/>
  <c r="K14" i="102"/>
  <c r="J14" i="102"/>
  <c r="L14" i="102"/>
  <c r="M14" i="102"/>
  <c r="E14" i="105"/>
  <c r="I14" i="105"/>
  <c r="J14" i="105"/>
  <c r="F13" i="102"/>
  <c r="J13" i="102"/>
  <c r="K13" i="102"/>
  <c r="M13" i="102"/>
  <c r="L13" i="102"/>
  <c r="E13" i="105"/>
  <c r="J13" i="105"/>
  <c r="I13" i="105"/>
  <c r="J12" i="102"/>
  <c r="K12" i="102"/>
  <c r="M12" i="102"/>
  <c r="L12" i="102"/>
  <c r="E12" i="105"/>
  <c r="J12" i="105"/>
  <c r="J11" i="105" s="1"/>
  <c r="I12" i="105"/>
  <c r="I11" i="105" s="1"/>
  <c r="F14" i="104"/>
  <c r="O14" i="104"/>
  <c r="N14" i="104"/>
  <c r="M14" i="104"/>
  <c r="L14" i="104"/>
  <c r="K14" i="104"/>
  <c r="J14" i="104"/>
  <c r="F13" i="104"/>
  <c r="N13" i="104"/>
  <c r="M13" i="104"/>
  <c r="L13" i="104"/>
  <c r="O13" i="104"/>
  <c r="K13" i="104"/>
  <c r="J13" i="104"/>
  <c r="O12" i="104"/>
  <c r="M12" i="104"/>
  <c r="K12" i="104"/>
  <c r="N12" i="104"/>
  <c r="L12" i="104"/>
  <c r="J12" i="104"/>
  <c r="J15" i="102"/>
  <c r="L15" i="102"/>
  <c r="M15" i="102"/>
  <c r="K15" i="102"/>
  <c r="F12" i="97"/>
  <c r="K12" i="97"/>
  <c r="J12" i="97"/>
  <c r="L12" i="97"/>
  <c r="F14" i="97"/>
  <c r="K14" i="97"/>
  <c r="J14" i="97"/>
  <c r="L14" i="97"/>
  <c r="F13" i="97"/>
  <c r="K13" i="97"/>
  <c r="J13" i="97"/>
  <c r="L13" i="97"/>
  <c r="D12" i="110"/>
  <c r="D12" i="107"/>
  <c r="D12" i="106"/>
  <c r="F12" i="104"/>
  <c r="F11" i="104" s="1"/>
  <c r="C131" i="82"/>
  <c r="F12" i="102"/>
  <c r="E12" i="101"/>
  <c r="E12" i="100"/>
  <c r="D12" i="99"/>
  <c r="F11" i="96"/>
  <c r="F11" i="95"/>
  <c r="H11" i="94"/>
  <c r="G11" i="93"/>
  <c r="G11" i="90"/>
  <c r="M110" i="88"/>
  <c r="L110" i="88"/>
  <c r="I110" i="88" s="1"/>
  <c r="M109" i="88"/>
  <c r="L109" i="88"/>
  <c r="M108" i="88"/>
  <c r="L108" i="88"/>
  <c r="I108" i="88" s="1"/>
  <c r="M107" i="88"/>
  <c r="L107" i="88"/>
  <c r="I107" i="88" s="1"/>
  <c r="M106" i="88"/>
  <c r="L106" i="88"/>
  <c r="I106" i="88" s="1"/>
  <c r="M105" i="88"/>
  <c r="L105" i="88"/>
  <c r="M104" i="88"/>
  <c r="L104" i="88"/>
  <c r="I104" i="88" s="1"/>
  <c r="M103" i="88"/>
  <c r="L103" i="88"/>
  <c r="I103" i="88" s="1"/>
  <c r="M102" i="88"/>
  <c r="L102" i="88"/>
  <c r="I102" i="88" s="1"/>
  <c r="M101" i="88"/>
  <c r="L101" i="88"/>
  <c r="M100" i="88"/>
  <c r="L100" i="88"/>
  <c r="I100" i="88" s="1"/>
  <c r="M99" i="88"/>
  <c r="L99" i="88"/>
  <c r="I99" i="88" s="1"/>
  <c r="M98" i="88"/>
  <c r="L98" i="88"/>
  <c r="I98" i="88" s="1"/>
  <c r="M97" i="88"/>
  <c r="L97" i="88"/>
  <c r="M96" i="88"/>
  <c r="L96" i="88"/>
  <c r="I96" i="88" s="1"/>
  <c r="M95" i="88"/>
  <c r="L95" i="88"/>
  <c r="I95" i="88" s="1"/>
  <c r="M94" i="88"/>
  <c r="L94" i="88"/>
  <c r="I94" i="88" s="1"/>
  <c r="M93" i="88"/>
  <c r="L93" i="88"/>
  <c r="M92" i="88"/>
  <c r="L92" i="88"/>
  <c r="I92" i="88" s="1"/>
  <c r="M91" i="88"/>
  <c r="L91" i="88"/>
  <c r="I91" i="88" s="1"/>
  <c r="M90" i="88"/>
  <c r="L90" i="88"/>
  <c r="I90" i="88" s="1"/>
  <c r="M89" i="88"/>
  <c r="L89" i="88"/>
  <c r="M88" i="88"/>
  <c r="L88" i="88"/>
  <c r="I88" i="88" s="1"/>
  <c r="M87" i="88"/>
  <c r="L87" i="88"/>
  <c r="I87" i="88" s="1"/>
  <c r="M86" i="88"/>
  <c r="L86" i="88"/>
  <c r="I86" i="88" s="1"/>
  <c r="M85" i="88"/>
  <c r="L85" i="88"/>
  <c r="M84" i="88"/>
  <c r="L84" i="88"/>
  <c r="I84" i="88" s="1"/>
  <c r="M83" i="88"/>
  <c r="L83" i="88"/>
  <c r="I83" i="88" s="1"/>
  <c r="M82" i="88"/>
  <c r="L82" i="88"/>
  <c r="I82" i="88" s="1"/>
  <c r="M81" i="88"/>
  <c r="L81" i="88"/>
  <c r="M80" i="88"/>
  <c r="L80" i="88"/>
  <c r="I80" i="88" s="1"/>
  <c r="M79" i="88"/>
  <c r="L79" i="88"/>
  <c r="I79" i="88" s="1"/>
  <c r="M78" i="88"/>
  <c r="L78" i="88"/>
  <c r="I78" i="88" s="1"/>
  <c r="M77" i="88"/>
  <c r="L77" i="88"/>
  <c r="M76" i="88"/>
  <c r="L76" i="88"/>
  <c r="I76" i="88" s="1"/>
  <c r="M75" i="88"/>
  <c r="L75" i="88"/>
  <c r="I75" i="88" s="1"/>
  <c r="M74" i="88"/>
  <c r="L74" i="88"/>
  <c r="I74" i="88" s="1"/>
  <c r="M73" i="88"/>
  <c r="L73" i="88"/>
  <c r="M72" i="88"/>
  <c r="L72" i="88"/>
  <c r="I72" i="88" s="1"/>
  <c r="M71" i="88"/>
  <c r="L71" i="88"/>
  <c r="I71" i="88" s="1"/>
  <c r="M70" i="88"/>
  <c r="L70" i="88"/>
  <c r="I70" i="88" s="1"/>
  <c r="M69" i="88"/>
  <c r="L69" i="88"/>
  <c r="M68" i="88"/>
  <c r="L68" i="88"/>
  <c r="I68" i="88" s="1"/>
  <c r="M67" i="88"/>
  <c r="L67" i="88"/>
  <c r="I67" i="88" s="1"/>
  <c r="M66" i="88"/>
  <c r="L66" i="88"/>
  <c r="I66" i="88" s="1"/>
  <c r="M65" i="88"/>
  <c r="L65" i="88"/>
  <c r="M64" i="88"/>
  <c r="L64" i="88"/>
  <c r="I64" i="88" s="1"/>
  <c r="M63" i="88"/>
  <c r="L63" i="88"/>
  <c r="I63" i="88" s="1"/>
  <c r="M62" i="88"/>
  <c r="L62" i="88"/>
  <c r="I62" i="88" s="1"/>
  <c r="M61" i="88"/>
  <c r="L61" i="88"/>
  <c r="M60" i="88"/>
  <c r="L60" i="88"/>
  <c r="I60" i="88" s="1"/>
  <c r="M59" i="88"/>
  <c r="L59" i="88"/>
  <c r="I59" i="88" s="1"/>
  <c r="M58" i="88"/>
  <c r="L58" i="88"/>
  <c r="I58" i="88" s="1"/>
  <c r="M57" i="88"/>
  <c r="L57" i="88"/>
  <c r="M56" i="88"/>
  <c r="L56" i="88"/>
  <c r="I56" i="88" s="1"/>
  <c r="M55" i="88"/>
  <c r="L55" i="88"/>
  <c r="I55" i="88" s="1"/>
  <c r="M54" i="88"/>
  <c r="L54" i="88"/>
  <c r="I54" i="88" s="1"/>
  <c r="M53" i="88"/>
  <c r="L53" i="88"/>
  <c r="M52" i="88"/>
  <c r="L52" i="88"/>
  <c r="I52" i="88" s="1"/>
  <c r="M51" i="88"/>
  <c r="L51" i="88"/>
  <c r="I51" i="88" s="1"/>
  <c r="M50" i="88"/>
  <c r="L50" i="88"/>
  <c r="I50" i="88" s="1"/>
  <c r="M49" i="88"/>
  <c r="L49" i="88"/>
  <c r="M48" i="88"/>
  <c r="L48" i="88"/>
  <c r="I48" i="88" s="1"/>
  <c r="M47" i="88"/>
  <c r="L47" i="88"/>
  <c r="I47" i="88" s="1"/>
  <c r="M46" i="88"/>
  <c r="L46" i="88"/>
  <c r="I46" i="88" s="1"/>
  <c r="M45" i="88"/>
  <c r="L45" i="88"/>
  <c r="M44" i="88"/>
  <c r="L44" i="88"/>
  <c r="I44" i="88" s="1"/>
  <c r="M43" i="88"/>
  <c r="L43" i="88"/>
  <c r="I43" i="88" s="1"/>
  <c r="M42" i="88"/>
  <c r="L42" i="88"/>
  <c r="I42" i="88" s="1"/>
  <c r="M41" i="88"/>
  <c r="L41" i="88"/>
  <c r="M40" i="88"/>
  <c r="L40" i="88"/>
  <c r="I40" i="88" s="1"/>
  <c r="M39" i="88"/>
  <c r="L39" i="88"/>
  <c r="I39" i="88" s="1"/>
  <c r="M38" i="88"/>
  <c r="L38" i="88"/>
  <c r="I38" i="88" s="1"/>
  <c r="M37" i="88"/>
  <c r="L37" i="88"/>
  <c r="M36" i="88"/>
  <c r="L36" i="88"/>
  <c r="I36" i="88" s="1"/>
  <c r="M35" i="88"/>
  <c r="L35" i="88"/>
  <c r="I35" i="88" s="1"/>
  <c r="M34" i="88"/>
  <c r="L34" i="88"/>
  <c r="I34" i="88" s="1"/>
  <c r="M33" i="88"/>
  <c r="L33" i="88"/>
  <c r="M32" i="88"/>
  <c r="L32" i="88"/>
  <c r="I32" i="88" s="1"/>
  <c r="M31" i="88"/>
  <c r="L31" i="88"/>
  <c r="I31" i="88" s="1"/>
  <c r="M30" i="88"/>
  <c r="L30" i="88"/>
  <c r="I30" i="88" s="1"/>
  <c r="M29" i="88"/>
  <c r="L29" i="88"/>
  <c r="M28" i="88"/>
  <c r="L28" i="88"/>
  <c r="I28" i="88" s="1"/>
  <c r="M27" i="88"/>
  <c r="L27" i="88"/>
  <c r="I27" i="88" s="1"/>
  <c r="M26" i="88"/>
  <c r="L26" i="88"/>
  <c r="I26" i="88" s="1"/>
  <c r="M25" i="88"/>
  <c r="L25" i="88"/>
  <c r="M24" i="88"/>
  <c r="L24" i="88"/>
  <c r="I24" i="88" s="1"/>
  <c r="M23" i="88"/>
  <c r="L23" i="88"/>
  <c r="I23" i="88" s="1"/>
  <c r="M22" i="88"/>
  <c r="L22" i="88"/>
  <c r="I22" i="88" s="1"/>
  <c r="M21" i="88"/>
  <c r="L21" i="88"/>
  <c r="K21" i="88" s="1"/>
  <c r="M20" i="88"/>
  <c r="L20" i="88"/>
  <c r="I20" i="88" s="1"/>
  <c r="M19" i="88"/>
  <c r="L19" i="88"/>
  <c r="I19" i="88" s="1"/>
  <c r="M18" i="88"/>
  <c r="L18" i="88"/>
  <c r="I18" i="88" s="1"/>
  <c r="M17" i="88"/>
  <c r="L17" i="88"/>
  <c r="K17" i="88" s="1"/>
  <c r="M16" i="88"/>
  <c r="L16" i="88"/>
  <c r="I16" i="88" s="1"/>
  <c r="M15" i="88"/>
  <c r="L15" i="88"/>
  <c r="I15" i="88" s="1"/>
  <c r="M14" i="88"/>
  <c r="L14" i="88"/>
  <c r="K14" i="88" s="1"/>
  <c r="I14" i="88" s="1"/>
  <c r="M13" i="88"/>
  <c r="L13" i="88"/>
  <c r="M12" i="88"/>
  <c r="L12" i="88"/>
  <c r="K12" i="88" s="1"/>
  <c r="J6" i="88"/>
  <c r="A3" i="88"/>
  <c r="A2" i="88"/>
  <c r="E11" i="105" l="1"/>
  <c r="C142" i="82" s="1"/>
  <c r="N11" i="104"/>
  <c r="O11" i="104"/>
  <c r="J11" i="104"/>
  <c r="K11" i="104"/>
  <c r="L11" i="104"/>
  <c r="M11" i="104"/>
  <c r="J11" i="102"/>
  <c r="M11" i="102"/>
  <c r="L11" i="102"/>
  <c r="K11" i="102"/>
  <c r="L11" i="97"/>
  <c r="J11" i="97"/>
  <c r="K11" i="97"/>
  <c r="D11" i="107"/>
  <c r="C146" i="82" s="1"/>
  <c r="D11" i="99"/>
  <c r="C123" i="82" s="1"/>
  <c r="E11" i="101"/>
  <c r="C125" i="82" s="1"/>
  <c r="D11" i="110"/>
  <c r="C149" i="82" s="1"/>
  <c r="D11" i="106"/>
  <c r="C145" i="82" s="1"/>
  <c r="E11" i="100"/>
  <c r="C124" i="82" s="1"/>
  <c r="F11" i="102"/>
  <c r="C126" i="82" s="1"/>
  <c r="F11" i="97"/>
  <c r="C118" i="82" s="1"/>
  <c r="C143" i="82"/>
  <c r="C144" i="82"/>
  <c r="C134" i="82"/>
  <c r="K29" i="88"/>
  <c r="I29" i="88"/>
  <c r="K37" i="88"/>
  <c r="I37" i="88"/>
  <c r="K45" i="88"/>
  <c r="I45" i="88"/>
  <c r="K53" i="88"/>
  <c r="I53" i="88"/>
  <c r="K61" i="88"/>
  <c r="I61" i="88"/>
  <c r="K69" i="88"/>
  <c r="I69" i="88"/>
  <c r="K77" i="88"/>
  <c r="I77" i="88"/>
  <c r="K85" i="88"/>
  <c r="I85" i="88"/>
  <c r="K93" i="88"/>
  <c r="I93" i="88"/>
  <c r="K101" i="88"/>
  <c r="I101" i="88"/>
  <c r="K109" i="88"/>
  <c r="I109" i="88"/>
  <c r="K25" i="88"/>
  <c r="I25" i="88"/>
  <c r="K33" i="88"/>
  <c r="I33" i="88"/>
  <c r="K41" i="88"/>
  <c r="I41" i="88"/>
  <c r="K49" i="88"/>
  <c r="I49" i="88"/>
  <c r="K57" i="88"/>
  <c r="I57" i="88"/>
  <c r="K65" i="88"/>
  <c r="I65" i="88"/>
  <c r="K73" i="88"/>
  <c r="I73" i="88"/>
  <c r="K81" i="88"/>
  <c r="I81" i="88"/>
  <c r="K89" i="88"/>
  <c r="I89" i="88"/>
  <c r="K97" i="88"/>
  <c r="I97" i="88"/>
  <c r="K105" i="88"/>
  <c r="I105" i="88"/>
  <c r="C148" i="82"/>
  <c r="C25" i="82"/>
  <c r="I21" i="88"/>
  <c r="I17" i="88"/>
  <c r="K108" i="88"/>
  <c r="K104" i="88"/>
  <c r="K100" i="88"/>
  <c r="K96" i="88"/>
  <c r="K92" i="88"/>
  <c r="K88" i="88"/>
  <c r="K84" i="88"/>
  <c r="K80" i="88"/>
  <c r="K76" i="88"/>
  <c r="K72" i="88"/>
  <c r="K68" i="88"/>
  <c r="K64" i="88"/>
  <c r="K60" i="88"/>
  <c r="K56" i="88"/>
  <c r="K52" i="88"/>
  <c r="K48" i="88"/>
  <c r="K44" i="88"/>
  <c r="K40" i="88"/>
  <c r="K36" i="88"/>
  <c r="K32" i="88"/>
  <c r="K28" i="88"/>
  <c r="K24" i="88"/>
  <c r="K20" i="88"/>
  <c r="K16" i="88"/>
  <c r="K107" i="88"/>
  <c r="K103" i="88"/>
  <c r="K99" i="88"/>
  <c r="K95" i="88"/>
  <c r="K91" i="88"/>
  <c r="K87" i="88"/>
  <c r="K83" i="88"/>
  <c r="K79" i="88"/>
  <c r="K75" i="88"/>
  <c r="K71" i="88"/>
  <c r="K67" i="88"/>
  <c r="K63" i="88"/>
  <c r="K59" i="88"/>
  <c r="K55" i="88"/>
  <c r="K51" i="88"/>
  <c r="K47" i="88"/>
  <c r="K43" i="88"/>
  <c r="K39" i="88"/>
  <c r="K35" i="88"/>
  <c r="K31" i="88"/>
  <c r="K27" i="88"/>
  <c r="K23" i="88"/>
  <c r="K19" i="88"/>
  <c r="K15" i="88"/>
  <c r="I12" i="88"/>
  <c r="K110" i="88"/>
  <c r="K106" i="88"/>
  <c r="K102" i="88"/>
  <c r="K98" i="88"/>
  <c r="K94" i="88"/>
  <c r="K90" i="88"/>
  <c r="K86" i="88"/>
  <c r="K82" i="88"/>
  <c r="K78" i="88"/>
  <c r="K74" i="88"/>
  <c r="K70" i="88"/>
  <c r="K66" i="88"/>
  <c r="K62" i="88"/>
  <c r="K58" i="88"/>
  <c r="K54" i="88"/>
  <c r="K50" i="88"/>
  <c r="K46" i="88"/>
  <c r="K42" i="88"/>
  <c r="K38" i="88"/>
  <c r="K34" i="88"/>
  <c r="K30" i="88"/>
  <c r="K26" i="88"/>
  <c r="K22" i="88"/>
  <c r="K18" i="88"/>
  <c r="K13" i="88"/>
  <c r="I13" i="88" s="1"/>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J259" i="87"/>
  <c r="J258" i="87"/>
  <c r="J257" i="87"/>
  <c r="J256" i="87"/>
  <c r="J255" i="87"/>
  <c r="J254" i="87"/>
  <c r="J253" i="87"/>
  <c r="J252" i="87"/>
  <c r="J251" i="87"/>
  <c r="J250" i="87"/>
  <c r="J249" i="87"/>
  <c r="J248" i="87"/>
  <c r="J247" i="87"/>
  <c r="J246" i="87"/>
  <c r="J245" i="87"/>
  <c r="J244" i="87"/>
  <c r="J243" i="87"/>
  <c r="J242" i="87"/>
  <c r="J241" i="87"/>
  <c r="J240" i="87"/>
  <c r="J239" i="87"/>
  <c r="J238" i="87"/>
  <c r="J237" i="87"/>
  <c r="J236" i="87"/>
  <c r="J235" i="87"/>
  <c r="J234" i="87"/>
  <c r="J233" i="87"/>
  <c r="J232" i="87"/>
  <c r="J231" i="87"/>
  <c r="J230" i="87"/>
  <c r="J229" i="87"/>
  <c r="J228" i="87"/>
  <c r="J227" i="87"/>
  <c r="J226" i="87"/>
  <c r="J225" i="87"/>
  <c r="J224" i="87"/>
  <c r="J223" i="87"/>
  <c r="J222" i="87"/>
  <c r="J221" i="87"/>
  <c r="J220" i="87"/>
  <c r="J219" i="87"/>
  <c r="J218" i="87"/>
  <c r="J217" i="87"/>
  <c r="J216" i="87"/>
  <c r="J215" i="87"/>
  <c r="J214" i="87"/>
  <c r="J213" i="87"/>
  <c r="J212" i="87"/>
  <c r="J211" i="87"/>
  <c r="J210" i="87"/>
  <c r="J209" i="87"/>
  <c r="J208" i="87"/>
  <c r="J207" i="87"/>
  <c r="J206" i="87"/>
  <c r="J205" i="87"/>
  <c r="J204" i="87"/>
  <c r="J203" i="87"/>
  <c r="J202" i="87"/>
  <c r="J201" i="87"/>
  <c r="J200" i="87"/>
  <c r="J199" i="87"/>
  <c r="J198" i="87"/>
  <c r="J197" i="87"/>
  <c r="J196" i="87"/>
  <c r="J195" i="87"/>
  <c r="J194" i="87"/>
  <c r="J193" i="87"/>
  <c r="J192" i="87"/>
  <c r="J191" i="87"/>
  <c r="J190" i="87"/>
  <c r="J189" i="87"/>
  <c r="J188" i="87"/>
  <c r="J187" i="87"/>
  <c r="J186" i="87"/>
  <c r="J185" i="87"/>
  <c r="J184" i="87"/>
  <c r="J183" i="87"/>
  <c r="J182" i="87"/>
  <c r="J181" i="87"/>
  <c r="J180" i="87"/>
  <c r="J179" i="87"/>
  <c r="J178" i="87"/>
  <c r="J177" i="87"/>
  <c r="J176" i="87"/>
  <c r="J175" i="87"/>
  <c r="J174" i="87"/>
  <c r="J173" i="87"/>
  <c r="J172" i="87"/>
  <c r="J171" i="87"/>
  <c r="J170" i="87"/>
  <c r="J169" i="87"/>
  <c r="J168" i="87"/>
  <c r="J167" i="87"/>
  <c r="J166" i="87"/>
  <c r="J165" i="87"/>
  <c r="J164" i="87"/>
  <c r="J163" i="87"/>
  <c r="J162" i="87"/>
  <c r="J161" i="87"/>
  <c r="J160" i="87"/>
  <c r="J159" i="87"/>
  <c r="J158" i="87"/>
  <c r="J157" i="87"/>
  <c r="J156" i="87"/>
  <c r="J155" i="87"/>
  <c r="J154" i="87"/>
  <c r="J153" i="87"/>
  <c r="J152" i="87"/>
  <c r="J151" i="87"/>
  <c r="J150" i="87"/>
  <c r="J149" i="87"/>
  <c r="J148" i="87"/>
  <c r="J147" i="87"/>
  <c r="J146" i="87"/>
  <c r="J145" i="87"/>
  <c r="J144" i="87"/>
  <c r="J143" i="87"/>
  <c r="J142" i="87"/>
  <c r="J141" i="87"/>
  <c r="J140" i="87"/>
  <c r="J139" i="87"/>
  <c r="J138" i="87"/>
  <c r="J137" i="87"/>
  <c r="J136" i="87"/>
  <c r="J135" i="87"/>
  <c r="J134" i="87"/>
  <c r="J133" i="87"/>
  <c r="J132" i="87"/>
  <c r="J131" i="87"/>
  <c r="J130" i="87"/>
  <c r="J129" i="87"/>
  <c r="J128" i="87"/>
  <c r="J127" i="87"/>
  <c r="J126" i="87"/>
  <c r="J125" i="87"/>
  <c r="J124" i="87"/>
  <c r="J123" i="87"/>
  <c r="J122" i="87"/>
  <c r="J121" i="87"/>
  <c r="J120" i="87"/>
  <c r="J119" i="87"/>
  <c r="J118" i="87"/>
  <c r="J117" i="87"/>
  <c r="J116" i="87"/>
  <c r="J115" i="87"/>
  <c r="J114" i="87"/>
  <c r="J113" i="87"/>
  <c r="J112" i="87"/>
  <c r="J111" i="87"/>
  <c r="J110" i="87"/>
  <c r="J109" i="87"/>
  <c r="P108" i="87"/>
  <c r="O108" i="87"/>
  <c r="I108" i="87" s="1"/>
  <c r="P107" i="87"/>
  <c r="O107" i="87"/>
  <c r="I107" i="87" s="1"/>
  <c r="P106" i="87"/>
  <c r="O106" i="87"/>
  <c r="I106" i="87" s="1"/>
  <c r="P105" i="87"/>
  <c r="O105" i="87"/>
  <c r="I105" i="87" s="1"/>
  <c r="P104" i="87"/>
  <c r="O104" i="87"/>
  <c r="I104" i="87" s="1"/>
  <c r="P103" i="87"/>
  <c r="O103" i="87"/>
  <c r="I103" i="87" s="1"/>
  <c r="P102" i="87"/>
  <c r="O102" i="87"/>
  <c r="I102" i="87" s="1"/>
  <c r="P101" i="87"/>
  <c r="O101" i="87"/>
  <c r="I101" i="87" s="1"/>
  <c r="P100" i="87"/>
  <c r="O100" i="87"/>
  <c r="I100" i="87" s="1"/>
  <c r="P99" i="87"/>
  <c r="O99" i="87"/>
  <c r="I99" i="87" s="1"/>
  <c r="P98" i="87"/>
  <c r="O98" i="87"/>
  <c r="I98" i="87" s="1"/>
  <c r="P97" i="87"/>
  <c r="O97" i="87"/>
  <c r="I97" i="87" s="1"/>
  <c r="P96" i="87"/>
  <c r="O96" i="87"/>
  <c r="I96" i="87" s="1"/>
  <c r="P95" i="87"/>
  <c r="O95" i="87"/>
  <c r="I95" i="87" s="1"/>
  <c r="P94" i="87"/>
  <c r="O94" i="87"/>
  <c r="I94" i="87" s="1"/>
  <c r="P93" i="87"/>
  <c r="O93" i="87"/>
  <c r="I93" i="87" s="1"/>
  <c r="P92" i="87"/>
  <c r="O92" i="87"/>
  <c r="I92" i="87" s="1"/>
  <c r="P91" i="87"/>
  <c r="O91" i="87"/>
  <c r="I91" i="87" s="1"/>
  <c r="P90" i="87"/>
  <c r="O90" i="87"/>
  <c r="I90" i="87" s="1"/>
  <c r="P89" i="87"/>
  <c r="O89" i="87"/>
  <c r="I89" i="87" s="1"/>
  <c r="P88" i="87"/>
  <c r="O88" i="87"/>
  <c r="I88" i="87" s="1"/>
  <c r="P87" i="87"/>
  <c r="O87" i="87"/>
  <c r="I87" i="87" s="1"/>
  <c r="P86" i="87"/>
  <c r="O86" i="87"/>
  <c r="I86" i="87" s="1"/>
  <c r="P85" i="87"/>
  <c r="O85" i="87"/>
  <c r="I85" i="87" s="1"/>
  <c r="P84" i="87"/>
  <c r="O84" i="87"/>
  <c r="I84" i="87" s="1"/>
  <c r="P83" i="87"/>
  <c r="O83" i="87"/>
  <c r="I83" i="87" s="1"/>
  <c r="P82" i="87"/>
  <c r="O82" i="87"/>
  <c r="I82" i="87" s="1"/>
  <c r="P81" i="87"/>
  <c r="O81" i="87"/>
  <c r="I81" i="87" s="1"/>
  <c r="P80" i="87"/>
  <c r="O80" i="87"/>
  <c r="I80" i="87" s="1"/>
  <c r="P79" i="87"/>
  <c r="O79" i="87"/>
  <c r="I79" i="87" s="1"/>
  <c r="P78" i="87"/>
  <c r="O78" i="87"/>
  <c r="I78" i="87" s="1"/>
  <c r="P77" i="87"/>
  <c r="O77" i="87"/>
  <c r="I77" i="87" s="1"/>
  <c r="P76" i="87"/>
  <c r="O76" i="87"/>
  <c r="I76" i="87" s="1"/>
  <c r="P75" i="87"/>
  <c r="O75" i="87"/>
  <c r="I75" i="87" s="1"/>
  <c r="P74" i="87"/>
  <c r="O74" i="87"/>
  <c r="I74" i="87" s="1"/>
  <c r="P73" i="87"/>
  <c r="O73" i="87"/>
  <c r="I73" i="87" s="1"/>
  <c r="P72" i="87"/>
  <c r="O72" i="87"/>
  <c r="I72" i="87" s="1"/>
  <c r="P71" i="87"/>
  <c r="O71" i="87"/>
  <c r="I71" i="87" s="1"/>
  <c r="P70" i="87"/>
  <c r="O70" i="87"/>
  <c r="I70" i="87" s="1"/>
  <c r="P69" i="87"/>
  <c r="O69" i="87"/>
  <c r="I69" i="87" s="1"/>
  <c r="P68" i="87"/>
  <c r="O68" i="87"/>
  <c r="I68" i="87" s="1"/>
  <c r="P67" i="87"/>
  <c r="O67" i="87"/>
  <c r="I67" i="87" s="1"/>
  <c r="P66" i="87"/>
  <c r="O66" i="87"/>
  <c r="I66" i="87" s="1"/>
  <c r="P65" i="87"/>
  <c r="O65" i="87"/>
  <c r="I65" i="87" s="1"/>
  <c r="P64" i="87"/>
  <c r="O64" i="87"/>
  <c r="I64" i="87" s="1"/>
  <c r="P63" i="87"/>
  <c r="O63" i="87"/>
  <c r="I63" i="87" s="1"/>
  <c r="P62" i="87"/>
  <c r="O62" i="87"/>
  <c r="I62" i="87" s="1"/>
  <c r="P61" i="87"/>
  <c r="O61" i="87"/>
  <c r="I61" i="87" s="1"/>
  <c r="P60" i="87"/>
  <c r="O60" i="87"/>
  <c r="I60" i="87" s="1"/>
  <c r="P59" i="87"/>
  <c r="O59" i="87"/>
  <c r="I59" i="87" s="1"/>
  <c r="P58" i="87"/>
  <c r="O58" i="87"/>
  <c r="I58" i="87" s="1"/>
  <c r="P57" i="87"/>
  <c r="O57" i="87"/>
  <c r="I57" i="87" s="1"/>
  <c r="P56" i="87"/>
  <c r="O56" i="87"/>
  <c r="I56" i="87" s="1"/>
  <c r="P55" i="87"/>
  <c r="O55" i="87"/>
  <c r="I55" i="87" s="1"/>
  <c r="P54" i="87"/>
  <c r="O54" i="87"/>
  <c r="I54" i="87" s="1"/>
  <c r="P53" i="87"/>
  <c r="O53" i="87"/>
  <c r="I53" i="87" s="1"/>
  <c r="P52" i="87"/>
  <c r="O52" i="87"/>
  <c r="I52" i="87" s="1"/>
  <c r="P51" i="87"/>
  <c r="O51" i="87"/>
  <c r="I51" i="87" s="1"/>
  <c r="P50" i="87"/>
  <c r="O50" i="87"/>
  <c r="I50" i="87" s="1"/>
  <c r="P49" i="87"/>
  <c r="O49" i="87"/>
  <c r="I49" i="87" s="1"/>
  <c r="P48" i="87"/>
  <c r="O48" i="87"/>
  <c r="I48" i="87" s="1"/>
  <c r="P47" i="87"/>
  <c r="O47" i="87"/>
  <c r="I47" i="87" s="1"/>
  <c r="P46" i="87"/>
  <c r="O46" i="87"/>
  <c r="I46" i="87" s="1"/>
  <c r="P45" i="87"/>
  <c r="O45" i="87"/>
  <c r="I45" i="87" s="1"/>
  <c r="P44" i="87"/>
  <c r="O44" i="87"/>
  <c r="I44" i="87" s="1"/>
  <c r="P43" i="87"/>
  <c r="O43" i="87"/>
  <c r="I43" i="87" s="1"/>
  <c r="P42" i="87"/>
  <c r="O42" i="87"/>
  <c r="I42" i="87" s="1"/>
  <c r="P41" i="87"/>
  <c r="O41" i="87"/>
  <c r="I41" i="87" s="1"/>
  <c r="P40" i="87"/>
  <c r="O40" i="87"/>
  <c r="I40" i="87" s="1"/>
  <c r="P39" i="87"/>
  <c r="O39" i="87"/>
  <c r="I39" i="87" s="1"/>
  <c r="P38" i="87"/>
  <c r="O38" i="87"/>
  <c r="I38" i="87" s="1"/>
  <c r="P37" i="87"/>
  <c r="O37" i="87"/>
  <c r="I37" i="87" s="1"/>
  <c r="P36" i="87"/>
  <c r="O36" i="87"/>
  <c r="I36" i="87" s="1"/>
  <c r="P35" i="87"/>
  <c r="O35" i="87"/>
  <c r="I35" i="87" s="1"/>
  <c r="P34" i="87"/>
  <c r="O34" i="87"/>
  <c r="I34" i="87" s="1"/>
  <c r="P33" i="87"/>
  <c r="O33" i="87"/>
  <c r="I33" i="87" s="1"/>
  <c r="P32" i="87"/>
  <c r="O32" i="87"/>
  <c r="I32" i="87" s="1"/>
  <c r="P31" i="87"/>
  <c r="O31" i="87"/>
  <c r="I31" i="87" s="1"/>
  <c r="P30" i="87"/>
  <c r="O30" i="87"/>
  <c r="I30" i="87" s="1"/>
  <c r="P29" i="87"/>
  <c r="O29" i="87"/>
  <c r="I29" i="87" s="1"/>
  <c r="P28" i="87"/>
  <c r="O28" i="87"/>
  <c r="I28" i="87" s="1"/>
  <c r="P27" i="87"/>
  <c r="O27" i="87"/>
  <c r="I27" i="87" s="1"/>
  <c r="P26" i="87"/>
  <c r="O26" i="87"/>
  <c r="I26" i="87" s="1"/>
  <c r="P25" i="87"/>
  <c r="O25" i="87"/>
  <c r="N25" i="87" s="1"/>
  <c r="P24" i="87"/>
  <c r="O24" i="87"/>
  <c r="N24" i="87" s="1"/>
  <c r="P23" i="87"/>
  <c r="O23" i="87"/>
  <c r="L23" i="87" s="1"/>
  <c r="P22" i="87"/>
  <c r="O22" i="87"/>
  <c r="L22" i="87" s="1"/>
  <c r="P21" i="87"/>
  <c r="O21" i="87"/>
  <c r="L21" i="87" s="1"/>
  <c r="P20" i="87"/>
  <c r="O20" i="87"/>
  <c r="L20" i="87" s="1"/>
  <c r="P19" i="87"/>
  <c r="O19" i="87"/>
  <c r="L19" i="87" s="1"/>
  <c r="P18" i="87"/>
  <c r="O18" i="87"/>
  <c r="L18" i="87" s="1"/>
  <c r="P17" i="87"/>
  <c r="O17" i="87"/>
  <c r="L17" i="87" s="1"/>
  <c r="P16" i="87"/>
  <c r="O16" i="87"/>
  <c r="L16" i="87" s="1"/>
  <c r="P15" i="87"/>
  <c r="O15" i="87"/>
  <c r="L15" i="87" s="1"/>
  <c r="P14" i="87"/>
  <c r="O14" i="87"/>
  <c r="L14" i="87" s="1"/>
  <c r="P13" i="87"/>
  <c r="O13" i="87"/>
  <c r="L13" i="87" s="1"/>
  <c r="P12" i="87"/>
  <c r="O12" i="87"/>
  <c r="L12" i="87" s="1"/>
  <c r="P11" i="87"/>
  <c r="O11" i="87"/>
  <c r="L11" i="87" s="1"/>
  <c r="P10" i="87"/>
  <c r="O10" i="87"/>
  <c r="L10" i="87" s="1"/>
  <c r="J6" i="87"/>
  <c r="I6" i="87"/>
  <c r="A3" i="87"/>
  <c r="A2" i="87"/>
  <c r="I109" i="86"/>
  <c r="I110" i="86"/>
  <c r="I111" i="86"/>
  <c r="I112" i="86"/>
  <c r="I113" i="86"/>
  <c r="I114" i="86"/>
  <c r="I115" i="86"/>
  <c r="I116" i="86"/>
  <c r="I117" i="86"/>
  <c r="I118" i="86"/>
  <c r="I119" i="86"/>
  <c r="I120" i="86"/>
  <c r="I121" i="86"/>
  <c r="I122" i="86"/>
  <c r="I123" i="86"/>
  <c r="I124" i="86"/>
  <c r="I125" i="86"/>
  <c r="I126" i="86"/>
  <c r="I127" i="86"/>
  <c r="I128" i="86"/>
  <c r="I129" i="86"/>
  <c r="I130" i="86"/>
  <c r="I131" i="86"/>
  <c r="I132" i="86"/>
  <c r="I133" i="86"/>
  <c r="I134" i="86"/>
  <c r="I135" i="86"/>
  <c r="I136" i="86"/>
  <c r="I137" i="86"/>
  <c r="I138" i="86"/>
  <c r="I139" i="86"/>
  <c r="I140" i="86"/>
  <c r="I141" i="86"/>
  <c r="I142" i="86"/>
  <c r="I143" i="86"/>
  <c r="I144" i="86"/>
  <c r="I145" i="86"/>
  <c r="I146" i="86"/>
  <c r="I147" i="86"/>
  <c r="I148" i="86"/>
  <c r="I149" i="86"/>
  <c r="I150" i="86"/>
  <c r="I151" i="86"/>
  <c r="I152" i="86"/>
  <c r="I153" i="86"/>
  <c r="I154" i="86"/>
  <c r="I155" i="86"/>
  <c r="I156" i="86"/>
  <c r="I157" i="86"/>
  <c r="I158" i="86"/>
  <c r="I159" i="86"/>
  <c r="I160" i="86"/>
  <c r="I161" i="86"/>
  <c r="I162" i="86"/>
  <c r="I163" i="86"/>
  <c r="I164" i="86"/>
  <c r="I165" i="86"/>
  <c r="I166" i="86"/>
  <c r="I167" i="86"/>
  <c r="I168" i="86"/>
  <c r="I169" i="86"/>
  <c r="I170" i="86"/>
  <c r="I171" i="86"/>
  <c r="I172" i="86"/>
  <c r="I173" i="86"/>
  <c r="I174" i="86"/>
  <c r="I175" i="86"/>
  <c r="I176" i="86"/>
  <c r="I177" i="86"/>
  <c r="I178" i="86"/>
  <c r="I179" i="86"/>
  <c r="I180" i="86"/>
  <c r="I181" i="86"/>
  <c r="I182" i="86"/>
  <c r="I183" i="86"/>
  <c r="I184" i="86"/>
  <c r="I185" i="86"/>
  <c r="I186" i="86"/>
  <c r="I187" i="86"/>
  <c r="I188" i="86"/>
  <c r="I189" i="86"/>
  <c r="I190" i="86"/>
  <c r="I191" i="86"/>
  <c r="I192" i="86"/>
  <c r="I193" i="86"/>
  <c r="I194" i="86"/>
  <c r="I195" i="86"/>
  <c r="I196" i="86"/>
  <c r="I197" i="86"/>
  <c r="I198" i="86"/>
  <c r="I199" i="86"/>
  <c r="I200" i="86"/>
  <c r="I201" i="86"/>
  <c r="I202" i="86"/>
  <c r="I203" i="86"/>
  <c r="I204" i="86"/>
  <c r="I205" i="86"/>
  <c r="I206" i="86"/>
  <c r="I207" i="86"/>
  <c r="I208" i="86"/>
  <c r="I209" i="86"/>
  <c r="I210" i="86"/>
  <c r="I211" i="86"/>
  <c r="I212" i="86"/>
  <c r="I213" i="86"/>
  <c r="I214" i="86"/>
  <c r="I215" i="86"/>
  <c r="I216" i="86"/>
  <c r="I217" i="86"/>
  <c r="I218" i="86"/>
  <c r="I219" i="86"/>
  <c r="I220" i="86"/>
  <c r="I221" i="86"/>
  <c r="I222" i="86"/>
  <c r="I223" i="86"/>
  <c r="I224" i="86"/>
  <c r="I225" i="86"/>
  <c r="I226" i="86"/>
  <c r="I227" i="86"/>
  <c r="I228" i="86"/>
  <c r="I229" i="86"/>
  <c r="I230" i="86"/>
  <c r="I231" i="86"/>
  <c r="I232" i="86"/>
  <c r="I233" i="86"/>
  <c r="I234" i="86"/>
  <c r="I235" i="86"/>
  <c r="I236" i="86"/>
  <c r="I237" i="86"/>
  <c r="I238" i="86"/>
  <c r="I239" i="86"/>
  <c r="I240" i="86"/>
  <c r="I241" i="86"/>
  <c r="I242" i="86"/>
  <c r="I243" i="86"/>
  <c r="I244" i="86"/>
  <c r="I245" i="86"/>
  <c r="I246" i="86"/>
  <c r="I247" i="86"/>
  <c r="I248" i="86"/>
  <c r="I249" i="86"/>
  <c r="I250" i="86"/>
  <c r="I251" i="86"/>
  <c r="I252" i="86"/>
  <c r="I253" i="86"/>
  <c r="I254" i="86"/>
  <c r="I255" i="86"/>
  <c r="I256" i="86"/>
  <c r="I257" i="86"/>
  <c r="I258" i="86"/>
  <c r="I259" i="86"/>
  <c r="J259" i="86"/>
  <c r="J258" i="86"/>
  <c r="J257" i="86"/>
  <c r="J256" i="86"/>
  <c r="J255" i="86"/>
  <c r="J254" i="86"/>
  <c r="J253" i="86"/>
  <c r="J252" i="86"/>
  <c r="J251" i="86"/>
  <c r="J250" i="86"/>
  <c r="J249" i="86"/>
  <c r="J248" i="86"/>
  <c r="J247" i="86"/>
  <c r="J246" i="86"/>
  <c r="J245" i="86"/>
  <c r="J244" i="86"/>
  <c r="J243" i="86"/>
  <c r="J242" i="86"/>
  <c r="J241" i="86"/>
  <c r="J240" i="86"/>
  <c r="J239" i="86"/>
  <c r="J238" i="86"/>
  <c r="J237" i="86"/>
  <c r="J236" i="86"/>
  <c r="J235" i="86"/>
  <c r="J234" i="86"/>
  <c r="J233" i="86"/>
  <c r="J232" i="86"/>
  <c r="J231" i="86"/>
  <c r="J230" i="86"/>
  <c r="J229" i="86"/>
  <c r="J228" i="86"/>
  <c r="J227" i="86"/>
  <c r="J226" i="86"/>
  <c r="J225" i="86"/>
  <c r="J224" i="86"/>
  <c r="J223" i="86"/>
  <c r="J222" i="86"/>
  <c r="J221" i="86"/>
  <c r="J220" i="86"/>
  <c r="J219" i="86"/>
  <c r="J218" i="86"/>
  <c r="J217" i="86"/>
  <c r="J216" i="86"/>
  <c r="J215" i="86"/>
  <c r="J214" i="86"/>
  <c r="J213" i="86"/>
  <c r="J212" i="86"/>
  <c r="J211" i="86"/>
  <c r="J210" i="86"/>
  <c r="J209" i="86"/>
  <c r="J208" i="86"/>
  <c r="J207" i="86"/>
  <c r="J206" i="86"/>
  <c r="J205" i="86"/>
  <c r="J204" i="86"/>
  <c r="J203" i="86"/>
  <c r="J202" i="86"/>
  <c r="J201" i="86"/>
  <c r="J200" i="86"/>
  <c r="J199" i="86"/>
  <c r="J198" i="86"/>
  <c r="J197" i="86"/>
  <c r="J196" i="86"/>
  <c r="J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P108" i="86"/>
  <c r="O108" i="86"/>
  <c r="N108" i="86" s="1"/>
  <c r="P107" i="86"/>
  <c r="O107" i="86"/>
  <c r="N107" i="86" s="1"/>
  <c r="P106" i="86"/>
  <c r="O106" i="86"/>
  <c r="N106" i="86" s="1"/>
  <c r="P105" i="86"/>
  <c r="O105" i="86"/>
  <c r="N105" i="86" s="1"/>
  <c r="P104" i="86"/>
  <c r="O104" i="86"/>
  <c r="N104" i="86" s="1"/>
  <c r="P103" i="86"/>
  <c r="O103" i="86"/>
  <c r="N103" i="86" s="1"/>
  <c r="P102" i="86"/>
  <c r="O102" i="86"/>
  <c r="N102" i="86" s="1"/>
  <c r="P101" i="86"/>
  <c r="O101" i="86"/>
  <c r="N101" i="86" s="1"/>
  <c r="P100" i="86"/>
  <c r="O100" i="86"/>
  <c r="N100" i="86" s="1"/>
  <c r="P99" i="86"/>
  <c r="O99" i="86"/>
  <c r="N99" i="86" s="1"/>
  <c r="P98" i="86"/>
  <c r="O98" i="86"/>
  <c r="N98" i="86" s="1"/>
  <c r="P97" i="86"/>
  <c r="O97" i="86"/>
  <c r="N97" i="86" s="1"/>
  <c r="P96" i="86"/>
  <c r="O96" i="86"/>
  <c r="N96" i="86" s="1"/>
  <c r="P95" i="86"/>
  <c r="O95" i="86"/>
  <c r="N95" i="86" s="1"/>
  <c r="P94" i="86"/>
  <c r="O94" i="86"/>
  <c r="N94" i="86" s="1"/>
  <c r="P93" i="86"/>
  <c r="O93" i="86"/>
  <c r="N93" i="86" s="1"/>
  <c r="P92" i="86"/>
  <c r="O92" i="86"/>
  <c r="N92" i="86" s="1"/>
  <c r="P91" i="86"/>
  <c r="O91" i="86"/>
  <c r="N91" i="86" s="1"/>
  <c r="P90" i="86"/>
  <c r="O90" i="86"/>
  <c r="N90" i="86" s="1"/>
  <c r="P89" i="86"/>
  <c r="O89" i="86"/>
  <c r="N89" i="86" s="1"/>
  <c r="P88" i="86"/>
  <c r="O88" i="86"/>
  <c r="N88" i="86" s="1"/>
  <c r="P87" i="86"/>
  <c r="O87" i="86"/>
  <c r="N87" i="86" s="1"/>
  <c r="P86" i="86"/>
  <c r="O86" i="86"/>
  <c r="N86" i="86" s="1"/>
  <c r="P85" i="86"/>
  <c r="O85" i="86"/>
  <c r="N85" i="86" s="1"/>
  <c r="P84" i="86"/>
  <c r="O84" i="86"/>
  <c r="N84" i="86" s="1"/>
  <c r="P83" i="86"/>
  <c r="O83" i="86"/>
  <c r="N83" i="86" s="1"/>
  <c r="P82" i="86"/>
  <c r="O82" i="86"/>
  <c r="N82" i="86" s="1"/>
  <c r="P81" i="86"/>
  <c r="O81" i="86"/>
  <c r="N81" i="86" s="1"/>
  <c r="P80" i="86"/>
  <c r="O80" i="86"/>
  <c r="N80" i="86" s="1"/>
  <c r="P79" i="86"/>
  <c r="O79" i="86"/>
  <c r="N79" i="86" s="1"/>
  <c r="P78" i="86"/>
  <c r="O78" i="86"/>
  <c r="N78" i="86" s="1"/>
  <c r="P77" i="86"/>
  <c r="O77" i="86"/>
  <c r="K77" i="86" s="1"/>
  <c r="P76" i="86"/>
  <c r="O76" i="86"/>
  <c r="I76" i="86" s="1"/>
  <c r="P75" i="86"/>
  <c r="O75" i="86"/>
  <c r="K75" i="86" s="1"/>
  <c r="P74" i="86"/>
  <c r="O74" i="86"/>
  <c r="I74" i="86" s="1"/>
  <c r="P73" i="86"/>
  <c r="O73" i="86"/>
  <c r="K73" i="86" s="1"/>
  <c r="P72" i="86"/>
  <c r="O72" i="86"/>
  <c r="I72" i="86" s="1"/>
  <c r="P71" i="86"/>
  <c r="O71" i="86"/>
  <c r="K71" i="86" s="1"/>
  <c r="P70" i="86"/>
  <c r="O70" i="86"/>
  <c r="I70" i="86" s="1"/>
  <c r="P69" i="86"/>
  <c r="O69" i="86"/>
  <c r="K69" i="86" s="1"/>
  <c r="P68" i="86"/>
  <c r="O68" i="86"/>
  <c r="K68" i="86" s="1"/>
  <c r="P67" i="86"/>
  <c r="O67" i="86"/>
  <c r="K67" i="86" s="1"/>
  <c r="P66" i="86"/>
  <c r="O66" i="86"/>
  <c r="I66" i="86" s="1"/>
  <c r="P65" i="86"/>
  <c r="O65" i="86"/>
  <c r="K65" i="86" s="1"/>
  <c r="P64" i="86"/>
  <c r="O64" i="86"/>
  <c r="I64" i="86" s="1"/>
  <c r="P63" i="86"/>
  <c r="O63" i="86"/>
  <c r="K63" i="86" s="1"/>
  <c r="P62" i="86"/>
  <c r="O62" i="86"/>
  <c r="I62" i="86" s="1"/>
  <c r="P61" i="86"/>
  <c r="O61" i="86"/>
  <c r="K61" i="86" s="1"/>
  <c r="P60" i="86"/>
  <c r="O60" i="86"/>
  <c r="I60" i="86" s="1"/>
  <c r="P59" i="86"/>
  <c r="O59" i="86"/>
  <c r="K59" i="86" s="1"/>
  <c r="P58" i="86"/>
  <c r="O58" i="86"/>
  <c r="I58" i="86" s="1"/>
  <c r="P57" i="86"/>
  <c r="O57" i="86"/>
  <c r="K57" i="86" s="1"/>
  <c r="P56" i="86"/>
  <c r="O56" i="86"/>
  <c r="I56" i="86" s="1"/>
  <c r="P55" i="86"/>
  <c r="O55" i="86"/>
  <c r="K55" i="86" s="1"/>
  <c r="P54" i="86"/>
  <c r="O54" i="86"/>
  <c r="I54" i="86" s="1"/>
  <c r="P53" i="86"/>
  <c r="O53" i="86"/>
  <c r="K53" i="86" s="1"/>
  <c r="P52" i="86"/>
  <c r="O52" i="86"/>
  <c r="I52" i="86" s="1"/>
  <c r="P51" i="86"/>
  <c r="O51" i="86"/>
  <c r="K51" i="86" s="1"/>
  <c r="P50" i="86"/>
  <c r="O50" i="86"/>
  <c r="I50" i="86" s="1"/>
  <c r="P49" i="86"/>
  <c r="O49" i="86"/>
  <c r="K49" i="86" s="1"/>
  <c r="P48" i="86"/>
  <c r="O48" i="86"/>
  <c r="K48" i="86" s="1"/>
  <c r="P47" i="86"/>
  <c r="O47" i="86"/>
  <c r="K47" i="86" s="1"/>
  <c r="P46" i="86"/>
  <c r="O46" i="86"/>
  <c r="I46" i="86" s="1"/>
  <c r="P45" i="86"/>
  <c r="O45" i="86"/>
  <c r="K45" i="86" s="1"/>
  <c r="P44" i="86"/>
  <c r="O44" i="86"/>
  <c r="I44" i="86" s="1"/>
  <c r="P43" i="86"/>
  <c r="O43" i="86"/>
  <c r="K43" i="86" s="1"/>
  <c r="P42" i="86"/>
  <c r="O42" i="86"/>
  <c r="I42" i="86" s="1"/>
  <c r="P41" i="86"/>
  <c r="O41" i="86"/>
  <c r="K41" i="86" s="1"/>
  <c r="P40" i="86"/>
  <c r="O40" i="86"/>
  <c r="K40" i="86" s="1"/>
  <c r="P39" i="86"/>
  <c r="O39" i="86"/>
  <c r="K39" i="86" s="1"/>
  <c r="P38" i="86"/>
  <c r="O38" i="86"/>
  <c r="I38" i="86" s="1"/>
  <c r="P37" i="86"/>
  <c r="O37" i="86"/>
  <c r="K37" i="86" s="1"/>
  <c r="P36" i="86"/>
  <c r="O36" i="86"/>
  <c r="I36" i="86" s="1"/>
  <c r="P35" i="86"/>
  <c r="O35" i="86"/>
  <c r="K35" i="86" s="1"/>
  <c r="P34" i="86"/>
  <c r="O34" i="86"/>
  <c r="I34" i="86" s="1"/>
  <c r="P33" i="86"/>
  <c r="O33" i="86"/>
  <c r="K33" i="86" s="1"/>
  <c r="P32" i="86"/>
  <c r="O32" i="86"/>
  <c r="I32" i="86" s="1"/>
  <c r="P31" i="86"/>
  <c r="O31" i="86"/>
  <c r="K31" i="86" s="1"/>
  <c r="P30" i="86"/>
  <c r="O30" i="86"/>
  <c r="I30" i="86" s="1"/>
  <c r="P29" i="86"/>
  <c r="O29" i="86"/>
  <c r="K29" i="86" s="1"/>
  <c r="P28" i="86"/>
  <c r="O28" i="86"/>
  <c r="I28" i="86" s="1"/>
  <c r="P27" i="86"/>
  <c r="O27" i="86"/>
  <c r="I27" i="86" s="1"/>
  <c r="P26" i="86"/>
  <c r="O26" i="86"/>
  <c r="K26" i="86" s="1"/>
  <c r="P25" i="86"/>
  <c r="O25" i="86"/>
  <c r="K25" i="86" s="1"/>
  <c r="P24" i="86"/>
  <c r="O24" i="86"/>
  <c r="N24" i="86" s="1"/>
  <c r="P23" i="86"/>
  <c r="O23" i="86"/>
  <c r="K23" i="86" s="1"/>
  <c r="P22" i="86"/>
  <c r="O22" i="86"/>
  <c r="K22" i="86" s="1"/>
  <c r="P21" i="86"/>
  <c r="O21" i="86"/>
  <c r="K21" i="86" s="1"/>
  <c r="P20" i="86"/>
  <c r="O20" i="86"/>
  <c r="K20" i="86" s="1"/>
  <c r="P19" i="86"/>
  <c r="O19" i="86"/>
  <c r="K19" i="86" s="1"/>
  <c r="P18" i="86"/>
  <c r="O18" i="86"/>
  <c r="K18" i="86" s="1"/>
  <c r="P17" i="86"/>
  <c r="O17" i="86"/>
  <c r="K17" i="86" s="1"/>
  <c r="P16" i="86"/>
  <c r="O16" i="86"/>
  <c r="K16" i="86" s="1"/>
  <c r="P15" i="86"/>
  <c r="O15" i="86"/>
  <c r="K15" i="86" s="1"/>
  <c r="P14" i="86"/>
  <c r="O14" i="86"/>
  <c r="K14" i="86" s="1"/>
  <c r="P13" i="86"/>
  <c r="O13" i="86"/>
  <c r="K13" i="86" s="1"/>
  <c r="P12" i="86"/>
  <c r="O12" i="86"/>
  <c r="K12" i="86" s="1"/>
  <c r="P11" i="86"/>
  <c r="O11" i="86"/>
  <c r="K11" i="86" s="1"/>
  <c r="P10" i="86"/>
  <c r="O10" i="86"/>
  <c r="K10" i="86" s="1"/>
  <c r="J6" i="86"/>
  <c r="I6" i="86"/>
  <c r="A3" i="86"/>
  <c r="A2" i="86"/>
  <c r="I6" i="16"/>
  <c r="M14" i="83"/>
  <c r="L14" i="83" s="1"/>
  <c r="M13" i="83"/>
  <c r="L13" i="83" s="1"/>
  <c r="M12" i="83"/>
  <c r="L12" i="83" s="1"/>
  <c r="M11" i="83"/>
  <c r="L11" i="83" s="1"/>
  <c r="M10" i="83"/>
  <c r="L10" i="83" s="1"/>
  <c r="A3" i="83"/>
  <c r="A2" i="83"/>
  <c r="C166" i="82"/>
  <c r="C164" i="82"/>
  <c r="C4" i="82"/>
  <c r="A3" i="82"/>
  <c r="A2" i="82"/>
  <c r="I11" i="88" l="1"/>
  <c r="C24" i="82" s="1"/>
  <c r="C156" i="82"/>
  <c r="L15" i="86"/>
  <c r="M28" i="86"/>
  <c r="M63" i="86"/>
  <c r="M16" i="87"/>
  <c r="L23" i="86"/>
  <c r="M27" i="86"/>
  <c r="K28" i="86"/>
  <c r="M47" i="86"/>
  <c r="M14" i="87"/>
  <c r="L11" i="86"/>
  <c r="M22" i="87"/>
  <c r="L13" i="86"/>
  <c r="N26" i="86"/>
  <c r="M59" i="86"/>
  <c r="L21" i="86"/>
  <c r="M71" i="86"/>
  <c r="M20" i="87"/>
  <c r="M23" i="87"/>
  <c r="I25" i="87"/>
  <c r="N25" i="86"/>
  <c r="I57" i="86"/>
  <c r="M39" i="86"/>
  <c r="M12" i="87"/>
  <c r="M15" i="87"/>
  <c r="M26" i="86"/>
  <c r="L19" i="86"/>
  <c r="M25" i="86"/>
  <c r="K27" i="86"/>
  <c r="M55" i="86"/>
  <c r="I65" i="86"/>
  <c r="M17" i="87"/>
  <c r="I18" i="87"/>
  <c r="I17" i="87"/>
  <c r="I49" i="86"/>
  <c r="I24" i="87"/>
  <c r="I16" i="87"/>
  <c r="I41" i="86"/>
  <c r="M10" i="87"/>
  <c r="M18" i="87"/>
  <c r="I23" i="87"/>
  <c r="I15" i="87"/>
  <c r="K11" i="88"/>
  <c r="M31" i="86"/>
  <c r="M75" i="86"/>
  <c r="I33" i="86"/>
  <c r="M13" i="87"/>
  <c r="M21" i="87"/>
  <c r="I22" i="87"/>
  <c r="I14" i="87"/>
  <c r="I25" i="86"/>
  <c r="I21" i="87"/>
  <c r="I13" i="87"/>
  <c r="M43" i="86"/>
  <c r="I17" i="86"/>
  <c r="M11" i="87"/>
  <c r="M19" i="87"/>
  <c r="I10" i="87"/>
  <c r="I20" i="87"/>
  <c r="I12" i="87"/>
  <c r="I73" i="86"/>
  <c r="I19" i="87"/>
  <c r="I11" i="87"/>
  <c r="I105" i="86"/>
  <c r="N26" i="87"/>
  <c r="M26" i="87"/>
  <c r="L26" i="87"/>
  <c r="J26" i="87"/>
  <c r="N32" i="87"/>
  <c r="M32" i="87"/>
  <c r="L32" i="87"/>
  <c r="K32" i="87"/>
  <c r="J32" i="87"/>
  <c r="N40" i="87"/>
  <c r="M40" i="87"/>
  <c r="L40" i="87"/>
  <c r="K40" i="87"/>
  <c r="J40" i="87"/>
  <c r="N48" i="87"/>
  <c r="M48" i="87"/>
  <c r="L48" i="87"/>
  <c r="K48" i="87"/>
  <c r="J48" i="87"/>
  <c r="N56" i="87"/>
  <c r="M56" i="87"/>
  <c r="L56" i="87"/>
  <c r="K56" i="87"/>
  <c r="J56" i="87"/>
  <c r="N64" i="87"/>
  <c r="M64" i="87"/>
  <c r="L64" i="87"/>
  <c r="K64" i="87"/>
  <c r="J64" i="87"/>
  <c r="N72" i="87"/>
  <c r="M72" i="87"/>
  <c r="L72" i="87"/>
  <c r="K72" i="87"/>
  <c r="J72" i="87"/>
  <c r="N80" i="87"/>
  <c r="M80" i="87"/>
  <c r="L80" i="87"/>
  <c r="K80" i="87"/>
  <c r="J80" i="87"/>
  <c r="N84" i="87"/>
  <c r="M84" i="87"/>
  <c r="L84" i="87"/>
  <c r="K84" i="87"/>
  <c r="J84" i="87"/>
  <c r="N88" i="87"/>
  <c r="M88" i="87"/>
  <c r="L88" i="87"/>
  <c r="K88" i="87"/>
  <c r="J88" i="87"/>
  <c r="N92" i="87"/>
  <c r="M92" i="87"/>
  <c r="L92" i="87"/>
  <c r="K92" i="87"/>
  <c r="J92" i="87"/>
  <c r="N96" i="87"/>
  <c r="M96" i="87"/>
  <c r="L96" i="87"/>
  <c r="K96" i="87"/>
  <c r="J96" i="87"/>
  <c r="N100" i="87"/>
  <c r="M100" i="87"/>
  <c r="L100" i="87"/>
  <c r="K100" i="87"/>
  <c r="J100" i="87"/>
  <c r="N108" i="87"/>
  <c r="M108" i="87"/>
  <c r="L108" i="87"/>
  <c r="K108" i="87"/>
  <c r="J108" i="87"/>
  <c r="I81" i="86"/>
  <c r="N36" i="87"/>
  <c r="M36" i="87"/>
  <c r="L36" i="87"/>
  <c r="K36" i="87"/>
  <c r="J36" i="87"/>
  <c r="N44" i="87"/>
  <c r="M44" i="87"/>
  <c r="L44" i="87"/>
  <c r="K44" i="87"/>
  <c r="J44" i="87"/>
  <c r="N52" i="87"/>
  <c r="M52" i="87"/>
  <c r="L52" i="87"/>
  <c r="K52" i="87"/>
  <c r="J52" i="87"/>
  <c r="N60" i="87"/>
  <c r="M60" i="87"/>
  <c r="L60" i="87"/>
  <c r="K60" i="87"/>
  <c r="J60" i="87"/>
  <c r="N68" i="87"/>
  <c r="M68" i="87"/>
  <c r="L68" i="87"/>
  <c r="K68" i="87"/>
  <c r="J68" i="87"/>
  <c r="N76" i="87"/>
  <c r="M76" i="87"/>
  <c r="L76" i="87"/>
  <c r="K76" i="87"/>
  <c r="J76" i="87"/>
  <c r="N104" i="87"/>
  <c r="M104" i="87"/>
  <c r="L104" i="87"/>
  <c r="K104" i="87"/>
  <c r="J104" i="87"/>
  <c r="L10" i="86"/>
  <c r="L18" i="86"/>
  <c r="M33" i="86"/>
  <c r="M49" i="86"/>
  <c r="M65" i="86"/>
  <c r="I104" i="86"/>
  <c r="I96" i="86"/>
  <c r="I88" i="86"/>
  <c r="I80" i="86"/>
  <c r="I48" i="86"/>
  <c r="I40" i="86"/>
  <c r="I24" i="86"/>
  <c r="I16" i="86"/>
  <c r="N10" i="87"/>
  <c r="N11" i="87"/>
  <c r="N12" i="87"/>
  <c r="N13" i="87"/>
  <c r="N14" i="87"/>
  <c r="N15" i="87"/>
  <c r="N16" i="87"/>
  <c r="N17" i="87"/>
  <c r="N18" i="87"/>
  <c r="N19" i="87"/>
  <c r="N20" i="87"/>
  <c r="N21" i="87"/>
  <c r="N22" i="87"/>
  <c r="N23" i="87"/>
  <c r="N29" i="87"/>
  <c r="M29" i="87"/>
  <c r="L29" i="87"/>
  <c r="K29" i="87"/>
  <c r="J29" i="87"/>
  <c r="K78" i="86"/>
  <c r="K80" i="86"/>
  <c r="K82" i="86"/>
  <c r="K84" i="86"/>
  <c r="K86" i="86"/>
  <c r="K88" i="86"/>
  <c r="K90" i="86"/>
  <c r="K92" i="86"/>
  <c r="K94" i="86"/>
  <c r="K96" i="86"/>
  <c r="K98" i="86"/>
  <c r="K100" i="86"/>
  <c r="K102" i="86"/>
  <c r="K104" i="86"/>
  <c r="K106" i="86"/>
  <c r="K108" i="86"/>
  <c r="I103" i="86"/>
  <c r="I95" i="86"/>
  <c r="I87" i="86"/>
  <c r="I79" i="86"/>
  <c r="I71" i="86"/>
  <c r="I63" i="86"/>
  <c r="I55" i="86"/>
  <c r="I47" i="86"/>
  <c r="I39" i="86"/>
  <c r="I31" i="86"/>
  <c r="I23" i="86"/>
  <c r="I15" i="86"/>
  <c r="K25" i="87"/>
  <c r="N33" i="87"/>
  <c r="M33" i="87"/>
  <c r="L33" i="87"/>
  <c r="K33" i="87"/>
  <c r="J33" i="87"/>
  <c r="N37" i="87"/>
  <c r="M37" i="87"/>
  <c r="L37" i="87"/>
  <c r="K37" i="87"/>
  <c r="J37" i="87"/>
  <c r="N41" i="87"/>
  <c r="M41" i="87"/>
  <c r="L41" i="87"/>
  <c r="K41" i="87"/>
  <c r="J41" i="87"/>
  <c r="N45" i="87"/>
  <c r="M45" i="87"/>
  <c r="L45" i="87"/>
  <c r="K45" i="87"/>
  <c r="J45" i="87"/>
  <c r="N49" i="87"/>
  <c r="M49" i="87"/>
  <c r="L49" i="87"/>
  <c r="K49" i="87"/>
  <c r="J49" i="87"/>
  <c r="N53" i="87"/>
  <c r="M53" i="87"/>
  <c r="L53" i="87"/>
  <c r="K53" i="87"/>
  <c r="J53" i="87"/>
  <c r="N57" i="87"/>
  <c r="M57" i="87"/>
  <c r="L57" i="87"/>
  <c r="K57" i="87"/>
  <c r="J57" i="87"/>
  <c r="N61" i="87"/>
  <c r="M61" i="87"/>
  <c r="L61" i="87"/>
  <c r="K61" i="87"/>
  <c r="J61" i="87"/>
  <c r="N65" i="87"/>
  <c r="M65" i="87"/>
  <c r="L65" i="87"/>
  <c r="K65" i="87"/>
  <c r="J65" i="87"/>
  <c r="N69" i="87"/>
  <c r="M69" i="87"/>
  <c r="L69" i="87"/>
  <c r="K69" i="87"/>
  <c r="J69" i="87"/>
  <c r="N73" i="87"/>
  <c r="M73" i="87"/>
  <c r="L73" i="87"/>
  <c r="K73" i="87"/>
  <c r="J73" i="87"/>
  <c r="N77" i="87"/>
  <c r="M77" i="87"/>
  <c r="L77" i="87"/>
  <c r="K77" i="87"/>
  <c r="J77" i="87"/>
  <c r="N81" i="87"/>
  <c r="M81" i="87"/>
  <c r="L81" i="87"/>
  <c r="K81" i="87"/>
  <c r="J81" i="87"/>
  <c r="N85" i="87"/>
  <c r="M85" i="87"/>
  <c r="L85" i="87"/>
  <c r="K85" i="87"/>
  <c r="J85" i="87"/>
  <c r="N89" i="87"/>
  <c r="M89" i="87"/>
  <c r="L89" i="87"/>
  <c r="K89" i="87"/>
  <c r="J89" i="87"/>
  <c r="N93" i="87"/>
  <c r="M93" i="87"/>
  <c r="L93" i="87"/>
  <c r="K93" i="87"/>
  <c r="J93" i="87"/>
  <c r="N97" i="87"/>
  <c r="M97" i="87"/>
  <c r="L97" i="87"/>
  <c r="K97" i="87"/>
  <c r="J97" i="87"/>
  <c r="N101" i="87"/>
  <c r="M101" i="87"/>
  <c r="L101" i="87"/>
  <c r="K101" i="87"/>
  <c r="J101" i="87"/>
  <c r="N105" i="87"/>
  <c r="M105" i="87"/>
  <c r="L105" i="87"/>
  <c r="K105" i="87"/>
  <c r="J105" i="87"/>
  <c r="L16" i="86"/>
  <c r="M37" i="86"/>
  <c r="M53" i="86"/>
  <c r="M69" i="86"/>
  <c r="M78" i="86"/>
  <c r="M80" i="86"/>
  <c r="M82" i="86"/>
  <c r="M84" i="86"/>
  <c r="M86" i="86"/>
  <c r="M88" i="86"/>
  <c r="M90" i="86"/>
  <c r="M92" i="86"/>
  <c r="M94" i="86"/>
  <c r="M96" i="86"/>
  <c r="M98" i="86"/>
  <c r="M100" i="86"/>
  <c r="M102" i="86"/>
  <c r="M104" i="86"/>
  <c r="M106" i="86"/>
  <c r="M108" i="86"/>
  <c r="I102" i="86"/>
  <c r="I94" i="86"/>
  <c r="I86" i="86"/>
  <c r="I78" i="86"/>
  <c r="I22" i="86"/>
  <c r="I14" i="86"/>
  <c r="N27" i="87"/>
  <c r="M27" i="87"/>
  <c r="L27" i="87"/>
  <c r="K27" i="87"/>
  <c r="J27" i="87"/>
  <c r="I97" i="86"/>
  <c r="I101" i="86"/>
  <c r="I93" i="86"/>
  <c r="I85" i="86"/>
  <c r="I77" i="86"/>
  <c r="I69" i="86"/>
  <c r="I61" i="86"/>
  <c r="I53" i="86"/>
  <c r="I45" i="86"/>
  <c r="I37" i="86"/>
  <c r="I29" i="86"/>
  <c r="I21" i="86"/>
  <c r="I13" i="86"/>
  <c r="M25" i="87"/>
  <c r="L25" i="87"/>
  <c r="J25" i="87"/>
  <c r="N30" i="87"/>
  <c r="M30" i="87"/>
  <c r="L30" i="87"/>
  <c r="K30" i="87"/>
  <c r="J30" i="87"/>
  <c r="N34" i="87"/>
  <c r="M34" i="87"/>
  <c r="L34" i="87"/>
  <c r="K34" i="87"/>
  <c r="J34" i="87"/>
  <c r="N38" i="87"/>
  <c r="M38" i="87"/>
  <c r="L38" i="87"/>
  <c r="K38" i="87"/>
  <c r="J38" i="87"/>
  <c r="N42" i="87"/>
  <c r="M42" i="87"/>
  <c r="L42" i="87"/>
  <c r="K42" i="87"/>
  <c r="J42" i="87"/>
  <c r="N46" i="87"/>
  <c r="M46" i="87"/>
  <c r="L46" i="87"/>
  <c r="K46" i="87"/>
  <c r="J46" i="87"/>
  <c r="N50" i="87"/>
  <c r="M50" i="87"/>
  <c r="L50" i="87"/>
  <c r="K50" i="87"/>
  <c r="J50" i="87"/>
  <c r="N54" i="87"/>
  <c r="M54" i="87"/>
  <c r="L54" i="87"/>
  <c r="K54" i="87"/>
  <c r="J54" i="87"/>
  <c r="N58" i="87"/>
  <c r="M58" i="87"/>
  <c r="L58" i="87"/>
  <c r="K58" i="87"/>
  <c r="J58" i="87"/>
  <c r="N62" i="87"/>
  <c r="M62" i="87"/>
  <c r="L62" i="87"/>
  <c r="K62" i="87"/>
  <c r="J62" i="87"/>
  <c r="N66" i="87"/>
  <c r="M66" i="87"/>
  <c r="L66" i="87"/>
  <c r="K66" i="87"/>
  <c r="J66" i="87"/>
  <c r="N70" i="87"/>
  <c r="M70" i="87"/>
  <c r="L70" i="87"/>
  <c r="K70" i="87"/>
  <c r="J70" i="87"/>
  <c r="N74" i="87"/>
  <c r="M74" i="87"/>
  <c r="L74" i="87"/>
  <c r="K74" i="87"/>
  <c r="J74" i="87"/>
  <c r="N78" i="87"/>
  <c r="M78" i="87"/>
  <c r="L78" i="87"/>
  <c r="K78" i="87"/>
  <c r="J78" i="87"/>
  <c r="N82" i="87"/>
  <c r="M82" i="87"/>
  <c r="L82" i="87"/>
  <c r="K82" i="87"/>
  <c r="J82" i="87"/>
  <c r="N86" i="87"/>
  <c r="M86" i="87"/>
  <c r="L86" i="87"/>
  <c r="K86" i="87"/>
  <c r="J86" i="87"/>
  <c r="N90" i="87"/>
  <c r="M90" i="87"/>
  <c r="L90" i="87"/>
  <c r="K90" i="87"/>
  <c r="J90" i="87"/>
  <c r="N94" i="87"/>
  <c r="M94" i="87"/>
  <c r="L94" i="87"/>
  <c r="K94" i="87"/>
  <c r="J94" i="87"/>
  <c r="N98" i="87"/>
  <c r="M98" i="87"/>
  <c r="L98" i="87"/>
  <c r="K98" i="87"/>
  <c r="J98" i="87"/>
  <c r="N102" i="87"/>
  <c r="M102" i="87"/>
  <c r="L102" i="87"/>
  <c r="K102" i="87"/>
  <c r="J102" i="87"/>
  <c r="N106" i="87"/>
  <c r="M106" i="87"/>
  <c r="L106" i="87"/>
  <c r="K106" i="87"/>
  <c r="J106" i="87"/>
  <c r="L14" i="86"/>
  <c r="L22" i="86"/>
  <c r="M41" i="86"/>
  <c r="M57" i="86"/>
  <c r="M73" i="86"/>
  <c r="I10" i="86"/>
  <c r="I108" i="86"/>
  <c r="I100" i="86"/>
  <c r="I92" i="86"/>
  <c r="I84" i="86"/>
  <c r="I68" i="86"/>
  <c r="I20" i="86"/>
  <c r="I12" i="86"/>
  <c r="J10" i="87"/>
  <c r="J11" i="87"/>
  <c r="J12" i="87"/>
  <c r="J13" i="87"/>
  <c r="J14" i="87"/>
  <c r="J15" i="87"/>
  <c r="J16" i="87"/>
  <c r="J17" i="87"/>
  <c r="J18" i="87"/>
  <c r="J19" i="87"/>
  <c r="J20" i="87"/>
  <c r="J21" i="87"/>
  <c r="J22" i="87"/>
  <c r="J23" i="87"/>
  <c r="K24" i="87"/>
  <c r="I89" i="86"/>
  <c r="L17" i="86"/>
  <c r="M35" i="86"/>
  <c r="M51" i="86"/>
  <c r="M67" i="86"/>
  <c r="K79" i="86"/>
  <c r="K81" i="86"/>
  <c r="K83" i="86"/>
  <c r="K85" i="86"/>
  <c r="K87" i="86"/>
  <c r="K89" i="86"/>
  <c r="K91" i="86"/>
  <c r="K93" i="86"/>
  <c r="K95" i="86"/>
  <c r="K97" i="86"/>
  <c r="K99" i="86"/>
  <c r="K101" i="86"/>
  <c r="K103" i="86"/>
  <c r="K105" i="86"/>
  <c r="K107" i="86"/>
  <c r="I107" i="86"/>
  <c r="I99" i="86"/>
  <c r="I91" i="86"/>
  <c r="I83" i="86"/>
  <c r="I75" i="86"/>
  <c r="I67" i="86"/>
  <c r="I59" i="86"/>
  <c r="I51" i="86"/>
  <c r="I43" i="86"/>
  <c r="I35" i="86"/>
  <c r="I19" i="86"/>
  <c r="I11" i="86"/>
  <c r="K10" i="87"/>
  <c r="K11" i="87"/>
  <c r="K12" i="87"/>
  <c r="K13" i="87"/>
  <c r="K14" i="87"/>
  <c r="K15" i="87"/>
  <c r="K16" i="87"/>
  <c r="K17" i="87"/>
  <c r="K18" i="87"/>
  <c r="K19" i="87"/>
  <c r="K20" i="87"/>
  <c r="K21" i="87"/>
  <c r="K22" i="87"/>
  <c r="K23" i="87"/>
  <c r="N28" i="87"/>
  <c r="M28" i="87"/>
  <c r="L28" i="87"/>
  <c r="K28" i="87"/>
  <c r="J28" i="87"/>
  <c r="N31" i="87"/>
  <c r="M31" i="87"/>
  <c r="L31" i="87"/>
  <c r="K31" i="87"/>
  <c r="J31" i="87"/>
  <c r="N35" i="87"/>
  <c r="M35" i="87"/>
  <c r="L35" i="87"/>
  <c r="K35" i="87"/>
  <c r="J35" i="87"/>
  <c r="N39" i="87"/>
  <c r="M39" i="87"/>
  <c r="L39" i="87"/>
  <c r="K39" i="87"/>
  <c r="J39" i="87"/>
  <c r="N43" i="87"/>
  <c r="M43" i="87"/>
  <c r="L43" i="87"/>
  <c r="K43" i="87"/>
  <c r="J43" i="87"/>
  <c r="N47" i="87"/>
  <c r="M47" i="87"/>
  <c r="L47" i="87"/>
  <c r="K47" i="87"/>
  <c r="J47" i="87"/>
  <c r="N51" i="87"/>
  <c r="M51" i="87"/>
  <c r="L51" i="87"/>
  <c r="K51" i="87"/>
  <c r="J51" i="87"/>
  <c r="N55" i="87"/>
  <c r="M55" i="87"/>
  <c r="L55" i="87"/>
  <c r="K55" i="87"/>
  <c r="J55" i="87"/>
  <c r="N59" i="87"/>
  <c r="M59" i="87"/>
  <c r="L59" i="87"/>
  <c r="K59" i="87"/>
  <c r="J59" i="87"/>
  <c r="N63" i="87"/>
  <c r="M63" i="87"/>
  <c r="L63" i="87"/>
  <c r="K63" i="87"/>
  <c r="J63" i="87"/>
  <c r="N67" i="87"/>
  <c r="M67" i="87"/>
  <c r="L67" i="87"/>
  <c r="K67" i="87"/>
  <c r="J67" i="87"/>
  <c r="N71" i="87"/>
  <c r="M71" i="87"/>
  <c r="L71" i="87"/>
  <c r="K71" i="87"/>
  <c r="J71" i="87"/>
  <c r="N75" i="87"/>
  <c r="M75" i="87"/>
  <c r="L75" i="87"/>
  <c r="K75" i="87"/>
  <c r="J75" i="87"/>
  <c r="N79" i="87"/>
  <c r="M79" i="87"/>
  <c r="L79" i="87"/>
  <c r="K79" i="87"/>
  <c r="J79" i="87"/>
  <c r="N83" i="87"/>
  <c r="M83" i="87"/>
  <c r="L83" i="87"/>
  <c r="K83" i="87"/>
  <c r="J83" i="87"/>
  <c r="N87" i="87"/>
  <c r="M87" i="87"/>
  <c r="L87" i="87"/>
  <c r="K87" i="87"/>
  <c r="J87" i="87"/>
  <c r="N91" i="87"/>
  <c r="M91" i="87"/>
  <c r="L91" i="87"/>
  <c r="K91" i="87"/>
  <c r="J91" i="87"/>
  <c r="N95" i="87"/>
  <c r="M95" i="87"/>
  <c r="L95" i="87"/>
  <c r="K95" i="87"/>
  <c r="J95" i="87"/>
  <c r="N99" i="87"/>
  <c r="M99" i="87"/>
  <c r="L99" i="87"/>
  <c r="K99" i="87"/>
  <c r="J99" i="87"/>
  <c r="N103" i="87"/>
  <c r="M103" i="87"/>
  <c r="L103" i="87"/>
  <c r="K103" i="87"/>
  <c r="J103" i="87"/>
  <c r="N107" i="87"/>
  <c r="M107" i="87"/>
  <c r="L107" i="87"/>
  <c r="K107" i="87"/>
  <c r="J107" i="87"/>
  <c r="L12" i="86"/>
  <c r="L20" i="86"/>
  <c r="M29" i="86"/>
  <c r="M45" i="86"/>
  <c r="M61" i="86"/>
  <c r="M77" i="86"/>
  <c r="M79" i="86"/>
  <c r="M81" i="86"/>
  <c r="M83" i="86"/>
  <c r="M85" i="86"/>
  <c r="M87" i="86"/>
  <c r="M89" i="86"/>
  <c r="M91" i="86"/>
  <c r="M93" i="86"/>
  <c r="M95" i="86"/>
  <c r="M97" i="86"/>
  <c r="M99" i="86"/>
  <c r="M101" i="86"/>
  <c r="M103" i="86"/>
  <c r="M105" i="86"/>
  <c r="M107" i="86"/>
  <c r="I106" i="86"/>
  <c r="I98" i="86"/>
  <c r="I90" i="86"/>
  <c r="I82" i="86"/>
  <c r="I26" i="86"/>
  <c r="I18" i="86"/>
  <c r="M24" i="87"/>
  <c r="L24" i="87"/>
  <c r="J24" i="87"/>
  <c r="K26" i="87"/>
  <c r="N30" i="86"/>
  <c r="L30" i="86"/>
  <c r="J30" i="86"/>
  <c r="N42" i="86"/>
  <c r="L42" i="86"/>
  <c r="J42" i="86"/>
  <c r="N52" i="86"/>
  <c r="L52" i="86"/>
  <c r="J52" i="86"/>
  <c r="N62" i="86"/>
  <c r="L62" i="86"/>
  <c r="J62" i="86"/>
  <c r="N74" i="86"/>
  <c r="L74" i="86"/>
  <c r="J74" i="86"/>
  <c r="M10" i="86"/>
  <c r="M12" i="86"/>
  <c r="M14" i="86"/>
  <c r="M16" i="86"/>
  <c r="M18" i="86"/>
  <c r="M20" i="86"/>
  <c r="M22" i="86"/>
  <c r="N36" i="86"/>
  <c r="L36" i="86"/>
  <c r="J36" i="86"/>
  <c r="N46" i="86"/>
  <c r="L46" i="86"/>
  <c r="J46" i="86"/>
  <c r="N56" i="86"/>
  <c r="L56" i="86"/>
  <c r="J56" i="86"/>
  <c r="N64" i="86"/>
  <c r="L64" i="86"/>
  <c r="J64" i="86"/>
  <c r="N72" i="86"/>
  <c r="L72" i="86"/>
  <c r="J72" i="86"/>
  <c r="N76" i="86"/>
  <c r="L76" i="86"/>
  <c r="J76" i="86"/>
  <c r="M11" i="86"/>
  <c r="M13" i="86"/>
  <c r="M15" i="86"/>
  <c r="M17" i="86"/>
  <c r="M19" i="86"/>
  <c r="M21" i="86"/>
  <c r="M23" i="86"/>
  <c r="L24" i="86"/>
  <c r="J24" i="86"/>
  <c r="N10" i="86"/>
  <c r="N11" i="86"/>
  <c r="N12" i="86"/>
  <c r="N13" i="86"/>
  <c r="N14" i="86"/>
  <c r="N15" i="86"/>
  <c r="N16" i="86"/>
  <c r="N17" i="86"/>
  <c r="N18" i="86"/>
  <c r="N19" i="86"/>
  <c r="N20" i="86"/>
  <c r="N21" i="86"/>
  <c r="N22" i="86"/>
  <c r="N23" i="86"/>
  <c r="N27" i="86"/>
  <c r="L27" i="86"/>
  <c r="J27" i="86"/>
  <c r="N34" i="86"/>
  <c r="L34" i="86"/>
  <c r="J34" i="86"/>
  <c r="N29" i="86"/>
  <c r="L29" i="86"/>
  <c r="J29" i="86"/>
  <c r="N31" i="86"/>
  <c r="L31" i="86"/>
  <c r="J31" i="86"/>
  <c r="N33" i="86"/>
  <c r="L33" i="86"/>
  <c r="J33" i="86"/>
  <c r="N35" i="86"/>
  <c r="L35" i="86"/>
  <c r="J35" i="86"/>
  <c r="N37" i="86"/>
  <c r="L37" i="86"/>
  <c r="J37" i="86"/>
  <c r="N39" i="86"/>
  <c r="L39" i="86"/>
  <c r="J39" i="86"/>
  <c r="N41" i="86"/>
  <c r="L41" i="86"/>
  <c r="J41" i="86"/>
  <c r="N43" i="86"/>
  <c r="L43" i="86"/>
  <c r="J43" i="86"/>
  <c r="N45" i="86"/>
  <c r="L45" i="86"/>
  <c r="J45" i="86"/>
  <c r="N47" i="86"/>
  <c r="L47" i="86"/>
  <c r="J47" i="86"/>
  <c r="N49" i="86"/>
  <c r="L49" i="86"/>
  <c r="J49" i="86"/>
  <c r="N51" i="86"/>
  <c r="L51" i="86"/>
  <c r="J51" i="86"/>
  <c r="N53" i="86"/>
  <c r="L53" i="86"/>
  <c r="J53" i="86"/>
  <c r="N55" i="86"/>
  <c r="L55" i="86"/>
  <c r="J55" i="86"/>
  <c r="N57" i="86"/>
  <c r="L57" i="86"/>
  <c r="J57" i="86"/>
  <c r="N59" i="86"/>
  <c r="L59" i="86"/>
  <c r="J59" i="86"/>
  <c r="N61" i="86"/>
  <c r="L61" i="86"/>
  <c r="J61" i="86"/>
  <c r="N63" i="86"/>
  <c r="L63" i="86"/>
  <c r="J63" i="86"/>
  <c r="N65" i="86"/>
  <c r="L65" i="86"/>
  <c r="J65" i="86"/>
  <c r="N67" i="86"/>
  <c r="L67" i="86"/>
  <c r="J67" i="86"/>
  <c r="N69" i="86"/>
  <c r="L69" i="86"/>
  <c r="J69" i="86"/>
  <c r="N71" i="86"/>
  <c r="L71" i="86"/>
  <c r="J71" i="86"/>
  <c r="N73" i="86"/>
  <c r="L73" i="86"/>
  <c r="J73" i="86"/>
  <c r="N75" i="86"/>
  <c r="L75" i="86"/>
  <c r="J75" i="86"/>
  <c r="N77" i="86"/>
  <c r="L77" i="86"/>
  <c r="J77" i="86"/>
  <c r="N32" i="86"/>
  <c r="L32" i="86"/>
  <c r="J32" i="86"/>
  <c r="N44" i="86"/>
  <c r="L44" i="86"/>
  <c r="J44" i="86"/>
  <c r="N54" i="86"/>
  <c r="L54" i="86"/>
  <c r="J54" i="86"/>
  <c r="N60" i="86"/>
  <c r="L60" i="86"/>
  <c r="J60" i="86"/>
  <c r="N70" i="86"/>
  <c r="L70" i="86"/>
  <c r="J70" i="86"/>
  <c r="L26" i="86"/>
  <c r="J26" i="86"/>
  <c r="N38" i="86"/>
  <c r="L38" i="86"/>
  <c r="J38" i="86"/>
  <c r="N50" i="86"/>
  <c r="L50" i="86"/>
  <c r="J50" i="86"/>
  <c r="N66" i="86"/>
  <c r="L66" i="86"/>
  <c r="J66" i="86"/>
  <c r="J11" i="86"/>
  <c r="J13" i="86"/>
  <c r="J15" i="86"/>
  <c r="J17" i="86"/>
  <c r="J18" i="86"/>
  <c r="J20" i="86"/>
  <c r="J21" i="86"/>
  <c r="J22" i="86"/>
  <c r="J23" i="86"/>
  <c r="K24" i="86"/>
  <c r="K32" i="86"/>
  <c r="K36" i="86"/>
  <c r="K44" i="86"/>
  <c r="K52" i="86"/>
  <c r="K56" i="86"/>
  <c r="K60" i="86"/>
  <c r="K64" i="86"/>
  <c r="K72" i="86"/>
  <c r="K76" i="86"/>
  <c r="N40" i="86"/>
  <c r="L40" i="86"/>
  <c r="J40" i="86"/>
  <c r="N48" i="86"/>
  <c r="L48" i="86"/>
  <c r="J48" i="86"/>
  <c r="N58" i="86"/>
  <c r="L58" i="86"/>
  <c r="J58" i="86"/>
  <c r="N68" i="86"/>
  <c r="L68" i="86"/>
  <c r="J68" i="86"/>
  <c r="J10" i="86"/>
  <c r="J12" i="86"/>
  <c r="J14" i="86"/>
  <c r="J16" i="86"/>
  <c r="J19" i="86"/>
  <c r="K30" i="86"/>
  <c r="K34" i="86"/>
  <c r="K38" i="86"/>
  <c r="K42" i="86"/>
  <c r="K46" i="86"/>
  <c r="K50" i="86"/>
  <c r="K54" i="86"/>
  <c r="K58" i="86"/>
  <c r="K62" i="86"/>
  <c r="K66" i="86"/>
  <c r="K70" i="86"/>
  <c r="K74" i="86"/>
  <c r="M24" i="86"/>
  <c r="L25" i="86"/>
  <c r="J25" i="86"/>
  <c r="N28" i="86"/>
  <c r="L28" i="86"/>
  <c r="J28" i="86"/>
  <c r="M30" i="86"/>
  <c r="M32" i="86"/>
  <c r="M34" i="86"/>
  <c r="M36" i="86"/>
  <c r="M38" i="86"/>
  <c r="M40" i="86"/>
  <c r="M42" i="86"/>
  <c r="M44" i="86"/>
  <c r="M46" i="86"/>
  <c r="M48" i="86"/>
  <c r="M50" i="86"/>
  <c r="M52" i="86"/>
  <c r="M54" i="86"/>
  <c r="M56" i="86"/>
  <c r="M58" i="86"/>
  <c r="M60" i="86"/>
  <c r="M62" i="86"/>
  <c r="M64" i="86"/>
  <c r="M66" i="86"/>
  <c r="M68" i="86"/>
  <c r="M70" i="86"/>
  <c r="M72" i="86"/>
  <c r="M74" i="86"/>
  <c r="M76" i="86"/>
  <c r="J78" i="86"/>
  <c r="J79" i="86"/>
  <c r="J80" i="86"/>
  <c r="J81" i="86"/>
  <c r="J82" i="86"/>
  <c r="J83" i="86"/>
  <c r="J84" i="86"/>
  <c r="J85" i="86"/>
  <c r="J86" i="86"/>
  <c r="J87" i="86"/>
  <c r="J88" i="86"/>
  <c r="J89" i="86"/>
  <c r="J90" i="86"/>
  <c r="J91" i="86"/>
  <c r="J92" i="86"/>
  <c r="J93" i="86"/>
  <c r="J94" i="86"/>
  <c r="J95" i="86"/>
  <c r="J96" i="86"/>
  <c r="J97" i="86"/>
  <c r="J98" i="86"/>
  <c r="J99" i="86"/>
  <c r="J100" i="86"/>
  <c r="J101" i="86"/>
  <c r="J102" i="86"/>
  <c r="J103" i="86"/>
  <c r="J104" i="86"/>
  <c r="J105" i="86"/>
  <c r="J106" i="86"/>
  <c r="J107" i="86"/>
  <c r="J108" i="86"/>
  <c r="L78" i="86"/>
  <c r="L79" i="86"/>
  <c r="L80" i="86"/>
  <c r="L81" i="86"/>
  <c r="L82" i="86"/>
  <c r="L83" i="86"/>
  <c r="L84" i="86"/>
  <c r="L85" i="86"/>
  <c r="L86" i="86"/>
  <c r="L87" i="86"/>
  <c r="L88" i="86"/>
  <c r="L89" i="86"/>
  <c r="L90" i="86"/>
  <c r="L91" i="86"/>
  <c r="L92" i="86"/>
  <c r="L93" i="86"/>
  <c r="L94" i="86"/>
  <c r="L95" i="86"/>
  <c r="L96" i="86"/>
  <c r="L97" i="86"/>
  <c r="L98" i="86"/>
  <c r="L99" i="86"/>
  <c r="L100" i="86"/>
  <c r="L101" i="86"/>
  <c r="L102" i="86"/>
  <c r="L103" i="86"/>
  <c r="L104" i="86"/>
  <c r="L105" i="86"/>
  <c r="L106" i="86"/>
  <c r="L107" i="86"/>
  <c r="L108" i="86"/>
  <c r="I109" i="81"/>
  <c r="J109" i="81"/>
  <c r="I110" i="81"/>
  <c r="J110" i="81"/>
  <c r="I111" i="81"/>
  <c r="J111" i="81"/>
  <c r="I112" i="81"/>
  <c r="J112" i="81"/>
  <c r="I113" i="81"/>
  <c r="J113" i="81"/>
  <c r="I114" i="81"/>
  <c r="J114" i="81"/>
  <c r="I115" i="81"/>
  <c r="J115" i="81"/>
  <c r="I116" i="81"/>
  <c r="J116" i="81"/>
  <c r="I117" i="81"/>
  <c r="J117" i="81"/>
  <c r="I118" i="81"/>
  <c r="J118" i="81"/>
  <c r="I119" i="81"/>
  <c r="J119" i="81"/>
  <c r="I120" i="81"/>
  <c r="J120" i="81"/>
  <c r="I121" i="81"/>
  <c r="J121" i="81"/>
  <c r="I122" i="81"/>
  <c r="J122" i="81"/>
  <c r="I123" i="81"/>
  <c r="J123" i="81"/>
  <c r="I124" i="81"/>
  <c r="J124" i="81"/>
  <c r="I125" i="81"/>
  <c r="J125" i="81"/>
  <c r="I126" i="81"/>
  <c r="J126" i="81"/>
  <c r="I127" i="81"/>
  <c r="J127" i="81"/>
  <c r="I128" i="81"/>
  <c r="J128" i="81"/>
  <c r="I129" i="81"/>
  <c r="J129" i="81"/>
  <c r="I130" i="81"/>
  <c r="J130" i="81"/>
  <c r="I131" i="81"/>
  <c r="J131" i="81"/>
  <c r="I132" i="81"/>
  <c r="J132" i="81"/>
  <c r="I133" i="81"/>
  <c r="J133" i="81"/>
  <c r="I134" i="81"/>
  <c r="J134" i="81"/>
  <c r="I135" i="81"/>
  <c r="J135" i="81"/>
  <c r="I136" i="81"/>
  <c r="J136" i="81"/>
  <c r="I137" i="81"/>
  <c r="J137" i="81"/>
  <c r="I138" i="81"/>
  <c r="J138" i="81"/>
  <c r="I139" i="81"/>
  <c r="J139" i="81"/>
  <c r="I140" i="81"/>
  <c r="J140" i="81"/>
  <c r="I141" i="81"/>
  <c r="J141" i="81"/>
  <c r="I142" i="81"/>
  <c r="J142" i="81"/>
  <c r="I143" i="81"/>
  <c r="J143" i="81"/>
  <c r="I144" i="81"/>
  <c r="J144" i="81"/>
  <c r="I145" i="81"/>
  <c r="J145" i="81"/>
  <c r="I146" i="81"/>
  <c r="J146" i="81"/>
  <c r="I147" i="81"/>
  <c r="J147" i="81"/>
  <c r="I148" i="81"/>
  <c r="J148" i="81"/>
  <c r="I149" i="81"/>
  <c r="J149" i="81"/>
  <c r="I150" i="81"/>
  <c r="J150" i="81"/>
  <c r="I151" i="81"/>
  <c r="J151" i="81"/>
  <c r="I152" i="81"/>
  <c r="J152" i="81"/>
  <c r="I153" i="81"/>
  <c r="J153" i="81"/>
  <c r="I154" i="81"/>
  <c r="J154" i="81"/>
  <c r="I155" i="81"/>
  <c r="J155" i="81"/>
  <c r="I156" i="81"/>
  <c r="J156" i="81"/>
  <c r="I157" i="81"/>
  <c r="J157" i="81"/>
  <c r="I158" i="81"/>
  <c r="J158" i="81"/>
  <c r="I159" i="81"/>
  <c r="J159" i="81"/>
  <c r="I160" i="81"/>
  <c r="J160" i="81"/>
  <c r="I161" i="81"/>
  <c r="J161" i="81"/>
  <c r="I162" i="81"/>
  <c r="J162" i="81"/>
  <c r="I163" i="81"/>
  <c r="J163" i="81"/>
  <c r="I164" i="81"/>
  <c r="J164" i="81"/>
  <c r="I165" i="81"/>
  <c r="J165" i="81"/>
  <c r="I166" i="81"/>
  <c r="J166" i="81"/>
  <c r="I167" i="81"/>
  <c r="J167" i="81"/>
  <c r="I168" i="81"/>
  <c r="J168" i="81"/>
  <c r="I169" i="81"/>
  <c r="J169" i="81"/>
  <c r="I170" i="81"/>
  <c r="J170" i="81"/>
  <c r="I171" i="81"/>
  <c r="J171" i="81"/>
  <c r="I172" i="81"/>
  <c r="J172" i="81"/>
  <c r="I173" i="81"/>
  <c r="J173" i="81"/>
  <c r="I174" i="81"/>
  <c r="J174" i="81"/>
  <c r="I175" i="81"/>
  <c r="J175" i="81"/>
  <c r="I176" i="81"/>
  <c r="J176" i="81"/>
  <c r="I177" i="81"/>
  <c r="J177" i="81"/>
  <c r="I178" i="81"/>
  <c r="J178" i="81"/>
  <c r="I179" i="81"/>
  <c r="J179" i="81"/>
  <c r="I180" i="81"/>
  <c r="J180" i="81"/>
  <c r="I181" i="81"/>
  <c r="J181" i="81"/>
  <c r="I182" i="81"/>
  <c r="J182" i="81"/>
  <c r="I183" i="81"/>
  <c r="J183" i="81"/>
  <c r="I184" i="81"/>
  <c r="J184" i="81"/>
  <c r="I185" i="81"/>
  <c r="J185" i="81"/>
  <c r="I186" i="81"/>
  <c r="J186" i="81"/>
  <c r="I187" i="81"/>
  <c r="J187" i="81"/>
  <c r="I188" i="81"/>
  <c r="J188" i="81"/>
  <c r="I189" i="81"/>
  <c r="J189" i="81"/>
  <c r="I190" i="81"/>
  <c r="J190" i="81"/>
  <c r="I191" i="81"/>
  <c r="J191" i="81"/>
  <c r="I192" i="81"/>
  <c r="J192" i="81"/>
  <c r="I193" i="81"/>
  <c r="J193" i="81"/>
  <c r="I194" i="81"/>
  <c r="J194" i="81"/>
  <c r="I195" i="81"/>
  <c r="J195" i="81"/>
  <c r="I196" i="81"/>
  <c r="J196" i="81"/>
  <c r="I197" i="81"/>
  <c r="J197" i="81"/>
  <c r="I198" i="81"/>
  <c r="J198" i="81"/>
  <c r="I199" i="81"/>
  <c r="J199" i="81"/>
  <c r="I200" i="81"/>
  <c r="J200" i="81"/>
  <c r="I201" i="81"/>
  <c r="J201" i="81"/>
  <c r="I202" i="81"/>
  <c r="J202" i="81"/>
  <c r="I203" i="81"/>
  <c r="J203" i="81"/>
  <c r="I204" i="81"/>
  <c r="J204" i="81"/>
  <c r="I205" i="81"/>
  <c r="J205" i="81"/>
  <c r="I206" i="81"/>
  <c r="J206" i="81"/>
  <c r="I207" i="81"/>
  <c r="J207" i="81"/>
  <c r="I208" i="81"/>
  <c r="J208" i="81"/>
  <c r="I209" i="81"/>
  <c r="J209" i="81"/>
  <c r="I210" i="81"/>
  <c r="J210" i="81"/>
  <c r="I211" i="81"/>
  <c r="J211" i="81"/>
  <c r="I212" i="81"/>
  <c r="J212" i="81"/>
  <c r="I213" i="81"/>
  <c r="J213" i="81"/>
  <c r="I214" i="81"/>
  <c r="J214" i="81"/>
  <c r="I215" i="81"/>
  <c r="J215" i="81"/>
  <c r="I216" i="81"/>
  <c r="J216" i="81"/>
  <c r="I217" i="81"/>
  <c r="J217" i="81"/>
  <c r="I218" i="81"/>
  <c r="J218" i="81"/>
  <c r="I219" i="81"/>
  <c r="J219" i="81"/>
  <c r="I220" i="81"/>
  <c r="J220" i="81"/>
  <c r="I221" i="81"/>
  <c r="J221" i="81"/>
  <c r="I222" i="81"/>
  <c r="J222" i="81"/>
  <c r="I223" i="81"/>
  <c r="J223" i="81"/>
  <c r="I224" i="81"/>
  <c r="J224" i="81"/>
  <c r="I225" i="81"/>
  <c r="J225" i="81"/>
  <c r="I226" i="81"/>
  <c r="J226" i="81"/>
  <c r="I227" i="81"/>
  <c r="J227" i="81"/>
  <c r="I228" i="81"/>
  <c r="J228" i="81"/>
  <c r="I229" i="81"/>
  <c r="J229" i="81"/>
  <c r="I230" i="81"/>
  <c r="J230" i="81"/>
  <c r="I231" i="81"/>
  <c r="J231" i="81"/>
  <c r="I232" i="81"/>
  <c r="J232" i="81"/>
  <c r="I233" i="81"/>
  <c r="J233" i="81"/>
  <c r="I234" i="81"/>
  <c r="J234" i="81"/>
  <c r="I235" i="81"/>
  <c r="J235" i="81"/>
  <c r="I236" i="81"/>
  <c r="J236" i="81"/>
  <c r="I237" i="81"/>
  <c r="J237" i="81"/>
  <c r="I238" i="81"/>
  <c r="J238" i="81"/>
  <c r="I239" i="81"/>
  <c r="J239" i="81"/>
  <c r="I240" i="81"/>
  <c r="J240" i="81"/>
  <c r="I241" i="81"/>
  <c r="J241" i="81"/>
  <c r="I242" i="81"/>
  <c r="J242" i="81"/>
  <c r="I243" i="81"/>
  <c r="J243" i="81"/>
  <c r="I244" i="81"/>
  <c r="J244" i="81"/>
  <c r="I245" i="81"/>
  <c r="J245" i="81"/>
  <c r="I246" i="81"/>
  <c r="J246" i="81"/>
  <c r="I247" i="81"/>
  <c r="J247" i="81"/>
  <c r="I248" i="81"/>
  <c r="J248" i="81"/>
  <c r="I249" i="81"/>
  <c r="J249" i="81"/>
  <c r="I250" i="81"/>
  <c r="J250" i="81"/>
  <c r="I251" i="81"/>
  <c r="J251" i="81"/>
  <c r="I252" i="81"/>
  <c r="J252" i="81"/>
  <c r="I253" i="81"/>
  <c r="J253" i="81"/>
  <c r="I254" i="81"/>
  <c r="J254" i="81"/>
  <c r="I255" i="81"/>
  <c r="J255" i="81"/>
  <c r="I256" i="81"/>
  <c r="J256" i="81"/>
  <c r="I257" i="81"/>
  <c r="J257" i="81"/>
  <c r="I258" i="81"/>
  <c r="J258" i="81"/>
  <c r="I259" i="81"/>
  <c r="J259" i="81"/>
  <c r="I109" i="80"/>
  <c r="J109" i="80"/>
  <c r="I110" i="80"/>
  <c r="J110" i="80"/>
  <c r="I111" i="80"/>
  <c r="J111" i="80"/>
  <c r="I112" i="80"/>
  <c r="J112" i="80"/>
  <c r="I113" i="80"/>
  <c r="J113" i="80"/>
  <c r="I114" i="80"/>
  <c r="J114" i="80"/>
  <c r="I115" i="80"/>
  <c r="J115" i="80"/>
  <c r="I116" i="80"/>
  <c r="J116" i="80"/>
  <c r="I117" i="80"/>
  <c r="J117" i="80"/>
  <c r="I118" i="80"/>
  <c r="J118" i="80"/>
  <c r="I119" i="80"/>
  <c r="J119" i="80"/>
  <c r="I120" i="80"/>
  <c r="J120" i="80"/>
  <c r="I121" i="80"/>
  <c r="J121" i="80"/>
  <c r="I122" i="80"/>
  <c r="J122" i="80"/>
  <c r="I123" i="80"/>
  <c r="J123" i="80"/>
  <c r="I124" i="80"/>
  <c r="J124" i="80"/>
  <c r="I125" i="80"/>
  <c r="J125" i="80"/>
  <c r="I126" i="80"/>
  <c r="J126" i="80"/>
  <c r="I127" i="80"/>
  <c r="J127" i="80"/>
  <c r="I128" i="80"/>
  <c r="J128" i="80"/>
  <c r="I129" i="80"/>
  <c r="J129" i="80"/>
  <c r="I130" i="80"/>
  <c r="J130" i="80"/>
  <c r="I131" i="80"/>
  <c r="J131" i="80"/>
  <c r="I132" i="80"/>
  <c r="J132" i="80"/>
  <c r="I133" i="80"/>
  <c r="J133" i="80"/>
  <c r="I134" i="80"/>
  <c r="J134" i="80"/>
  <c r="I135" i="80"/>
  <c r="J135" i="80"/>
  <c r="I136" i="80"/>
  <c r="J136" i="80"/>
  <c r="I137" i="80"/>
  <c r="J137" i="80"/>
  <c r="I138" i="80"/>
  <c r="J138" i="80"/>
  <c r="I139" i="80"/>
  <c r="J139" i="80"/>
  <c r="I140" i="80"/>
  <c r="J140" i="80"/>
  <c r="I141" i="80"/>
  <c r="J141" i="80"/>
  <c r="I142" i="80"/>
  <c r="J142" i="80"/>
  <c r="I143" i="80"/>
  <c r="J143" i="80"/>
  <c r="I144" i="80"/>
  <c r="J144" i="80"/>
  <c r="I145" i="80"/>
  <c r="J145" i="80"/>
  <c r="I146" i="80"/>
  <c r="J146" i="80"/>
  <c r="I147" i="80"/>
  <c r="J147" i="80"/>
  <c r="I148" i="80"/>
  <c r="J148" i="80"/>
  <c r="I149" i="80"/>
  <c r="J149" i="80"/>
  <c r="I150" i="80"/>
  <c r="J150" i="80"/>
  <c r="I151" i="80"/>
  <c r="J151" i="80"/>
  <c r="I152" i="80"/>
  <c r="J152" i="80"/>
  <c r="I153" i="80"/>
  <c r="J153" i="80"/>
  <c r="I154" i="80"/>
  <c r="J154" i="80"/>
  <c r="I155" i="80"/>
  <c r="J155" i="80"/>
  <c r="I156" i="80"/>
  <c r="J156" i="80"/>
  <c r="I157" i="80"/>
  <c r="J157" i="80"/>
  <c r="I158" i="80"/>
  <c r="J158" i="80"/>
  <c r="I159" i="80"/>
  <c r="J159" i="80"/>
  <c r="I160" i="80"/>
  <c r="J160" i="80"/>
  <c r="I161" i="80"/>
  <c r="J161" i="80"/>
  <c r="I162" i="80"/>
  <c r="J162" i="80"/>
  <c r="I163" i="80"/>
  <c r="J163" i="80"/>
  <c r="I164" i="80"/>
  <c r="J164" i="80"/>
  <c r="I165" i="80"/>
  <c r="J165" i="80"/>
  <c r="I166" i="80"/>
  <c r="J166" i="80"/>
  <c r="I167" i="80"/>
  <c r="J167" i="80"/>
  <c r="I168" i="80"/>
  <c r="J168" i="80"/>
  <c r="I169" i="80"/>
  <c r="J169" i="80"/>
  <c r="I170" i="80"/>
  <c r="J170" i="80"/>
  <c r="I171" i="80"/>
  <c r="J171" i="80"/>
  <c r="I172" i="80"/>
  <c r="J172" i="80"/>
  <c r="I173" i="80"/>
  <c r="J173" i="80"/>
  <c r="I174" i="80"/>
  <c r="J174" i="80"/>
  <c r="I175" i="80"/>
  <c r="J175" i="80"/>
  <c r="I176" i="80"/>
  <c r="J176" i="80"/>
  <c r="I177" i="80"/>
  <c r="J177" i="80"/>
  <c r="I178" i="80"/>
  <c r="J178" i="80"/>
  <c r="I179" i="80"/>
  <c r="J179" i="80"/>
  <c r="I180" i="80"/>
  <c r="J180" i="80"/>
  <c r="I181" i="80"/>
  <c r="J181" i="80"/>
  <c r="I182" i="80"/>
  <c r="J182" i="80"/>
  <c r="I183" i="80"/>
  <c r="J183" i="80"/>
  <c r="I184" i="80"/>
  <c r="J184" i="80"/>
  <c r="I185" i="80"/>
  <c r="J185" i="80"/>
  <c r="I186" i="80"/>
  <c r="J186" i="80"/>
  <c r="I187" i="80"/>
  <c r="J187" i="80"/>
  <c r="I188" i="80"/>
  <c r="J188" i="80"/>
  <c r="I189" i="80"/>
  <c r="J189" i="80"/>
  <c r="I190" i="80"/>
  <c r="J190" i="80"/>
  <c r="I191" i="80"/>
  <c r="J191" i="80"/>
  <c r="I192" i="80"/>
  <c r="J192" i="80"/>
  <c r="I193" i="80"/>
  <c r="J193" i="80"/>
  <c r="I194" i="80"/>
  <c r="J194" i="80"/>
  <c r="I195" i="80"/>
  <c r="J195" i="80"/>
  <c r="I196" i="80"/>
  <c r="J196" i="80"/>
  <c r="I197" i="80"/>
  <c r="J197" i="80"/>
  <c r="I198" i="80"/>
  <c r="J198" i="80"/>
  <c r="I199" i="80"/>
  <c r="J199" i="80"/>
  <c r="I200" i="80"/>
  <c r="J200" i="80"/>
  <c r="I201" i="80"/>
  <c r="J201" i="80"/>
  <c r="I202" i="80"/>
  <c r="J202" i="80"/>
  <c r="I203" i="80"/>
  <c r="J203" i="80"/>
  <c r="I204" i="80"/>
  <c r="J204" i="80"/>
  <c r="I205" i="80"/>
  <c r="J205" i="80"/>
  <c r="I206" i="80"/>
  <c r="J206" i="80"/>
  <c r="I207" i="80"/>
  <c r="J207" i="80"/>
  <c r="I208" i="80"/>
  <c r="J208" i="80"/>
  <c r="I209" i="80"/>
  <c r="J209" i="80"/>
  <c r="I210" i="80"/>
  <c r="J210" i="80"/>
  <c r="I211" i="80"/>
  <c r="J211" i="80"/>
  <c r="I212" i="80"/>
  <c r="J212" i="80"/>
  <c r="I213" i="80"/>
  <c r="J213" i="80"/>
  <c r="I214" i="80"/>
  <c r="J214" i="80"/>
  <c r="I215" i="80"/>
  <c r="J215" i="80"/>
  <c r="I216" i="80"/>
  <c r="J216" i="80"/>
  <c r="I217" i="80"/>
  <c r="J217" i="80"/>
  <c r="I218" i="80"/>
  <c r="J218" i="80"/>
  <c r="I219" i="80"/>
  <c r="J219" i="80"/>
  <c r="I220" i="80"/>
  <c r="J220" i="80"/>
  <c r="I221" i="80"/>
  <c r="J221" i="80"/>
  <c r="I222" i="80"/>
  <c r="J222" i="80"/>
  <c r="I223" i="80"/>
  <c r="J223" i="80"/>
  <c r="I224" i="80"/>
  <c r="J224" i="80"/>
  <c r="I225" i="80"/>
  <c r="J225" i="80"/>
  <c r="I226" i="80"/>
  <c r="J226" i="80"/>
  <c r="I227" i="80"/>
  <c r="J227" i="80"/>
  <c r="I228" i="80"/>
  <c r="J228" i="80"/>
  <c r="I229" i="80"/>
  <c r="J229" i="80"/>
  <c r="I230" i="80"/>
  <c r="J230" i="80"/>
  <c r="I231" i="80"/>
  <c r="J231" i="80"/>
  <c r="I232" i="80"/>
  <c r="J232" i="80"/>
  <c r="I233" i="80"/>
  <c r="J233" i="80"/>
  <c r="I234" i="80"/>
  <c r="J234" i="80"/>
  <c r="I235" i="80"/>
  <c r="J235" i="80"/>
  <c r="I236" i="80"/>
  <c r="J236" i="80"/>
  <c r="I237" i="80"/>
  <c r="J237" i="80"/>
  <c r="I238" i="80"/>
  <c r="J238" i="80"/>
  <c r="I239" i="80"/>
  <c r="J239" i="80"/>
  <c r="I240" i="80"/>
  <c r="J240" i="80"/>
  <c r="I241" i="80"/>
  <c r="J241" i="80"/>
  <c r="I242" i="80"/>
  <c r="J242" i="80"/>
  <c r="I243" i="80"/>
  <c r="J243" i="80"/>
  <c r="I244" i="80"/>
  <c r="J244" i="80"/>
  <c r="I245" i="80"/>
  <c r="J245" i="80"/>
  <c r="I246" i="80"/>
  <c r="J246" i="80"/>
  <c r="I247" i="80"/>
  <c r="J247" i="80"/>
  <c r="I248" i="80"/>
  <c r="J248" i="80"/>
  <c r="I249" i="80"/>
  <c r="J249" i="80"/>
  <c r="I250" i="80"/>
  <c r="J250" i="80"/>
  <c r="I251" i="80"/>
  <c r="J251" i="80"/>
  <c r="I252" i="80"/>
  <c r="J252" i="80"/>
  <c r="I253" i="80"/>
  <c r="J253" i="80"/>
  <c r="I254" i="80"/>
  <c r="J254" i="80"/>
  <c r="I255" i="80"/>
  <c r="J255" i="80"/>
  <c r="I256" i="80"/>
  <c r="J256" i="80"/>
  <c r="I257" i="80"/>
  <c r="J257" i="80"/>
  <c r="I258" i="80"/>
  <c r="J258" i="80"/>
  <c r="I259" i="80"/>
  <c r="J259" i="80"/>
  <c r="I109" i="78"/>
  <c r="J109" i="78"/>
  <c r="I110" i="78"/>
  <c r="J110" i="78"/>
  <c r="I111" i="78"/>
  <c r="J111" i="78"/>
  <c r="I112" i="78"/>
  <c r="J112" i="78"/>
  <c r="I113" i="78"/>
  <c r="J113" i="78"/>
  <c r="I114" i="78"/>
  <c r="J114" i="78"/>
  <c r="I115" i="78"/>
  <c r="J115" i="78"/>
  <c r="I116" i="78"/>
  <c r="J116" i="78"/>
  <c r="I117" i="78"/>
  <c r="J117" i="78"/>
  <c r="I118" i="78"/>
  <c r="J118" i="78"/>
  <c r="I119" i="78"/>
  <c r="J119" i="78"/>
  <c r="I120" i="78"/>
  <c r="J120" i="78"/>
  <c r="I121" i="78"/>
  <c r="J121" i="78"/>
  <c r="I122" i="78"/>
  <c r="J122" i="78"/>
  <c r="I123" i="78"/>
  <c r="J123" i="78"/>
  <c r="I124" i="78"/>
  <c r="J124" i="78"/>
  <c r="I125" i="78"/>
  <c r="J125" i="78"/>
  <c r="I126" i="78"/>
  <c r="J126" i="78"/>
  <c r="I127" i="78"/>
  <c r="J127" i="78"/>
  <c r="I128" i="78"/>
  <c r="J128" i="78"/>
  <c r="I129" i="78"/>
  <c r="J129" i="78"/>
  <c r="I130" i="78"/>
  <c r="J130" i="78"/>
  <c r="I131" i="78"/>
  <c r="J131" i="78"/>
  <c r="I132" i="78"/>
  <c r="J132" i="78"/>
  <c r="I133" i="78"/>
  <c r="J133" i="78"/>
  <c r="I134" i="78"/>
  <c r="J134" i="78"/>
  <c r="I135" i="78"/>
  <c r="J135" i="78"/>
  <c r="I136" i="78"/>
  <c r="J136" i="78"/>
  <c r="I137" i="78"/>
  <c r="J137" i="78"/>
  <c r="I138" i="78"/>
  <c r="J138" i="78"/>
  <c r="I139" i="78"/>
  <c r="J139" i="78"/>
  <c r="I140" i="78"/>
  <c r="J140" i="78"/>
  <c r="I141" i="78"/>
  <c r="J141" i="78"/>
  <c r="I142" i="78"/>
  <c r="J142" i="78"/>
  <c r="I143" i="78"/>
  <c r="J143" i="78"/>
  <c r="I144" i="78"/>
  <c r="J144" i="78"/>
  <c r="I145" i="78"/>
  <c r="J145" i="78"/>
  <c r="I146" i="78"/>
  <c r="J146" i="78"/>
  <c r="I147" i="78"/>
  <c r="J147" i="78"/>
  <c r="I148" i="78"/>
  <c r="J148" i="78"/>
  <c r="I149" i="78"/>
  <c r="J149" i="78"/>
  <c r="I150" i="78"/>
  <c r="J150" i="78"/>
  <c r="I151" i="78"/>
  <c r="J151" i="78"/>
  <c r="I152" i="78"/>
  <c r="J152" i="78"/>
  <c r="I153" i="78"/>
  <c r="J153" i="78"/>
  <c r="I154" i="78"/>
  <c r="J154" i="78"/>
  <c r="I155" i="78"/>
  <c r="J155" i="78"/>
  <c r="I156" i="78"/>
  <c r="J156" i="78"/>
  <c r="I157" i="78"/>
  <c r="J157" i="78"/>
  <c r="I158" i="78"/>
  <c r="J158" i="78"/>
  <c r="I159" i="78"/>
  <c r="J159" i="78"/>
  <c r="I160" i="78"/>
  <c r="J160" i="78"/>
  <c r="I161" i="78"/>
  <c r="J161" i="78"/>
  <c r="I162" i="78"/>
  <c r="J162" i="78"/>
  <c r="I163" i="78"/>
  <c r="J163" i="78"/>
  <c r="I164" i="78"/>
  <c r="J164" i="78"/>
  <c r="I165" i="78"/>
  <c r="J165" i="78"/>
  <c r="I166" i="78"/>
  <c r="J166" i="78"/>
  <c r="I167" i="78"/>
  <c r="J167" i="78"/>
  <c r="I168" i="78"/>
  <c r="J168" i="78"/>
  <c r="I169" i="78"/>
  <c r="J169" i="78"/>
  <c r="I170" i="78"/>
  <c r="J170" i="78"/>
  <c r="I171" i="78"/>
  <c r="J171" i="78"/>
  <c r="I172" i="78"/>
  <c r="J172" i="78"/>
  <c r="I173" i="78"/>
  <c r="J173" i="78"/>
  <c r="I174" i="78"/>
  <c r="J174" i="78"/>
  <c r="I175" i="78"/>
  <c r="J175" i="78"/>
  <c r="I176" i="78"/>
  <c r="J176" i="78"/>
  <c r="I177" i="78"/>
  <c r="J177" i="78"/>
  <c r="I178" i="78"/>
  <c r="J178" i="78"/>
  <c r="I179" i="78"/>
  <c r="J179" i="78"/>
  <c r="I180" i="78"/>
  <c r="J180" i="78"/>
  <c r="I181" i="78"/>
  <c r="J181" i="78"/>
  <c r="I182" i="78"/>
  <c r="J182" i="78"/>
  <c r="I183" i="78"/>
  <c r="J183" i="78"/>
  <c r="I184" i="78"/>
  <c r="J184" i="78"/>
  <c r="I185" i="78"/>
  <c r="J185" i="78"/>
  <c r="I186" i="78"/>
  <c r="J186" i="78"/>
  <c r="I187" i="78"/>
  <c r="J187" i="78"/>
  <c r="I188" i="78"/>
  <c r="J188" i="78"/>
  <c r="I189" i="78"/>
  <c r="J189" i="78"/>
  <c r="I190" i="78"/>
  <c r="J190" i="78"/>
  <c r="I191" i="78"/>
  <c r="J191" i="78"/>
  <c r="I192" i="78"/>
  <c r="J192" i="78"/>
  <c r="I193" i="78"/>
  <c r="J193" i="78"/>
  <c r="I194" i="78"/>
  <c r="J194" i="78"/>
  <c r="I195" i="78"/>
  <c r="J195" i="78"/>
  <c r="I196" i="78"/>
  <c r="J196" i="78"/>
  <c r="I197" i="78"/>
  <c r="J197" i="78"/>
  <c r="I198" i="78"/>
  <c r="J198" i="78"/>
  <c r="I199" i="78"/>
  <c r="J199" i="78"/>
  <c r="I200" i="78"/>
  <c r="J200" i="78"/>
  <c r="I201" i="78"/>
  <c r="J201" i="78"/>
  <c r="I202" i="78"/>
  <c r="J202" i="78"/>
  <c r="I203" i="78"/>
  <c r="J203" i="78"/>
  <c r="I204" i="78"/>
  <c r="J204" i="78"/>
  <c r="I205" i="78"/>
  <c r="J205" i="78"/>
  <c r="I206" i="78"/>
  <c r="J206" i="78"/>
  <c r="I207" i="78"/>
  <c r="J207" i="78"/>
  <c r="I208" i="78"/>
  <c r="J208" i="78"/>
  <c r="I209" i="78"/>
  <c r="J209" i="78"/>
  <c r="I210" i="78"/>
  <c r="J210" i="78"/>
  <c r="I211" i="78"/>
  <c r="J211" i="78"/>
  <c r="I212" i="78"/>
  <c r="J212" i="78"/>
  <c r="I213" i="78"/>
  <c r="J213" i="78"/>
  <c r="I214" i="78"/>
  <c r="J214" i="78"/>
  <c r="I215" i="78"/>
  <c r="J215" i="78"/>
  <c r="I216" i="78"/>
  <c r="J216" i="78"/>
  <c r="I217" i="78"/>
  <c r="J217" i="78"/>
  <c r="I218" i="78"/>
  <c r="J218" i="78"/>
  <c r="I219" i="78"/>
  <c r="J219" i="78"/>
  <c r="I220" i="78"/>
  <c r="J220" i="78"/>
  <c r="I221" i="78"/>
  <c r="J221" i="78"/>
  <c r="I222" i="78"/>
  <c r="J222" i="78"/>
  <c r="I223" i="78"/>
  <c r="J223" i="78"/>
  <c r="I224" i="78"/>
  <c r="J224" i="78"/>
  <c r="I225" i="78"/>
  <c r="J225" i="78"/>
  <c r="I226" i="78"/>
  <c r="J226" i="78"/>
  <c r="I227" i="78"/>
  <c r="J227" i="78"/>
  <c r="I228" i="78"/>
  <c r="J228" i="78"/>
  <c r="I229" i="78"/>
  <c r="J229" i="78"/>
  <c r="I230" i="78"/>
  <c r="J230" i="78"/>
  <c r="I231" i="78"/>
  <c r="J231" i="78"/>
  <c r="I232" i="78"/>
  <c r="J232" i="78"/>
  <c r="I233" i="78"/>
  <c r="J233" i="78"/>
  <c r="I234" i="78"/>
  <c r="J234" i="78"/>
  <c r="I235" i="78"/>
  <c r="J235" i="78"/>
  <c r="I236" i="78"/>
  <c r="J236" i="78"/>
  <c r="I237" i="78"/>
  <c r="J237" i="78"/>
  <c r="I238" i="78"/>
  <c r="J238" i="78"/>
  <c r="I239" i="78"/>
  <c r="J239" i="78"/>
  <c r="I240" i="78"/>
  <c r="J240" i="78"/>
  <c r="I241" i="78"/>
  <c r="J241" i="78"/>
  <c r="I242" i="78"/>
  <c r="J242" i="78"/>
  <c r="I243" i="78"/>
  <c r="J243" i="78"/>
  <c r="I244" i="78"/>
  <c r="J244" i="78"/>
  <c r="I245" i="78"/>
  <c r="J245" i="78"/>
  <c r="I246" i="78"/>
  <c r="J246" i="78"/>
  <c r="I247" i="78"/>
  <c r="J247" i="78"/>
  <c r="I248" i="78"/>
  <c r="J248" i="78"/>
  <c r="I249" i="78"/>
  <c r="J249" i="78"/>
  <c r="I250" i="78"/>
  <c r="J250" i="78"/>
  <c r="I251" i="78"/>
  <c r="J251" i="78"/>
  <c r="I252" i="78"/>
  <c r="J252" i="78"/>
  <c r="I253" i="78"/>
  <c r="J253" i="78"/>
  <c r="I254" i="78"/>
  <c r="J254" i="78"/>
  <c r="I255" i="78"/>
  <c r="J255" i="78"/>
  <c r="I256" i="78"/>
  <c r="J256" i="78"/>
  <c r="I257" i="78"/>
  <c r="J257" i="78"/>
  <c r="I258" i="78"/>
  <c r="J258" i="78"/>
  <c r="I259" i="78"/>
  <c r="J259" i="78"/>
  <c r="I109" i="77"/>
  <c r="J109" i="77"/>
  <c r="I110" i="77"/>
  <c r="J110" i="77"/>
  <c r="I111" i="77"/>
  <c r="J111" i="77"/>
  <c r="I112" i="77"/>
  <c r="J112" i="77"/>
  <c r="I113" i="77"/>
  <c r="J113" i="77"/>
  <c r="I114" i="77"/>
  <c r="J114" i="77"/>
  <c r="I115" i="77"/>
  <c r="J115" i="77"/>
  <c r="I116" i="77"/>
  <c r="J116" i="77"/>
  <c r="I117" i="77"/>
  <c r="J117" i="77"/>
  <c r="I118" i="77"/>
  <c r="J118" i="77"/>
  <c r="I119" i="77"/>
  <c r="J119" i="77"/>
  <c r="I120" i="77"/>
  <c r="J120" i="77"/>
  <c r="I121" i="77"/>
  <c r="J121" i="77"/>
  <c r="I122" i="77"/>
  <c r="J122" i="77"/>
  <c r="I123" i="77"/>
  <c r="J123" i="77"/>
  <c r="I124" i="77"/>
  <c r="J124" i="77"/>
  <c r="I125" i="77"/>
  <c r="J125" i="77"/>
  <c r="I126" i="77"/>
  <c r="J126" i="77"/>
  <c r="I127" i="77"/>
  <c r="J127" i="77"/>
  <c r="I128" i="77"/>
  <c r="J128" i="77"/>
  <c r="I129" i="77"/>
  <c r="J129" i="77"/>
  <c r="I130" i="77"/>
  <c r="J130" i="77"/>
  <c r="I131" i="77"/>
  <c r="J131" i="77"/>
  <c r="I132" i="77"/>
  <c r="J132" i="77"/>
  <c r="I133" i="77"/>
  <c r="J133" i="77"/>
  <c r="I134" i="77"/>
  <c r="J134" i="77"/>
  <c r="I135" i="77"/>
  <c r="J135" i="77"/>
  <c r="I136" i="77"/>
  <c r="J136" i="77"/>
  <c r="I137" i="77"/>
  <c r="J137" i="77"/>
  <c r="I138" i="77"/>
  <c r="J138" i="77"/>
  <c r="I139" i="77"/>
  <c r="J139" i="77"/>
  <c r="I140" i="77"/>
  <c r="J140" i="77"/>
  <c r="I141" i="77"/>
  <c r="J141" i="77"/>
  <c r="I142" i="77"/>
  <c r="J142" i="77"/>
  <c r="I143" i="77"/>
  <c r="J143" i="77"/>
  <c r="I144" i="77"/>
  <c r="J144" i="77"/>
  <c r="I145" i="77"/>
  <c r="J145" i="77"/>
  <c r="I146" i="77"/>
  <c r="J146" i="77"/>
  <c r="I147" i="77"/>
  <c r="J147" i="77"/>
  <c r="I148" i="77"/>
  <c r="J148" i="77"/>
  <c r="I149" i="77"/>
  <c r="J149" i="77"/>
  <c r="I150" i="77"/>
  <c r="J150" i="77"/>
  <c r="I151" i="77"/>
  <c r="J151" i="77"/>
  <c r="I152" i="77"/>
  <c r="J152" i="77"/>
  <c r="I153" i="77"/>
  <c r="J153" i="77"/>
  <c r="I154" i="77"/>
  <c r="J154" i="77"/>
  <c r="I155" i="77"/>
  <c r="J155" i="77"/>
  <c r="I156" i="77"/>
  <c r="J156" i="77"/>
  <c r="I157" i="77"/>
  <c r="J157" i="77"/>
  <c r="I158" i="77"/>
  <c r="J158" i="77"/>
  <c r="I159" i="77"/>
  <c r="J159" i="77"/>
  <c r="I160" i="77"/>
  <c r="J160" i="77"/>
  <c r="I161" i="77"/>
  <c r="J161" i="77"/>
  <c r="I162" i="77"/>
  <c r="J162" i="77"/>
  <c r="I163" i="77"/>
  <c r="J163" i="77"/>
  <c r="I164" i="77"/>
  <c r="J164" i="77"/>
  <c r="I165" i="77"/>
  <c r="J165" i="77"/>
  <c r="I166" i="77"/>
  <c r="J166" i="77"/>
  <c r="I167" i="77"/>
  <c r="J167" i="77"/>
  <c r="I168" i="77"/>
  <c r="J168" i="77"/>
  <c r="I169" i="77"/>
  <c r="J169" i="77"/>
  <c r="I170" i="77"/>
  <c r="J170" i="77"/>
  <c r="I171" i="77"/>
  <c r="J171" i="77"/>
  <c r="I172" i="77"/>
  <c r="J172" i="77"/>
  <c r="I173" i="77"/>
  <c r="J173" i="77"/>
  <c r="I174" i="77"/>
  <c r="J174" i="77"/>
  <c r="I175" i="77"/>
  <c r="J175" i="77"/>
  <c r="I176" i="77"/>
  <c r="J176" i="77"/>
  <c r="I177" i="77"/>
  <c r="J177" i="77"/>
  <c r="I178" i="77"/>
  <c r="J178" i="77"/>
  <c r="I179" i="77"/>
  <c r="J179" i="77"/>
  <c r="I180" i="77"/>
  <c r="J180" i="77"/>
  <c r="I181" i="77"/>
  <c r="J181" i="77"/>
  <c r="I182" i="77"/>
  <c r="J182" i="77"/>
  <c r="I183" i="77"/>
  <c r="J183" i="77"/>
  <c r="I184" i="77"/>
  <c r="J184" i="77"/>
  <c r="I185" i="77"/>
  <c r="J185" i="77"/>
  <c r="I186" i="77"/>
  <c r="J186" i="77"/>
  <c r="I187" i="77"/>
  <c r="J187" i="77"/>
  <c r="I188" i="77"/>
  <c r="J188" i="77"/>
  <c r="I189" i="77"/>
  <c r="J189" i="77"/>
  <c r="I190" i="77"/>
  <c r="J190" i="77"/>
  <c r="I191" i="77"/>
  <c r="J191" i="77"/>
  <c r="I192" i="77"/>
  <c r="J192" i="77"/>
  <c r="I193" i="77"/>
  <c r="J193" i="77"/>
  <c r="I194" i="77"/>
  <c r="J194" i="77"/>
  <c r="I195" i="77"/>
  <c r="J195" i="77"/>
  <c r="I196" i="77"/>
  <c r="J196" i="77"/>
  <c r="I197" i="77"/>
  <c r="J197" i="77"/>
  <c r="I198" i="77"/>
  <c r="J198" i="77"/>
  <c r="I199" i="77"/>
  <c r="J199" i="77"/>
  <c r="I200" i="77"/>
  <c r="J200" i="77"/>
  <c r="I201" i="77"/>
  <c r="J201" i="77"/>
  <c r="I202" i="77"/>
  <c r="J202" i="77"/>
  <c r="I203" i="77"/>
  <c r="J203" i="77"/>
  <c r="I204" i="77"/>
  <c r="J204" i="77"/>
  <c r="I205" i="77"/>
  <c r="J205" i="77"/>
  <c r="I206" i="77"/>
  <c r="J206" i="77"/>
  <c r="I207" i="77"/>
  <c r="J207" i="77"/>
  <c r="I208" i="77"/>
  <c r="J208" i="77"/>
  <c r="I209" i="77"/>
  <c r="J209" i="77"/>
  <c r="I210" i="77"/>
  <c r="J210" i="77"/>
  <c r="I211" i="77"/>
  <c r="J211" i="77"/>
  <c r="I212" i="77"/>
  <c r="J212" i="77"/>
  <c r="I213" i="77"/>
  <c r="J213" i="77"/>
  <c r="I214" i="77"/>
  <c r="J214" i="77"/>
  <c r="I215" i="77"/>
  <c r="J215" i="77"/>
  <c r="I216" i="77"/>
  <c r="J216" i="77"/>
  <c r="I217" i="77"/>
  <c r="J217" i="77"/>
  <c r="I218" i="77"/>
  <c r="J218" i="77"/>
  <c r="I219" i="77"/>
  <c r="J219" i="77"/>
  <c r="I220" i="77"/>
  <c r="J220" i="77"/>
  <c r="I221" i="77"/>
  <c r="J221" i="77"/>
  <c r="I222" i="77"/>
  <c r="J222" i="77"/>
  <c r="I223" i="77"/>
  <c r="J223" i="77"/>
  <c r="I224" i="77"/>
  <c r="J224" i="77"/>
  <c r="I225" i="77"/>
  <c r="J225" i="77"/>
  <c r="I226" i="77"/>
  <c r="J226" i="77"/>
  <c r="I227" i="77"/>
  <c r="J227" i="77"/>
  <c r="I228" i="77"/>
  <c r="J228" i="77"/>
  <c r="I229" i="77"/>
  <c r="J229" i="77"/>
  <c r="I230" i="77"/>
  <c r="J230" i="77"/>
  <c r="I231" i="77"/>
  <c r="J231" i="77"/>
  <c r="I232" i="77"/>
  <c r="J232" i="77"/>
  <c r="I233" i="77"/>
  <c r="J233" i="77"/>
  <c r="I234" i="77"/>
  <c r="J234" i="77"/>
  <c r="I235" i="77"/>
  <c r="J235" i="77"/>
  <c r="I236" i="77"/>
  <c r="J236" i="77"/>
  <c r="I237" i="77"/>
  <c r="J237" i="77"/>
  <c r="I238" i="77"/>
  <c r="J238" i="77"/>
  <c r="I239" i="77"/>
  <c r="J239" i="77"/>
  <c r="I240" i="77"/>
  <c r="J240" i="77"/>
  <c r="I241" i="77"/>
  <c r="J241" i="77"/>
  <c r="I242" i="77"/>
  <c r="J242" i="77"/>
  <c r="I243" i="77"/>
  <c r="J243" i="77"/>
  <c r="I244" i="77"/>
  <c r="J244" i="77"/>
  <c r="I245" i="77"/>
  <c r="J245" i="77"/>
  <c r="I246" i="77"/>
  <c r="J246" i="77"/>
  <c r="I247" i="77"/>
  <c r="J247" i="77"/>
  <c r="I248" i="77"/>
  <c r="J248" i="77"/>
  <c r="I249" i="77"/>
  <c r="J249" i="77"/>
  <c r="I250" i="77"/>
  <c r="J250" i="77"/>
  <c r="I251" i="77"/>
  <c r="J251" i="77"/>
  <c r="I252" i="77"/>
  <c r="J252" i="77"/>
  <c r="I253" i="77"/>
  <c r="J253" i="77"/>
  <c r="I254" i="77"/>
  <c r="J254" i="77"/>
  <c r="I255" i="77"/>
  <c r="J255" i="77"/>
  <c r="I256" i="77"/>
  <c r="J256" i="77"/>
  <c r="I257" i="77"/>
  <c r="J257" i="77"/>
  <c r="I258" i="77"/>
  <c r="J258" i="77"/>
  <c r="I259" i="77"/>
  <c r="J259" i="77"/>
  <c r="B27" i="6"/>
  <c r="B25" i="6"/>
  <c r="P108" i="81"/>
  <c r="O108" i="81"/>
  <c r="P107" i="81"/>
  <c r="O107" i="81"/>
  <c r="M107" i="81" s="1"/>
  <c r="P106" i="81"/>
  <c r="O106" i="81"/>
  <c r="M106" i="81" s="1"/>
  <c r="P105" i="81"/>
  <c r="O105" i="81"/>
  <c r="M105" i="81" s="1"/>
  <c r="P104" i="81"/>
  <c r="O104" i="81"/>
  <c r="M104" i="81" s="1"/>
  <c r="P103" i="81"/>
  <c r="O103" i="81"/>
  <c r="M103" i="81" s="1"/>
  <c r="P102" i="81"/>
  <c r="O102" i="81"/>
  <c r="M102" i="81" s="1"/>
  <c r="P101" i="81"/>
  <c r="O101" i="81"/>
  <c r="M101" i="81" s="1"/>
  <c r="P100" i="81"/>
  <c r="O100" i="81"/>
  <c r="P99" i="81"/>
  <c r="O99" i="81"/>
  <c r="M99" i="81" s="1"/>
  <c r="P98" i="81"/>
  <c r="O98" i="81"/>
  <c r="M98" i="81" s="1"/>
  <c r="P97" i="81"/>
  <c r="O97" i="81"/>
  <c r="M97" i="81" s="1"/>
  <c r="P96" i="81"/>
  <c r="O96" i="81"/>
  <c r="M96" i="81" s="1"/>
  <c r="P95" i="81"/>
  <c r="O95" i="81"/>
  <c r="M95" i="81" s="1"/>
  <c r="P94" i="81"/>
  <c r="O94" i="81"/>
  <c r="M94" i="81" s="1"/>
  <c r="P93" i="81"/>
  <c r="O93" i="81"/>
  <c r="M93" i="81" s="1"/>
  <c r="P92" i="81"/>
  <c r="O92" i="81"/>
  <c r="P91" i="81"/>
  <c r="O91" i="81"/>
  <c r="M91" i="81" s="1"/>
  <c r="P90" i="81"/>
  <c r="O90" i="81"/>
  <c r="M90" i="81" s="1"/>
  <c r="P89" i="81"/>
  <c r="O89" i="81"/>
  <c r="M89" i="81" s="1"/>
  <c r="P88" i="81"/>
  <c r="O88" i="81"/>
  <c r="M88" i="81" s="1"/>
  <c r="P87" i="81"/>
  <c r="O87" i="81"/>
  <c r="M87" i="81" s="1"/>
  <c r="P86" i="81"/>
  <c r="O86" i="81"/>
  <c r="M86" i="81" s="1"/>
  <c r="P85" i="81"/>
  <c r="O85" i="81"/>
  <c r="M85" i="81" s="1"/>
  <c r="P84" i="81"/>
  <c r="O84" i="81"/>
  <c r="P83" i="81"/>
  <c r="O83" i="81"/>
  <c r="M83" i="81" s="1"/>
  <c r="P82" i="81"/>
  <c r="O82" i="81"/>
  <c r="M82" i="81" s="1"/>
  <c r="P81" i="81"/>
  <c r="O81" i="81"/>
  <c r="M81" i="81" s="1"/>
  <c r="P80" i="81"/>
  <c r="O80" i="81"/>
  <c r="P79" i="81"/>
  <c r="O79" i="81"/>
  <c r="P78" i="81"/>
  <c r="O78" i="81"/>
  <c r="P77" i="81"/>
  <c r="O77" i="81"/>
  <c r="P76" i="81"/>
  <c r="O76" i="81"/>
  <c r="P75" i="81"/>
  <c r="O75" i="81"/>
  <c r="P74" i="81"/>
  <c r="O74" i="81"/>
  <c r="P73" i="81"/>
  <c r="O73" i="81"/>
  <c r="P72" i="81"/>
  <c r="O72" i="81"/>
  <c r="P71" i="81"/>
  <c r="O71" i="81"/>
  <c r="P70" i="81"/>
  <c r="O70" i="81"/>
  <c r="P69" i="81"/>
  <c r="O69" i="81"/>
  <c r="P68" i="81"/>
  <c r="O68" i="81"/>
  <c r="P67" i="81"/>
  <c r="O67" i="81"/>
  <c r="P66" i="81"/>
  <c r="O66" i="81"/>
  <c r="P65" i="81"/>
  <c r="O65" i="81"/>
  <c r="P64" i="81"/>
  <c r="O64" i="81"/>
  <c r="P63" i="81"/>
  <c r="O63" i="81"/>
  <c r="P62" i="81"/>
  <c r="O62" i="81"/>
  <c r="P61" i="81"/>
  <c r="O61" i="81"/>
  <c r="P60" i="81"/>
  <c r="O60" i="81"/>
  <c r="P59" i="81"/>
  <c r="O59" i="81"/>
  <c r="P58" i="81"/>
  <c r="O58" i="81"/>
  <c r="P57" i="81"/>
  <c r="O57" i="81"/>
  <c r="P56" i="81"/>
  <c r="O56" i="81"/>
  <c r="P55" i="81"/>
  <c r="O55" i="81"/>
  <c r="P54" i="81"/>
  <c r="O54" i="81"/>
  <c r="P53" i="81"/>
  <c r="O53" i="81"/>
  <c r="P52" i="81"/>
  <c r="O52" i="81"/>
  <c r="P51" i="81"/>
  <c r="O51" i="81"/>
  <c r="P50" i="81"/>
  <c r="O50" i="81"/>
  <c r="P49" i="81"/>
  <c r="O49" i="81"/>
  <c r="P48" i="81"/>
  <c r="O48" i="81"/>
  <c r="P47" i="81"/>
  <c r="O47" i="81"/>
  <c r="P46" i="81"/>
  <c r="O46" i="81"/>
  <c r="P45" i="81"/>
  <c r="O45" i="81"/>
  <c r="P44" i="81"/>
  <c r="O44" i="81"/>
  <c r="P43" i="81"/>
  <c r="O43" i="81"/>
  <c r="P42" i="81"/>
  <c r="O42" i="81"/>
  <c r="P41" i="81"/>
  <c r="O41" i="81"/>
  <c r="P40" i="81"/>
  <c r="O40" i="81"/>
  <c r="P39" i="81"/>
  <c r="O39" i="81"/>
  <c r="P38" i="81"/>
  <c r="O38" i="81"/>
  <c r="P37" i="81"/>
  <c r="O37" i="81"/>
  <c r="P36" i="81"/>
  <c r="O36" i="81"/>
  <c r="P35" i="81"/>
  <c r="O35" i="81"/>
  <c r="P34" i="81"/>
  <c r="O34" i="81"/>
  <c r="P33" i="81"/>
  <c r="O33" i="81"/>
  <c r="K33" i="81" s="1"/>
  <c r="P32" i="81"/>
  <c r="O32" i="81"/>
  <c r="P31" i="81"/>
  <c r="O31" i="81"/>
  <c r="M31" i="81" s="1"/>
  <c r="P30" i="81"/>
  <c r="O30" i="81"/>
  <c r="M30" i="81" s="1"/>
  <c r="P29" i="81"/>
  <c r="O29" i="81"/>
  <c r="P28" i="81"/>
  <c r="O28" i="81"/>
  <c r="P27" i="81"/>
  <c r="O27" i="81"/>
  <c r="K27" i="81" s="1"/>
  <c r="P26" i="81"/>
  <c r="O26" i="81"/>
  <c r="P25" i="81"/>
  <c r="O25" i="81"/>
  <c r="K25" i="81" s="1"/>
  <c r="P24" i="81"/>
  <c r="O24" i="81"/>
  <c r="K24" i="81" s="1"/>
  <c r="P23" i="81"/>
  <c r="O23" i="81"/>
  <c r="P22" i="81"/>
  <c r="O22" i="81"/>
  <c r="P21" i="81"/>
  <c r="O21" i="81"/>
  <c r="P20" i="81"/>
  <c r="O20" i="81"/>
  <c r="P19" i="81"/>
  <c r="O19" i="81"/>
  <c r="P18" i="81"/>
  <c r="O18" i="81"/>
  <c r="P17" i="81"/>
  <c r="O17" i="81"/>
  <c r="P16" i="81"/>
  <c r="O16" i="81"/>
  <c r="P15" i="81"/>
  <c r="O15" i="81"/>
  <c r="P14" i="81"/>
  <c r="O14" i="81"/>
  <c r="P13" i="81"/>
  <c r="O13" i="81"/>
  <c r="N13" i="81" s="1"/>
  <c r="P12" i="81"/>
  <c r="O12" i="81"/>
  <c r="P11" i="81"/>
  <c r="O11" i="81"/>
  <c r="P10" i="81"/>
  <c r="O10" i="81"/>
  <c r="N10" i="81" s="1"/>
  <c r="J6" i="81"/>
  <c r="A3" i="81"/>
  <c r="A2" i="81"/>
  <c r="P108" i="80"/>
  <c r="O108" i="80"/>
  <c r="P107" i="80"/>
  <c r="O107" i="80"/>
  <c r="P106" i="80"/>
  <c r="O106" i="80"/>
  <c r="K106" i="80" s="1"/>
  <c r="P105" i="80"/>
  <c r="O105" i="80"/>
  <c r="P104" i="80"/>
  <c r="O104" i="80"/>
  <c r="K104" i="80" s="1"/>
  <c r="P103" i="80"/>
  <c r="O103" i="80"/>
  <c r="P102" i="80"/>
  <c r="O102" i="80"/>
  <c r="P101" i="80"/>
  <c r="O101" i="80"/>
  <c r="K101" i="80" s="1"/>
  <c r="P100" i="80"/>
  <c r="O100" i="80"/>
  <c r="P99" i="80"/>
  <c r="O99" i="80"/>
  <c r="P98" i="80"/>
  <c r="O98" i="80"/>
  <c r="K98" i="80" s="1"/>
  <c r="P97" i="80"/>
  <c r="O97" i="80"/>
  <c r="K97" i="80" s="1"/>
  <c r="P96" i="80"/>
  <c r="O96" i="80"/>
  <c r="P95" i="80"/>
  <c r="O95" i="80"/>
  <c r="P94" i="80"/>
  <c r="O94" i="80"/>
  <c r="K94" i="80" s="1"/>
  <c r="P93" i="80"/>
  <c r="O93" i="80"/>
  <c r="P92" i="80"/>
  <c r="O92" i="80"/>
  <c r="P91" i="80"/>
  <c r="O91" i="80"/>
  <c r="P90" i="80"/>
  <c r="O90" i="80"/>
  <c r="P89" i="80"/>
  <c r="O89" i="80"/>
  <c r="K89" i="80" s="1"/>
  <c r="P88" i="80"/>
  <c r="O88" i="80"/>
  <c r="K88" i="80" s="1"/>
  <c r="P87" i="80"/>
  <c r="O87" i="80"/>
  <c r="P86" i="80"/>
  <c r="O86" i="80"/>
  <c r="K86" i="80" s="1"/>
  <c r="P85" i="80"/>
  <c r="O85" i="80"/>
  <c r="K85" i="80" s="1"/>
  <c r="P84" i="80"/>
  <c r="O84" i="80"/>
  <c r="P83" i="80"/>
  <c r="O83" i="80"/>
  <c r="P82" i="80"/>
  <c r="O82" i="80"/>
  <c r="P81" i="80"/>
  <c r="O81" i="80"/>
  <c r="K81" i="80" s="1"/>
  <c r="P80" i="80"/>
  <c r="O80" i="80"/>
  <c r="P79" i="80"/>
  <c r="O79" i="80"/>
  <c r="P78" i="80"/>
  <c r="O78" i="80"/>
  <c r="K78" i="80" s="1"/>
  <c r="P77" i="80"/>
  <c r="O77" i="80"/>
  <c r="P76" i="80"/>
  <c r="O76" i="80"/>
  <c r="P75" i="80"/>
  <c r="O75" i="80"/>
  <c r="P74" i="80"/>
  <c r="O74" i="80"/>
  <c r="P73" i="80"/>
  <c r="O73" i="80"/>
  <c r="P72" i="80"/>
  <c r="O72" i="80"/>
  <c r="P71" i="80"/>
  <c r="O71" i="80"/>
  <c r="P70" i="80"/>
  <c r="O70" i="80"/>
  <c r="P69" i="80"/>
  <c r="O69" i="80"/>
  <c r="P68" i="80"/>
  <c r="O68" i="80"/>
  <c r="K68" i="80" s="1"/>
  <c r="P67" i="80"/>
  <c r="O67" i="80"/>
  <c r="P66" i="80"/>
  <c r="O66" i="80"/>
  <c r="P65" i="80"/>
  <c r="O65" i="80"/>
  <c r="P64" i="80"/>
  <c r="O64" i="80"/>
  <c r="P63" i="80"/>
  <c r="O63" i="80"/>
  <c r="P62" i="80"/>
  <c r="O62" i="80"/>
  <c r="P61" i="80"/>
  <c r="O61" i="80"/>
  <c r="P60" i="80"/>
  <c r="O60" i="80"/>
  <c r="P59" i="80"/>
  <c r="O59" i="80"/>
  <c r="P58" i="80"/>
  <c r="O58" i="80"/>
  <c r="K58" i="80" s="1"/>
  <c r="P57" i="80"/>
  <c r="O57" i="80"/>
  <c r="P56" i="80"/>
  <c r="O56" i="80"/>
  <c r="K56" i="80" s="1"/>
  <c r="P55" i="80"/>
  <c r="O55" i="80"/>
  <c r="P54" i="80"/>
  <c r="O54" i="80"/>
  <c r="P53" i="80"/>
  <c r="O53" i="80"/>
  <c r="P52" i="80"/>
  <c r="O52" i="80"/>
  <c r="K52" i="80" s="1"/>
  <c r="P51" i="80"/>
  <c r="O51" i="80"/>
  <c r="P50" i="80"/>
  <c r="O50" i="80"/>
  <c r="P49" i="80"/>
  <c r="O49" i="80"/>
  <c r="P48" i="80"/>
  <c r="O48" i="80"/>
  <c r="P47" i="80"/>
  <c r="O47" i="80"/>
  <c r="P46" i="80"/>
  <c r="O46" i="80"/>
  <c r="P45" i="80"/>
  <c r="O45" i="80"/>
  <c r="P44" i="80"/>
  <c r="O44" i="80"/>
  <c r="K44" i="80" s="1"/>
  <c r="P43" i="80"/>
  <c r="O43" i="80"/>
  <c r="P42" i="80"/>
  <c r="O42" i="80"/>
  <c r="K42" i="80" s="1"/>
  <c r="P41" i="80"/>
  <c r="O41" i="80"/>
  <c r="P40" i="80"/>
  <c r="O40" i="80"/>
  <c r="P39" i="80"/>
  <c r="O39" i="80"/>
  <c r="P38" i="80"/>
  <c r="O38" i="80"/>
  <c r="P37" i="80"/>
  <c r="O37" i="80"/>
  <c r="P36" i="80"/>
  <c r="O36" i="80"/>
  <c r="K36" i="80" s="1"/>
  <c r="P35" i="80"/>
  <c r="O35" i="80"/>
  <c r="N35" i="80" s="1"/>
  <c r="P34" i="80"/>
  <c r="O34" i="80"/>
  <c r="K34" i="80" s="1"/>
  <c r="P33" i="80"/>
  <c r="O33" i="80"/>
  <c r="N33" i="80" s="1"/>
  <c r="P32" i="80"/>
  <c r="O32" i="80"/>
  <c r="K32" i="80" s="1"/>
  <c r="P31" i="80"/>
  <c r="O31" i="80"/>
  <c r="N31" i="80" s="1"/>
  <c r="P30" i="80"/>
  <c r="O30" i="80"/>
  <c r="P29" i="80"/>
  <c r="O29" i="80"/>
  <c r="N29" i="80" s="1"/>
  <c r="P28" i="80"/>
  <c r="O28" i="80"/>
  <c r="K28" i="80" s="1"/>
  <c r="P27" i="80"/>
  <c r="O27" i="80"/>
  <c r="K27" i="80" s="1"/>
  <c r="P26" i="80"/>
  <c r="O26" i="80"/>
  <c r="P25" i="80"/>
  <c r="O25" i="80"/>
  <c r="P24" i="80"/>
  <c r="O24" i="80"/>
  <c r="M24" i="80" s="1"/>
  <c r="P23" i="80"/>
  <c r="O23" i="80"/>
  <c r="K23" i="80" s="1"/>
  <c r="P22" i="80"/>
  <c r="O22" i="80"/>
  <c r="P21" i="80"/>
  <c r="O21" i="80"/>
  <c r="L21" i="80" s="1"/>
  <c r="P20" i="80"/>
  <c r="O20" i="80"/>
  <c r="P19" i="80"/>
  <c r="O19" i="80"/>
  <c r="K19" i="80" s="1"/>
  <c r="P18" i="80"/>
  <c r="O18" i="80"/>
  <c r="M18" i="80" s="1"/>
  <c r="P17" i="80"/>
  <c r="O17" i="80"/>
  <c r="M17" i="80" s="1"/>
  <c r="P16" i="80"/>
  <c r="O16" i="80"/>
  <c r="M16" i="80" s="1"/>
  <c r="P15" i="80"/>
  <c r="O15" i="80"/>
  <c r="K15" i="80" s="1"/>
  <c r="P14" i="80"/>
  <c r="O14" i="80"/>
  <c r="P13" i="80"/>
  <c r="O13" i="80"/>
  <c r="P12" i="80"/>
  <c r="O12" i="80"/>
  <c r="M12" i="80" s="1"/>
  <c r="P11" i="80"/>
  <c r="O11" i="80"/>
  <c r="K11" i="80" s="1"/>
  <c r="P10" i="80"/>
  <c r="O10" i="80"/>
  <c r="J6" i="80"/>
  <c r="A3" i="80"/>
  <c r="A2" i="80"/>
  <c r="P214" i="79"/>
  <c r="O214" i="79"/>
  <c r="P213" i="79"/>
  <c r="O213" i="79"/>
  <c r="P212" i="79"/>
  <c r="O212" i="79"/>
  <c r="P211" i="79"/>
  <c r="O211" i="79"/>
  <c r="P210" i="79"/>
  <c r="O210" i="79"/>
  <c r="P209" i="79"/>
  <c r="O209" i="79"/>
  <c r="P208" i="79"/>
  <c r="O208" i="79"/>
  <c r="P207" i="79"/>
  <c r="O207" i="79"/>
  <c r="P206" i="79"/>
  <c r="O206" i="79"/>
  <c r="P205" i="79"/>
  <c r="O205" i="79"/>
  <c r="P204" i="79"/>
  <c r="O204" i="79"/>
  <c r="P203" i="79"/>
  <c r="O203" i="79"/>
  <c r="P202" i="79"/>
  <c r="O202" i="79"/>
  <c r="P201" i="79"/>
  <c r="O201" i="79"/>
  <c r="P200" i="79"/>
  <c r="O200" i="79"/>
  <c r="P199" i="79"/>
  <c r="O199" i="79"/>
  <c r="P198" i="79"/>
  <c r="O198" i="79"/>
  <c r="P197" i="79"/>
  <c r="O197" i="79"/>
  <c r="P196" i="79"/>
  <c r="O196" i="79"/>
  <c r="P195" i="79"/>
  <c r="O195" i="79"/>
  <c r="P194" i="79"/>
  <c r="O194" i="79"/>
  <c r="P193" i="79"/>
  <c r="O193" i="79"/>
  <c r="P192" i="79"/>
  <c r="O192" i="79"/>
  <c r="P191" i="79"/>
  <c r="O191" i="79"/>
  <c r="P190" i="79"/>
  <c r="O190" i="79"/>
  <c r="P189" i="79"/>
  <c r="O189" i="79"/>
  <c r="P188" i="79"/>
  <c r="O188" i="79"/>
  <c r="P187" i="79"/>
  <c r="O187" i="79"/>
  <c r="P186" i="79"/>
  <c r="O186" i="79"/>
  <c r="P185" i="79"/>
  <c r="O185" i="79"/>
  <c r="P184" i="79"/>
  <c r="O184" i="79"/>
  <c r="P183" i="79"/>
  <c r="O183" i="79"/>
  <c r="P182" i="79"/>
  <c r="O182" i="79"/>
  <c r="P181" i="79"/>
  <c r="O181" i="79"/>
  <c r="P180" i="79"/>
  <c r="O180" i="79"/>
  <c r="P179" i="79"/>
  <c r="O179" i="79"/>
  <c r="P178" i="79"/>
  <c r="O178" i="79"/>
  <c r="P177" i="79"/>
  <c r="O177" i="79"/>
  <c r="P176" i="79"/>
  <c r="O176" i="79"/>
  <c r="P175" i="79"/>
  <c r="O175" i="79"/>
  <c r="P174" i="79"/>
  <c r="O174" i="79"/>
  <c r="P173" i="79"/>
  <c r="O173" i="79"/>
  <c r="P172" i="79"/>
  <c r="O172" i="79"/>
  <c r="P171" i="79"/>
  <c r="O171" i="79"/>
  <c r="P170" i="79"/>
  <c r="O170" i="79"/>
  <c r="P169" i="79"/>
  <c r="O169" i="79"/>
  <c r="P168" i="79"/>
  <c r="O168" i="79"/>
  <c r="P167" i="79"/>
  <c r="O167" i="79"/>
  <c r="P166" i="79"/>
  <c r="O166" i="79"/>
  <c r="P165" i="79"/>
  <c r="O165" i="79"/>
  <c r="P164" i="79"/>
  <c r="O164" i="79"/>
  <c r="P163" i="79"/>
  <c r="O163" i="79"/>
  <c r="P162" i="79"/>
  <c r="O162" i="79"/>
  <c r="P161" i="79"/>
  <c r="O161" i="79"/>
  <c r="P160" i="79"/>
  <c r="O160" i="79"/>
  <c r="P159" i="79"/>
  <c r="O159" i="79"/>
  <c r="P158" i="79"/>
  <c r="O158" i="79"/>
  <c r="P157" i="79"/>
  <c r="O157" i="79"/>
  <c r="P156" i="79"/>
  <c r="O156" i="79"/>
  <c r="P155" i="79"/>
  <c r="O155" i="79"/>
  <c r="P154" i="79"/>
  <c r="O154" i="79"/>
  <c r="P153" i="79"/>
  <c r="O153" i="79"/>
  <c r="P152" i="79"/>
  <c r="O152" i="79"/>
  <c r="P151" i="79"/>
  <c r="O151" i="79"/>
  <c r="P150" i="79"/>
  <c r="O150" i="79"/>
  <c r="P149" i="79"/>
  <c r="O149" i="79"/>
  <c r="P148" i="79"/>
  <c r="O148" i="79"/>
  <c r="P147" i="79"/>
  <c r="O147" i="79"/>
  <c r="P146" i="79"/>
  <c r="O146" i="79"/>
  <c r="P145" i="79"/>
  <c r="O145" i="79"/>
  <c r="P144" i="79"/>
  <c r="O144" i="79"/>
  <c r="P143" i="79"/>
  <c r="O143" i="79"/>
  <c r="P142" i="79"/>
  <c r="O142" i="79"/>
  <c r="P141" i="79"/>
  <c r="O141" i="79"/>
  <c r="P140" i="79"/>
  <c r="O140" i="79"/>
  <c r="P139" i="79"/>
  <c r="O139" i="79"/>
  <c r="P138" i="79"/>
  <c r="O138" i="79"/>
  <c r="P137" i="79"/>
  <c r="O137" i="79"/>
  <c r="P136" i="79"/>
  <c r="O136" i="79"/>
  <c r="P135" i="79"/>
  <c r="O135" i="79"/>
  <c r="P134" i="79"/>
  <c r="O134" i="79"/>
  <c r="P133" i="79"/>
  <c r="O133" i="79"/>
  <c r="P132" i="79"/>
  <c r="O132" i="79"/>
  <c r="P131" i="79"/>
  <c r="O131" i="79"/>
  <c r="P130" i="79"/>
  <c r="O130" i="79"/>
  <c r="P129" i="79"/>
  <c r="O129" i="79"/>
  <c r="P128" i="79"/>
  <c r="O128" i="79"/>
  <c r="P127" i="79"/>
  <c r="O127" i="79"/>
  <c r="P126" i="79"/>
  <c r="O126" i="79"/>
  <c r="P125" i="79"/>
  <c r="O125" i="79"/>
  <c r="N125" i="79" s="1"/>
  <c r="P124" i="79"/>
  <c r="O124" i="79"/>
  <c r="P123" i="79"/>
  <c r="O123" i="79"/>
  <c r="P122" i="79"/>
  <c r="O122" i="79"/>
  <c r="P121" i="79"/>
  <c r="O121" i="79"/>
  <c r="N121" i="79" s="1"/>
  <c r="P120" i="79"/>
  <c r="O120" i="79"/>
  <c r="P119" i="79"/>
  <c r="O119" i="79"/>
  <c r="P118" i="79"/>
  <c r="O118" i="79"/>
  <c r="P117" i="79"/>
  <c r="O117" i="79"/>
  <c r="P116" i="79"/>
  <c r="O116" i="79"/>
  <c r="P115" i="79"/>
  <c r="O115" i="79"/>
  <c r="P114" i="79"/>
  <c r="O114" i="79"/>
  <c r="P113" i="79"/>
  <c r="O113" i="79"/>
  <c r="N113" i="79" s="1"/>
  <c r="P112" i="79"/>
  <c r="O112" i="79"/>
  <c r="P111" i="79"/>
  <c r="O111" i="79"/>
  <c r="P110" i="79"/>
  <c r="O110" i="79"/>
  <c r="P109" i="79"/>
  <c r="O109" i="79"/>
  <c r="N109" i="79" s="1"/>
  <c r="P108" i="79"/>
  <c r="O108" i="79"/>
  <c r="P107" i="79"/>
  <c r="O107" i="79"/>
  <c r="P106" i="79"/>
  <c r="O106" i="79"/>
  <c r="P105" i="79"/>
  <c r="O105" i="79"/>
  <c r="N105" i="79" s="1"/>
  <c r="P104" i="79"/>
  <c r="O104" i="79"/>
  <c r="P103" i="79"/>
  <c r="O103" i="79"/>
  <c r="P102" i="79"/>
  <c r="O102" i="79"/>
  <c r="P101" i="79"/>
  <c r="O101" i="79"/>
  <c r="P100" i="79"/>
  <c r="O100" i="79"/>
  <c r="P99" i="79"/>
  <c r="O99" i="79"/>
  <c r="P98" i="79"/>
  <c r="O98" i="79"/>
  <c r="P97" i="79"/>
  <c r="O97" i="79"/>
  <c r="P96" i="79"/>
  <c r="O96" i="79"/>
  <c r="P95" i="79"/>
  <c r="O95" i="79"/>
  <c r="P94" i="79"/>
  <c r="O94" i="79"/>
  <c r="P93" i="79"/>
  <c r="O93" i="79"/>
  <c r="P92" i="79"/>
  <c r="O92" i="79"/>
  <c r="P91" i="79"/>
  <c r="O91" i="79"/>
  <c r="P90" i="79"/>
  <c r="O90" i="79"/>
  <c r="P89" i="79"/>
  <c r="O89" i="79"/>
  <c r="N89" i="79" s="1"/>
  <c r="P88" i="79"/>
  <c r="O88" i="79"/>
  <c r="P87" i="79"/>
  <c r="O87" i="79"/>
  <c r="P86" i="79"/>
  <c r="O86" i="79"/>
  <c r="P85" i="79"/>
  <c r="O85" i="79"/>
  <c r="K85" i="79" s="1"/>
  <c r="P84" i="79"/>
  <c r="O84" i="79"/>
  <c r="P83" i="79"/>
  <c r="O83" i="79"/>
  <c r="P82" i="79"/>
  <c r="O82" i="79"/>
  <c r="P81" i="79"/>
  <c r="O81" i="79"/>
  <c r="P80" i="79"/>
  <c r="O80" i="79"/>
  <c r="N80" i="79" s="1"/>
  <c r="P79" i="79"/>
  <c r="O79" i="79"/>
  <c r="P78" i="79"/>
  <c r="O78" i="79"/>
  <c r="P77" i="79"/>
  <c r="O77" i="79"/>
  <c r="N77" i="79" s="1"/>
  <c r="P76" i="79"/>
  <c r="O76" i="79"/>
  <c r="P75" i="79"/>
  <c r="O75" i="79"/>
  <c r="P74" i="79"/>
  <c r="O74" i="79"/>
  <c r="P73" i="79"/>
  <c r="O73" i="79"/>
  <c r="P72" i="79"/>
  <c r="O72" i="79"/>
  <c r="N72" i="79" s="1"/>
  <c r="P71" i="79"/>
  <c r="O71" i="79"/>
  <c r="P70" i="79"/>
  <c r="O70" i="79"/>
  <c r="P69" i="79"/>
  <c r="O69" i="79"/>
  <c r="P68" i="79"/>
  <c r="O68" i="79"/>
  <c r="P67" i="79"/>
  <c r="O67" i="79"/>
  <c r="P66" i="79"/>
  <c r="O66" i="79"/>
  <c r="P65" i="79"/>
  <c r="O65" i="79"/>
  <c r="P64" i="79"/>
  <c r="O64" i="79"/>
  <c r="P63" i="79"/>
  <c r="O63" i="79"/>
  <c r="N63" i="79" s="1"/>
  <c r="P62" i="79"/>
  <c r="O62" i="79"/>
  <c r="P61" i="79"/>
  <c r="O61" i="79"/>
  <c r="P60" i="79"/>
  <c r="O60" i="79"/>
  <c r="P59" i="79"/>
  <c r="O59" i="79"/>
  <c r="P58" i="79"/>
  <c r="O58" i="79"/>
  <c r="N58" i="79" s="1"/>
  <c r="P57" i="79"/>
  <c r="O57" i="79"/>
  <c r="P56" i="79"/>
  <c r="O56" i="79"/>
  <c r="P55" i="79"/>
  <c r="O55" i="79"/>
  <c r="P54" i="79"/>
  <c r="O54" i="79"/>
  <c r="N54" i="79" s="1"/>
  <c r="P53" i="79"/>
  <c r="O53" i="79"/>
  <c r="P52" i="79"/>
  <c r="O52" i="79"/>
  <c r="N52" i="79" s="1"/>
  <c r="P51" i="79"/>
  <c r="O51" i="79"/>
  <c r="N51" i="79" s="1"/>
  <c r="P50" i="79"/>
  <c r="O50" i="79"/>
  <c r="P49" i="79"/>
  <c r="O49" i="79"/>
  <c r="P48" i="79"/>
  <c r="O48" i="79"/>
  <c r="N48" i="79" s="1"/>
  <c r="P47" i="79"/>
  <c r="O47" i="79"/>
  <c r="P46" i="79"/>
  <c r="O46" i="79"/>
  <c r="N46" i="79" s="1"/>
  <c r="P45" i="79"/>
  <c r="O45" i="79"/>
  <c r="P44" i="79"/>
  <c r="O44" i="79"/>
  <c r="P43" i="79"/>
  <c r="O43" i="79"/>
  <c r="M43" i="79" s="1"/>
  <c r="P42" i="79"/>
  <c r="O42" i="79"/>
  <c r="P41" i="79"/>
  <c r="O41" i="79"/>
  <c r="P40" i="79"/>
  <c r="O40" i="79"/>
  <c r="P39" i="79"/>
  <c r="O39" i="79"/>
  <c r="N39" i="79" s="1"/>
  <c r="P38" i="79"/>
  <c r="O38" i="79"/>
  <c r="P37" i="79"/>
  <c r="O37" i="79"/>
  <c r="M37" i="79" s="1"/>
  <c r="P36" i="79"/>
  <c r="O36" i="79"/>
  <c r="P35" i="79"/>
  <c r="O35" i="79"/>
  <c r="N35" i="79" s="1"/>
  <c r="P34" i="79"/>
  <c r="O34" i="79"/>
  <c r="P33" i="79"/>
  <c r="O33" i="79"/>
  <c r="P32" i="79"/>
  <c r="O32" i="79"/>
  <c r="P31" i="79"/>
  <c r="O31" i="79"/>
  <c r="N31" i="79" s="1"/>
  <c r="P30" i="79"/>
  <c r="O30" i="79"/>
  <c r="M30" i="79" s="1"/>
  <c r="P29" i="79"/>
  <c r="O29" i="79"/>
  <c r="P28" i="79"/>
  <c r="O28" i="79"/>
  <c r="P27" i="79"/>
  <c r="O27" i="79"/>
  <c r="N27" i="79" s="1"/>
  <c r="P26" i="79"/>
  <c r="O26" i="79"/>
  <c r="P25" i="79"/>
  <c r="O25" i="79"/>
  <c r="P24" i="79"/>
  <c r="O24" i="79"/>
  <c r="P23" i="79"/>
  <c r="O23" i="79"/>
  <c r="P22" i="79"/>
  <c r="O22" i="79"/>
  <c r="P21" i="79"/>
  <c r="O21" i="79"/>
  <c r="M21" i="79" s="1"/>
  <c r="P20" i="79"/>
  <c r="O20" i="79"/>
  <c r="P19" i="79"/>
  <c r="O19" i="79"/>
  <c r="N19" i="79" s="1"/>
  <c r="P18" i="79"/>
  <c r="O18" i="79"/>
  <c r="P17" i="79"/>
  <c r="O17" i="79"/>
  <c r="P16" i="79"/>
  <c r="O16" i="79"/>
  <c r="P15" i="79"/>
  <c r="O15" i="79"/>
  <c r="P14" i="79"/>
  <c r="O14" i="79"/>
  <c r="P13" i="79"/>
  <c r="O13" i="79"/>
  <c r="P12" i="79"/>
  <c r="O12" i="79"/>
  <c r="P11" i="79"/>
  <c r="O11" i="79"/>
  <c r="P10" i="79"/>
  <c r="O10" i="79"/>
  <c r="J6" i="79"/>
  <c r="A3" i="79"/>
  <c r="A2" i="79"/>
  <c r="P108" i="78"/>
  <c r="O108" i="78"/>
  <c r="P107" i="78"/>
  <c r="O107" i="78"/>
  <c r="P106" i="78"/>
  <c r="O106" i="78"/>
  <c r="L106" i="78" s="1"/>
  <c r="P105" i="78"/>
  <c r="O105" i="78"/>
  <c r="J105" i="78" s="1"/>
  <c r="P104" i="78"/>
  <c r="O104" i="78"/>
  <c r="P103" i="78"/>
  <c r="O103" i="78"/>
  <c r="P102" i="78"/>
  <c r="O102" i="78"/>
  <c r="K102" i="78" s="1"/>
  <c r="P101" i="78"/>
  <c r="O101" i="78"/>
  <c r="L101" i="78" s="1"/>
  <c r="P100" i="78"/>
  <c r="O100" i="78"/>
  <c r="P99" i="78"/>
  <c r="O99" i="78"/>
  <c r="P98" i="78"/>
  <c r="O98" i="78"/>
  <c r="P97" i="78"/>
  <c r="O97" i="78"/>
  <c r="P96" i="78"/>
  <c r="O96" i="78"/>
  <c r="P95" i="78"/>
  <c r="O95" i="78"/>
  <c r="P94" i="78"/>
  <c r="O94" i="78"/>
  <c r="L94" i="78" s="1"/>
  <c r="P93" i="78"/>
  <c r="O93" i="78"/>
  <c r="P92" i="78"/>
  <c r="O92" i="78"/>
  <c r="P91" i="78"/>
  <c r="O91" i="78"/>
  <c r="P90" i="78"/>
  <c r="O90" i="78"/>
  <c r="P89" i="78"/>
  <c r="O89" i="78"/>
  <c r="L89" i="78" s="1"/>
  <c r="P88" i="78"/>
  <c r="O88" i="78"/>
  <c r="P87" i="78"/>
  <c r="O87" i="78"/>
  <c r="P86" i="78"/>
  <c r="O86" i="78"/>
  <c r="P85" i="78"/>
  <c r="O85" i="78"/>
  <c r="P84" i="78"/>
  <c r="O84" i="78"/>
  <c r="P83" i="78"/>
  <c r="O83" i="78"/>
  <c r="P82" i="78"/>
  <c r="O82" i="78"/>
  <c r="L82" i="78" s="1"/>
  <c r="P81" i="78"/>
  <c r="O81" i="78"/>
  <c r="L81" i="78" s="1"/>
  <c r="P80" i="78"/>
  <c r="O80" i="78"/>
  <c r="P79" i="78"/>
  <c r="O79" i="78"/>
  <c r="P78" i="78"/>
  <c r="O78" i="78"/>
  <c r="P77" i="78"/>
  <c r="O77" i="78"/>
  <c r="P76" i="78"/>
  <c r="O76" i="78"/>
  <c r="P75" i="78"/>
  <c r="O75" i="78"/>
  <c r="P74" i="78"/>
  <c r="O74" i="78"/>
  <c r="L74" i="78" s="1"/>
  <c r="P73" i="78"/>
  <c r="O73" i="78"/>
  <c r="P72" i="78"/>
  <c r="O72" i="78"/>
  <c r="P71" i="78"/>
  <c r="O71" i="78"/>
  <c r="P70" i="78"/>
  <c r="O70" i="78"/>
  <c r="K70" i="78" s="1"/>
  <c r="P69" i="78"/>
  <c r="O69" i="78"/>
  <c r="L69" i="78" s="1"/>
  <c r="P68" i="78"/>
  <c r="O68" i="78"/>
  <c r="P67" i="78"/>
  <c r="O67" i="78"/>
  <c r="P66" i="78"/>
  <c r="O66" i="78"/>
  <c r="P65" i="78"/>
  <c r="O65" i="78"/>
  <c r="P64" i="78"/>
  <c r="O64" i="78"/>
  <c r="P63" i="78"/>
  <c r="O63" i="78"/>
  <c r="P62" i="78"/>
  <c r="O62" i="78"/>
  <c r="L62" i="78" s="1"/>
  <c r="P61" i="78"/>
  <c r="O61" i="78"/>
  <c r="P60" i="78"/>
  <c r="O60" i="78"/>
  <c r="P59" i="78"/>
  <c r="O59" i="78"/>
  <c r="P58" i="78"/>
  <c r="O58" i="78"/>
  <c r="P57" i="78"/>
  <c r="O57" i="78"/>
  <c r="L57" i="78" s="1"/>
  <c r="P56" i="78"/>
  <c r="O56" i="78"/>
  <c r="P55" i="78"/>
  <c r="O55" i="78"/>
  <c r="P54" i="78"/>
  <c r="O54" i="78"/>
  <c r="N54" i="78" s="1"/>
  <c r="P53" i="78"/>
  <c r="O53" i="78"/>
  <c r="P52" i="78"/>
  <c r="O52" i="78"/>
  <c r="L52" i="78" s="1"/>
  <c r="P51" i="78"/>
  <c r="O51" i="78"/>
  <c r="K51" i="78" s="1"/>
  <c r="P50" i="78"/>
  <c r="O50" i="78"/>
  <c r="P49" i="78"/>
  <c r="O49" i="78"/>
  <c r="P48" i="78"/>
  <c r="O48" i="78"/>
  <c r="N48" i="78" s="1"/>
  <c r="P47" i="78"/>
  <c r="O47" i="78"/>
  <c r="P46" i="78"/>
  <c r="O46" i="78"/>
  <c r="P45" i="78"/>
  <c r="O45" i="78"/>
  <c r="N45" i="78" s="1"/>
  <c r="P44" i="78"/>
  <c r="O44" i="78"/>
  <c r="P43" i="78"/>
  <c r="O43" i="78"/>
  <c r="L43" i="78" s="1"/>
  <c r="P42" i="78"/>
  <c r="O42" i="78"/>
  <c r="L42" i="78" s="1"/>
  <c r="P41" i="78"/>
  <c r="O41" i="78"/>
  <c r="P40" i="78"/>
  <c r="O40" i="78"/>
  <c r="P39" i="78"/>
  <c r="O39" i="78"/>
  <c r="P38" i="78"/>
  <c r="O38" i="78"/>
  <c r="P37" i="78"/>
  <c r="O37" i="78"/>
  <c r="P36" i="78"/>
  <c r="O36" i="78"/>
  <c r="P35" i="78"/>
  <c r="O35" i="78"/>
  <c r="P34" i="78"/>
  <c r="O34" i="78"/>
  <c r="P33" i="78"/>
  <c r="O33" i="78"/>
  <c r="P32" i="78"/>
  <c r="O32" i="78"/>
  <c r="P31" i="78"/>
  <c r="O31" i="78"/>
  <c r="P30" i="78"/>
  <c r="O30" i="78"/>
  <c r="P29" i="78"/>
  <c r="O29" i="78"/>
  <c r="P28" i="78"/>
  <c r="O28" i="78"/>
  <c r="P27" i="78"/>
  <c r="O27" i="78"/>
  <c r="P26" i="78"/>
  <c r="O26" i="78"/>
  <c r="P25" i="78"/>
  <c r="O25" i="78"/>
  <c r="P24" i="78"/>
  <c r="O24" i="78"/>
  <c r="P23" i="78"/>
  <c r="O23" i="78"/>
  <c r="P22" i="78"/>
  <c r="O22" i="78"/>
  <c r="P21" i="78"/>
  <c r="O21" i="78"/>
  <c r="P20" i="78"/>
  <c r="O20" i="78"/>
  <c r="P19" i="78"/>
  <c r="O19" i="78"/>
  <c r="P18" i="78"/>
  <c r="O18" i="78"/>
  <c r="P17" i="78"/>
  <c r="O17" i="78"/>
  <c r="P16" i="78"/>
  <c r="O16" i="78"/>
  <c r="P15" i="78"/>
  <c r="O15" i="78"/>
  <c r="P14" i="78"/>
  <c r="O14" i="78"/>
  <c r="P13" i="78"/>
  <c r="O13" i="78"/>
  <c r="P12" i="78"/>
  <c r="O12" i="78"/>
  <c r="P11" i="78"/>
  <c r="O11" i="78"/>
  <c r="P10" i="78"/>
  <c r="O10" i="78"/>
  <c r="J6" i="78"/>
  <c r="A3" i="78"/>
  <c r="A2" i="78"/>
  <c r="P108" i="77"/>
  <c r="O108" i="77"/>
  <c r="N108" i="77" s="1"/>
  <c r="P107" i="77"/>
  <c r="O107" i="77"/>
  <c r="N107" i="77" s="1"/>
  <c r="P106" i="77"/>
  <c r="O106" i="77"/>
  <c r="N106" i="77" s="1"/>
  <c r="P105" i="77"/>
  <c r="O105" i="77"/>
  <c r="N105" i="77" s="1"/>
  <c r="P104" i="77"/>
  <c r="O104" i="77"/>
  <c r="N104" i="77" s="1"/>
  <c r="P103" i="77"/>
  <c r="O103" i="77"/>
  <c r="N103" i="77" s="1"/>
  <c r="P102" i="77"/>
  <c r="O102" i="77"/>
  <c r="N102" i="77" s="1"/>
  <c r="P101" i="77"/>
  <c r="O101" i="77"/>
  <c r="N101" i="77" s="1"/>
  <c r="P100" i="77"/>
  <c r="O100" i="77"/>
  <c r="N100" i="77" s="1"/>
  <c r="P99" i="77"/>
  <c r="O99" i="77"/>
  <c r="N99" i="77" s="1"/>
  <c r="P98" i="77"/>
  <c r="O98" i="77"/>
  <c r="N98" i="77" s="1"/>
  <c r="P97" i="77"/>
  <c r="O97" i="77"/>
  <c r="N97" i="77" s="1"/>
  <c r="P96" i="77"/>
  <c r="O96" i="77"/>
  <c r="N96" i="77" s="1"/>
  <c r="P95" i="77"/>
  <c r="O95" i="77"/>
  <c r="N95" i="77" s="1"/>
  <c r="P94" i="77"/>
  <c r="O94" i="77"/>
  <c r="N94" i="77" s="1"/>
  <c r="P93" i="77"/>
  <c r="O93" i="77"/>
  <c r="N93" i="77" s="1"/>
  <c r="P92" i="77"/>
  <c r="O92" i="77"/>
  <c r="N92" i="77" s="1"/>
  <c r="P91" i="77"/>
  <c r="O91" i="77"/>
  <c r="I91" i="77" s="1"/>
  <c r="P90" i="77"/>
  <c r="O90" i="77"/>
  <c r="N90" i="77" s="1"/>
  <c r="P89" i="77"/>
  <c r="O89" i="77"/>
  <c r="I89" i="77" s="1"/>
  <c r="P88" i="77"/>
  <c r="O88" i="77"/>
  <c r="N88" i="77" s="1"/>
  <c r="P87" i="77"/>
  <c r="O87" i="77"/>
  <c r="N87" i="77" s="1"/>
  <c r="P86" i="77"/>
  <c r="O86" i="77"/>
  <c r="L86" i="77" s="1"/>
  <c r="P85" i="77"/>
  <c r="O85" i="77"/>
  <c r="N85" i="77" s="1"/>
  <c r="P84" i="77"/>
  <c r="O84" i="77"/>
  <c r="N84" i="77" s="1"/>
  <c r="P83" i="77"/>
  <c r="O83" i="77"/>
  <c r="I83" i="77" s="1"/>
  <c r="P82" i="77"/>
  <c r="O82" i="77"/>
  <c r="N82" i="77" s="1"/>
  <c r="P81" i="77"/>
  <c r="O81" i="77"/>
  <c r="N81" i="77" s="1"/>
  <c r="P80" i="77"/>
  <c r="O80" i="77"/>
  <c r="N80" i="77" s="1"/>
  <c r="P79" i="77"/>
  <c r="O79" i="77"/>
  <c r="N79" i="77" s="1"/>
  <c r="P78" i="77"/>
  <c r="O78" i="77"/>
  <c r="N78" i="77" s="1"/>
  <c r="P77" i="77"/>
  <c r="O77" i="77"/>
  <c r="N77" i="77" s="1"/>
  <c r="P76" i="77"/>
  <c r="O76" i="77"/>
  <c r="N76" i="77" s="1"/>
  <c r="P75" i="77"/>
  <c r="O75" i="77"/>
  <c r="I75" i="77" s="1"/>
  <c r="P74" i="77"/>
  <c r="O74" i="77"/>
  <c r="N74" i="77" s="1"/>
  <c r="P73" i="77"/>
  <c r="O73" i="77"/>
  <c r="N73" i="77" s="1"/>
  <c r="P72" i="77"/>
  <c r="O72" i="77"/>
  <c r="N72" i="77" s="1"/>
  <c r="P71" i="77"/>
  <c r="O71" i="77"/>
  <c r="N71" i="77" s="1"/>
  <c r="P70" i="77"/>
  <c r="O70" i="77"/>
  <c r="L70" i="77" s="1"/>
  <c r="P69" i="77"/>
  <c r="O69" i="77"/>
  <c r="N69" i="77" s="1"/>
  <c r="P68" i="77"/>
  <c r="O68" i="77"/>
  <c r="N68" i="77" s="1"/>
  <c r="P67" i="77"/>
  <c r="O67" i="77"/>
  <c r="I67" i="77" s="1"/>
  <c r="P66" i="77"/>
  <c r="O66" i="77"/>
  <c r="N66" i="77" s="1"/>
  <c r="P65" i="77"/>
  <c r="O65" i="77"/>
  <c r="K65" i="77" s="1"/>
  <c r="P64" i="77"/>
  <c r="O64" i="77"/>
  <c r="M64" i="77" s="1"/>
  <c r="P63" i="77"/>
  <c r="O63" i="77"/>
  <c r="M63" i="77" s="1"/>
  <c r="P62" i="77"/>
  <c r="O62" i="77"/>
  <c r="I62" i="77" s="1"/>
  <c r="P61" i="77"/>
  <c r="O61" i="77"/>
  <c r="L61" i="77" s="1"/>
  <c r="P60" i="77"/>
  <c r="O60" i="77"/>
  <c r="I60" i="77" s="1"/>
  <c r="P59" i="77"/>
  <c r="O59" i="77"/>
  <c r="I59" i="77" s="1"/>
  <c r="P58" i="77"/>
  <c r="O58" i="77"/>
  <c r="I58" i="77" s="1"/>
  <c r="P57" i="77"/>
  <c r="O57" i="77"/>
  <c r="M57" i="77" s="1"/>
  <c r="P56" i="77"/>
  <c r="O56" i="77"/>
  <c r="M56" i="77" s="1"/>
  <c r="P55" i="77"/>
  <c r="O55" i="77"/>
  <c r="M55" i="77" s="1"/>
  <c r="P54" i="77"/>
  <c r="O54" i="77"/>
  <c r="L54" i="77" s="1"/>
  <c r="P53" i="77"/>
  <c r="O53" i="77"/>
  <c r="L53" i="77" s="1"/>
  <c r="P52" i="77"/>
  <c r="O52" i="77"/>
  <c r="I52" i="77" s="1"/>
  <c r="P51" i="77"/>
  <c r="O51" i="77"/>
  <c r="M51" i="77" s="1"/>
  <c r="P50" i="77"/>
  <c r="O50" i="77"/>
  <c r="I50" i="77" s="1"/>
  <c r="P49" i="77"/>
  <c r="O49" i="77"/>
  <c r="K49" i="77" s="1"/>
  <c r="P48" i="77"/>
  <c r="O48" i="77"/>
  <c r="M48" i="77" s="1"/>
  <c r="P47" i="77"/>
  <c r="O47" i="77"/>
  <c r="M47" i="77" s="1"/>
  <c r="P46" i="77"/>
  <c r="O46" i="77"/>
  <c r="P45" i="77"/>
  <c r="O45" i="77"/>
  <c r="I45" i="77" s="1"/>
  <c r="P44" i="77"/>
  <c r="O44" i="77"/>
  <c r="I44" i="77" s="1"/>
  <c r="P43" i="77"/>
  <c r="O43" i="77"/>
  <c r="I43" i="77" s="1"/>
  <c r="P42" i="77"/>
  <c r="O42" i="77"/>
  <c r="J42" i="77" s="1"/>
  <c r="P41" i="77"/>
  <c r="O41" i="77"/>
  <c r="M41" i="77" s="1"/>
  <c r="P40" i="77"/>
  <c r="O40" i="77"/>
  <c r="M40" i="77" s="1"/>
  <c r="P39" i="77"/>
  <c r="O39" i="77"/>
  <c r="I39" i="77" s="1"/>
  <c r="P38" i="77"/>
  <c r="O38" i="77"/>
  <c r="P37" i="77"/>
  <c r="O37" i="77"/>
  <c r="I37" i="77" s="1"/>
  <c r="P36" i="77"/>
  <c r="O36" i="77"/>
  <c r="I36" i="77" s="1"/>
  <c r="P35" i="77"/>
  <c r="O35" i="77"/>
  <c r="I35" i="77" s="1"/>
  <c r="P34" i="77"/>
  <c r="O34" i="77"/>
  <c r="J34" i="77" s="1"/>
  <c r="P33" i="77"/>
  <c r="O33" i="77"/>
  <c r="M33" i="77" s="1"/>
  <c r="P32" i="77"/>
  <c r="O32" i="77"/>
  <c r="M32" i="77" s="1"/>
  <c r="P31" i="77"/>
  <c r="O31" i="77"/>
  <c r="P30" i="77"/>
  <c r="O30" i="77"/>
  <c r="P29" i="77"/>
  <c r="O29" i="77"/>
  <c r="L29" i="77" s="1"/>
  <c r="P28" i="77"/>
  <c r="O28" i="77"/>
  <c r="I28" i="77" s="1"/>
  <c r="P27" i="77"/>
  <c r="O27" i="77"/>
  <c r="I27" i="77" s="1"/>
  <c r="P26" i="77"/>
  <c r="O26" i="77"/>
  <c r="P25" i="77"/>
  <c r="O25" i="77"/>
  <c r="N25" i="77" s="1"/>
  <c r="P24" i="77"/>
  <c r="O24" i="77"/>
  <c r="N24" i="77" s="1"/>
  <c r="P23" i="77"/>
  <c r="O23" i="77"/>
  <c r="J23" i="77" s="1"/>
  <c r="P22" i="77"/>
  <c r="O22" i="77"/>
  <c r="P21" i="77"/>
  <c r="O21" i="77"/>
  <c r="I21" i="77" s="1"/>
  <c r="P20" i="77"/>
  <c r="O20" i="77"/>
  <c r="I20" i="77" s="1"/>
  <c r="P19" i="77"/>
  <c r="O19" i="77"/>
  <c r="J19" i="77" s="1"/>
  <c r="P18" i="77"/>
  <c r="O18" i="77"/>
  <c r="P17" i="77"/>
  <c r="O17" i="77"/>
  <c r="I17" i="77" s="1"/>
  <c r="P16" i="77"/>
  <c r="O16" i="77"/>
  <c r="I16" i="77" s="1"/>
  <c r="P15" i="77"/>
  <c r="O15" i="77"/>
  <c r="J15" i="77" s="1"/>
  <c r="P14" i="77"/>
  <c r="O14" i="77"/>
  <c r="P13" i="77"/>
  <c r="O13" i="77"/>
  <c r="I13" i="77" s="1"/>
  <c r="P12" i="77"/>
  <c r="O12" i="77"/>
  <c r="P11" i="77"/>
  <c r="O11" i="77"/>
  <c r="J11" i="77" s="1"/>
  <c r="P10" i="77"/>
  <c r="O10" i="77"/>
  <c r="J6" i="77"/>
  <c r="A3" i="77"/>
  <c r="A2" i="77"/>
  <c r="I9" i="86" l="1"/>
  <c r="I9" i="87"/>
  <c r="C22" i="82" s="1"/>
  <c r="J10" i="77"/>
  <c r="I12" i="77"/>
  <c r="N12" i="81"/>
  <c r="M95" i="77"/>
  <c r="M9" i="87"/>
  <c r="L51" i="78"/>
  <c r="L102" i="78"/>
  <c r="L45" i="78"/>
  <c r="K16" i="80"/>
  <c r="M21" i="80"/>
  <c r="K31" i="80"/>
  <c r="K21" i="80"/>
  <c r="M19" i="79"/>
  <c r="N51" i="78"/>
  <c r="K74" i="78"/>
  <c r="L23" i="80"/>
  <c r="K31" i="81"/>
  <c r="L47" i="77"/>
  <c r="L9" i="87"/>
  <c r="J87" i="77"/>
  <c r="I55" i="77"/>
  <c r="K17" i="80"/>
  <c r="J83" i="77"/>
  <c r="N9" i="87"/>
  <c r="K55" i="77"/>
  <c r="K29" i="80"/>
  <c r="K35" i="80"/>
  <c r="J79" i="77"/>
  <c r="J45" i="77"/>
  <c r="L55" i="77"/>
  <c r="N43" i="79"/>
  <c r="J75" i="77"/>
  <c r="J40" i="77"/>
  <c r="J9" i="87"/>
  <c r="K79" i="77"/>
  <c r="L102" i="77"/>
  <c r="J107" i="77"/>
  <c r="J71" i="77"/>
  <c r="K9" i="87"/>
  <c r="J99" i="77"/>
  <c r="J67" i="77"/>
  <c r="I29" i="77"/>
  <c r="K42" i="78"/>
  <c r="J95" i="77"/>
  <c r="J63" i="77"/>
  <c r="I23" i="77"/>
  <c r="K9" i="86"/>
  <c r="J91" i="77"/>
  <c r="J59" i="77"/>
  <c r="J16" i="77"/>
  <c r="M30" i="78"/>
  <c r="I30" i="78"/>
  <c r="J30" i="78"/>
  <c r="J68" i="79"/>
  <c r="I68" i="79"/>
  <c r="I101" i="79"/>
  <c r="J101" i="79"/>
  <c r="I66" i="80"/>
  <c r="J66" i="80"/>
  <c r="N99" i="80"/>
  <c r="I99" i="80"/>
  <c r="J99" i="80"/>
  <c r="J50" i="81"/>
  <c r="I50" i="81"/>
  <c r="M30" i="77"/>
  <c r="I30" i="77"/>
  <c r="J30" i="77"/>
  <c r="I53" i="78"/>
  <c r="J53" i="78"/>
  <c r="L60" i="78"/>
  <c r="I60" i="78"/>
  <c r="J60" i="78"/>
  <c r="I63" i="78"/>
  <c r="J63" i="78"/>
  <c r="L67" i="78"/>
  <c r="I67" i="78"/>
  <c r="J67" i="78"/>
  <c r="L70" i="78"/>
  <c r="I70" i="78"/>
  <c r="J70" i="78"/>
  <c r="L83" i="78"/>
  <c r="I83" i="78"/>
  <c r="J83" i="78"/>
  <c r="K90" i="78"/>
  <c r="I90" i="78"/>
  <c r="J90" i="78"/>
  <c r="K94" i="78"/>
  <c r="I97" i="78"/>
  <c r="J97" i="78"/>
  <c r="K107" i="78"/>
  <c r="I107" i="78"/>
  <c r="J107" i="78"/>
  <c r="N21" i="79"/>
  <c r="I21" i="79"/>
  <c r="J21" i="79"/>
  <c r="N25" i="79"/>
  <c r="J25" i="79"/>
  <c r="I25" i="79"/>
  <c r="J28" i="79"/>
  <c r="I28" i="79"/>
  <c r="M31" i="79"/>
  <c r="I31" i="79"/>
  <c r="J31" i="79"/>
  <c r="N38" i="79"/>
  <c r="J38" i="79"/>
  <c r="I38" i="79"/>
  <c r="I51" i="79"/>
  <c r="J51" i="79"/>
  <c r="L54" i="79"/>
  <c r="J54" i="79"/>
  <c r="I54" i="79"/>
  <c r="M58" i="79"/>
  <c r="I61" i="79"/>
  <c r="J61" i="79"/>
  <c r="M72" i="79"/>
  <c r="J72" i="79"/>
  <c r="I72" i="79"/>
  <c r="N76" i="79"/>
  <c r="J76" i="79"/>
  <c r="I76" i="79"/>
  <c r="I83" i="79"/>
  <c r="J83" i="79"/>
  <c r="J90" i="79"/>
  <c r="I90" i="79"/>
  <c r="K105" i="79"/>
  <c r="I105" i="79"/>
  <c r="J105" i="79"/>
  <c r="J116" i="79"/>
  <c r="I116" i="79"/>
  <c r="J120" i="79"/>
  <c r="I120" i="79"/>
  <c r="K127" i="79"/>
  <c r="I127" i="79"/>
  <c r="J127" i="79"/>
  <c r="I131" i="79"/>
  <c r="J131" i="79"/>
  <c r="I135" i="79"/>
  <c r="J135" i="79"/>
  <c r="J139" i="79"/>
  <c r="I139" i="79"/>
  <c r="I143" i="79"/>
  <c r="J143" i="79"/>
  <c r="I147" i="79"/>
  <c r="J147" i="79"/>
  <c r="I151" i="79"/>
  <c r="J151" i="79"/>
  <c r="I155" i="79"/>
  <c r="J155" i="79"/>
  <c r="I159" i="79"/>
  <c r="J159" i="79"/>
  <c r="I163" i="79"/>
  <c r="J163" i="79"/>
  <c r="I167" i="79"/>
  <c r="J167" i="79"/>
  <c r="I171" i="79"/>
  <c r="J171" i="79"/>
  <c r="I175" i="79"/>
  <c r="J175" i="79"/>
  <c r="I179" i="79"/>
  <c r="J179" i="79"/>
  <c r="N183" i="79"/>
  <c r="I183" i="79"/>
  <c r="J183" i="79"/>
  <c r="N187" i="79"/>
  <c r="I187" i="79"/>
  <c r="J187" i="79"/>
  <c r="N191" i="79"/>
  <c r="I191" i="79"/>
  <c r="J191" i="79"/>
  <c r="N195" i="79"/>
  <c r="I195" i="79"/>
  <c r="J195" i="79"/>
  <c r="N199" i="79"/>
  <c r="I199" i="79"/>
  <c r="J199" i="79"/>
  <c r="N203" i="79"/>
  <c r="I203" i="79"/>
  <c r="J203" i="79"/>
  <c r="N207" i="79"/>
  <c r="I207" i="79"/>
  <c r="J207" i="79"/>
  <c r="N211" i="79"/>
  <c r="I211" i="79"/>
  <c r="J211" i="79"/>
  <c r="K12" i="80"/>
  <c r="N16" i="80"/>
  <c r="J16" i="80"/>
  <c r="I16" i="80"/>
  <c r="I18" i="80"/>
  <c r="J18" i="80"/>
  <c r="I25" i="80"/>
  <c r="J25" i="80"/>
  <c r="N28" i="80"/>
  <c r="J28" i="80"/>
  <c r="I28" i="80"/>
  <c r="K33" i="80"/>
  <c r="K38" i="80"/>
  <c r="I38" i="80"/>
  <c r="J38" i="80"/>
  <c r="K45" i="80"/>
  <c r="I45" i="80"/>
  <c r="J45" i="80"/>
  <c r="J52" i="80"/>
  <c r="I52" i="80"/>
  <c r="K59" i="80"/>
  <c r="I59" i="80"/>
  <c r="J59" i="80"/>
  <c r="I63" i="80"/>
  <c r="J63" i="80"/>
  <c r="K70" i="80"/>
  <c r="I70" i="80"/>
  <c r="J70" i="80"/>
  <c r="K74" i="80"/>
  <c r="I74" i="80"/>
  <c r="J74" i="80"/>
  <c r="N84" i="80"/>
  <c r="J84" i="80"/>
  <c r="I84" i="80"/>
  <c r="I87" i="80"/>
  <c r="J87" i="80"/>
  <c r="N90" i="80"/>
  <c r="I90" i="80"/>
  <c r="J90" i="80"/>
  <c r="N15" i="81"/>
  <c r="I15" i="81"/>
  <c r="J15" i="81"/>
  <c r="I19" i="81"/>
  <c r="J19" i="81"/>
  <c r="I23" i="81"/>
  <c r="J23" i="81"/>
  <c r="J26" i="81"/>
  <c r="I26" i="81"/>
  <c r="I31" i="81"/>
  <c r="J31" i="81"/>
  <c r="N87" i="81"/>
  <c r="I87" i="81"/>
  <c r="J87" i="81"/>
  <c r="N95" i="81"/>
  <c r="I95" i="81"/>
  <c r="J95" i="81"/>
  <c r="N103" i="81"/>
  <c r="I103" i="81"/>
  <c r="J103" i="81"/>
  <c r="I107" i="77"/>
  <c r="I103" i="77"/>
  <c r="I99" i="77"/>
  <c r="I95" i="77"/>
  <c r="I87" i="77"/>
  <c r="I79" i="77"/>
  <c r="I71" i="77"/>
  <c r="I63" i="77"/>
  <c r="I54" i="77"/>
  <c r="J49" i="77"/>
  <c r="I40" i="77"/>
  <c r="I34" i="77"/>
  <c r="J28" i="77"/>
  <c r="J21" i="77"/>
  <c r="I15" i="77"/>
  <c r="I14" i="77"/>
  <c r="J14" i="77"/>
  <c r="M10" i="78"/>
  <c r="J10" i="78"/>
  <c r="I10" i="78"/>
  <c r="L103" i="78"/>
  <c r="I103" i="78"/>
  <c r="J103" i="78"/>
  <c r="N79" i="79"/>
  <c r="I79" i="79"/>
  <c r="J79" i="79"/>
  <c r="J112" i="79"/>
  <c r="I112" i="79"/>
  <c r="N20" i="80"/>
  <c r="J20" i="80"/>
  <c r="I20" i="80"/>
  <c r="J48" i="80"/>
  <c r="I48" i="80"/>
  <c r="N96" i="80"/>
  <c r="J96" i="80"/>
  <c r="I96" i="80"/>
  <c r="J34" i="81"/>
  <c r="I34" i="81"/>
  <c r="J58" i="81"/>
  <c r="I58" i="81"/>
  <c r="J78" i="81"/>
  <c r="I78" i="81"/>
  <c r="N108" i="81"/>
  <c r="I108" i="81"/>
  <c r="J108" i="81"/>
  <c r="K27" i="77"/>
  <c r="M38" i="77"/>
  <c r="J38" i="77"/>
  <c r="L101" i="77"/>
  <c r="K104" i="77"/>
  <c r="M11" i="78"/>
  <c r="I11" i="78"/>
  <c r="J11" i="78"/>
  <c r="M15" i="78"/>
  <c r="I15" i="78"/>
  <c r="J15" i="78"/>
  <c r="M19" i="78"/>
  <c r="I19" i="78"/>
  <c r="J19" i="78"/>
  <c r="M23" i="78"/>
  <c r="I23" i="78"/>
  <c r="J23" i="78"/>
  <c r="M27" i="78"/>
  <c r="I27" i="78"/>
  <c r="J27" i="78"/>
  <c r="M31" i="78"/>
  <c r="I31" i="78"/>
  <c r="J31" i="78"/>
  <c r="M35" i="78"/>
  <c r="I35" i="78"/>
  <c r="J35" i="78"/>
  <c r="M39" i="78"/>
  <c r="I39" i="78"/>
  <c r="J39" i="78"/>
  <c r="M42" i="78"/>
  <c r="I42" i="78"/>
  <c r="J42" i="78"/>
  <c r="I77" i="78"/>
  <c r="J77" i="78"/>
  <c r="L87" i="78"/>
  <c r="I87" i="78"/>
  <c r="J87" i="78"/>
  <c r="K101" i="78"/>
  <c r="J101" i="78"/>
  <c r="L104" i="78"/>
  <c r="I104" i="78"/>
  <c r="J104" i="78"/>
  <c r="N11" i="79"/>
  <c r="I11" i="79"/>
  <c r="J11" i="79"/>
  <c r="M15" i="79"/>
  <c r="I15" i="79"/>
  <c r="J15" i="79"/>
  <c r="I35" i="79"/>
  <c r="J35" i="79"/>
  <c r="N42" i="79"/>
  <c r="J42" i="79"/>
  <c r="I42" i="79"/>
  <c r="N45" i="79"/>
  <c r="I45" i="79"/>
  <c r="J45" i="79"/>
  <c r="M48" i="79"/>
  <c r="J48" i="79"/>
  <c r="I48" i="79"/>
  <c r="I65" i="79"/>
  <c r="J65" i="79"/>
  <c r="L69" i="79"/>
  <c r="I69" i="79"/>
  <c r="J69" i="79"/>
  <c r="I87" i="79"/>
  <c r="J87" i="79"/>
  <c r="J94" i="79"/>
  <c r="I94" i="79"/>
  <c r="J98" i="79"/>
  <c r="I98" i="79"/>
  <c r="J102" i="79"/>
  <c r="I102" i="79"/>
  <c r="K109" i="79"/>
  <c r="I109" i="79"/>
  <c r="J109" i="79"/>
  <c r="J124" i="79"/>
  <c r="I124" i="79"/>
  <c r="M14" i="80"/>
  <c r="I14" i="80"/>
  <c r="J14" i="80"/>
  <c r="I35" i="80"/>
  <c r="J35" i="80"/>
  <c r="I42" i="80"/>
  <c r="J42" i="80"/>
  <c r="K49" i="80"/>
  <c r="I49" i="80"/>
  <c r="J49" i="80"/>
  <c r="J56" i="80"/>
  <c r="I56" i="80"/>
  <c r="K67" i="80"/>
  <c r="I67" i="80"/>
  <c r="J67" i="80"/>
  <c r="N100" i="80"/>
  <c r="J100" i="80"/>
  <c r="I100" i="80"/>
  <c r="I103" i="80"/>
  <c r="J103" i="80"/>
  <c r="I12" i="81"/>
  <c r="J12" i="81"/>
  <c r="I29" i="81"/>
  <c r="J29" i="81"/>
  <c r="M35" i="81"/>
  <c r="I35" i="81"/>
  <c r="J35" i="81"/>
  <c r="M39" i="81"/>
  <c r="I39" i="81"/>
  <c r="J39" i="81"/>
  <c r="M43" i="81"/>
  <c r="I43" i="81"/>
  <c r="J43" i="81"/>
  <c r="M47" i="81"/>
  <c r="I47" i="81"/>
  <c r="J47" i="81"/>
  <c r="M51" i="81"/>
  <c r="I51" i="81"/>
  <c r="J51" i="81"/>
  <c r="M55" i="81"/>
  <c r="I55" i="81"/>
  <c r="J55" i="81"/>
  <c r="M59" i="81"/>
  <c r="I59" i="81"/>
  <c r="J59" i="81"/>
  <c r="M63" i="81"/>
  <c r="I63" i="81"/>
  <c r="J63" i="81"/>
  <c r="M67" i="81"/>
  <c r="I67" i="81"/>
  <c r="J67" i="81"/>
  <c r="M71" i="81"/>
  <c r="I71" i="81"/>
  <c r="J71" i="81"/>
  <c r="M75" i="81"/>
  <c r="I75" i="81"/>
  <c r="J75" i="81"/>
  <c r="M79" i="81"/>
  <c r="I79" i="81"/>
  <c r="J79" i="81"/>
  <c r="N82" i="81"/>
  <c r="J82" i="81"/>
  <c r="I82" i="81"/>
  <c r="N90" i="81"/>
  <c r="J90" i="81"/>
  <c r="I90" i="81"/>
  <c r="N98" i="81"/>
  <c r="J98" i="81"/>
  <c r="I98" i="81"/>
  <c r="N106" i="81"/>
  <c r="J106" i="81"/>
  <c r="I106" i="81"/>
  <c r="J106" i="77"/>
  <c r="J102" i="77"/>
  <c r="J98" i="77"/>
  <c r="J94" i="77"/>
  <c r="J90" i="77"/>
  <c r="J86" i="77"/>
  <c r="J82" i="77"/>
  <c r="J78" i="77"/>
  <c r="J74" i="77"/>
  <c r="J70" i="77"/>
  <c r="J66" i="77"/>
  <c r="J62" i="77"/>
  <c r="J53" i="77"/>
  <c r="I49" i="77"/>
  <c r="J44" i="77"/>
  <c r="J33" i="77"/>
  <c r="J13" i="77"/>
  <c r="M22" i="78"/>
  <c r="I22" i="78"/>
  <c r="J22" i="78"/>
  <c r="M44" i="78"/>
  <c r="I44" i="78"/>
  <c r="J44" i="78"/>
  <c r="K86" i="78"/>
  <c r="I86" i="78"/>
  <c r="J86" i="78"/>
  <c r="M14" i="79"/>
  <c r="J14" i="79"/>
  <c r="I14" i="79"/>
  <c r="J44" i="79"/>
  <c r="I44" i="79"/>
  <c r="K93" i="79"/>
  <c r="I93" i="79"/>
  <c r="J93" i="79"/>
  <c r="N13" i="80"/>
  <c r="I13" i="80"/>
  <c r="J13" i="80"/>
  <c r="J62" i="81"/>
  <c r="I62" i="81"/>
  <c r="K98" i="78"/>
  <c r="I98" i="78"/>
  <c r="J98" i="78"/>
  <c r="N22" i="79"/>
  <c r="J22" i="79"/>
  <c r="I22" i="79"/>
  <c r="N29" i="79"/>
  <c r="I29" i="79"/>
  <c r="J29" i="79"/>
  <c r="J106" i="79"/>
  <c r="I106" i="79"/>
  <c r="K117" i="79"/>
  <c r="I117" i="79"/>
  <c r="J117" i="79"/>
  <c r="J128" i="79"/>
  <c r="I128" i="79"/>
  <c r="J140" i="79"/>
  <c r="I140" i="79"/>
  <c r="I152" i="79"/>
  <c r="J152" i="79"/>
  <c r="I164" i="79"/>
  <c r="J164" i="79"/>
  <c r="I172" i="79"/>
  <c r="J172" i="79"/>
  <c r="I180" i="79"/>
  <c r="J180" i="79"/>
  <c r="I192" i="79"/>
  <c r="J192" i="79"/>
  <c r="I200" i="79"/>
  <c r="J200" i="79"/>
  <c r="I208" i="79"/>
  <c r="J208" i="79"/>
  <c r="N26" i="80"/>
  <c r="I26" i="80"/>
  <c r="J26" i="80"/>
  <c r="I33" i="80"/>
  <c r="J33" i="80"/>
  <c r="I39" i="80"/>
  <c r="J39" i="80"/>
  <c r="K46" i="80"/>
  <c r="I46" i="80"/>
  <c r="J46" i="80"/>
  <c r="K53" i="80"/>
  <c r="I53" i="80"/>
  <c r="J53" i="80"/>
  <c r="K60" i="80"/>
  <c r="J60" i="80"/>
  <c r="I60" i="80"/>
  <c r="K64" i="80"/>
  <c r="J64" i="80"/>
  <c r="I64" i="80"/>
  <c r="I71" i="80"/>
  <c r="J71" i="80"/>
  <c r="N75" i="80"/>
  <c r="I75" i="80"/>
  <c r="J75" i="80"/>
  <c r="N78" i="80"/>
  <c r="I78" i="80"/>
  <c r="J78" i="80"/>
  <c r="N81" i="80"/>
  <c r="I81" i="80"/>
  <c r="J81" i="80"/>
  <c r="N91" i="80"/>
  <c r="I91" i="80"/>
  <c r="J91" i="80"/>
  <c r="N94" i="80"/>
  <c r="I94" i="80"/>
  <c r="J94" i="80"/>
  <c r="N97" i="80"/>
  <c r="I97" i="80"/>
  <c r="J97" i="80"/>
  <c r="N106" i="80"/>
  <c r="I106" i="80"/>
  <c r="J106" i="80"/>
  <c r="I16" i="81"/>
  <c r="J16" i="81"/>
  <c r="I20" i="81"/>
  <c r="J20" i="81"/>
  <c r="M32" i="81"/>
  <c r="I32" i="81"/>
  <c r="J32" i="81"/>
  <c r="N85" i="81"/>
  <c r="I85" i="81"/>
  <c r="J85" i="81"/>
  <c r="N93" i="81"/>
  <c r="I93" i="81"/>
  <c r="J93" i="81"/>
  <c r="N101" i="81"/>
  <c r="I101" i="81"/>
  <c r="J101" i="81"/>
  <c r="I106" i="77"/>
  <c r="I102" i="77"/>
  <c r="I98" i="77"/>
  <c r="I94" i="77"/>
  <c r="I90" i="77"/>
  <c r="I86" i="77"/>
  <c r="I82" i="77"/>
  <c r="I78" i="77"/>
  <c r="I74" i="77"/>
  <c r="I70" i="77"/>
  <c r="I66" i="77"/>
  <c r="J57" i="77"/>
  <c r="I53" i="77"/>
  <c r="J48" i="77"/>
  <c r="I38" i="77"/>
  <c r="I33" i="77"/>
  <c r="J20" i="77"/>
  <c r="I26" i="77"/>
  <c r="J26" i="77"/>
  <c r="M34" i="78"/>
  <c r="I34" i="78"/>
  <c r="J34" i="78"/>
  <c r="L80" i="78"/>
  <c r="I80" i="78"/>
  <c r="J80" i="78"/>
  <c r="N18" i="79"/>
  <c r="J18" i="79"/>
  <c r="I18" i="79"/>
  <c r="N41" i="79"/>
  <c r="I41" i="79"/>
  <c r="J41" i="79"/>
  <c r="J86" i="79"/>
  <c r="I86" i="79"/>
  <c r="N30" i="80"/>
  <c r="I30" i="80"/>
  <c r="J30" i="80"/>
  <c r="N93" i="80"/>
  <c r="I93" i="80"/>
  <c r="J93" i="80"/>
  <c r="J54" i="81"/>
  <c r="I54" i="81"/>
  <c r="N100" i="81"/>
  <c r="I100" i="81"/>
  <c r="J100" i="81"/>
  <c r="J103" i="77"/>
  <c r="I57" i="78"/>
  <c r="J57" i="78"/>
  <c r="L68" i="78"/>
  <c r="I68" i="78"/>
  <c r="J68" i="78"/>
  <c r="K81" i="78"/>
  <c r="I81" i="78"/>
  <c r="J81" i="78"/>
  <c r="I94" i="78"/>
  <c r="J94" i="78"/>
  <c r="N26" i="79"/>
  <c r="J26" i="79"/>
  <c r="I26" i="79"/>
  <c r="J32" i="79"/>
  <c r="I32" i="79"/>
  <c r="L58" i="79"/>
  <c r="J58" i="79"/>
  <c r="I58" i="79"/>
  <c r="J84" i="79"/>
  <c r="I84" i="79"/>
  <c r="J136" i="79"/>
  <c r="I136" i="79"/>
  <c r="J144" i="79"/>
  <c r="I144" i="79"/>
  <c r="J148" i="79"/>
  <c r="I148" i="79"/>
  <c r="I160" i="79"/>
  <c r="J160" i="79"/>
  <c r="I168" i="79"/>
  <c r="J168" i="79"/>
  <c r="I176" i="79"/>
  <c r="J176" i="79"/>
  <c r="I184" i="79"/>
  <c r="J184" i="79"/>
  <c r="I196" i="79"/>
  <c r="J196" i="79"/>
  <c r="I204" i="79"/>
  <c r="J204" i="79"/>
  <c r="I212" i="79"/>
  <c r="J212" i="79"/>
  <c r="N12" i="80"/>
  <c r="J12" i="80"/>
  <c r="I12" i="80"/>
  <c r="M35" i="77"/>
  <c r="J35" i="77"/>
  <c r="K39" i="77"/>
  <c r="J39" i="77"/>
  <c r="K43" i="77"/>
  <c r="M50" i="77"/>
  <c r="J50" i="77"/>
  <c r="K72" i="77"/>
  <c r="K95" i="77"/>
  <c r="M12" i="78"/>
  <c r="I12" i="78"/>
  <c r="J12" i="78"/>
  <c r="M16" i="78"/>
  <c r="I16" i="78"/>
  <c r="J16" i="78"/>
  <c r="M20" i="78"/>
  <c r="I20" i="78"/>
  <c r="J20" i="78"/>
  <c r="M24" i="78"/>
  <c r="I24" i="78"/>
  <c r="J24" i="78"/>
  <c r="M28" i="78"/>
  <c r="I28" i="78"/>
  <c r="J28" i="78"/>
  <c r="M32" i="78"/>
  <c r="I32" i="78"/>
  <c r="J32" i="78"/>
  <c r="M36" i="78"/>
  <c r="I36" i="78"/>
  <c r="J36" i="78"/>
  <c r="M40" i="78"/>
  <c r="I40" i="78"/>
  <c r="J40" i="78"/>
  <c r="M45" i="78"/>
  <c r="I45" i="78"/>
  <c r="J45" i="78"/>
  <c r="M51" i="78"/>
  <c r="I51" i="78"/>
  <c r="J51" i="78"/>
  <c r="M54" i="78"/>
  <c r="I54" i="78"/>
  <c r="J54" i="78"/>
  <c r="I74" i="78"/>
  <c r="J74" i="78"/>
  <c r="I78" i="78"/>
  <c r="J78" i="78"/>
  <c r="L88" i="78"/>
  <c r="I88" i="78"/>
  <c r="J88" i="78"/>
  <c r="I12" i="79"/>
  <c r="J12" i="79"/>
  <c r="M16" i="79"/>
  <c r="I16" i="79"/>
  <c r="J16" i="79"/>
  <c r="I19" i="79"/>
  <c r="J19" i="79"/>
  <c r="J36" i="79"/>
  <c r="I36" i="79"/>
  <c r="M39" i="79"/>
  <c r="I39" i="79"/>
  <c r="J39" i="79"/>
  <c r="I49" i="79"/>
  <c r="J49" i="79"/>
  <c r="M52" i="79"/>
  <c r="J52" i="79"/>
  <c r="I52" i="79"/>
  <c r="J66" i="79"/>
  <c r="I66" i="79"/>
  <c r="J70" i="79"/>
  <c r="I70" i="79"/>
  <c r="K77" i="79"/>
  <c r="I77" i="79"/>
  <c r="J77" i="79"/>
  <c r="J88" i="79"/>
  <c r="I88" i="79"/>
  <c r="K95" i="79"/>
  <c r="I95" i="79"/>
  <c r="J95" i="79"/>
  <c r="I99" i="79"/>
  <c r="J99" i="79"/>
  <c r="K103" i="79"/>
  <c r="I103" i="79"/>
  <c r="J103" i="79"/>
  <c r="J110" i="79"/>
  <c r="I110" i="79"/>
  <c r="K121" i="79"/>
  <c r="I121" i="79"/>
  <c r="J121" i="79"/>
  <c r="M10" i="80"/>
  <c r="I10" i="80"/>
  <c r="J10" i="80"/>
  <c r="L17" i="80"/>
  <c r="N19" i="80"/>
  <c r="I19" i="80"/>
  <c r="J19" i="80"/>
  <c r="N23" i="80"/>
  <c r="I23" i="80"/>
  <c r="J23" i="80"/>
  <c r="I31" i="80"/>
  <c r="J31" i="80"/>
  <c r="K43" i="80"/>
  <c r="I43" i="80"/>
  <c r="J43" i="80"/>
  <c r="K50" i="80"/>
  <c r="I50" i="80"/>
  <c r="J50" i="80"/>
  <c r="K57" i="80"/>
  <c r="I57" i="80"/>
  <c r="J57" i="80"/>
  <c r="N85" i="80"/>
  <c r="I85" i="80"/>
  <c r="J85" i="80"/>
  <c r="N88" i="80"/>
  <c r="J88" i="80"/>
  <c r="I88" i="80"/>
  <c r="N24" i="81"/>
  <c r="I24" i="81"/>
  <c r="J24" i="81"/>
  <c r="M27" i="81"/>
  <c r="I27" i="81"/>
  <c r="J27" i="81"/>
  <c r="I36" i="81"/>
  <c r="J36" i="81"/>
  <c r="I40" i="81"/>
  <c r="J40" i="81"/>
  <c r="I44" i="81"/>
  <c r="J44" i="81"/>
  <c r="I48" i="81"/>
  <c r="J48" i="81"/>
  <c r="I52" i="81"/>
  <c r="J52" i="81"/>
  <c r="I56" i="81"/>
  <c r="J56" i="81"/>
  <c r="I60" i="81"/>
  <c r="J60" i="81"/>
  <c r="I64" i="81"/>
  <c r="J64" i="81"/>
  <c r="I68" i="81"/>
  <c r="J68" i="81"/>
  <c r="I72" i="81"/>
  <c r="J72" i="81"/>
  <c r="I76" i="81"/>
  <c r="J76" i="81"/>
  <c r="I80" i="81"/>
  <c r="J80" i="81"/>
  <c r="N88" i="81"/>
  <c r="I88" i="81"/>
  <c r="J88" i="81"/>
  <c r="N96" i="81"/>
  <c r="I96" i="81"/>
  <c r="J96" i="81"/>
  <c r="N104" i="81"/>
  <c r="I104" i="81"/>
  <c r="J104" i="81"/>
  <c r="J105" i="77"/>
  <c r="J101" i="77"/>
  <c r="J97" i="77"/>
  <c r="J93" i="77"/>
  <c r="J89" i="77"/>
  <c r="J85" i="77"/>
  <c r="J81" i="77"/>
  <c r="J77" i="77"/>
  <c r="J73" i="77"/>
  <c r="J69" i="77"/>
  <c r="J65" i="77"/>
  <c r="J61" i="77"/>
  <c r="I57" i="77"/>
  <c r="J52" i="77"/>
  <c r="I48" i="77"/>
  <c r="J37" i="77"/>
  <c r="J32" i="77"/>
  <c r="J25" i="77"/>
  <c r="J12" i="77"/>
  <c r="I105" i="78"/>
  <c r="I18" i="77"/>
  <c r="J18" i="77"/>
  <c r="M14" i="78"/>
  <c r="I14" i="78"/>
  <c r="J14" i="78"/>
  <c r="M38" i="78"/>
  <c r="I38" i="78"/>
  <c r="J38" i="78"/>
  <c r="L76" i="78"/>
  <c r="I76" i="78"/>
  <c r="J76" i="78"/>
  <c r="J64" i="79"/>
  <c r="I64" i="79"/>
  <c r="I22" i="80"/>
  <c r="J22" i="80"/>
  <c r="N80" i="80"/>
  <c r="J80" i="80"/>
  <c r="I80" i="80"/>
  <c r="I28" i="81"/>
  <c r="J28" i="81"/>
  <c r="J38" i="81"/>
  <c r="I38" i="81"/>
  <c r="J70" i="81"/>
  <c r="I70" i="81"/>
  <c r="N92" i="81"/>
  <c r="I92" i="81"/>
  <c r="J92" i="81"/>
  <c r="M31" i="77"/>
  <c r="J31" i="77"/>
  <c r="L64" i="78"/>
  <c r="I64" i="78"/>
  <c r="J64" i="78"/>
  <c r="L84" i="78"/>
  <c r="I84" i="78"/>
  <c r="J84" i="78"/>
  <c r="L62" i="79"/>
  <c r="J62" i="79"/>
  <c r="I62" i="79"/>
  <c r="K80" i="79"/>
  <c r="J80" i="79"/>
  <c r="I80" i="79"/>
  <c r="K113" i="79"/>
  <c r="I113" i="79"/>
  <c r="J113" i="79"/>
  <c r="J132" i="79"/>
  <c r="I132" i="79"/>
  <c r="I188" i="79"/>
  <c r="J188" i="79"/>
  <c r="M43" i="77"/>
  <c r="J43" i="77"/>
  <c r="M54" i="77"/>
  <c r="J54" i="77"/>
  <c r="L69" i="77"/>
  <c r="M43" i="78"/>
  <c r="I43" i="78"/>
  <c r="J43" i="78"/>
  <c r="M49" i="78"/>
  <c r="I49" i="78"/>
  <c r="J49" i="78"/>
  <c r="L58" i="78"/>
  <c r="I58" i="78"/>
  <c r="J58" i="78"/>
  <c r="K62" i="78"/>
  <c r="I65" i="78"/>
  <c r="J65" i="78"/>
  <c r="L72" i="78"/>
  <c r="I72" i="78"/>
  <c r="J72" i="78"/>
  <c r="K82" i="78"/>
  <c r="K85" i="78"/>
  <c r="I85" i="78"/>
  <c r="J85" i="78"/>
  <c r="L92" i="78"/>
  <c r="I92" i="78"/>
  <c r="J92" i="78"/>
  <c r="I95" i="78"/>
  <c r="J95" i="78"/>
  <c r="I99" i="78"/>
  <c r="J99" i="78"/>
  <c r="I23" i="79"/>
  <c r="J23" i="79"/>
  <c r="M27" i="79"/>
  <c r="N33" i="79"/>
  <c r="I33" i="79"/>
  <c r="J33" i="79"/>
  <c r="M46" i="79"/>
  <c r="J46" i="79"/>
  <c r="I46" i="79"/>
  <c r="L56" i="79"/>
  <c r="J56" i="79"/>
  <c r="I56" i="79"/>
  <c r="J59" i="79"/>
  <c r="I59" i="79"/>
  <c r="J74" i="79"/>
  <c r="I74" i="79"/>
  <c r="N81" i="79"/>
  <c r="I81" i="79"/>
  <c r="J81" i="79"/>
  <c r="J92" i="79"/>
  <c r="I92" i="79"/>
  <c r="K107" i="79"/>
  <c r="J107" i="79"/>
  <c r="I107" i="79"/>
  <c r="J114" i="79"/>
  <c r="I114" i="79"/>
  <c r="J118" i="79"/>
  <c r="I118" i="79"/>
  <c r="K125" i="79"/>
  <c r="I125" i="79"/>
  <c r="J125" i="79"/>
  <c r="K129" i="79"/>
  <c r="I129" i="79"/>
  <c r="J129" i="79"/>
  <c r="I133" i="79"/>
  <c r="J133" i="79"/>
  <c r="I137" i="79"/>
  <c r="J137" i="79"/>
  <c r="I141" i="79"/>
  <c r="J141" i="79"/>
  <c r="I145" i="79"/>
  <c r="J145" i="79"/>
  <c r="I149" i="79"/>
  <c r="J149" i="79"/>
  <c r="I153" i="79"/>
  <c r="J153" i="79"/>
  <c r="I157" i="79"/>
  <c r="J157" i="79"/>
  <c r="I161" i="79"/>
  <c r="J161" i="79"/>
  <c r="I165" i="79"/>
  <c r="J165" i="79"/>
  <c r="I169" i="79"/>
  <c r="J169" i="79"/>
  <c r="I173" i="79"/>
  <c r="J173" i="79"/>
  <c r="I177" i="79"/>
  <c r="J177" i="79"/>
  <c r="N181" i="79"/>
  <c r="I181" i="79"/>
  <c r="J181" i="79"/>
  <c r="I185" i="79"/>
  <c r="J185" i="79"/>
  <c r="N189" i="79"/>
  <c r="I189" i="79"/>
  <c r="J189" i="79"/>
  <c r="N193" i="79"/>
  <c r="I193" i="79"/>
  <c r="J193" i="79"/>
  <c r="N197" i="79"/>
  <c r="I197" i="79"/>
  <c r="J197" i="79"/>
  <c r="I201" i="79"/>
  <c r="J201" i="79"/>
  <c r="N205" i="79"/>
  <c r="I205" i="79"/>
  <c r="J205" i="79"/>
  <c r="N209" i="79"/>
  <c r="I209" i="79"/>
  <c r="J209" i="79"/>
  <c r="N213" i="79"/>
  <c r="I213" i="79"/>
  <c r="J213" i="79"/>
  <c r="K13" i="80"/>
  <c r="N15" i="80"/>
  <c r="I15" i="80"/>
  <c r="J15" i="80"/>
  <c r="N21" i="80"/>
  <c r="I21" i="80"/>
  <c r="J21" i="80"/>
  <c r="I29" i="80"/>
  <c r="J29" i="80"/>
  <c r="N36" i="80"/>
  <c r="J36" i="80"/>
  <c r="I36" i="80"/>
  <c r="K40" i="80"/>
  <c r="J40" i="80"/>
  <c r="I40" i="80"/>
  <c r="I47" i="80"/>
  <c r="J47" i="80"/>
  <c r="K54" i="80"/>
  <c r="I54" i="80"/>
  <c r="J54" i="80"/>
  <c r="K61" i="80"/>
  <c r="I61" i="80"/>
  <c r="J61" i="80"/>
  <c r="K65" i="80"/>
  <c r="I65" i="80"/>
  <c r="J65" i="80"/>
  <c r="J68" i="80"/>
  <c r="I68" i="80"/>
  <c r="K72" i="80"/>
  <c r="J72" i="80"/>
  <c r="I72" i="80"/>
  <c r="N76" i="80"/>
  <c r="J76" i="80"/>
  <c r="I76" i="80"/>
  <c r="I79" i="80"/>
  <c r="J79" i="80"/>
  <c r="N82" i="80"/>
  <c r="I82" i="80"/>
  <c r="J82" i="80"/>
  <c r="N92" i="80"/>
  <c r="J92" i="80"/>
  <c r="I92" i="80"/>
  <c r="I95" i="80"/>
  <c r="J95" i="80"/>
  <c r="N101" i="80"/>
  <c r="I101" i="80"/>
  <c r="J101" i="80"/>
  <c r="N104" i="80"/>
  <c r="J104" i="80"/>
  <c r="I104" i="80"/>
  <c r="N107" i="80"/>
  <c r="I107" i="80"/>
  <c r="J107" i="80"/>
  <c r="J10" i="81"/>
  <c r="I10" i="81"/>
  <c r="I13" i="81"/>
  <c r="J13" i="81"/>
  <c r="I17" i="81"/>
  <c r="J17" i="81"/>
  <c r="I21" i="81"/>
  <c r="J21" i="81"/>
  <c r="K30" i="81"/>
  <c r="J30" i="81"/>
  <c r="I30" i="81"/>
  <c r="N83" i="81"/>
  <c r="I83" i="81"/>
  <c r="J83" i="81"/>
  <c r="N91" i="81"/>
  <c r="I91" i="81"/>
  <c r="J91" i="81"/>
  <c r="N99" i="81"/>
  <c r="I99" i="81"/>
  <c r="J99" i="81"/>
  <c r="N107" i="81"/>
  <c r="I107" i="81"/>
  <c r="J107" i="81"/>
  <c r="I105" i="77"/>
  <c r="I101" i="77"/>
  <c r="I97" i="77"/>
  <c r="I93" i="77"/>
  <c r="I85" i="77"/>
  <c r="I81" i="77"/>
  <c r="I77" i="77"/>
  <c r="I73" i="77"/>
  <c r="I69" i="77"/>
  <c r="I65" i="77"/>
  <c r="I61" i="77"/>
  <c r="J56" i="77"/>
  <c r="J47" i="77"/>
  <c r="I42" i="77"/>
  <c r="I32" i="77"/>
  <c r="I25" i="77"/>
  <c r="I19" i="77"/>
  <c r="I11" i="77"/>
  <c r="I101" i="78"/>
  <c r="I22" i="77"/>
  <c r="J22" i="77"/>
  <c r="M18" i="78"/>
  <c r="I18" i="78"/>
  <c r="J18" i="78"/>
  <c r="M47" i="78"/>
  <c r="I47" i="78"/>
  <c r="J47" i="78"/>
  <c r="I73" i="78"/>
  <c r="J73" i="78"/>
  <c r="K97" i="79"/>
  <c r="I97" i="79"/>
  <c r="J97" i="79"/>
  <c r="N102" i="80"/>
  <c r="I102" i="80"/>
  <c r="J102" i="80"/>
  <c r="J46" i="81"/>
  <c r="I46" i="81"/>
  <c r="J74" i="81"/>
  <c r="I74" i="81"/>
  <c r="M48" i="78"/>
  <c r="I48" i="78"/>
  <c r="J48" i="78"/>
  <c r="I61" i="78"/>
  <c r="J61" i="78"/>
  <c r="L71" i="78"/>
  <c r="I71" i="78"/>
  <c r="J71" i="78"/>
  <c r="L91" i="78"/>
  <c r="I91" i="78"/>
  <c r="J91" i="78"/>
  <c r="I108" i="78"/>
  <c r="J108" i="78"/>
  <c r="I55" i="79"/>
  <c r="J55" i="79"/>
  <c r="N73" i="79"/>
  <c r="I73" i="79"/>
  <c r="J73" i="79"/>
  <c r="K91" i="79"/>
  <c r="J91" i="79"/>
  <c r="I91" i="79"/>
  <c r="I156" i="79"/>
  <c r="J156" i="79"/>
  <c r="M13" i="78"/>
  <c r="I13" i="78"/>
  <c r="J13" i="78"/>
  <c r="M17" i="78"/>
  <c r="I17" i="78"/>
  <c r="J17" i="78"/>
  <c r="M21" i="78"/>
  <c r="I21" i="78"/>
  <c r="J21" i="78"/>
  <c r="M25" i="78"/>
  <c r="I25" i="78"/>
  <c r="J25" i="78"/>
  <c r="M29" i="78"/>
  <c r="I29" i="78"/>
  <c r="J29" i="78"/>
  <c r="M33" i="78"/>
  <c r="I33" i="78"/>
  <c r="J33" i="78"/>
  <c r="M37" i="78"/>
  <c r="I37" i="78"/>
  <c r="J37" i="78"/>
  <c r="M41" i="78"/>
  <c r="I41" i="78"/>
  <c r="J41" i="78"/>
  <c r="M46" i="78"/>
  <c r="I46" i="78"/>
  <c r="J46" i="78"/>
  <c r="M55" i="78"/>
  <c r="I55" i="78"/>
  <c r="J55" i="78"/>
  <c r="K69" i="78"/>
  <c r="I69" i="78"/>
  <c r="J69" i="78"/>
  <c r="I75" i="78"/>
  <c r="J75" i="78"/>
  <c r="I79" i="78"/>
  <c r="J79" i="78"/>
  <c r="I102" i="78"/>
  <c r="J102" i="78"/>
  <c r="M13" i="79"/>
  <c r="I13" i="79"/>
  <c r="J13" i="79"/>
  <c r="N17" i="79"/>
  <c r="J17" i="79"/>
  <c r="I17" i="79"/>
  <c r="I20" i="79"/>
  <c r="J20" i="79"/>
  <c r="N30" i="79"/>
  <c r="J30" i="79"/>
  <c r="I30" i="79"/>
  <c r="N40" i="79"/>
  <c r="J40" i="79"/>
  <c r="I40" i="79"/>
  <c r="J43" i="79"/>
  <c r="I43" i="79"/>
  <c r="N50" i="79"/>
  <c r="J50" i="79"/>
  <c r="I50" i="79"/>
  <c r="I53" i="79"/>
  <c r="J53" i="79"/>
  <c r="K63" i="79"/>
  <c r="I63" i="79"/>
  <c r="J63" i="79"/>
  <c r="L67" i="79"/>
  <c r="I67" i="79"/>
  <c r="J67" i="79"/>
  <c r="K71" i="79"/>
  <c r="I71" i="79"/>
  <c r="J71" i="79"/>
  <c r="J78" i="79"/>
  <c r="I78" i="79"/>
  <c r="N85" i="79"/>
  <c r="I85" i="79"/>
  <c r="J85" i="79"/>
  <c r="J96" i="79"/>
  <c r="I96" i="79"/>
  <c r="J100" i="79"/>
  <c r="I100" i="79"/>
  <c r="J104" i="79"/>
  <c r="I104" i="79"/>
  <c r="K111" i="79"/>
  <c r="I111" i="79"/>
  <c r="J111" i="79"/>
  <c r="J122" i="79"/>
  <c r="I122" i="79"/>
  <c r="L13" i="80"/>
  <c r="N17" i="80"/>
  <c r="I17" i="80"/>
  <c r="J17" i="80"/>
  <c r="K20" i="80"/>
  <c r="N27" i="80"/>
  <c r="I27" i="80"/>
  <c r="J27" i="80"/>
  <c r="N34" i="80"/>
  <c r="I34" i="80"/>
  <c r="J34" i="80"/>
  <c r="K51" i="80"/>
  <c r="I51" i="80"/>
  <c r="J51" i="80"/>
  <c r="N98" i="80"/>
  <c r="I98" i="80"/>
  <c r="J98" i="80"/>
  <c r="K28" i="81"/>
  <c r="M33" i="81"/>
  <c r="I33" i="81"/>
  <c r="J33" i="81"/>
  <c r="M37" i="81"/>
  <c r="I37" i="81"/>
  <c r="J37" i="81"/>
  <c r="M41" i="81"/>
  <c r="I41" i="81"/>
  <c r="J41" i="81"/>
  <c r="M45" i="81"/>
  <c r="I45" i="81"/>
  <c r="J45" i="81"/>
  <c r="M49" i="81"/>
  <c r="I49" i="81"/>
  <c r="J49" i="81"/>
  <c r="M53" i="81"/>
  <c r="I53" i="81"/>
  <c r="J53" i="81"/>
  <c r="M57" i="81"/>
  <c r="I57" i="81"/>
  <c r="J57" i="81"/>
  <c r="M61" i="81"/>
  <c r="I61" i="81"/>
  <c r="J61" i="81"/>
  <c r="M65" i="81"/>
  <c r="I65" i="81"/>
  <c r="J65" i="81"/>
  <c r="M69" i="81"/>
  <c r="I69" i="81"/>
  <c r="J69" i="81"/>
  <c r="M73" i="81"/>
  <c r="I73" i="81"/>
  <c r="J73" i="81"/>
  <c r="M77" i="81"/>
  <c r="I77" i="81"/>
  <c r="J77" i="81"/>
  <c r="N86" i="81"/>
  <c r="J86" i="81"/>
  <c r="I86" i="81"/>
  <c r="N94" i="81"/>
  <c r="J94" i="81"/>
  <c r="I94" i="81"/>
  <c r="N102" i="81"/>
  <c r="J102" i="81"/>
  <c r="I102" i="81"/>
  <c r="I10" i="77"/>
  <c r="J108" i="77"/>
  <c r="J104" i="77"/>
  <c r="J100" i="77"/>
  <c r="J96" i="77"/>
  <c r="J92" i="77"/>
  <c r="J88" i="77"/>
  <c r="J84" i="77"/>
  <c r="J80" i="77"/>
  <c r="J76" i="77"/>
  <c r="J72" i="77"/>
  <c r="J68" i="77"/>
  <c r="J64" i="77"/>
  <c r="J60" i="77"/>
  <c r="I56" i="77"/>
  <c r="J51" i="77"/>
  <c r="I47" i="77"/>
  <c r="J41" i="77"/>
  <c r="J36" i="77"/>
  <c r="I31" i="77"/>
  <c r="J24" i="77"/>
  <c r="J17" i="77"/>
  <c r="M26" i="78"/>
  <c r="I26" i="78"/>
  <c r="J26" i="78"/>
  <c r="L56" i="78"/>
  <c r="I56" i="78"/>
  <c r="J56" i="78"/>
  <c r="J10" i="79"/>
  <c r="I10" i="79"/>
  <c r="K123" i="79"/>
  <c r="J123" i="79"/>
  <c r="I123" i="79"/>
  <c r="N77" i="80"/>
  <c r="I77" i="80"/>
  <c r="J77" i="80"/>
  <c r="N105" i="80"/>
  <c r="I105" i="80"/>
  <c r="J105" i="80"/>
  <c r="J42" i="81"/>
  <c r="I42" i="81"/>
  <c r="J66" i="81"/>
  <c r="I66" i="81"/>
  <c r="N84" i="81"/>
  <c r="I84" i="81"/>
  <c r="J84" i="81"/>
  <c r="M27" i="77"/>
  <c r="J27" i="77"/>
  <c r="M46" i="77"/>
  <c r="J46" i="77"/>
  <c r="K58" i="77"/>
  <c r="J58" i="77"/>
  <c r="N44" i="78"/>
  <c r="M50" i="78"/>
  <c r="I50" i="78"/>
  <c r="J50" i="78"/>
  <c r="M52" i="78"/>
  <c r="I52" i="78"/>
  <c r="J52" i="78"/>
  <c r="L59" i="78"/>
  <c r="I59" i="78"/>
  <c r="J59" i="78"/>
  <c r="I62" i="78"/>
  <c r="J62" i="78"/>
  <c r="L66" i="78"/>
  <c r="I66" i="78"/>
  <c r="J66" i="78"/>
  <c r="L73" i="78"/>
  <c r="I82" i="78"/>
  <c r="J82" i="78"/>
  <c r="L86" i="78"/>
  <c r="I89" i="78"/>
  <c r="J89" i="78"/>
  <c r="L93" i="78"/>
  <c r="I93" i="78"/>
  <c r="J93" i="78"/>
  <c r="L96" i="78"/>
  <c r="I96" i="78"/>
  <c r="J96" i="78"/>
  <c r="L100" i="78"/>
  <c r="I100" i="78"/>
  <c r="J100" i="78"/>
  <c r="I106" i="78"/>
  <c r="J106" i="78"/>
  <c r="N24" i="79"/>
  <c r="I24" i="79"/>
  <c r="J24" i="79"/>
  <c r="I27" i="79"/>
  <c r="J27" i="79"/>
  <c r="N34" i="79"/>
  <c r="J34" i="79"/>
  <c r="I34" i="79"/>
  <c r="N37" i="79"/>
  <c r="I37" i="79"/>
  <c r="J37" i="79"/>
  <c r="M47" i="79"/>
  <c r="I47" i="79"/>
  <c r="J47" i="79"/>
  <c r="L57" i="79"/>
  <c r="I57" i="79"/>
  <c r="J57" i="79"/>
  <c r="J60" i="79"/>
  <c r="I60" i="79"/>
  <c r="J75" i="79"/>
  <c r="I75" i="79"/>
  <c r="J82" i="79"/>
  <c r="I82" i="79"/>
  <c r="K89" i="79"/>
  <c r="I89" i="79"/>
  <c r="J89" i="79"/>
  <c r="N93" i="79"/>
  <c r="J108" i="79"/>
  <c r="I108" i="79"/>
  <c r="I115" i="79"/>
  <c r="J115" i="79"/>
  <c r="K119" i="79"/>
  <c r="I119" i="79"/>
  <c r="J119" i="79"/>
  <c r="J126" i="79"/>
  <c r="I126" i="79"/>
  <c r="J130" i="79"/>
  <c r="I130" i="79"/>
  <c r="J134" i="79"/>
  <c r="I134" i="79"/>
  <c r="J138" i="79"/>
  <c r="I138" i="79"/>
  <c r="J142" i="79"/>
  <c r="I142" i="79"/>
  <c r="J146" i="79"/>
  <c r="I146" i="79"/>
  <c r="I150" i="79"/>
  <c r="J150" i="79"/>
  <c r="I154" i="79"/>
  <c r="J154" i="79"/>
  <c r="I158" i="79"/>
  <c r="J158" i="79"/>
  <c r="I162" i="79"/>
  <c r="J162" i="79"/>
  <c r="I166" i="79"/>
  <c r="J166" i="79"/>
  <c r="I170" i="79"/>
  <c r="J170" i="79"/>
  <c r="I174" i="79"/>
  <c r="J174" i="79"/>
  <c r="I178" i="79"/>
  <c r="J178" i="79"/>
  <c r="I182" i="79"/>
  <c r="J182" i="79"/>
  <c r="I186" i="79"/>
  <c r="J186" i="79"/>
  <c r="I190" i="79"/>
  <c r="J190" i="79"/>
  <c r="I194" i="79"/>
  <c r="J194" i="79"/>
  <c r="I198" i="79"/>
  <c r="J198" i="79"/>
  <c r="I202" i="79"/>
  <c r="J202" i="79"/>
  <c r="I206" i="79"/>
  <c r="J206" i="79"/>
  <c r="I210" i="79"/>
  <c r="J210" i="79"/>
  <c r="I214" i="79"/>
  <c r="J214" i="79"/>
  <c r="N11" i="80"/>
  <c r="I11" i="80"/>
  <c r="J11" i="80"/>
  <c r="M13" i="80"/>
  <c r="M20" i="80"/>
  <c r="M22" i="80"/>
  <c r="N24" i="80"/>
  <c r="J24" i="80"/>
  <c r="I24" i="80"/>
  <c r="K30" i="80"/>
  <c r="N32" i="80"/>
  <c r="J32" i="80"/>
  <c r="I32" i="80"/>
  <c r="K37" i="80"/>
  <c r="I37" i="80"/>
  <c r="J37" i="80"/>
  <c r="K41" i="80"/>
  <c r="I41" i="80"/>
  <c r="J41" i="80"/>
  <c r="J44" i="80"/>
  <c r="I44" i="80"/>
  <c r="K48" i="80"/>
  <c r="I55" i="80"/>
  <c r="J55" i="80"/>
  <c r="I58" i="80"/>
  <c r="J58" i="80"/>
  <c r="K62" i="80"/>
  <c r="I62" i="80"/>
  <c r="J62" i="80"/>
  <c r="K66" i="80"/>
  <c r="K69" i="80"/>
  <c r="I69" i="80"/>
  <c r="J69" i="80"/>
  <c r="K73" i="80"/>
  <c r="I73" i="80"/>
  <c r="J73" i="80"/>
  <c r="K77" i="80"/>
  <c r="K80" i="80"/>
  <c r="N83" i="80"/>
  <c r="I83" i="80"/>
  <c r="J83" i="80"/>
  <c r="N86" i="80"/>
  <c r="I86" i="80"/>
  <c r="J86" i="80"/>
  <c r="N89" i="80"/>
  <c r="I89" i="80"/>
  <c r="J89" i="80"/>
  <c r="K93" i="80"/>
  <c r="K96" i="80"/>
  <c r="K102" i="80"/>
  <c r="K105" i="80"/>
  <c r="N108" i="80"/>
  <c r="J108" i="80"/>
  <c r="I108" i="80"/>
  <c r="N11" i="81"/>
  <c r="I11" i="81"/>
  <c r="J11" i="81"/>
  <c r="N14" i="81"/>
  <c r="J14" i="81"/>
  <c r="I14" i="81"/>
  <c r="J18" i="81"/>
  <c r="I18" i="81"/>
  <c r="J22" i="81"/>
  <c r="I22" i="81"/>
  <c r="M25" i="81"/>
  <c r="I25" i="81"/>
  <c r="J25" i="81"/>
  <c r="M28" i="81"/>
  <c r="N81" i="81"/>
  <c r="I81" i="81"/>
  <c r="J81" i="81"/>
  <c r="M84" i="81"/>
  <c r="N89" i="81"/>
  <c r="I89" i="81"/>
  <c r="J89" i="81"/>
  <c r="M92" i="81"/>
  <c r="N97" i="81"/>
  <c r="I97" i="81"/>
  <c r="J97" i="81"/>
  <c r="M100" i="81"/>
  <c r="N105" i="81"/>
  <c r="I105" i="81"/>
  <c r="J105" i="81"/>
  <c r="M108" i="81"/>
  <c r="I108" i="77"/>
  <c r="I104" i="77"/>
  <c r="I100" i="77"/>
  <c r="I96" i="77"/>
  <c r="I92" i="77"/>
  <c r="I88" i="77"/>
  <c r="I84" i="77"/>
  <c r="I80" i="77"/>
  <c r="I76" i="77"/>
  <c r="I72" i="77"/>
  <c r="I68" i="77"/>
  <c r="I64" i="77"/>
  <c r="J55" i="77"/>
  <c r="I51" i="77"/>
  <c r="I46" i="77"/>
  <c r="I41" i="77"/>
  <c r="J29" i="77"/>
  <c r="I24" i="77"/>
  <c r="L9" i="86"/>
  <c r="N9" i="86"/>
  <c r="M9" i="86"/>
  <c r="J9" i="86"/>
  <c r="C21" i="82"/>
  <c r="L9" i="83"/>
  <c r="C6" i="82" s="1"/>
  <c r="K61" i="78"/>
  <c r="K77" i="78"/>
  <c r="L77" i="78"/>
  <c r="K101" i="79"/>
  <c r="N101" i="79"/>
  <c r="L30" i="77"/>
  <c r="M61" i="77"/>
  <c r="L85" i="77"/>
  <c r="K88" i="77"/>
  <c r="K44" i="78"/>
  <c r="K58" i="78"/>
  <c r="L61" i="78"/>
  <c r="L98" i="78"/>
  <c r="N32" i="79"/>
  <c r="M32" i="79"/>
  <c r="N22" i="80"/>
  <c r="L22" i="80"/>
  <c r="K22" i="80"/>
  <c r="N79" i="80"/>
  <c r="K79" i="80"/>
  <c r="K82" i="80"/>
  <c r="M12" i="81"/>
  <c r="L12" i="81"/>
  <c r="K12" i="81"/>
  <c r="M23" i="79"/>
  <c r="N23" i="79"/>
  <c r="K79" i="79"/>
  <c r="N201" i="79"/>
  <c r="K89" i="78"/>
  <c r="K106" i="78"/>
  <c r="L63" i="79"/>
  <c r="N95" i="80"/>
  <c r="K95" i="80"/>
  <c r="M10" i="81"/>
  <c r="L10" i="81"/>
  <c r="K10" i="81"/>
  <c r="N26" i="81"/>
  <c r="L26" i="81"/>
  <c r="K26" i="81"/>
  <c r="M26" i="81"/>
  <c r="N60" i="79"/>
  <c r="M19" i="81"/>
  <c r="L19" i="81"/>
  <c r="K19" i="81"/>
  <c r="N19" i="81"/>
  <c r="L38" i="77"/>
  <c r="M79" i="77"/>
  <c r="K66" i="78"/>
  <c r="K73" i="78"/>
  <c r="L55" i="79"/>
  <c r="M55" i="79"/>
  <c r="K87" i="79"/>
  <c r="M13" i="81"/>
  <c r="L13" i="81"/>
  <c r="K13" i="81"/>
  <c r="M16" i="81"/>
  <c r="L16" i="81"/>
  <c r="K16" i="81"/>
  <c r="N16" i="81"/>
  <c r="M20" i="81"/>
  <c r="L20" i="81"/>
  <c r="K20" i="81"/>
  <c r="N20" i="81"/>
  <c r="L35" i="77"/>
  <c r="M93" i="77"/>
  <c r="K50" i="78"/>
  <c r="K57" i="78"/>
  <c r="K78" i="78"/>
  <c r="L85" i="78"/>
  <c r="K97" i="78"/>
  <c r="L97" i="78"/>
  <c r="L64" i="79"/>
  <c r="N64" i="79"/>
  <c r="K64" i="79"/>
  <c r="N84" i="79"/>
  <c r="K84" i="79"/>
  <c r="N185" i="79"/>
  <c r="M15" i="81"/>
  <c r="L15" i="81"/>
  <c r="K15" i="81"/>
  <c r="N18" i="77"/>
  <c r="K63" i="77"/>
  <c r="M77" i="77"/>
  <c r="L90" i="77"/>
  <c r="K45" i="78"/>
  <c r="L78" i="78"/>
  <c r="L53" i="79"/>
  <c r="M53" i="79"/>
  <c r="N10" i="80"/>
  <c r="L10" i="80"/>
  <c r="K10" i="80"/>
  <c r="N87" i="80"/>
  <c r="K87" i="80"/>
  <c r="K90" i="80"/>
  <c r="M11" i="81"/>
  <c r="L11" i="81"/>
  <c r="K11" i="81"/>
  <c r="M17" i="81"/>
  <c r="L17" i="81"/>
  <c r="K17" i="81"/>
  <c r="N17" i="81"/>
  <c r="M21" i="81"/>
  <c r="L21" i="81"/>
  <c r="K21" i="81"/>
  <c r="N21" i="81"/>
  <c r="M23" i="81"/>
  <c r="L23" i="81"/>
  <c r="K23" i="81"/>
  <c r="N23" i="81"/>
  <c r="L74" i="77"/>
  <c r="K107" i="77"/>
  <c r="L90" i="78"/>
  <c r="K93" i="78"/>
  <c r="N14" i="80"/>
  <c r="L14" i="80"/>
  <c r="K14" i="80"/>
  <c r="M14" i="81"/>
  <c r="L14" i="81"/>
  <c r="K14" i="81"/>
  <c r="K65" i="78"/>
  <c r="L65" i="78"/>
  <c r="K105" i="78"/>
  <c r="L105" i="78"/>
  <c r="K108" i="78"/>
  <c r="M35" i="79"/>
  <c r="N18" i="80"/>
  <c r="L18" i="80"/>
  <c r="K18" i="80"/>
  <c r="N103" i="80"/>
  <c r="K103" i="80"/>
  <c r="M18" i="81"/>
  <c r="L18" i="81"/>
  <c r="K18" i="81"/>
  <c r="N18" i="81"/>
  <c r="M22" i="81"/>
  <c r="L22" i="81"/>
  <c r="K22" i="81"/>
  <c r="N22" i="81"/>
  <c r="N29" i="81"/>
  <c r="L29" i="81"/>
  <c r="N34" i="81"/>
  <c r="L34" i="81"/>
  <c r="K34" i="81"/>
  <c r="N36" i="81"/>
  <c r="L36" i="81"/>
  <c r="K36" i="81"/>
  <c r="N38" i="81"/>
  <c r="L38" i="81"/>
  <c r="K38" i="81"/>
  <c r="N40" i="81"/>
  <c r="L40" i="81"/>
  <c r="K40" i="81"/>
  <c r="N42" i="81"/>
  <c r="L42" i="81"/>
  <c r="K42" i="81"/>
  <c r="N44" i="81"/>
  <c r="L44" i="81"/>
  <c r="K44" i="81"/>
  <c r="N46" i="81"/>
  <c r="L46" i="81"/>
  <c r="K46" i="81"/>
  <c r="N48" i="81"/>
  <c r="L48" i="81"/>
  <c r="K48" i="81"/>
  <c r="N50" i="81"/>
  <c r="L50" i="81"/>
  <c r="K50" i="81"/>
  <c r="N52" i="81"/>
  <c r="L52" i="81"/>
  <c r="K52" i="81"/>
  <c r="N54" i="81"/>
  <c r="L54" i="81"/>
  <c r="K54" i="81"/>
  <c r="N56" i="81"/>
  <c r="L56" i="81"/>
  <c r="K56" i="81"/>
  <c r="N58" i="81"/>
  <c r="L58" i="81"/>
  <c r="K58" i="81"/>
  <c r="N60" i="81"/>
  <c r="L60" i="81"/>
  <c r="K60" i="81"/>
  <c r="N62" i="81"/>
  <c r="L62" i="81"/>
  <c r="K62" i="81"/>
  <c r="N64" i="81"/>
  <c r="L64" i="81"/>
  <c r="K64" i="81"/>
  <c r="N66" i="81"/>
  <c r="L66" i="81"/>
  <c r="K66" i="81"/>
  <c r="N68" i="81"/>
  <c r="L68" i="81"/>
  <c r="K68" i="81"/>
  <c r="N70" i="81"/>
  <c r="L70" i="81"/>
  <c r="K70" i="81"/>
  <c r="N72" i="81"/>
  <c r="L72" i="81"/>
  <c r="K72" i="81"/>
  <c r="N74" i="81"/>
  <c r="L74" i="81"/>
  <c r="K74" i="81"/>
  <c r="N76" i="81"/>
  <c r="L76" i="81"/>
  <c r="K76" i="81"/>
  <c r="N78" i="81"/>
  <c r="L78" i="81"/>
  <c r="K78" i="81"/>
  <c r="N80" i="81"/>
  <c r="L80" i="81"/>
  <c r="K80" i="81"/>
  <c r="N31" i="81"/>
  <c r="L31" i="81"/>
  <c r="M10" i="79"/>
  <c r="N13" i="79"/>
  <c r="M54" i="79"/>
  <c r="N56" i="79"/>
  <c r="N117" i="79"/>
  <c r="L12" i="80"/>
  <c r="L16" i="80"/>
  <c r="L20" i="80"/>
  <c r="K75" i="80"/>
  <c r="K83" i="80"/>
  <c r="K91" i="80"/>
  <c r="K99" i="80"/>
  <c r="K107" i="80"/>
  <c r="N28" i="81"/>
  <c r="L28" i="81"/>
  <c r="N16" i="79"/>
  <c r="N25" i="81"/>
  <c r="L25" i="81"/>
  <c r="N33" i="81"/>
  <c r="L33" i="81"/>
  <c r="N35" i="81"/>
  <c r="L35" i="81"/>
  <c r="K35" i="81"/>
  <c r="N37" i="81"/>
  <c r="L37" i="81"/>
  <c r="K37" i="81"/>
  <c r="N39" i="81"/>
  <c r="L39" i="81"/>
  <c r="K39" i="81"/>
  <c r="N41" i="81"/>
  <c r="L41" i="81"/>
  <c r="K41" i="81"/>
  <c r="N43" i="81"/>
  <c r="L43" i="81"/>
  <c r="K43" i="81"/>
  <c r="N45" i="81"/>
  <c r="L45" i="81"/>
  <c r="K45" i="81"/>
  <c r="N47" i="81"/>
  <c r="L47" i="81"/>
  <c r="K47" i="81"/>
  <c r="N49" i="81"/>
  <c r="L49" i="81"/>
  <c r="K49" i="81"/>
  <c r="N51" i="81"/>
  <c r="L51" i="81"/>
  <c r="K51" i="81"/>
  <c r="N53" i="81"/>
  <c r="L53" i="81"/>
  <c r="K53" i="81"/>
  <c r="N55" i="81"/>
  <c r="L55" i="81"/>
  <c r="K55" i="81"/>
  <c r="N57" i="81"/>
  <c r="L57" i="81"/>
  <c r="K57" i="81"/>
  <c r="N59" i="81"/>
  <c r="L59" i="81"/>
  <c r="K59" i="81"/>
  <c r="N61" i="81"/>
  <c r="L61" i="81"/>
  <c r="K61" i="81"/>
  <c r="N63" i="81"/>
  <c r="L63" i="81"/>
  <c r="K63" i="81"/>
  <c r="N65" i="81"/>
  <c r="L65" i="81"/>
  <c r="K65" i="81"/>
  <c r="N67" i="81"/>
  <c r="L67" i="81"/>
  <c r="K67" i="81"/>
  <c r="N69" i="81"/>
  <c r="L69" i="81"/>
  <c r="K69" i="81"/>
  <c r="N71" i="81"/>
  <c r="L71" i="81"/>
  <c r="K71" i="81"/>
  <c r="N73" i="81"/>
  <c r="L73" i="81"/>
  <c r="K73" i="81"/>
  <c r="N75" i="81"/>
  <c r="L75" i="81"/>
  <c r="K75" i="81"/>
  <c r="N77" i="81"/>
  <c r="L77" i="81"/>
  <c r="K77" i="81"/>
  <c r="N79" i="81"/>
  <c r="L79" i="81"/>
  <c r="K79" i="81"/>
  <c r="L11" i="80"/>
  <c r="L15" i="80"/>
  <c r="L19" i="80"/>
  <c r="M24" i="81"/>
  <c r="N30" i="81"/>
  <c r="L30" i="81"/>
  <c r="K32" i="81"/>
  <c r="N14" i="79"/>
  <c r="M67" i="79"/>
  <c r="K76" i="79"/>
  <c r="N97" i="79"/>
  <c r="N129" i="79"/>
  <c r="M11" i="80"/>
  <c r="M15" i="80"/>
  <c r="M19" i="80"/>
  <c r="M23" i="80"/>
  <c r="K76" i="80"/>
  <c r="K84" i="80"/>
  <c r="K92" i="80"/>
  <c r="K100" i="80"/>
  <c r="K108" i="80"/>
  <c r="N27" i="81"/>
  <c r="L27" i="81"/>
  <c r="K29" i="81"/>
  <c r="L24" i="81"/>
  <c r="M29" i="81"/>
  <c r="N32" i="81"/>
  <c r="L32" i="81"/>
  <c r="M34" i="81"/>
  <c r="M36" i="81"/>
  <c r="M38" i="81"/>
  <c r="M40" i="81"/>
  <c r="M42" i="81"/>
  <c r="M44" i="81"/>
  <c r="M46" i="81"/>
  <c r="M48" i="81"/>
  <c r="M50" i="81"/>
  <c r="M52" i="81"/>
  <c r="M54" i="81"/>
  <c r="M56" i="81"/>
  <c r="M58" i="81"/>
  <c r="M60" i="81"/>
  <c r="M62" i="81"/>
  <c r="M64" i="81"/>
  <c r="M66" i="81"/>
  <c r="M68" i="81"/>
  <c r="M70" i="81"/>
  <c r="M72" i="81"/>
  <c r="M74" i="81"/>
  <c r="M76" i="81"/>
  <c r="M78" i="81"/>
  <c r="M80" i="81"/>
  <c r="K81" i="81"/>
  <c r="K82" i="81"/>
  <c r="K83" i="81"/>
  <c r="K84" i="81"/>
  <c r="K85" i="81"/>
  <c r="K86" i="81"/>
  <c r="K87" i="81"/>
  <c r="K88" i="81"/>
  <c r="K89" i="81"/>
  <c r="K90" i="81"/>
  <c r="K91" i="81"/>
  <c r="K92" i="81"/>
  <c r="K93" i="81"/>
  <c r="K94" i="81"/>
  <c r="K95" i="81"/>
  <c r="K96" i="81"/>
  <c r="K97" i="81"/>
  <c r="K98" i="81"/>
  <c r="K99" i="81"/>
  <c r="K100" i="81"/>
  <c r="K101" i="81"/>
  <c r="K102" i="81"/>
  <c r="K103" i="81"/>
  <c r="K104" i="81"/>
  <c r="K105" i="81"/>
  <c r="K106" i="81"/>
  <c r="K107" i="81"/>
  <c r="K108" i="81"/>
  <c r="L81" i="81"/>
  <c r="L82" i="81"/>
  <c r="L83" i="81"/>
  <c r="L84" i="81"/>
  <c r="L85" i="81"/>
  <c r="L86" i="81"/>
  <c r="L87" i="81"/>
  <c r="L88" i="81"/>
  <c r="L89" i="81"/>
  <c r="L90" i="81"/>
  <c r="L91" i="81"/>
  <c r="L92" i="81"/>
  <c r="L93" i="81"/>
  <c r="L94" i="81"/>
  <c r="L95" i="81"/>
  <c r="L96" i="81"/>
  <c r="L97" i="81"/>
  <c r="L98" i="81"/>
  <c r="L99" i="81"/>
  <c r="L100" i="81"/>
  <c r="L101" i="81"/>
  <c r="L102" i="81"/>
  <c r="L103" i="81"/>
  <c r="L104" i="81"/>
  <c r="L105" i="81"/>
  <c r="L106" i="81"/>
  <c r="L107" i="81"/>
  <c r="L108" i="81"/>
  <c r="N20" i="77"/>
  <c r="N83" i="77"/>
  <c r="L83" i="77"/>
  <c r="N86" i="77"/>
  <c r="M86" i="77"/>
  <c r="K86" i="77"/>
  <c r="N182" i="79"/>
  <c r="N198" i="79"/>
  <c r="N214" i="79"/>
  <c r="N208" i="79"/>
  <c r="N186" i="79"/>
  <c r="N202" i="79"/>
  <c r="N71" i="80"/>
  <c r="M71" i="80"/>
  <c r="L71" i="80"/>
  <c r="K71" i="80"/>
  <c r="N192" i="79"/>
  <c r="M24" i="77"/>
  <c r="L37" i="77"/>
  <c r="M37" i="77"/>
  <c r="K99" i="79"/>
  <c r="N99" i="79"/>
  <c r="N180" i="79"/>
  <c r="N196" i="79"/>
  <c r="N212" i="79"/>
  <c r="N47" i="80"/>
  <c r="M47" i="80"/>
  <c r="L47" i="80"/>
  <c r="K47" i="80"/>
  <c r="N16" i="77"/>
  <c r="K34" i="77"/>
  <c r="M34" i="77"/>
  <c r="N91" i="77"/>
  <c r="K91" i="77"/>
  <c r="L66" i="79"/>
  <c r="M66" i="79"/>
  <c r="K66" i="79"/>
  <c r="N66" i="79"/>
  <c r="N190" i="79"/>
  <c r="N206" i="79"/>
  <c r="N55" i="80"/>
  <c r="M55" i="80"/>
  <c r="L55" i="80"/>
  <c r="K55" i="80"/>
  <c r="N67" i="77"/>
  <c r="L67" i="77"/>
  <c r="L45" i="77"/>
  <c r="M45" i="77"/>
  <c r="N75" i="77"/>
  <c r="K75" i="77"/>
  <c r="M53" i="78"/>
  <c r="L53" i="78"/>
  <c r="K53" i="78"/>
  <c r="N53" i="78"/>
  <c r="L59" i="79"/>
  <c r="M59" i="79"/>
  <c r="N59" i="79"/>
  <c r="N184" i="79"/>
  <c r="N200" i="79"/>
  <c r="L25" i="80"/>
  <c r="M25" i="80"/>
  <c r="K25" i="80"/>
  <c r="N25" i="80"/>
  <c r="K26" i="77"/>
  <c r="M26" i="77"/>
  <c r="N22" i="77"/>
  <c r="K25" i="77"/>
  <c r="K42" i="77"/>
  <c r="M42" i="77"/>
  <c r="M62" i="77"/>
  <c r="L62" i="77"/>
  <c r="M70" i="79"/>
  <c r="K70" i="79"/>
  <c r="N70" i="79"/>
  <c r="N194" i="79"/>
  <c r="N210" i="79"/>
  <c r="N39" i="80"/>
  <c r="M39" i="80"/>
  <c r="L39" i="80"/>
  <c r="K39" i="80"/>
  <c r="K50" i="77"/>
  <c r="L50" i="77"/>
  <c r="N70" i="77"/>
  <c r="M70" i="77"/>
  <c r="K70" i="77"/>
  <c r="N14" i="77"/>
  <c r="M59" i="77"/>
  <c r="L59" i="77"/>
  <c r="N89" i="77"/>
  <c r="M89" i="77"/>
  <c r="K115" i="79"/>
  <c r="N115" i="79"/>
  <c r="N188" i="79"/>
  <c r="N204" i="79"/>
  <c r="N63" i="80"/>
  <c r="M63" i="80"/>
  <c r="L63" i="80"/>
  <c r="K63" i="80"/>
  <c r="K52" i="78"/>
  <c r="L10" i="79"/>
  <c r="M51" i="79"/>
  <c r="M56" i="79"/>
  <c r="M63" i="79"/>
  <c r="K24" i="80"/>
  <c r="M28" i="80"/>
  <c r="L28" i="80"/>
  <c r="M30" i="80"/>
  <c r="L30" i="80"/>
  <c r="M32" i="80"/>
  <c r="L32" i="80"/>
  <c r="M34" i="80"/>
  <c r="L34" i="80"/>
  <c r="M36" i="80"/>
  <c r="L36" i="80"/>
  <c r="N44" i="80"/>
  <c r="M44" i="80"/>
  <c r="L44" i="80"/>
  <c r="N52" i="80"/>
  <c r="M52" i="80"/>
  <c r="L52" i="80"/>
  <c r="N60" i="80"/>
  <c r="M60" i="80"/>
  <c r="L60" i="80"/>
  <c r="N68" i="80"/>
  <c r="M68" i="80"/>
  <c r="L68" i="80"/>
  <c r="N52" i="78"/>
  <c r="N10" i="79"/>
  <c r="N53" i="79"/>
  <c r="K62" i="79"/>
  <c r="K65" i="79"/>
  <c r="N87" i="79"/>
  <c r="N103" i="79"/>
  <c r="N119" i="79"/>
  <c r="N42" i="80"/>
  <c r="M42" i="80"/>
  <c r="L42" i="80"/>
  <c r="N50" i="80"/>
  <c r="M50" i="80"/>
  <c r="L50" i="80"/>
  <c r="N58" i="80"/>
  <c r="M58" i="80"/>
  <c r="L58" i="80"/>
  <c r="N66" i="80"/>
  <c r="M66" i="80"/>
  <c r="L66" i="80"/>
  <c r="N74" i="80"/>
  <c r="M74" i="80"/>
  <c r="L74" i="80"/>
  <c r="L24" i="80"/>
  <c r="M27" i="80"/>
  <c r="L27" i="80"/>
  <c r="N37" i="80"/>
  <c r="M37" i="80"/>
  <c r="L37" i="80"/>
  <c r="N45" i="80"/>
  <c r="M45" i="80"/>
  <c r="L45" i="80"/>
  <c r="N53" i="80"/>
  <c r="M53" i="80"/>
  <c r="L53" i="80"/>
  <c r="N61" i="80"/>
  <c r="M61" i="80"/>
  <c r="L61" i="80"/>
  <c r="N69" i="80"/>
  <c r="M69" i="80"/>
  <c r="L69" i="80"/>
  <c r="L99" i="77"/>
  <c r="K102" i="77"/>
  <c r="L107" i="77"/>
  <c r="K43" i="78"/>
  <c r="L44" i="78"/>
  <c r="L50" i="78"/>
  <c r="N15" i="79"/>
  <c r="N47" i="79"/>
  <c r="N55" i="79"/>
  <c r="N67" i="79"/>
  <c r="N91" i="79"/>
  <c r="N107" i="79"/>
  <c r="N123" i="79"/>
  <c r="K26" i="80"/>
  <c r="M29" i="80"/>
  <c r="L29" i="80"/>
  <c r="M31" i="80"/>
  <c r="L31" i="80"/>
  <c r="M33" i="80"/>
  <c r="L33" i="80"/>
  <c r="M35" i="80"/>
  <c r="L35" i="80"/>
  <c r="N40" i="80"/>
  <c r="M40" i="80"/>
  <c r="L40" i="80"/>
  <c r="N48" i="80"/>
  <c r="M48" i="80"/>
  <c r="L48" i="80"/>
  <c r="N56" i="80"/>
  <c r="M56" i="80"/>
  <c r="L56" i="80"/>
  <c r="N64" i="80"/>
  <c r="M64" i="80"/>
  <c r="L64" i="80"/>
  <c r="N72" i="80"/>
  <c r="M72" i="80"/>
  <c r="L72" i="80"/>
  <c r="M11" i="79"/>
  <c r="M22" i="79"/>
  <c r="M24" i="79"/>
  <c r="M29" i="79"/>
  <c r="M38" i="79"/>
  <c r="M40" i="79"/>
  <c r="M45" i="79"/>
  <c r="M57" i="79"/>
  <c r="N43" i="80"/>
  <c r="M43" i="80"/>
  <c r="L43" i="80"/>
  <c r="N51" i="80"/>
  <c r="M51" i="80"/>
  <c r="L51" i="80"/>
  <c r="N59" i="80"/>
  <c r="M59" i="80"/>
  <c r="L59" i="80"/>
  <c r="N67" i="80"/>
  <c r="M67" i="80"/>
  <c r="L67" i="80"/>
  <c r="M73" i="77"/>
  <c r="M102" i="77"/>
  <c r="M105" i="77"/>
  <c r="N40" i="78"/>
  <c r="N43" i="78"/>
  <c r="N46" i="78"/>
  <c r="N57" i="79"/>
  <c r="N95" i="79"/>
  <c r="N111" i="79"/>
  <c r="N127" i="79"/>
  <c r="M26" i="80"/>
  <c r="L26" i="80"/>
  <c r="N38" i="80"/>
  <c r="M38" i="80"/>
  <c r="L38" i="80"/>
  <c r="N46" i="80"/>
  <c r="M46" i="80"/>
  <c r="L46" i="80"/>
  <c r="N54" i="80"/>
  <c r="M54" i="80"/>
  <c r="L54" i="80"/>
  <c r="N62" i="80"/>
  <c r="M62" i="80"/>
  <c r="L62" i="80"/>
  <c r="N70" i="80"/>
  <c r="M70" i="80"/>
  <c r="L70" i="80"/>
  <c r="N41" i="80"/>
  <c r="M41" i="80"/>
  <c r="L41" i="80"/>
  <c r="N49" i="80"/>
  <c r="M49" i="80"/>
  <c r="L49" i="80"/>
  <c r="N57" i="80"/>
  <c r="M57" i="80"/>
  <c r="L57" i="80"/>
  <c r="N65" i="80"/>
  <c r="M65" i="80"/>
  <c r="L65" i="80"/>
  <c r="N73" i="80"/>
  <c r="M73" i="80"/>
  <c r="L73" i="80"/>
  <c r="L75" i="80"/>
  <c r="L76" i="80"/>
  <c r="L77" i="80"/>
  <c r="L78" i="80"/>
  <c r="L79" i="80"/>
  <c r="L80" i="80"/>
  <c r="L81" i="80"/>
  <c r="L82" i="80"/>
  <c r="L83" i="80"/>
  <c r="L84" i="80"/>
  <c r="L85" i="80"/>
  <c r="L86" i="80"/>
  <c r="L87" i="80"/>
  <c r="L88" i="80"/>
  <c r="L89" i="80"/>
  <c r="L90" i="80"/>
  <c r="L91" i="80"/>
  <c r="L92" i="80"/>
  <c r="L93" i="80"/>
  <c r="L94" i="80"/>
  <c r="L95" i="80"/>
  <c r="L96" i="80"/>
  <c r="L97" i="80"/>
  <c r="L98" i="80"/>
  <c r="L99" i="80"/>
  <c r="L100" i="80"/>
  <c r="L101" i="80"/>
  <c r="L102" i="80"/>
  <c r="L103" i="80"/>
  <c r="L104" i="80"/>
  <c r="L105" i="80"/>
  <c r="L106" i="80"/>
  <c r="L107" i="80"/>
  <c r="L108" i="80"/>
  <c r="M75" i="80"/>
  <c r="M76" i="80"/>
  <c r="M77" i="80"/>
  <c r="M78" i="80"/>
  <c r="M79" i="80"/>
  <c r="M80" i="80"/>
  <c r="M81" i="80"/>
  <c r="M82" i="80"/>
  <c r="M83" i="80"/>
  <c r="M84" i="80"/>
  <c r="M85" i="80"/>
  <c r="M86" i="80"/>
  <c r="M87" i="80"/>
  <c r="M88" i="80"/>
  <c r="M89" i="80"/>
  <c r="M90" i="80"/>
  <c r="M91" i="80"/>
  <c r="M92" i="80"/>
  <c r="M93" i="80"/>
  <c r="M94" i="80"/>
  <c r="M95" i="80"/>
  <c r="M96" i="80"/>
  <c r="M97" i="80"/>
  <c r="M98" i="80"/>
  <c r="M99" i="80"/>
  <c r="M100" i="80"/>
  <c r="M101" i="80"/>
  <c r="M102" i="80"/>
  <c r="M103" i="80"/>
  <c r="M104" i="80"/>
  <c r="M105" i="80"/>
  <c r="M106" i="80"/>
  <c r="M107" i="80"/>
  <c r="M108" i="80"/>
  <c r="N95" i="78"/>
  <c r="M95" i="78"/>
  <c r="L39" i="77"/>
  <c r="K57" i="77"/>
  <c r="L24" i="77"/>
  <c r="L26" i="77"/>
  <c r="M39" i="77"/>
  <c r="K47" i="77"/>
  <c r="M65" i="77"/>
  <c r="L77" i="77"/>
  <c r="M81" i="77"/>
  <c r="L93" i="77"/>
  <c r="M97" i="77"/>
  <c r="N10" i="78"/>
  <c r="N11" i="78"/>
  <c r="N12" i="78"/>
  <c r="N13" i="78"/>
  <c r="N14" i="78"/>
  <c r="N15" i="78"/>
  <c r="N16" i="78"/>
  <c r="N17" i="78"/>
  <c r="N18" i="78"/>
  <c r="N19" i="78"/>
  <c r="N20" i="78"/>
  <c r="N21" i="78"/>
  <c r="N22" i="78"/>
  <c r="N23" i="78"/>
  <c r="N24" i="78"/>
  <c r="N25" i="78"/>
  <c r="N26" i="78"/>
  <c r="N27" i="78"/>
  <c r="N28" i="78"/>
  <c r="N29" i="78"/>
  <c r="N30" i="78"/>
  <c r="N31" i="78"/>
  <c r="N32" i="78"/>
  <c r="N33" i="78"/>
  <c r="N34" i="78"/>
  <c r="N35" i="78"/>
  <c r="N36" i="78"/>
  <c r="N37" i="78"/>
  <c r="N38" i="78"/>
  <c r="N39" i="78"/>
  <c r="L46" i="78"/>
  <c r="N47" i="78"/>
  <c r="L54" i="78"/>
  <c r="N55" i="78"/>
  <c r="L63" i="78"/>
  <c r="L75" i="78"/>
  <c r="L79" i="78"/>
  <c r="L95" i="78"/>
  <c r="L99" i="78"/>
  <c r="N107" i="78"/>
  <c r="M107" i="78"/>
  <c r="L107" i="78"/>
  <c r="L20" i="79"/>
  <c r="K20" i="79"/>
  <c r="N20" i="79"/>
  <c r="M20" i="79"/>
  <c r="N59" i="78"/>
  <c r="M59" i="78"/>
  <c r="N67" i="78"/>
  <c r="M67" i="78"/>
  <c r="N83" i="78"/>
  <c r="M83" i="78"/>
  <c r="N91" i="78"/>
  <c r="M91" i="78"/>
  <c r="L49" i="79"/>
  <c r="K49" i="79"/>
  <c r="M49" i="79"/>
  <c r="N49" i="79"/>
  <c r="L126" i="79"/>
  <c r="M126" i="79"/>
  <c r="K126" i="79"/>
  <c r="N126" i="79"/>
  <c r="L36" i="79"/>
  <c r="K36" i="79"/>
  <c r="N36" i="79"/>
  <c r="M36" i="79"/>
  <c r="N71" i="78"/>
  <c r="M71" i="78"/>
  <c r="N87" i="78"/>
  <c r="M87" i="78"/>
  <c r="N103" i="78"/>
  <c r="M103" i="78"/>
  <c r="L94" i="79"/>
  <c r="M94" i="79"/>
  <c r="K94" i="79"/>
  <c r="N94" i="79"/>
  <c r="L110" i="79"/>
  <c r="M110" i="79"/>
  <c r="K110" i="79"/>
  <c r="N110" i="79"/>
  <c r="M58" i="77"/>
  <c r="L63" i="77"/>
  <c r="L66" i="77"/>
  <c r="L75" i="77"/>
  <c r="L82" i="77"/>
  <c r="L91" i="77"/>
  <c r="L98" i="77"/>
  <c r="M107" i="77"/>
  <c r="N58" i="78"/>
  <c r="M58" i="78"/>
  <c r="N62" i="78"/>
  <c r="M62" i="78"/>
  <c r="N66" i="78"/>
  <c r="M66" i="78"/>
  <c r="N70" i="78"/>
  <c r="M70" i="78"/>
  <c r="N74" i="78"/>
  <c r="M74" i="78"/>
  <c r="N78" i="78"/>
  <c r="M78" i="78"/>
  <c r="N82" i="78"/>
  <c r="M82" i="78"/>
  <c r="N86" i="78"/>
  <c r="M86" i="78"/>
  <c r="N90" i="78"/>
  <c r="M90" i="78"/>
  <c r="N94" i="78"/>
  <c r="M94" i="78"/>
  <c r="N98" i="78"/>
  <c r="M98" i="78"/>
  <c r="N102" i="78"/>
  <c r="M102" i="78"/>
  <c r="N106" i="78"/>
  <c r="M106" i="78"/>
  <c r="K12" i="79"/>
  <c r="N12" i="79"/>
  <c r="M12" i="79"/>
  <c r="L12" i="79"/>
  <c r="K94" i="77"/>
  <c r="K41" i="78"/>
  <c r="K49" i="78"/>
  <c r="L25" i="79"/>
  <c r="K25" i="79"/>
  <c r="M25" i="79"/>
  <c r="L33" i="79"/>
  <c r="K33" i="79"/>
  <c r="M33" i="79"/>
  <c r="K78" i="77"/>
  <c r="N13" i="77"/>
  <c r="N15" i="77"/>
  <c r="N17" i="77"/>
  <c r="N19" i="77"/>
  <c r="N21" i="77"/>
  <c r="N23" i="77"/>
  <c r="L27" i="77"/>
  <c r="K41" i="77"/>
  <c r="L43" i="77"/>
  <c r="L46" i="77"/>
  <c r="L51" i="77"/>
  <c r="M69" i="77"/>
  <c r="K71" i="77"/>
  <c r="L78" i="77"/>
  <c r="K80" i="77"/>
  <c r="M85" i="77"/>
  <c r="K87" i="77"/>
  <c r="L94" i="77"/>
  <c r="K96" i="77"/>
  <c r="M101" i="77"/>
  <c r="K103" i="77"/>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L41" i="78"/>
  <c r="N42" i="78"/>
  <c r="K48" i="78"/>
  <c r="L49" i="78"/>
  <c r="N50" i="78"/>
  <c r="K56" i="78"/>
  <c r="N57" i="78"/>
  <c r="M57" i="78"/>
  <c r="K60" i="78"/>
  <c r="N61" i="78"/>
  <c r="M61" i="78"/>
  <c r="K64" i="78"/>
  <c r="N65" i="78"/>
  <c r="M65" i="78"/>
  <c r="K68" i="78"/>
  <c r="N69" i="78"/>
  <c r="M69" i="78"/>
  <c r="K72" i="78"/>
  <c r="N73" i="78"/>
  <c r="M73" i="78"/>
  <c r="K76" i="78"/>
  <c r="N77" i="78"/>
  <c r="M77" i="78"/>
  <c r="K80" i="78"/>
  <c r="N81" i="78"/>
  <c r="M81" i="78"/>
  <c r="K84" i="78"/>
  <c r="N85" i="78"/>
  <c r="M85" i="78"/>
  <c r="K88" i="78"/>
  <c r="N89" i="78"/>
  <c r="M89" i="78"/>
  <c r="K92" i="78"/>
  <c r="N93" i="78"/>
  <c r="M93" i="78"/>
  <c r="K96" i="78"/>
  <c r="N97" i="78"/>
  <c r="M97" i="78"/>
  <c r="K100" i="78"/>
  <c r="N101" i="78"/>
  <c r="M101" i="78"/>
  <c r="K104" i="78"/>
  <c r="N105" i="78"/>
  <c r="M105" i="78"/>
  <c r="N108" i="78"/>
  <c r="M108" i="78"/>
  <c r="L108" i="78"/>
  <c r="L28" i="79"/>
  <c r="K28" i="79"/>
  <c r="N28" i="79"/>
  <c r="M28" i="79"/>
  <c r="N75" i="78"/>
  <c r="M75" i="78"/>
  <c r="M49" i="77"/>
  <c r="K59" i="77"/>
  <c r="K67" i="77"/>
  <c r="M71" i="77"/>
  <c r="M78" i="77"/>
  <c r="K83" i="77"/>
  <c r="M87" i="77"/>
  <c r="M94" i="77"/>
  <c r="K99" i="77"/>
  <c r="M103" i="77"/>
  <c r="L10" i="78"/>
  <c r="L11" i="78"/>
  <c r="L12" i="78"/>
  <c r="L13" i="78"/>
  <c r="L14" i="78"/>
  <c r="L15" i="78"/>
  <c r="L16" i="78"/>
  <c r="L17" i="78"/>
  <c r="L18" i="78"/>
  <c r="L19" i="78"/>
  <c r="L20" i="78"/>
  <c r="L21" i="78"/>
  <c r="L22" i="78"/>
  <c r="L23" i="78"/>
  <c r="L24" i="78"/>
  <c r="L25" i="78"/>
  <c r="L26" i="78"/>
  <c r="L27" i="78"/>
  <c r="L28" i="78"/>
  <c r="L29" i="78"/>
  <c r="L30" i="78"/>
  <c r="L31" i="78"/>
  <c r="L32" i="78"/>
  <c r="L33" i="78"/>
  <c r="L34" i="78"/>
  <c r="L35" i="78"/>
  <c r="L36" i="78"/>
  <c r="L37" i="78"/>
  <c r="L38" i="78"/>
  <c r="L39" i="78"/>
  <c r="L40" i="78"/>
  <c r="N41" i="78"/>
  <c r="K47" i="78"/>
  <c r="L48" i="78"/>
  <c r="N49" i="78"/>
  <c r="K55" i="78"/>
  <c r="L41" i="79"/>
  <c r="K41" i="79"/>
  <c r="M41" i="79"/>
  <c r="N63" i="78"/>
  <c r="M63" i="78"/>
  <c r="N79" i="78"/>
  <c r="M79" i="78"/>
  <c r="N99" i="78"/>
  <c r="M99" i="78"/>
  <c r="K46" i="78"/>
  <c r="L47" i="78"/>
  <c r="K54" i="78"/>
  <c r="L55" i="78"/>
  <c r="N56" i="78"/>
  <c r="M56" i="78"/>
  <c r="K59" i="78"/>
  <c r="N60" i="78"/>
  <c r="M60" i="78"/>
  <c r="K63" i="78"/>
  <c r="N64" i="78"/>
  <c r="M64" i="78"/>
  <c r="K67" i="78"/>
  <c r="N68" i="78"/>
  <c r="M68" i="78"/>
  <c r="K71" i="78"/>
  <c r="N72" i="78"/>
  <c r="M72" i="78"/>
  <c r="K75" i="78"/>
  <c r="N76" i="78"/>
  <c r="M76" i="78"/>
  <c r="K79" i="78"/>
  <c r="N80" i="78"/>
  <c r="M80" i="78"/>
  <c r="K83" i="78"/>
  <c r="N84" i="78"/>
  <c r="M84" i="78"/>
  <c r="K87" i="78"/>
  <c r="N88" i="78"/>
  <c r="M88" i="78"/>
  <c r="K91" i="78"/>
  <c r="N92" i="78"/>
  <c r="M92" i="78"/>
  <c r="K95" i="78"/>
  <c r="N96" i="78"/>
  <c r="M96" i="78"/>
  <c r="K99" i="78"/>
  <c r="N100" i="78"/>
  <c r="M100" i="78"/>
  <c r="K103" i="78"/>
  <c r="N104" i="78"/>
  <c r="M104" i="78"/>
  <c r="L17" i="79"/>
  <c r="K17" i="79"/>
  <c r="M17" i="79"/>
  <c r="L44" i="79"/>
  <c r="K44" i="79"/>
  <c r="L52" i="79"/>
  <c r="K52" i="79"/>
  <c r="L71" i="79"/>
  <c r="N71" i="79"/>
  <c r="M71" i="79"/>
  <c r="L83" i="79"/>
  <c r="M83" i="79"/>
  <c r="K83" i="79"/>
  <c r="N83" i="79"/>
  <c r="L100" i="79"/>
  <c r="M100" i="79"/>
  <c r="K100" i="79"/>
  <c r="N100" i="79"/>
  <c r="L116" i="79"/>
  <c r="M116" i="79"/>
  <c r="K116" i="79"/>
  <c r="N116" i="79"/>
  <c r="N150" i="79"/>
  <c r="M150" i="79"/>
  <c r="L150" i="79"/>
  <c r="K150" i="79"/>
  <c r="K11" i="79"/>
  <c r="L14" i="79"/>
  <c r="K14" i="79"/>
  <c r="L22" i="79"/>
  <c r="K22" i="79"/>
  <c r="L30" i="79"/>
  <c r="K30" i="79"/>
  <c r="L38" i="79"/>
  <c r="K38" i="79"/>
  <c r="L46" i="79"/>
  <c r="K46" i="79"/>
  <c r="L61" i="79"/>
  <c r="N61" i="79"/>
  <c r="M61" i="79"/>
  <c r="K61" i="79"/>
  <c r="L74" i="79"/>
  <c r="M74" i="79"/>
  <c r="N74" i="79"/>
  <c r="K74" i="79"/>
  <c r="L88" i="79"/>
  <c r="M88" i="79"/>
  <c r="K88" i="79"/>
  <c r="N88" i="79"/>
  <c r="L104" i="79"/>
  <c r="M104" i="79"/>
  <c r="K104" i="79"/>
  <c r="N104" i="79"/>
  <c r="L120" i="79"/>
  <c r="M120" i="79"/>
  <c r="K120" i="79"/>
  <c r="N120" i="79"/>
  <c r="N137" i="79"/>
  <c r="M137" i="79"/>
  <c r="L137" i="79"/>
  <c r="K137" i="79"/>
  <c r="N169" i="79"/>
  <c r="M169" i="79"/>
  <c r="L169" i="79"/>
  <c r="K169" i="79"/>
  <c r="L19" i="79"/>
  <c r="K19" i="79"/>
  <c r="L27" i="79"/>
  <c r="K27" i="79"/>
  <c r="L35" i="79"/>
  <c r="K35" i="79"/>
  <c r="L43" i="79"/>
  <c r="K43" i="79"/>
  <c r="L51" i="79"/>
  <c r="K51" i="79"/>
  <c r="L98" i="79"/>
  <c r="M98" i="79"/>
  <c r="K98" i="79"/>
  <c r="N98" i="79"/>
  <c r="L114" i="79"/>
  <c r="M114" i="79"/>
  <c r="K114" i="79"/>
  <c r="N114" i="79"/>
  <c r="K10" i="79"/>
  <c r="L16" i="79"/>
  <c r="K16" i="79"/>
  <c r="M18" i="79"/>
  <c r="L24" i="79"/>
  <c r="K24" i="79"/>
  <c r="M26" i="79"/>
  <c r="L32" i="79"/>
  <c r="K32" i="79"/>
  <c r="M34" i="79"/>
  <c r="L40" i="79"/>
  <c r="K40" i="79"/>
  <c r="M42" i="79"/>
  <c r="L48" i="79"/>
  <c r="K48" i="79"/>
  <c r="M50" i="79"/>
  <c r="L68" i="79"/>
  <c r="M68" i="79"/>
  <c r="K68" i="79"/>
  <c r="N68" i="79"/>
  <c r="L75" i="79"/>
  <c r="M75" i="79"/>
  <c r="K75" i="79"/>
  <c r="N75" i="79"/>
  <c r="L92" i="79"/>
  <c r="M92" i="79"/>
  <c r="K92" i="79"/>
  <c r="N92" i="79"/>
  <c r="L108" i="79"/>
  <c r="M108" i="79"/>
  <c r="K108" i="79"/>
  <c r="N108" i="79"/>
  <c r="L124" i="79"/>
  <c r="M124" i="79"/>
  <c r="K124" i="79"/>
  <c r="N124" i="79"/>
  <c r="N134" i="79"/>
  <c r="M134" i="79"/>
  <c r="L134" i="79"/>
  <c r="K134" i="79"/>
  <c r="L13" i="79"/>
  <c r="K13" i="79"/>
  <c r="L21" i="79"/>
  <c r="K21" i="79"/>
  <c r="L29" i="79"/>
  <c r="K29" i="79"/>
  <c r="L37" i="79"/>
  <c r="K37" i="79"/>
  <c r="L45" i="79"/>
  <c r="K45" i="79"/>
  <c r="L102" i="79"/>
  <c r="M102" i="79"/>
  <c r="K102" i="79"/>
  <c r="N102" i="79"/>
  <c r="L118" i="79"/>
  <c r="M118" i="79"/>
  <c r="K118" i="79"/>
  <c r="N118" i="79"/>
  <c r="L18" i="79"/>
  <c r="K18" i="79"/>
  <c r="L26" i="79"/>
  <c r="K26" i="79"/>
  <c r="L34" i="79"/>
  <c r="K34" i="79"/>
  <c r="L42" i="79"/>
  <c r="K42" i="79"/>
  <c r="M44" i="79"/>
  <c r="L50" i="79"/>
  <c r="K50" i="79"/>
  <c r="L82" i="79"/>
  <c r="M82" i="79"/>
  <c r="N82" i="79"/>
  <c r="K82" i="79"/>
  <c r="L96" i="79"/>
  <c r="M96" i="79"/>
  <c r="K96" i="79"/>
  <c r="N96" i="79"/>
  <c r="L112" i="79"/>
  <c r="M112" i="79"/>
  <c r="K112" i="79"/>
  <c r="N112" i="79"/>
  <c r="L128" i="79"/>
  <c r="M128" i="79"/>
  <c r="K128" i="79"/>
  <c r="N128" i="79"/>
  <c r="N153" i="79"/>
  <c r="M153" i="79"/>
  <c r="L153" i="79"/>
  <c r="K153" i="79"/>
  <c r="L11" i="79"/>
  <c r="L15" i="79"/>
  <c r="K15" i="79"/>
  <c r="L23" i="79"/>
  <c r="K23" i="79"/>
  <c r="L31" i="79"/>
  <c r="K31" i="79"/>
  <c r="L39" i="79"/>
  <c r="K39" i="79"/>
  <c r="N44" i="79"/>
  <c r="L47" i="79"/>
  <c r="K47" i="79"/>
  <c r="L60" i="79"/>
  <c r="M60" i="79"/>
  <c r="K60" i="79"/>
  <c r="L65" i="79"/>
  <c r="N65" i="79"/>
  <c r="M65" i="79"/>
  <c r="L90" i="79"/>
  <c r="M90" i="79"/>
  <c r="K90" i="79"/>
  <c r="N90" i="79"/>
  <c r="L106" i="79"/>
  <c r="M106" i="79"/>
  <c r="K106" i="79"/>
  <c r="N106" i="79"/>
  <c r="L122" i="79"/>
  <c r="M122" i="79"/>
  <c r="K122" i="79"/>
  <c r="N122" i="79"/>
  <c r="L78" i="79"/>
  <c r="M78" i="79"/>
  <c r="L86" i="79"/>
  <c r="M86" i="79"/>
  <c r="N140" i="79"/>
  <c r="M140" i="79"/>
  <c r="L140" i="79"/>
  <c r="K140" i="79"/>
  <c r="N143" i="79"/>
  <c r="M143" i="79"/>
  <c r="L143" i="79"/>
  <c r="K143" i="79"/>
  <c r="N156" i="79"/>
  <c r="M156" i="79"/>
  <c r="L156" i="79"/>
  <c r="K156" i="79"/>
  <c r="N159" i="79"/>
  <c r="M159" i="79"/>
  <c r="L159" i="79"/>
  <c r="K159" i="79"/>
  <c r="N175" i="79"/>
  <c r="M175" i="79"/>
  <c r="L175" i="79"/>
  <c r="K175" i="79"/>
  <c r="L72" i="79"/>
  <c r="L80" i="79"/>
  <c r="M80" i="79"/>
  <c r="N131" i="79"/>
  <c r="M131" i="79"/>
  <c r="L131" i="79"/>
  <c r="K131" i="79"/>
  <c r="N144" i="79"/>
  <c r="M144" i="79"/>
  <c r="L144" i="79"/>
  <c r="K144" i="79"/>
  <c r="N147" i="79"/>
  <c r="M147" i="79"/>
  <c r="L147" i="79"/>
  <c r="K147" i="79"/>
  <c r="N163" i="79"/>
  <c r="M163" i="79"/>
  <c r="L163" i="79"/>
  <c r="K163" i="79"/>
  <c r="N179" i="79"/>
  <c r="M179" i="79"/>
  <c r="L179" i="79"/>
  <c r="K179" i="79"/>
  <c r="M64" i="79"/>
  <c r="L77" i="79"/>
  <c r="M77" i="79"/>
  <c r="L85" i="79"/>
  <c r="M85" i="79"/>
  <c r="N138" i="79"/>
  <c r="M138" i="79"/>
  <c r="L138" i="79"/>
  <c r="K138" i="79"/>
  <c r="N141" i="79"/>
  <c r="M141" i="79"/>
  <c r="L141" i="79"/>
  <c r="K141" i="79"/>
  <c r="N154" i="79"/>
  <c r="M154" i="79"/>
  <c r="L154" i="79"/>
  <c r="K154" i="79"/>
  <c r="N157" i="79"/>
  <c r="M157" i="79"/>
  <c r="L157" i="79"/>
  <c r="K157" i="79"/>
  <c r="N173" i="79"/>
  <c r="M173" i="79"/>
  <c r="L173" i="79"/>
  <c r="K173" i="79"/>
  <c r="N132" i="79"/>
  <c r="M132" i="79"/>
  <c r="L132" i="79"/>
  <c r="K132" i="79"/>
  <c r="N135" i="79"/>
  <c r="M135" i="79"/>
  <c r="L135" i="79"/>
  <c r="K135" i="79"/>
  <c r="N148" i="79"/>
  <c r="M148" i="79"/>
  <c r="L148" i="79"/>
  <c r="K148" i="79"/>
  <c r="N151" i="79"/>
  <c r="M151" i="79"/>
  <c r="L151" i="79"/>
  <c r="K151" i="79"/>
  <c r="N167" i="79"/>
  <c r="M167" i="79"/>
  <c r="L167" i="79"/>
  <c r="K167" i="79"/>
  <c r="M62" i="79"/>
  <c r="K69" i="79"/>
  <c r="K73" i="79"/>
  <c r="L79" i="79"/>
  <c r="M79" i="79"/>
  <c r="K81" i="79"/>
  <c r="L87" i="79"/>
  <c r="M87" i="79"/>
  <c r="L89" i="79"/>
  <c r="M89" i="79"/>
  <c r="L91" i="79"/>
  <c r="M91" i="79"/>
  <c r="L93" i="79"/>
  <c r="M93" i="79"/>
  <c r="L95" i="79"/>
  <c r="M95" i="79"/>
  <c r="L97" i="79"/>
  <c r="M97" i="79"/>
  <c r="L99" i="79"/>
  <c r="M99" i="79"/>
  <c r="L101" i="79"/>
  <c r="M101" i="79"/>
  <c r="L103" i="79"/>
  <c r="M103" i="79"/>
  <c r="L105" i="79"/>
  <c r="M105" i="79"/>
  <c r="L107" i="79"/>
  <c r="M107" i="79"/>
  <c r="L109" i="79"/>
  <c r="M109" i="79"/>
  <c r="L111" i="79"/>
  <c r="M111" i="79"/>
  <c r="L113" i="79"/>
  <c r="M113" i="79"/>
  <c r="L115" i="79"/>
  <c r="M115" i="79"/>
  <c r="L117" i="79"/>
  <c r="M117" i="79"/>
  <c r="L119" i="79"/>
  <c r="M119" i="79"/>
  <c r="L121" i="79"/>
  <c r="M121" i="79"/>
  <c r="L123" i="79"/>
  <c r="M123" i="79"/>
  <c r="L125" i="79"/>
  <c r="M125" i="79"/>
  <c r="L127" i="79"/>
  <c r="M127" i="79"/>
  <c r="L129" i="79"/>
  <c r="M129" i="79"/>
  <c r="N142" i="79"/>
  <c r="M142" i="79"/>
  <c r="L142" i="79"/>
  <c r="K142" i="79"/>
  <c r="N145" i="79"/>
  <c r="M145" i="79"/>
  <c r="L145" i="79"/>
  <c r="K145" i="79"/>
  <c r="N158" i="79"/>
  <c r="M158" i="79"/>
  <c r="L158" i="79"/>
  <c r="K158" i="79"/>
  <c r="N161" i="79"/>
  <c r="M161" i="79"/>
  <c r="L161" i="79"/>
  <c r="K161" i="79"/>
  <c r="N177" i="79"/>
  <c r="M177" i="79"/>
  <c r="L177" i="79"/>
  <c r="K177" i="79"/>
  <c r="K53" i="79"/>
  <c r="K54" i="79"/>
  <c r="K55" i="79"/>
  <c r="K56" i="79"/>
  <c r="K57" i="79"/>
  <c r="K58" i="79"/>
  <c r="K59" i="79"/>
  <c r="N62" i="79"/>
  <c r="M69" i="79"/>
  <c r="L70" i="79"/>
  <c r="L76" i="79"/>
  <c r="M76" i="79"/>
  <c r="K78" i="79"/>
  <c r="L84" i="79"/>
  <c r="M84" i="79"/>
  <c r="K86" i="79"/>
  <c r="N136" i="79"/>
  <c r="M136" i="79"/>
  <c r="L136" i="79"/>
  <c r="K136" i="79"/>
  <c r="N139" i="79"/>
  <c r="M139" i="79"/>
  <c r="L139" i="79"/>
  <c r="K139" i="79"/>
  <c r="N152" i="79"/>
  <c r="M152" i="79"/>
  <c r="L152" i="79"/>
  <c r="K152" i="79"/>
  <c r="N155" i="79"/>
  <c r="M155" i="79"/>
  <c r="L155" i="79"/>
  <c r="K155" i="79"/>
  <c r="N171" i="79"/>
  <c r="M171" i="79"/>
  <c r="L171" i="79"/>
  <c r="K171" i="79"/>
  <c r="K67" i="79"/>
  <c r="N69" i="79"/>
  <c r="K72" i="79"/>
  <c r="L73" i="79"/>
  <c r="M73" i="79"/>
  <c r="N78" i="79"/>
  <c r="L81" i="79"/>
  <c r="M81" i="79"/>
  <c r="N86" i="79"/>
  <c r="N130" i="79"/>
  <c r="M130" i="79"/>
  <c r="L130" i="79"/>
  <c r="K130" i="79"/>
  <c r="N133" i="79"/>
  <c r="M133" i="79"/>
  <c r="L133" i="79"/>
  <c r="K133" i="79"/>
  <c r="N146" i="79"/>
  <c r="M146" i="79"/>
  <c r="L146" i="79"/>
  <c r="K146" i="79"/>
  <c r="N149" i="79"/>
  <c r="M149" i="79"/>
  <c r="L149" i="79"/>
  <c r="K149" i="79"/>
  <c r="N165" i="79"/>
  <c r="M165" i="79"/>
  <c r="L165" i="79"/>
  <c r="K165" i="79"/>
  <c r="N160" i="79"/>
  <c r="M160" i="79"/>
  <c r="L160" i="79"/>
  <c r="K160" i="79"/>
  <c r="N162" i="79"/>
  <c r="M162" i="79"/>
  <c r="L162" i="79"/>
  <c r="K162" i="79"/>
  <c r="N164" i="79"/>
  <c r="M164" i="79"/>
  <c r="L164" i="79"/>
  <c r="K164" i="79"/>
  <c r="N166" i="79"/>
  <c r="M166" i="79"/>
  <c r="L166" i="79"/>
  <c r="K166" i="79"/>
  <c r="N168" i="79"/>
  <c r="M168" i="79"/>
  <c r="L168" i="79"/>
  <c r="K168" i="79"/>
  <c r="N170" i="79"/>
  <c r="M170" i="79"/>
  <c r="L170" i="79"/>
  <c r="K170" i="79"/>
  <c r="N172" i="79"/>
  <c r="M172" i="79"/>
  <c r="L172" i="79"/>
  <c r="K172" i="79"/>
  <c r="N174" i="79"/>
  <c r="M174" i="79"/>
  <c r="L174" i="79"/>
  <c r="K174" i="79"/>
  <c r="N176" i="79"/>
  <c r="M176" i="79"/>
  <c r="L176" i="79"/>
  <c r="K176" i="79"/>
  <c r="N178" i="79"/>
  <c r="M178" i="79"/>
  <c r="L178" i="79"/>
  <c r="K178" i="79"/>
  <c r="K180" i="79"/>
  <c r="K181" i="79"/>
  <c r="K182" i="79"/>
  <c r="K183" i="79"/>
  <c r="K184" i="79"/>
  <c r="K185" i="79"/>
  <c r="K186" i="79"/>
  <c r="K187" i="79"/>
  <c r="K188" i="79"/>
  <c r="K189" i="79"/>
  <c r="K190" i="79"/>
  <c r="K191" i="79"/>
  <c r="K192" i="79"/>
  <c r="K193" i="79"/>
  <c r="K194" i="79"/>
  <c r="K195" i="79"/>
  <c r="K196" i="79"/>
  <c r="K197" i="79"/>
  <c r="K198" i="79"/>
  <c r="K199" i="79"/>
  <c r="K200" i="79"/>
  <c r="K201" i="79"/>
  <c r="K202" i="79"/>
  <c r="K203" i="79"/>
  <c r="K204" i="79"/>
  <c r="K205" i="79"/>
  <c r="K206" i="79"/>
  <c r="K207" i="79"/>
  <c r="K208" i="79"/>
  <c r="K209" i="79"/>
  <c r="K210" i="79"/>
  <c r="K211" i="79"/>
  <c r="K212" i="79"/>
  <c r="K213" i="79"/>
  <c r="K214" i="79"/>
  <c r="L180" i="79"/>
  <c r="L181" i="79"/>
  <c r="L182" i="79"/>
  <c r="L183" i="79"/>
  <c r="L184" i="79"/>
  <c r="L185" i="79"/>
  <c r="L186" i="79"/>
  <c r="L187" i="79"/>
  <c r="L188" i="79"/>
  <c r="L189" i="79"/>
  <c r="L190" i="79"/>
  <c r="L191" i="79"/>
  <c r="L192" i="79"/>
  <c r="L193" i="79"/>
  <c r="L194" i="79"/>
  <c r="L195" i="79"/>
  <c r="L196" i="79"/>
  <c r="L197" i="79"/>
  <c r="L198" i="79"/>
  <c r="L199" i="79"/>
  <c r="L200" i="79"/>
  <c r="L201" i="79"/>
  <c r="L202" i="79"/>
  <c r="L203" i="79"/>
  <c r="L204" i="79"/>
  <c r="L205" i="79"/>
  <c r="L206" i="79"/>
  <c r="L207" i="79"/>
  <c r="L208" i="79"/>
  <c r="L209" i="79"/>
  <c r="L210" i="79"/>
  <c r="L211" i="79"/>
  <c r="L212" i="79"/>
  <c r="L213" i="79"/>
  <c r="L214" i="79"/>
  <c r="M180" i="79"/>
  <c r="M181" i="79"/>
  <c r="M182" i="79"/>
  <c r="M183" i="79"/>
  <c r="M184" i="79"/>
  <c r="M185" i="79"/>
  <c r="M186" i="79"/>
  <c r="M187" i="79"/>
  <c r="M188" i="79"/>
  <c r="M189" i="79"/>
  <c r="M190" i="79"/>
  <c r="M191" i="79"/>
  <c r="M192" i="79"/>
  <c r="M193" i="79"/>
  <c r="M194" i="79"/>
  <c r="M195" i="79"/>
  <c r="M196" i="79"/>
  <c r="M197" i="79"/>
  <c r="M198" i="79"/>
  <c r="M199" i="79"/>
  <c r="M200" i="79"/>
  <c r="M201" i="79"/>
  <c r="M202" i="79"/>
  <c r="M203" i="79"/>
  <c r="M204" i="79"/>
  <c r="M205" i="79"/>
  <c r="M206" i="79"/>
  <c r="M207" i="79"/>
  <c r="M208" i="79"/>
  <c r="M209" i="79"/>
  <c r="M210" i="79"/>
  <c r="M211" i="79"/>
  <c r="M212" i="79"/>
  <c r="M213" i="79"/>
  <c r="M214" i="79"/>
  <c r="M29" i="77"/>
  <c r="L31" i="77"/>
  <c r="M67" i="77"/>
  <c r="K69" i="77"/>
  <c r="L72" i="77"/>
  <c r="M75" i="77"/>
  <c r="K77" i="77"/>
  <c r="L80" i="77"/>
  <c r="M83" i="77"/>
  <c r="K85" i="77"/>
  <c r="L88" i="77"/>
  <c r="M91" i="77"/>
  <c r="K93" i="77"/>
  <c r="L96" i="77"/>
  <c r="M99" i="77"/>
  <c r="K101" i="77"/>
  <c r="L104" i="77"/>
  <c r="K31" i="77"/>
  <c r="L34" i="77"/>
  <c r="K66" i="77"/>
  <c r="M72" i="77"/>
  <c r="K74" i="77"/>
  <c r="M80" i="77"/>
  <c r="K82" i="77"/>
  <c r="M88" i="77"/>
  <c r="K90" i="77"/>
  <c r="M96" i="77"/>
  <c r="K98" i="77"/>
  <c r="M104" i="77"/>
  <c r="K106" i="77"/>
  <c r="L106" i="77"/>
  <c r="M53" i="77"/>
  <c r="M66" i="77"/>
  <c r="K68" i="77"/>
  <c r="L71" i="77"/>
  <c r="M74" i="77"/>
  <c r="K76" i="77"/>
  <c r="L79" i="77"/>
  <c r="M82" i="77"/>
  <c r="K84" i="77"/>
  <c r="L87" i="77"/>
  <c r="M90" i="77"/>
  <c r="K92" i="77"/>
  <c r="L95" i="77"/>
  <c r="M98" i="77"/>
  <c r="K100" i="77"/>
  <c r="L103" i="77"/>
  <c r="M106" i="77"/>
  <c r="K108" i="77"/>
  <c r="L68" i="77"/>
  <c r="K73" i="77"/>
  <c r="L76" i="77"/>
  <c r="K81" i="77"/>
  <c r="L84" i="77"/>
  <c r="K89" i="77"/>
  <c r="L92" i="77"/>
  <c r="K97" i="77"/>
  <c r="L100" i="77"/>
  <c r="K105" i="77"/>
  <c r="L108" i="77"/>
  <c r="K35" i="77"/>
  <c r="L42" i="77"/>
  <c r="K51" i="77"/>
  <c r="L58" i="77"/>
  <c r="M68" i="77"/>
  <c r="L73" i="77"/>
  <c r="M76" i="77"/>
  <c r="L81" i="77"/>
  <c r="M84" i="77"/>
  <c r="L89" i="77"/>
  <c r="M92" i="77"/>
  <c r="L97" i="77"/>
  <c r="M100" i="77"/>
  <c r="L105" i="77"/>
  <c r="M108" i="77"/>
  <c r="N28" i="77"/>
  <c r="N36" i="77"/>
  <c r="N44" i="77"/>
  <c r="N52" i="77"/>
  <c r="N60" i="77"/>
  <c r="K10" i="77"/>
  <c r="K11" i="77"/>
  <c r="K12" i="77"/>
  <c r="K13" i="77"/>
  <c r="K14" i="77"/>
  <c r="K15" i="77"/>
  <c r="K16" i="77"/>
  <c r="K17" i="77"/>
  <c r="K18" i="77"/>
  <c r="K19" i="77"/>
  <c r="K20" i="77"/>
  <c r="K21" i="77"/>
  <c r="K22" i="77"/>
  <c r="K23" i="77"/>
  <c r="K32" i="77"/>
  <c r="N33" i="77"/>
  <c r="K40" i="77"/>
  <c r="N41" i="77"/>
  <c r="K48" i="77"/>
  <c r="N49" i="77"/>
  <c r="K56" i="77"/>
  <c r="N57" i="77"/>
  <c r="K64" i="77"/>
  <c r="N65" i="77"/>
  <c r="L10" i="77"/>
  <c r="L11" i="77"/>
  <c r="L12" i="77"/>
  <c r="L13" i="77"/>
  <c r="L14" i="77"/>
  <c r="L15" i="77"/>
  <c r="L16" i="77"/>
  <c r="L17" i="77"/>
  <c r="L18" i="77"/>
  <c r="L19" i="77"/>
  <c r="L20" i="77"/>
  <c r="L21" i="77"/>
  <c r="L22" i="77"/>
  <c r="L23" i="77"/>
  <c r="K29" i="77"/>
  <c r="N30" i="77"/>
  <c r="L32" i="77"/>
  <c r="K37" i="77"/>
  <c r="N38" i="77"/>
  <c r="L40" i="77"/>
  <c r="K45" i="77"/>
  <c r="N46" i="77"/>
  <c r="L48" i="77"/>
  <c r="K53" i="77"/>
  <c r="N54" i="77"/>
  <c r="L56" i="77"/>
  <c r="K61" i="77"/>
  <c r="N62" i="77"/>
  <c r="L64" i="77"/>
  <c r="M10" i="77"/>
  <c r="M11" i="77"/>
  <c r="M12" i="77"/>
  <c r="M13" i="77"/>
  <c r="M14" i="77"/>
  <c r="M15" i="77"/>
  <c r="M16" i="77"/>
  <c r="M17" i="77"/>
  <c r="M18" i="77"/>
  <c r="M19" i="77"/>
  <c r="M20" i="77"/>
  <c r="M21" i="77"/>
  <c r="M22" i="77"/>
  <c r="M23" i="77"/>
  <c r="N27" i="77"/>
  <c r="N35" i="77"/>
  <c r="N43" i="77"/>
  <c r="N51" i="77"/>
  <c r="N59" i="77"/>
  <c r="N10" i="77"/>
  <c r="N11" i="77"/>
  <c r="N12" i="77"/>
  <c r="N32" i="77"/>
  <c r="N40" i="77"/>
  <c r="N48" i="77"/>
  <c r="N56" i="77"/>
  <c r="N64" i="77"/>
  <c r="K28" i="77"/>
  <c r="N29" i="77"/>
  <c r="K36" i="77"/>
  <c r="N37" i="77"/>
  <c r="K44" i="77"/>
  <c r="N45" i="77"/>
  <c r="K52" i="77"/>
  <c r="N53" i="77"/>
  <c r="K60" i="77"/>
  <c r="N61" i="77"/>
  <c r="L25" i="77"/>
  <c r="L28" i="77"/>
  <c r="N34" i="77"/>
  <c r="L36" i="77"/>
  <c r="N42" i="77"/>
  <c r="L44" i="77"/>
  <c r="N50" i="77"/>
  <c r="L52" i="77"/>
  <c r="N58" i="77"/>
  <c r="L60" i="77"/>
  <c r="N26" i="77"/>
  <c r="K33" i="77"/>
  <c r="K24" i="77"/>
  <c r="M25" i="77"/>
  <c r="M28" i="77"/>
  <c r="K30" i="77"/>
  <c r="N31" i="77"/>
  <c r="L33" i="77"/>
  <c r="M36" i="77"/>
  <c r="K38" i="77"/>
  <c r="N39" i="77"/>
  <c r="L41" i="77"/>
  <c r="M44" i="77"/>
  <c r="K46" i="77"/>
  <c r="N47" i="77"/>
  <c r="L49" i="77"/>
  <c r="M52" i="77"/>
  <c r="K54" i="77"/>
  <c r="N55" i="77"/>
  <c r="L57" i="77"/>
  <c r="M60" i="77"/>
  <c r="K62" i="77"/>
  <c r="N63" i="77"/>
  <c r="L65" i="77"/>
  <c r="I109" i="76"/>
  <c r="J109" i="76"/>
  <c r="I110" i="76"/>
  <c r="J110" i="76"/>
  <c r="I111" i="76"/>
  <c r="J111" i="76"/>
  <c r="I112" i="76"/>
  <c r="J112" i="76"/>
  <c r="I113" i="76"/>
  <c r="J113" i="76"/>
  <c r="I114" i="76"/>
  <c r="J114" i="76"/>
  <c r="I115" i="76"/>
  <c r="J115" i="76"/>
  <c r="I116" i="76"/>
  <c r="J116" i="76"/>
  <c r="I117" i="76"/>
  <c r="J117" i="76"/>
  <c r="I118" i="76"/>
  <c r="J118" i="76"/>
  <c r="I119" i="76"/>
  <c r="J119" i="76"/>
  <c r="I120" i="76"/>
  <c r="J120" i="76"/>
  <c r="I121" i="76"/>
  <c r="J121" i="76"/>
  <c r="I122" i="76"/>
  <c r="J122" i="76"/>
  <c r="I123" i="76"/>
  <c r="J123" i="76"/>
  <c r="I124" i="76"/>
  <c r="J124" i="76"/>
  <c r="I125" i="76"/>
  <c r="J125" i="76"/>
  <c r="I126" i="76"/>
  <c r="J126" i="76"/>
  <c r="I127" i="76"/>
  <c r="J127" i="76"/>
  <c r="I128" i="76"/>
  <c r="J128" i="76"/>
  <c r="I129" i="76"/>
  <c r="J129" i="76"/>
  <c r="I130" i="76"/>
  <c r="J130" i="76"/>
  <c r="I131" i="76"/>
  <c r="J131" i="76"/>
  <c r="I132" i="76"/>
  <c r="J132" i="76"/>
  <c r="I133" i="76"/>
  <c r="J133" i="76"/>
  <c r="I134" i="76"/>
  <c r="J134" i="76"/>
  <c r="I135" i="76"/>
  <c r="J135" i="76"/>
  <c r="I136" i="76"/>
  <c r="J136" i="76"/>
  <c r="I137" i="76"/>
  <c r="J137" i="76"/>
  <c r="I138" i="76"/>
  <c r="J138" i="76"/>
  <c r="I139" i="76"/>
  <c r="J139" i="76"/>
  <c r="I140" i="76"/>
  <c r="J140" i="76"/>
  <c r="I141" i="76"/>
  <c r="J141" i="76"/>
  <c r="I142" i="76"/>
  <c r="J142" i="76"/>
  <c r="I143" i="76"/>
  <c r="J143" i="76"/>
  <c r="I144" i="76"/>
  <c r="J144" i="76"/>
  <c r="I145" i="76"/>
  <c r="J145" i="76"/>
  <c r="I146" i="76"/>
  <c r="J146" i="76"/>
  <c r="I147" i="76"/>
  <c r="J147" i="76"/>
  <c r="I148" i="76"/>
  <c r="J148" i="76"/>
  <c r="I149" i="76"/>
  <c r="J149" i="76"/>
  <c r="I150" i="76"/>
  <c r="J150" i="76"/>
  <c r="I151" i="76"/>
  <c r="J151" i="76"/>
  <c r="I152" i="76"/>
  <c r="J152" i="76"/>
  <c r="I153" i="76"/>
  <c r="J153" i="76"/>
  <c r="I154" i="76"/>
  <c r="J154" i="76"/>
  <c r="I155" i="76"/>
  <c r="J155" i="76"/>
  <c r="I156" i="76"/>
  <c r="J156" i="76"/>
  <c r="I157" i="76"/>
  <c r="J157" i="76"/>
  <c r="I158" i="76"/>
  <c r="J158" i="76"/>
  <c r="I159" i="76"/>
  <c r="J159" i="76"/>
  <c r="I160" i="76"/>
  <c r="J160" i="76"/>
  <c r="I161" i="76"/>
  <c r="J161" i="76"/>
  <c r="I162" i="76"/>
  <c r="J162" i="76"/>
  <c r="I163" i="76"/>
  <c r="J163" i="76"/>
  <c r="I164" i="76"/>
  <c r="J164" i="76"/>
  <c r="I165" i="76"/>
  <c r="J165" i="76"/>
  <c r="I166" i="76"/>
  <c r="J166" i="76"/>
  <c r="I167" i="76"/>
  <c r="J167" i="76"/>
  <c r="I168" i="76"/>
  <c r="J168" i="76"/>
  <c r="I169" i="76"/>
  <c r="J169" i="76"/>
  <c r="I170" i="76"/>
  <c r="J170" i="76"/>
  <c r="I171" i="76"/>
  <c r="J171" i="76"/>
  <c r="I172" i="76"/>
  <c r="J172" i="76"/>
  <c r="I173" i="76"/>
  <c r="J173" i="76"/>
  <c r="I174" i="76"/>
  <c r="J174" i="76"/>
  <c r="I175" i="76"/>
  <c r="J175" i="76"/>
  <c r="I176" i="76"/>
  <c r="J176" i="76"/>
  <c r="I177" i="76"/>
  <c r="J177" i="76"/>
  <c r="I178" i="76"/>
  <c r="J178" i="76"/>
  <c r="I179" i="76"/>
  <c r="J179" i="76"/>
  <c r="I180" i="76"/>
  <c r="J180" i="76"/>
  <c r="I181" i="76"/>
  <c r="J181" i="76"/>
  <c r="I182" i="76"/>
  <c r="J182" i="76"/>
  <c r="I183" i="76"/>
  <c r="J183" i="76"/>
  <c r="I184" i="76"/>
  <c r="J184" i="76"/>
  <c r="I185" i="76"/>
  <c r="J185" i="76"/>
  <c r="I186" i="76"/>
  <c r="J186" i="76"/>
  <c r="I187" i="76"/>
  <c r="J187" i="76"/>
  <c r="I188" i="76"/>
  <c r="J188" i="76"/>
  <c r="I189" i="76"/>
  <c r="J189" i="76"/>
  <c r="I190" i="76"/>
  <c r="J190" i="76"/>
  <c r="I191" i="76"/>
  <c r="J191" i="76"/>
  <c r="I192" i="76"/>
  <c r="J192" i="76"/>
  <c r="I193" i="76"/>
  <c r="J193" i="76"/>
  <c r="I194" i="76"/>
  <c r="J194" i="76"/>
  <c r="I195" i="76"/>
  <c r="J195" i="76"/>
  <c r="I196" i="76"/>
  <c r="J196" i="76"/>
  <c r="I197" i="76"/>
  <c r="J197" i="76"/>
  <c r="I198" i="76"/>
  <c r="J198" i="76"/>
  <c r="I199" i="76"/>
  <c r="J199" i="76"/>
  <c r="I200" i="76"/>
  <c r="J200" i="76"/>
  <c r="I201" i="76"/>
  <c r="J201" i="76"/>
  <c r="I202" i="76"/>
  <c r="J202" i="76"/>
  <c r="I203" i="76"/>
  <c r="J203" i="76"/>
  <c r="I204" i="76"/>
  <c r="J204" i="76"/>
  <c r="I205" i="76"/>
  <c r="J205" i="76"/>
  <c r="I206" i="76"/>
  <c r="J206" i="76"/>
  <c r="I207" i="76"/>
  <c r="J207" i="76"/>
  <c r="I208" i="76"/>
  <c r="J208" i="76"/>
  <c r="I209" i="76"/>
  <c r="J209" i="76"/>
  <c r="I210" i="76"/>
  <c r="J210" i="76"/>
  <c r="I211" i="76"/>
  <c r="J211" i="76"/>
  <c r="I212" i="76"/>
  <c r="J212" i="76"/>
  <c r="I213" i="76"/>
  <c r="J213" i="76"/>
  <c r="I214" i="76"/>
  <c r="J214" i="76"/>
  <c r="I215" i="76"/>
  <c r="J215" i="76"/>
  <c r="I216" i="76"/>
  <c r="J216" i="76"/>
  <c r="I217" i="76"/>
  <c r="J217" i="76"/>
  <c r="I218" i="76"/>
  <c r="J218" i="76"/>
  <c r="I219" i="76"/>
  <c r="J219" i="76"/>
  <c r="I220" i="76"/>
  <c r="J220" i="76"/>
  <c r="I221" i="76"/>
  <c r="J221" i="76"/>
  <c r="I222" i="76"/>
  <c r="J222" i="76"/>
  <c r="I223" i="76"/>
  <c r="J223" i="76"/>
  <c r="I224" i="76"/>
  <c r="J224" i="76"/>
  <c r="I225" i="76"/>
  <c r="J225" i="76"/>
  <c r="I226" i="76"/>
  <c r="J226" i="76"/>
  <c r="I227" i="76"/>
  <c r="J227" i="76"/>
  <c r="I228" i="76"/>
  <c r="J228" i="76"/>
  <c r="I229" i="76"/>
  <c r="J229" i="76"/>
  <c r="I230" i="76"/>
  <c r="J230" i="76"/>
  <c r="I231" i="76"/>
  <c r="J231" i="76"/>
  <c r="I232" i="76"/>
  <c r="J232" i="76"/>
  <c r="I233" i="76"/>
  <c r="J233" i="76"/>
  <c r="I234" i="76"/>
  <c r="J234" i="76"/>
  <c r="I235" i="76"/>
  <c r="J235" i="76"/>
  <c r="I236" i="76"/>
  <c r="J236" i="76"/>
  <c r="I237" i="76"/>
  <c r="J237" i="76"/>
  <c r="I238" i="76"/>
  <c r="J238" i="76"/>
  <c r="I239" i="76"/>
  <c r="J239" i="76"/>
  <c r="I240" i="76"/>
  <c r="J240" i="76"/>
  <c r="I241" i="76"/>
  <c r="J241" i="76"/>
  <c r="I242" i="76"/>
  <c r="J242" i="76"/>
  <c r="I243" i="76"/>
  <c r="J243" i="76"/>
  <c r="I244" i="76"/>
  <c r="J244" i="76"/>
  <c r="I245" i="76"/>
  <c r="J245" i="76"/>
  <c r="I246" i="76"/>
  <c r="J246" i="76"/>
  <c r="I247" i="76"/>
  <c r="J247" i="76"/>
  <c r="I248" i="76"/>
  <c r="J248" i="76"/>
  <c r="I249" i="76"/>
  <c r="J249" i="76"/>
  <c r="I250" i="76"/>
  <c r="J250" i="76"/>
  <c r="I251" i="76"/>
  <c r="J251" i="76"/>
  <c r="I252" i="76"/>
  <c r="J252" i="76"/>
  <c r="I253" i="76"/>
  <c r="J253" i="76"/>
  <c r="I254" i="76"/>
  <c r="J254" i="76"/>
  <c r="I255" i="76"/>
  <c r="J255" i="76"/>
  <c r="I256" i="76"/>
  <c r="J256" i="76"/>
  <c r="I257" i="76"/>
  <c r="J257" i="76"/>
  <c r="I258" i="76"/>
  <c r="J258" i="76"/>
  <c r="I259" i="76"/>
  <c r="J259" i="76"/>
  <c r="P108" i="76"/>
  <c r="O108" i="76"/>
  <c r="I108" i="76" s="1"/>
  <c r="P107" i="76"/>
  <c r="O107" i="76"/>
  <c r="I107" i="76" s="1"/>
  <c r="P106" i="76"/>
  <c r="O106" i="76"/>
  <c r="I106" i="76" s="1"/>
  <c r="P105" i="76"/>
  <c r="O105" i="76"/>
  <c r="J105" i="76" s="1"/>
  <c r="P104" i="76"/>
  <c r="O104" i="76"/>
  <c r="I104" i="76" s="1"/>
  <c r="P103" i="76"/>
  <c r="O103" i="76"/>
  <c r="I103" i="76" s="1"/>
  <c r="P102" i="76"/>
  <c r="O102" i="76"/>
  <c r="I102" i="76" s="1"/>
  <c r="P101" i="76"/>
  <c r="O101" i="76"/>
  <c r="J101" i="76" s="1"/>
  <c r="P100" i="76"/>
  <c r="O100" i="76"/>
  <c r="I100" i="76" s="1"/>
  <c r="P99" i="76"/>
  <c r="O99" i="76"/>
  <c r="I99" i="76" s="1"/>
  <c r="P98" i="76"/>
  <c r="O98" i="76"/>
  <c r="I98" i="76" s="1"/>
  <c r="P97" i="76"/>
  <c r="O97" i="76"/>
  <c r="J97" i="76" s="1"/>
  <c r="P96" i="76"/>
  <c r="O96" i="76"/>
  <c r="I96" i="76" s="1"/>
  <c r="P95" i="76"/>
  <c r="O95" i="76"/>
  <c r="I95" i="76" s="1"/>
  <c r="P94" i="76"/>
  <c r="O94" i="76"/>
  <c r="I94" i="76" s="1"/>
  <c r="P93" i="76"/>
  <c r="O93" i="76"/>
  <c r="J93" i="76" s="1"/>
  <c r="P92" i="76"/>
  <c r="O92" i="76"/>
  <c r="I92" i="76" s="1"/>
  <c r="P91" i="76"/>
  <c r="O91" i="76"/>
  <c r="I91" i="76" s="1"/>
  <c r="P90" i="76"/>
  <c r="O90" i="76"/>
  <c r="I90" i="76" s="1"/>
  <c r="P89" i="76"/>
  <c r="O89" i="76"/>
  <c r="J89" i="76" s="1"/>
  <c r="P88" i="76"/>
  <c r="O88" i="76"/>
  <c r="I88" i="76" s="1"/>
  <c r="P87" i="76"/>
  <c r="O87" i="76"/>
  <c r="I87" i="76" s="1"/>
  <c r="P86" i="76"/>
  <c r="O86" i="76"/>
  <c r="I86" i="76" s="1"/>
  <c r="P85" i="76"/>
  <c r="O85" i="76"/>
  <c r="J85" i="76" s="1"/>
  <c r="P84" i="76"/>
  <c r="O84" i="76"/>
  <c r="I84" i="76" s="1"/>
  <c r="P83" i="76"/>
  <c r="O83" i="76"/>
  <c r="I83" i="76" s="1"/>
  <c r="P82" i="76"/>
  <c r="O82" i="76"/>
  <c r="I82" i="76" s="1"/>
  <c r="P81" i="76"/>
  <c r="O81" i="76"/>
  <c r="J81" i="76" s="1"/>
  <c r="P80" i="76"/>
  <c r="O80" i="76"/>
  <c r="I80" i="76" s="1"/>
  <c r="P79" i="76"/>
  <c r="O79" i="76"/>
  <c r="I79" i="76" s="1"/>
  <c r="P78" i="76"/>
  <c r="O78" i="76"/>
  <c r="I78" i="76" s="1"/>
  <c r="P77" i="76"/>
  <c r="O77" i="76"/>
  <c r="J77" i="76" s="1"/>
  <c r="P76" i="76"/>
  <c r="O76" i="76"/>
  <c r="I76" i="76" s="1"/>
  <c r="P75" i="76"/>
  <c r="O75" i="76"/>
  <c r="I75" i="76" s="1"/>
  <c r="P74" i="76"/>
  <c r="O74" i="76"/>
  <c r="I74" i="76" s="1"/>
  <c r="P73" i="76"/>
  <c r="O73" i="76"/>
  <c r="J73" i="76" s="1"/>
  <c r="P72" i="76"/>
  <c r="O72" i="76"/>
  <c r="I72" i="76" s="1"/>
  <c r="P71" i="76"/>
  <c r="O71" i="76"/>
  <c r="I71" i="76" s="1"/>
  <c r="P70" i="76"/>
  <c r="O70" i="76"/>
  <c r="I70" i="76" s="1"/>
  <c r="P69" i="76"/>
  <c r="O69" i="76"/>
  <c r="J69" i="76" s="1"/>
  <c r="P68" i="76"/>
  <c r="O68" i="76"/>
  <c r="I68" i="76" s="1"/>
  <c r="P67" i="76"/>
  <c r="O67" i="76"/>
  <c r="I67" i="76" s="1"/>
  <c r="P66" i="76"/>
  <c r="O66" i="76"/>
  <c r="I66" i="76" s="1"/>
  <c r="P65" i="76"/>
  <c r="O65" i="76"/>
  <c r="J65" i="76" s="1"/>
  <c r="P64" i="76"/>
  <c r="O64" i="76"/>
  <c r="I64" i="76" s="1"/>
  <c r="P63" i="76"/>
  <c r="O63" i="76"/>
  <c r="I63" i="76" s="1"/>
  <c r="P62" i="76"/>
  <c r="O62" i="76"/>
  <c r="I62" i="76" s="1"/>
  <c r="P61" i="76"/>
  <c r="O61" i="76"/>
  <c r="J61" i="76" s="1"/>
  <c r="P60" i="76"/>
  <c r="O60" i="76"/>
  <c r="I60" i="76" s="1"/>
  <c r="P59" i="76"/>
  <c r="O59" i="76"/>
  <c r="I59" i="76" s="1"/>
  <c r="P58" i="76"/>
  <c r="O58" i="76"/>
  <c r="I58" i="76" s="1"/>
  <c r="P57" i="76"/>
  <c r="O57" i="76"/>
  <c r="J57" i="76" s="1"/>
  <c r="P56" i="76"/>
  <c r="O56" i="76"/>
  <c r="I56" i="76" s="1"/>
  <c r="P55" i="76"/>
  <c r="O55" i="76"/>
  <c r="I55" i="76" s="1"/>
  <c r="P54" i="76"/>
  <c r="O54" i="76"/>
  <c r="I54" i="76" s="1"/>
  <c r="P53" i="76"/>
  <c r="O53" i="76"/>
  <c r="J53" i="76" s="1"/>
  <c r="P52" i="76"/>
  <c r="O52" i="76"/>
  <c r="I52" i="76" s="1"/>
  <c r="P51" i="76"/>
  <c r="O51" i="76"/>
  <c r="I51" i="76" s="1"/>
  <c r="P50" i="76"/>
  <c r="O50" i="76"/>
  <c r="I50" i="76" s="1"/>
  <c r="P49" i="76"/>
  <c r="O49" i="76"/>
  <c r="J49" i="76" s="1"/>
  <c r="P48" i="76"/>
  <c r="O48" i="76"/>
  <c r="I48" i="76" s="1"/>
  <c r="P47" i="76"/>
  <c r="O47" i="76"/>
  <c r="I47" i="76" s="1"/>
  <c r="P46" i="76"/>
  <c r="O46" i="76"/>
  <c r="I46" i="76" s="1"/>
  <c r="P45" i="76"/>
  <c r="O45" i="76"/>
  <c r="J45" i="76" s="1"/>
  <c r="P44" i="76"/>
  <c r="O44" i="76"/>
  <c r="I44" i="76" s="1"/>
  <c r="P43" i="76"/>
  <c r="O43" i="76"/>
  <c r="I43" i="76" s="1"/>
  <c r="P42" i="76"/>
  <c r="O42" i="76"/>
  <c r="I42" i="76" s="1"/>
  <c r="P41" i="76"/>
  <c r="O41" i="76"/>
  <c r="J41" i="76" s="1"/>
  <c r="P40" i="76"/>
  <c r="O40" i="76"/>
  <c r="I40" i="76" s="1"/>
  <c r="P39" i="76"/>
  <c r="O39" i="76"/>
  <c r="I39" i="76" s="1"/>
  <c r="P38" i="76"/>
  <c r="O38" i="76"/>
  <c r="K38" i="76" s="1"/>
  <c r="P37" i="76"/>
  <c r="O37" i="76"/>
  <c r="J37" i="76" s="1"/>
  <c r="P36" i="76"/>
  <c r="O36" i="76"/>
  <c r="K36" i="76" s="1"/>
  <c r="P35" i="76"/>
  <c r="O35" i="76"/>
  <c r="I35" i="76" s="1"/>
  <c r="P34" i="76"/>
  <c r="O34" i="76"/>
  <c r="N34" i="76" s="1"/>
  <c r="P33" i="76"/>
  <c r="O33" i="76"/>
  <c r="K33" i="76" s="1"/>
  <c r="P32" i="76"/>
  <c r="O32" i="76"/>
  <c r="N32" i="76" s="1"/>
  <c r="P31" i="76"/>
  <c r="O31" i="76"/>
  <c r="I31" i="76" s="1"/>
  <c r="P30" i="76"/>
  <c r="O30" i="76"/>
  <c r="K30" i="76" s="1"/>
  <c r="P29" i="76"/>
  <c r="O29" i="76"/>
  <c r="N29" i="76" s="1"/>
  <c r="P28" i="76"/>
  <c r="O28" i="76"/>
  <c r="N28" i="76" s="1"/>
  <c r="P27" i="76"/>
  <c r="O27" i="76"/>
  <c r="N27" i="76" s="1"/>
  <c r="P26" i="76"/>
  <c r="O26" i="76"/>
  <c r="K26" i="76" s="1"/>
  <c r="P25" i="76"/>
  <c r="O25" i="76"/>
  <c r="N25" i="76" s="1"/>
  <c r="P24" i="76"/>
  <c r="O24" i="76"/>
  <c r="N24" i="76" s="1"/>
  <c r="P23" i="76"/>
  <c r="O23" i="76"/>
  <c r="N23" i="76" s="1"/>
  <c r="P22" i="76"/>
  <c r="O22" i="76"/>
  <c r="N22" i="76" s="1"/>
  <c r="P21" i="76"/>
  <c r="O21" i="76"/>
  <c r="N21" i="76" s="1"/>
  <c r="P20" i="76"/>
  <c r="O20" i="76"/>
  <c r="N20" i="76" s="1"/>
  <c r="P19" i="76"/>
  <c r="O19" i="76"/>
  <c r="N19" i="76" s="1"/>
  <c r="P18" i="76"/>
  <c r="O18" i="76"/>
  <c r="N18" i="76" s="1"/>
  <c r="P17" i="76"/>
  <c r="O17" i="76"/>
  <c r="N17" i="76" s="1"/>
  <c r="P16" i="76"/>
  <c r="O16" i="76"/>
  <c r="N16" i="76" s="1"/>
  <c r="P15" i="76"/>
  <c r="O15" i="76"/>
  <c r="N15" i="76" s="1"/>
  <c r="P14" i="76"/>
  <c r="O14" i="76"/>
  <c r="N14" i="76" s="1"/>
  <c r="P13" i="76"/>
  <c r="O13" i="76"/>
  <c r="N13" i="76" s="1"/>
  <c r="P12" i="76"/>
  <c r="O12" i="76"/>
  <c r="N12" i="76" s="1"/>
  <c r="P11" i="76"/>
  <c r="O11" i="76"/>
  <c r="N11" i="76" s="1"/>
  <c r="P10" i="76"/>
  <c r="O10" i="76"/>
  <c r="N10" i="76" s="1"/>
  <c r="J6" i="76"/>
  <c r="A3" i="76"/>
  <c r="A2" i="76"/>
  <c r="I109" i="75"/>
  <c r="J109" i="75"/>
  <c r="I110" i="75"/>
  <c r="J110" i="75"/>
  <c r="I111" i="75"/>
  <c r="J111" i="75"/>
  <c r="I112" i="75"/>
  <c r="J112" i="75"/>
  <c r="I113" i="75"/>
  <c r="J113" i="75"/>
  <c r="I114" i="75"/>
  <c r="J114" i="75"/>
  <c r="I115" i="75"/>
  <c r="J115" i="75"/>
  <c r="I116" i="75"/>
  <c r="J116" i="75"/>
  <c r="I117" i="75"/>
  <c r="J117" i="75"/>
  <c r="I118" i="75"/>
  <c r="J118" i="75"/>
  <c r="I119" i="75"/>
  <c r="J119" i="75"/>
  <c r="I120" i="75"/>
  <c r="J120" i="75"/>
  <c r="I121" i="75"/>
  <c r="J121" i="75"/>
  <c r="I122" i="75"/>
  <c r="J122" i="75"/>
  <c r="I123" i="75"/>
  <c r="J123" i="75"/>
  <c r="I124" i="75"/>
  <c r="J124" i="75"/>
  <c r="I125" i="75"/>
  <c r="J125" i="75"/>
  <c r="I126" i="75"/>
  <c r="J126" i="75"/>
  <c r="I127" i="75"/>
  <c r="J127" i="75"/>
  <c r="I128" i="75"/>
  <c r="J128" i="75"/>
  <c r="I129" i="75"/>
  <c r="J129" i="75"/>
  <c r="I130" i="75"/>
  <c r="J130" i="75"/>
  <c r="I131" i="75"/>
  <c r="J131" i="75"/>
  <c r="I132" i="75"/>
  <c r="J132" i="75"/>
  <c r="I133" i="75"/>
  <c r="J133" i="75"/>
  <c r="I134" i="75"/>
  <c r="J134" i="75"/>
  <c r="I135" i="75"/>
  <c r="J135" i="75"/>
  <c r="I136" i="75"/>
  <c r="J136" i="75"/>
  <c r="I137" i="75"/>
  <c r="J137" i="75"/>
  <c r="I138" i="75"/>
  <c r="J138" i="75"/>
  <c r="I139" i="75"/>
  <c r="J139" i="75"/>
  <c r="I140" i="75"/>
  <c r="J140" i="75"/>
  <c r="I141" i="75"/>
  <c r="J141" i="75"/>
  <c r="I142" i="75"/>
  <c r="J142" i="75"/>
  <c r="I143" i="75"/>
  <c r="J143" i="75"/>
  <c r="I144" i="75"/>
  <c r="J144" i="75"/>
  <c r="I145" i="75"/>
  <c r="J145" i="75"/>
  <c r="I146" i="75"/>
  <c r="J146" i="75"/>
  <c r="I147" i="75"/>
  <c r="J147" i="75"/>
  <c r="I148" i="75"/>
  <c r="J148" i="75"/>
  <c r="I149" i="75"/>
  <c r="J149" i="75"/>
  <c r="I150" i="75"/>
  <c r="J150" i="75"/>
  <c r="I151" i="75"/>
  <c r="J151" i="75"/>
  <c r="I152" i="75"/>
  <c r="J152" i="75"/>
  <c r="I153" i="75"/>
  <c r="J153" i="75"/>
  <c r="I154" i="75"/>
  <c r="J154" i="75"/>
  <c r="I155" i="75"/>
  <c r="J155" i="75"/>
  <c r="I156" i="75"/>
  <c r="J156" i="75"/>
  <c r="I157" i="75"/>
  <c r="J157" i="75"/>
  <c r="I158" i="75"/>
  <c r="J158" i="75"/>
  <c r="I159" i="75"/>
  <c r="J159" i="75"/>
  <c r="I160" i="75"/>
  <c r="J160" i="75"/>
  <c r="I161" i="75"/>
  <c r="J161" i="75"/>
  <c r="I162" i="75"/>
  <c r="J162" i="75"/>
  <c r="I163" i="75"/>
  <c r="J163" i="75"/>
  <c r="I164" i="75"/>
  <c r="J164" i="75"/>
  <c r="I165" i="75"/>
  <c r="J165" i="75"/>
  <c r="I166" i="75"/>
  <c r="J166" i="75"/>
  <c r="I167" i="75"/>
  <c r="J167" i="75"/>
  <c r="I168" i="75"/>
  <c r="J168" i="75"/>
  <c r="I169" i="75"/>
  <c r="J169" i="75"/>
  <c r="I170" i="75"/>
  <c r="J170" i="75"/>
  <c r="I171" i="75"/>
  <c r="J171" i="75"/>
  <c r="I172" i="75"/>
  <c r="J172" i="75"/>
  <c r="I173" i="75"/>
  <c r="J173" i="75"/>
  <c r="I174" i="75"/>
  <c r="J174" i="75"/>
  <c r="I175" i="75"/>
  <c r="J175" i="75"/>
  <c r="I176" i="75"/>
  <c r="J176" i="75"/>
  <c r="I177" i="75"/>
  <c r="J177" i="75"/>
  <c r="I178" i="75"/>
  <c r="J178" i="75"/>
  <c r="I179" i="75"/>
  <c r="J179" i="75"/>
  <c r="I180" i="75"/>
  <c r="J180" i="75"/>
  <c r="I181" i="75"/>
  <c r="J181" i="75"/>
  <c r="I182" i="75"/>
  <c r="J182" i="75"/>
  <c r="I183" i="75"/>
  <c r="J183" i="75"/>
  <c r="I184" i="75"/>
  <c r="J184" i="75"/>
  <c r="I185" i="75"/>
  <c r="J185" i="75"/>
  <c r="I186" i="75"/>
  <c r="J186" i="75"/>
  <c r="I187" i="75"/>
  <c r="J187" i="75"/>
  <c r="I188" i="75"/>
  <c r="J188" i="75"/>
  <c r="I189" i="75"/>
  <c r="J189" i="75"/>
  <c r="I190" i="75"/>
  <c r="J190" i="75"/>
  <c r="I191" i="75"/>
  <c r="J191" i="75"/>
  <c r="I192" i="75"/>
  <c r="J192" i="75"/>
  <c r="I193" i="75"/>
  <c r="J193" i="75"/>
  <c r="I194" i="75"/>
  <c r="J194" i="75"/>
  <c r="I195" i="75"/>
  <c r="J195" i="75"/>
  <c r="I196" i="75"/>
  <c r="J196" i="75"/>
  <c r="I197" i="75"/>
  <c r="J197" i="75"/>
  <c r="I198" i="75"/>
  <c r="J198" i="75"/>
  <c r="I199" i="75"/>
  <c r="J199" i="75"/>
  <c r="I200" i="75"/>
  <c r="J200" i="75"/>
  <c r="I201" i="75"/>
  <c r="J201" i="75"/>
  <c r="I202" i="75"/>
  <c r="J202" i="75"/>
  <c r="I203" i="75"/>
  <c r="J203" i="75"/>
  <c r="I204" i="75"/>
  <c r="J204" i="75"/>
  <c r="I205" i="75"/>
  <c r="J205" i="75"/>
  <c r="I206" i="75"/>
  <c r="J206" i="75"/>
  <c r="I207" i="75"/>
  <c r="J207" i="75"/>
  <c r="I208" i="75"/>
  <c r="J208" i="75"/>
  <c r="I209" i="75"/>
  <c r="J209" i="75"/>
  <c r="I210" i="75"/>
  <c r="J210" i="75"/>
  <c r="I211" i="75"/>
  <c r="J211" i="75"/>
  <c r="I212" i="75"/>
  <c r="J212" i="75"/>
  <c r="I213" i="75"/>
  <c r="J213" i="75"/>
  <c r="I214" i="75"/>
  <c r="J214" i="75"/>
  <c r="I215" i="75"/>
  <c r="J215" i="75"/>
  <c r="I216" i="75"/>
  <c r="J216" i="75"/>
  <c r="I217" i="75"/>
  <c r="J217" i="75"/>
  <c r="I218" i="75"/>
  <c r="J218" i="75"/>
  <c r="I219" i="75"/>
  <c r="J219" i="75"/>
  <c r="I220" i="75"/>
  <c r="J220" i="75"/>
  <c r="I221" i="75"/>
  <c r="J221" i="75"/>
  <c r="I222" i="75"/>
  <c r="J222" i="75"/>
  <c r="I223" i="75"/>
  <c r="J223" i="75"/>
  <c r="I224" i="75"/>
  <c r="J224" i="75"/>
  <c r="I225" i="75"/>
  <c r="J225" i="75"/>
  <c r="I226" i="75"/>
  <c r="J226" i="75"/>
  <c r="I227" i="75"/>
  <c r="J227" i="75"/>
  <c r="I228" i="75"/>
  <c r="J228" i="75"/>
  <c r="I229" i="75"/>
  <c r="J229" i="75"/>
  <c r="I230" i="75"/>
  <c r="J230" i="75"/>
  <c r="I231" i="75"/>
  <c r="J231" i="75"/>
  <c r="I232" i="75"/>
  <c r="J232" i="75"/>
  <c r="I233" i="75"/>
  <c r="J233" i="75"/>
  <c r="I234" i="75"/>
  <c r="J234" i="75"/>
  <c r="I235" i="75"/>
  <c r="J235" i="75"/>
  <c r="I236" i="75"/>
  <c r="J236" i="75"/>
  <c r="I237" i="75"/>
  <c r="J237" i="75"/>
  <c r="I238" i="75"/>
  <c r="J238" i="75"/>
  <c r="I239" i="75"/>
  <c r="J239" i="75"/>
  <c r="I240" i="75"/>
  <c r="J240" i="75"/>
  <c r="I241" i="75"/>
  <c r="J241" i="75"/>
  <c r="I242" i="75"/>
  <c r="J242" i="75"/>
  <c r="I243" i="75"/>
  <c r="J243" i="75"/>
  <c r="I244" i="75"/>
  <c r="J244" i="75"/>
  <c r="I245" i="75"/>
  <c r="J245" i="75"/>
  <c r="I246" i="75"/>
  <c r="J246" i="75"/>
  <c r="I247" i="75"/>
  <c r="J247" i="75"/>
  <c r="I248" i="75"/>
  <c r="J248" i="75"/>
  <c r="I249" i="75"/>
  <c r="J249" i="75"/>
  <c r="I250" i="75"/>
  <c r="J250" i="75"/>
  <c r="I251" i="75"/>
  <c r="J251" i="75"/>
  <c r="I252" i="75"/>
  <c r="J252" i="75"/>
  <c r="I253" i="75"/>
  <c r="J253" i="75"/>
  <c r="I254" i="75"/>
  <c r="J254" i="75"/>
  <c r="I255" i="75"/>
  <c r="J255" i="75"/>
  <c r="I256" i="75"/>
  <c r="J256" i="75"/>
  <c r="I257" i="75"/>
  <c r="J257" i="75"/>
  <c r="I258" i="75"/>
  <c r="J258" i="75"/>
  <c r="I259" i="75"/>
  <c r="J259" i="75"/>
  <c r="I9" i="77" l="1"/>
  <c r="I9" i="81"/>
  <c r="I9" i="80"/>
  <c r="I9" i="78"/>
  <c r="I9" i="79"/>
  <c r="C20" i="82"/>
  <c r="K11" i="76"/>
  <c r="N9" i="81"/>
  <c r="L9" i="81"/>
  <c r="M9" i="81"/>
  <c r="K15" i="76"/>
  <c r="L9" i="80"/>
  <c r="K9" i="80"/>
  <c r="J68" i="76"/>
  <c r="M9" i="80"/>
  <c r="N9" i="80"/>
  <c r="J9" i="81"/>
  <c r="K9" i="81"/>
  <c r="M29" i="76"/>
  <c r="J84" i="76"/>
  <c r="L9" i="79"/>
  <c r="J40" i="76"/>
  <c r="M9" i="79"/>
  <c r="M9" i="78"/>
  <c r="M27" i="76"/>
  <c r="N9" i="79"/>
  <c r="N31" i="76"/>
  <c r="J9" i="80"/>
  <c r="J36" i="76"/>
  <c r="K23" i="76"/>
  <c r="J104" i="76"/>
  <c r="J9" i="79"/>
  <c r="K13" i="76"/>
  <c r="I10" i="76"/>
  <c r="J100" i="76"/>
  <c r="K9" i="79"/>
  <c r="L9" i="78"/>
  <c r="K9" i="78"/>
  <c r="N9" i="78"/>
  <c r="K21" i="76"/>
  <c r="M24" i="76"/>
  <c r="J72" i="76"/>
  <c r="J9" i="78"/>
  <c r="J52" i="76"/>
  <c r="J96" i="76"/>
  <c r="J64" i="76"/>
  <c r="J32" i="76"/>
  <c r="J92" i="76"/>
  <c r="J60" i="76"/>
  <c r="J24" i="76"/>
  <c r="K19" i="76"/>
  <c r="J88" i="76"/>
  <c r="J56" i="76"/>
  <c r="J20" i="76"/>
  <c r="J16" i="76"/>
  <c r="J80" i="76"/>
  <c r="J48" i="76"/>
  <c r="J12" i="76"/>
  <c r="K17" i="76"/>
  <c r="N33" i="76"/>
  <c r="J108" i="76"/>
  <c r="J76" i="76"/>
  <c r="J44" i="76"/>
  <c r="M25" i="76"/>
  <c r="M28" i="76"/>
  <c r="K31" i="76"/>
  <c r="I105" i="76"/>
  <c r="I101" i="76"/>
  <c r="I97" i="76"/>
  <c r="I93" i="76"/>
  <c r="I89" i="76"/>
  <c r="I85" i="76"/>
  <c r="I81" i="76"/>
  <c r="I77" i="76"/>
  <c r="I73" i="76"/>
  <c r="I69" i="76"/>
  <c r="I65" i="76"/>
  <c r="I61" i="76"/>
  <c r="I57" i="76"/>
  <c r="I53" i="76"/>
  <c r="I49" i="76"/>
  <c r="I45" i="76"/>
  <c r="I41" i="76"/>
  <c r="I37" i="76"/>
  <c r="I33" i="76"/>
  <c r="I29" i="76"/>
  <c r="I25" i="76"/>
  <c r="I21" i="76"/>
  <c r="I17" i="76"/>
  <c r="I13" i="76"/>
  <c r="L9" i="77"/>
  <c r="J28" i="76"/>
  <c r="M9" i="77"/>
  <c r="M11" i="76"/>
  <c r="M13" i="76"/>
  <c r="M15" i="76"/>
  <c r="M17" i="76"/>
  <c r="M19" i="76"/>
  <c r="M21" i="76"/>
  <c r="M23" i="76"/>
  <c r="K34" i="76"/>
  <c r="J10" i="76"/>
  <c r="I36" i="76"/>
  <c r="I32" i="76"/>
  <c r="I28" i="76"/>
  <c r="I24" i="76"/>
  <c r="I20" i="76"/>
  <c r="I16" i="76"/>
  <c r="I12" i="76"/>
  <c r="N9" i="77"/>
  <c r="J107" i="76"/>
  <c r="J103" i="76"/>
  <c r="J99" i="76"/>
  <c r="J95" i="76"/>
  <c r="J91" i="76"/>
  <c r="J87" i="76"/>
  <c r="J83" i="76"/>
  <c r="J79" i="76"/>
  <c r="J75" i="76"/>
  <c r="J71" i="76"/>
  <c r="J67" i="76"/>
  <c r="J63" i="76"/>
  <c r="J59" i="76"/>
  <c r="J55" i="76"/>
  <c r="J51" i="76"/>
  <c r="J47" i="76"/>
  <c r="J43" i="76"/>
  <c r="J39" i="76"/>
  <c r="J35" i="76"/>
  <c r="J31" i="76"/>
  <c r="J27" i="76"/>
  <c r="J23" i="76"/>
  <c r="J19" i="76"/>
  <c r="J15" i="76"/>
  <c r="J11" i="76"/>
  <c r="K32" i="76"/>
  <c r="I27" i="76"/>
  <c r="I23" i="76"/>
  <c r="I19" i="76"/>
  <c r="I15" i="76"/>
  <c r="I11" i="76"/>
  <c r="K9" i="77"/>
  <c r="K10" i="76"/>
  <c r="K12" i="76"/>
  <c r="K14" i="76"/>
  <c r="K16" i="76"/>
  <c r="K18" i="76"/>
  <c r="K20" i="76"/>
  <c r="K22" i="76"/>
  <c r="J106" i="76"/>
  <c r="J102" i="76"/>
  <c r="J98" i="76"/>
  <c r="J94" i="76"/>
  <c r="J90" i="76"/>
  <c r="J86" i="76"/>
  <c r="J82" i="76"/>
  <c r="J78" i="76"/>
  <c r="J74" i="76"/>
  <c r="J70" i="76"/>
  <c r="J66" i="76"/>
  <c r="J62" i="76"/>
  <c r="J58" i="76"/>
  <c r="J54" i="76"/>
  <c r="J50" i="76"/>
  <c r="J46" i="76"/>
  <c r="J42" i="76"/>
  <c r="J38" i="76"/>
  <c r="J34" i="76"/>
  <c r="J30" i="76"/>
  <c r="J26" i="76"/>
  <c r="J22" i="76"/>
  <c r="J18" i="76"/>
  <c r="J14" i="76"/>
  <c r="M10" i="76"/>
  <c r="M12" i="76"/>
  <c r="M14" i="76"/>
  <c r="M16" i="76"/>
  <c r="M18" i="76"/>
  <c r="M20" i="76"/>
  <c r="M22" i="76"/>
  <c r="I38" i="76"/>
  <c r="I34" i="76"/>
  <c r="I30" i="76"/>
  <c r="I26" i="76"/>
  <c r="I22" i="76"/>
  <c r="I18" i="76"/>
  <c r="I14" i="76"/>
  <c r="J9" i="77"/>
  <c r="J33" i="76"/>
  <c r="J29" i="76"/>
  <c r="J25" i="76"/>
  <c r="J21" i="76"/>
  <c r="J17" i="76"/>
  <c r="J13" i="76"/>
  <c r="N37" i="76"/>
  <c r="M37" i="76"/>
  <c r="L37" i="76"/>
  <c r="N48" i="76"/>
  <c r="M48" i="76"/>
  <c r="L48" i="76"/>
  <c r="K48" i="76"/>
  <c r="N68" i="76"/>
  <c r="M68" i="76"/>
  <c r="L68" i="76"/>
  <c r="K68" i="76"/>
  <c r="N84" i="76"/>
  <c r="M84" i="76"/>
  <c r="L84" i="76"/>
  <c r="K84" i="76"/>
  <c r="N92" i="76"/>
  <c r="M92" i="76"/>
  <c r="L92" i="76"/>
  <c r="K92" i="76"/>
  <c r="N108" i="76"/>
  <c r="M108" i="76"/>
  <c r="L108" i="76"/>
  <c r="K108" i="76"/>
  <c r="K24" i="76"/>
  <c r="K28" i="76"/>
  <c r="N45" i="76"/>
  <c r="M45" i="76"/>
  <c r="L45" i="76"/>
  <c r="K45" i="76"/>
  <c r="N52" i="76"/>
  <c r="M52" i="76"/>
  <c r="L52" i="76"/>
  <c r="K52" i="76"/>
  <c r="N49" i="76"/>
  <c r="M49" i="76"/>
  <c r="L49" i="76"/>
  <c r="K49" i="76"/>
  <c r="N61" i="76"/>
  <c r="M61" i="76"/>
  <c r="L61" i="76"/>
  <c r="K61" i="76"/>
  <c r="N69" i="76"/>
  <c r="M69" i="76"/>
  <c r="L69" i="76"/>
  <c r="K69" i="76"/>
  <c r="N77" i="76"/>
  <c r="M77" i="76"/>
  <c r="L77" i="76"/>
  <c r="K77" i="76"/>
  <c r="N81" i="76"/>
  <c r="M81" i="76"/>
  <c r="L81" i="76"/>
  <c r="K81" i="76"/>
  <c r="N89" i="76"/>
  <c r="M89" i="76"/>
  <c r="L89" i="76"/>
  <c r="K89" i="76"/>
  <c r="N101" i="76"/>
  <c r="M101" i="76"/>
  <c r="L101" i="76"/>
  <c r="K101" i="76"/>
  <c r="N105" i="76"/>
  <c r="M105" i="76"/>
  <c r="L105" i="76"/>
  <c r="K105" i="76"/>
  <c r="L10" i="76"/>
  <c r="L11" i="76"/>
  <c r="L12" i="76"/>
  <c r="L13" i="76"/>
  <c r="L14" i="76"/>
  <c r="L15" i="76"/>
  <c r="L16" i="76"/>
  <c r="L17" i="76"/>
  <c r="L18" i="76"/>
  <c r="L19" i="76"/>
  <c r="L20" i="76"/>
  <c r="L21" i="76"/>
  <c r="L22" i="76"/>
  <c r="L23" i="76"/>
  <c r="K27" i="76"/>
  <c r="N43" i="76"/>
  <c r="M43" i="76"/>
  <c r="L43" i="76"/>
  <c r="K43" i="76"/>
  <c r="N56" i="76"/>
  <c r="M56" i="76"/>
  <c r="L56" i="76"/>
  <c r="K56" i="76"/>
  <c r="N72" i="76"/>
  <c r="M72" i="76"/>
  <c r="L72" i="76"/>
  <c r="K72" i="76"/>
  <c r="N88" i="76"/>
  <c r="M88" i="76"/>
  <c r="L88" i="76"/>
  <c r="K88" i="76"/>
  <c r="N104" i="76"/>
  <c r="M104" i="76"/>
  <c r="L104" i="76"/>
  <c r="K104" i="76"/>
  <c r="L25" i="76"/>
  <c r="N40" i="76"/>
  <c r="M40" i="76"/>
  <c r="L40" i="76"/>
  <c r="K40" i="76"/>
  <c r="N53" i="76"/>
  <c r="M53" i="76"/>
  <c r="L53" i="76"/>
  <c r="K53" i="76"/>
  <c r="N73" i="76"/>
  <c r="M73" i="76"/>
  <c r="L73" i="76"/>
  <c r="K73" i="76"/>
  <c r="N97" i="76"/>
  <c r="M97" i="76"/>
  <c r="L97" i="76"/>
  <c r="K97" i="76"/>
  <c r="L24" i="76"/>
  <c r="L28" i="76"/>
  <c r="M34" i="76"/>
  <c r="L34" i="76"/>
  <c r="N36" i="76"/>
  <c r="M36" i="76"/>
  <c r="L36" i="76"/>
  <c r="N38" i="76"/>
  <c r="M38" i="76"/>
  <c r="L38" i="76"/>
  <c r="N46" i="76"/>
  <c r="M46" i="76"/>
  <c r="L46" i="76"/>
  <c r="K46" i="76"/>
  <c r="N50" i="76"/>
  <c r="M50" i="76"/>
  <c r="L50" i="76"/>
  <c r="K50" i="76"/>
  <c r="N54" i="76"/>
  <c r="M54" i="76"/>
  <c r="L54" i="76"/>
  <c r="K54" i="76"/>
  <c r="N58" i="76"/>
  <c r="M58" i="76"/>
  <c r="L58" i="76"/>
  <c r="K58" i="76"/>
  <c r="N62" i="76"/>
  <c r="M62" i="76"/>
  <c r="L62" i="76"/>
  <c r="K62" i="76"/>
  <c r="N66" i="76"/>
  <c r="M66" i="76"/>
  <c r="L66" i="76"/>
  <c r="K66" i="76"/>
  <c r="N70" i="76"/>
  <c r="M70" i="76"/>
  <c r="L70" i="76"/>
  <c r="K70" i="76"/>
  <c r="N74" i="76"/>
  <c r="M74" i="76"/>
  <c r="L74" i="76"/>
  <c r="K74" i="76"/>
  <c r="N78" i="76"/>
  <c r="M78" i="76"/>
  <c r="L78" i="76"/>
  <c r="K78" i="76"/>
  <c r="N82" i="76"/>
  <c r="M82" i="76"/>
  <c r="L82" i="76"/>
  <c r="K82" i="76"/>
  <c r="N86" i="76"/>
  <c r="M86" i="76"/>
  <c r="L86" i="76"/>
  <c r="K86" i="76"/>
  <c r="N90" i="76"/>
  <c r="M90" i="76"/>
  <c r="L90" i="76"/>
  <c r="K90" i="76"/>
  <c r="N94" i="76"/>
  <c r="M94" i="76"/>
  <c r="L94" i="76"/>
  <c r="K94" i="76"/>
  <c r="N98" i="76"/>
  <c r="M98" i="76"/>
  <c r="L98" i="76"/>
  <c r="K98" i="76"/>
  <c r="N102" i="76"/>
  <c r="M102" i="76"/>
  <c r="L102" i="76"/>
  <c r="K102" i="76"/>
  <c r="N106" i="76"/>
  <c r="M106" i="76"/>
  <c r="L106" i="76"/>
  <c r="K106" i="76"/>
  <c r="N35" i="76"/>
  <c r="M35" i="76"/>
  <c r="L35" i="76"/>
  <c r="N42" i="76"/>
  <c r="M42" i="76"/>
  <c r="L42" i="76"/>
  <c r="K42" i="76"/>
  <c r="N60" i="76"/>
  <c r="M60" i="76"/>
  <c r="L60" i="76"/>
  <c r="K60" i="76"/>
  <c r="N76" i="76"/>
  <c r="M76" i="76"/>
  <c r="L76" i="76"/>
  <c r="K76" i="76"/>
  <c r="N100" i="76"/>
  <c r="M100" i="76"/>
  <c r="L100" i="76"/>
  <c r="K100" i="76"/>
  <c r="L29" i="76"/>
  <c r="N85" i="76"/>
  <c r="M85" i="76"/>
  <c r="L85" i="76"/>
  <c r="K85" i="76"/>
  <c r="M31" i="76"/>
  <c r="L31" i="76"/>
  <c r="N41" i="76"/>
  <c r="M41" i="76"/>
  <c r="L41" i="76"/>
  <c r="K41" i="76"/>
  <c r="L26" i="76"/>
  <c r="L30" i="76"/>
  <c r="N64" i="76"/>
  <c r="M64" i="76"/>
  <c r="L64" i="76"/>
  <c r="K64" i="76"/>
  <c r="N80" i="76"/>
  <c r="M80" i="76"/>
  <c r="L80" i="76"/>
  <c r="K80" i="76"/>
  <c r="N96" i="76"/>
  <c r="M96" i="76"/>
  <c r="L96" i="76"/>
  <c r="K96" i="76"/>
  <c r="M32" i="76"/>
  <c r="L32" i="76"/>
  <c r="N57" i="76"/>
  <c r="M57" i="76"/>
  <c r="L57" i="76"/>
  <c r="K57" i="76"/>
  <c r="N93" i="76"/>
  <c r="M93" i="76"/>
  <c r="L93" i="76"/>
  <c r="K93" i="76"/>
  <c r="M26" i="76"/>
  <c r="L27" i="76"/>
  <c r="M30" i="76"/>
  <c r="N44" i="76"/>
  <c r="M44" i="76"/>
  <c r="L44" i="76"/>
  <c r="K44" i="76"/>
  <c r="N47" i="76"/>
  <c r="M47" i="76"/>
  <c r="L47" i="76"/>
  <c r="K47" i="76"/>
  <c r="N51" i="76"/>
  <c r="M51" i="76"/>
  <c r="L51" i="76"/>
  <c r="K51" i="76"/>
  <c r="N55" i="76"/>
  <c r="M55" i="76"/>
  <c r="L55" i="76"/>
  <c r="K55" i="76"/>
  <c r="N59" i="76"/>
  <c r="M59" i="76"/>
  <c r="L59" i="76"/>
  <c r="K59" i="76"/>
  <c r="N63" i="76"/>
  <c r="M63" i="76"/>
  <c r="L63" i="76"/>
  <c r="K63" i="76"/>
  <c r="N67" i="76"/>
  <c r="M67" i="76"/>
  <c r="L67" i="76"/>
  <c r="K67" i="76"/>
  <c r="N71" i="76"/>
  <c r="M71" i="76"/>
  <c r="L71" i="76"/>
  <c r="K71" i="76"/>
  <c r="N75" i="76"/>
  <c r="M75" i="76"/>
  <c r="L75" i="76"/>
  <c r="K75" i="76"/>
  <c r="N79" i="76"/>
  <c r="M79" i="76"/>
  <c r="L79" i="76"/>
  <c r="K79" i="76"/>
  <c r="N83" i="76"/>
  <c r="M83" i="76"/>
  <c r="L83" i="76"/>
  <c r="K83" i="76"/>
  <c r="N87" i="76"/>
  <c r="M87" i="76"/>
  <c r="L87" i="76"/>
  <c r="K87" i="76"/>
  <c r="N91" i="76"/>
  <c r="M91" i="76"/>
  <c r="L91" i="76"/>
  <c r="K91" i="76"/>
  <c r="N95" i="76"/>
  <c r="M95" i="76"/>
  <c r="L95" i="76"/>
  <c r="K95" i="76"/>
  <c r="N99" i="76"/>
  <c r="M99" i="76"/>
  <c r="L99" i="76"/>
  <c r="K99" i="76"/>
  <c r="N103" i="76"/>
  <c r="M103" i="76"/>
  <c r="L103" i="76"/>
  <c r="K103" i="76"/>
  <c r="N107" i="76"/>
  <c r="M107" i="76"/>
  <c r="L107" i="76"/>
  <c r="K107" i="76"/>
  <c r="N65" i="76"/>
  <c r="M65" i="76"/>
  <c r="L65" i="76"/>
  <c r="K65" i="76"/>
  <c r="K25" i="76"/>
  <c r="N26" i="76"/>
  <c r="K29" i="76"/>
  <c r="N30" i="76"/>
  <c r="M33" i="76"/>
  <c r="L33" i="76"/>
  <c r="K35" i="76"/>
  <c r="K37" i="76"/>
  <c r="N39" i="76"/>
  <c r="M39" i="76"/>
  <c r="L39" i="76"/>
  <c r="K39" i="76"/>
  <c r="P108" i="75"/>
  <c r="O108" i="75"/>
  <c r="P107" i="75"/>
  <c r="O107" i="75"/>
  <c r="N107" i="75" s="1"/>
  <c r="P106" i="75"/>
  <c r="O106" i="75"/>
  <c r="N106" i="75" s="1"/>
  <c r="P105" i="75"/>
  <c r="O105" i="75"/>
  <c r="K105" i="75" s="1"/>
  <c r="P104" i="75"/>
  <c r="O104" i="75"/>
  <c r="M104" i="75" s="1"/>
  <c r="P103" i="75"/>
  <c r="O103" i="75"/>
  <c r="L103" i="75" s="1"/>
  <c r="P102" i="75"/>
  <c r="O102" i="75"/>
  <c r="K102" i="75" s="1"/>
  <c r="P101" i="75"/>
  <c r="O101" i="75"/>
  <c r="P100" i="75"/>
  <c r="O100" i="75"/>
  <c r="P99" i="75"/>
  <c r="O99" i="75"/>
  <c r="N99" i="75" s="1"/>
  <c r="P98" i="75"/>
  <c r="O98" i="75"/>
  <c r="N98" i="75" s="1"/>
  <c r="P97" i="75"/>
  <c r="O97" i="75"/>
  <c r="N97" i="75" s="1"/>
  <c r="P96" i="75"/>
  <c r="O96" i="75"/>
  <c r="M96" i="75" s="1"/>
  <c r="P95" i="75"/>
  <c r="O95" i="75"/>
  <c r="N95" i="75" s="1"/>
  <c r="P94" i="75"/>
  <c r="O94" i="75"/>
  <c r="K94" i="75" s="1"/>
  <c r="P93" i="75"/>
  <c r="O93" i="75"/>
  <c r="P92" i="75"/>
  <c r="O92" i="75"/>
  <c r="P91" i="75"/>
  <c r="O91" i="75"/>
  <c r="N91" i="75" s="1"/>
  <c r="P90" i="75"/>
  <c r="O90" i="75"/>
  <c r="N90" i="75" s="1"/>
  <c r="P89" i="75"/>
  <c r="O89" i="75"/>
  <c r="N89" i="75" s="1"/>
  <c r="P88" i="75"/>
  <c r="O88" i="75"/>
  <c r="M88" i="75" s="1"/>
  <c r="P87" i="75"/>
  <c r="O87" i="75"/>
  <c r="N87" i="75" s="1"/>
  <c r="P86" i="75"/>
  <c r="O86" i="75"/>
  <c r="K86" i="75" s="1"/>
  <c r="P85" i="75"/>
  <c r="O85" i="75"/>
  <c r="P84" i="75"/>
  <c r="O84" i="75"/>
  <c r="P83" i="75"/>
  <c r="O83" i="75"/>
  <c r="P82" i="75"/>
  <c r="O82" i="75"/>
  <c r="N82" i="75" s="1"/>
  <c r="P81" i="75"/>
  <c r="O81" i="75"/>
  <c r="N81" i="75" s="1"/>
  <c r="P80" i="75"/>
  <c r="O80" i="75"/>
  <c r="M80" i="75" s="1"/>
  <c r="P79" i="75"/>
  <c r="O79" i="75"/>
  <c r="N79" i="75" s="1"/>
  <c r="P78" i="75"/>
  <c r="O78" i="75"/>
  <c r="K78" i="75" s="1"/>
  <c r="P77" i="75"/>
  <c r="O77" i="75"/>
  <c r="P76" i="75"/>
  <c r="O76" i="75"/>
  <c r="P75" i="75"/>
  <c r="O75" i="75"/>
  <c r="N75" i="75" s="1"/>
  <c r="P74" i="75"/>
  <c r="O74" i="75"/>
  <c r="N74" i="75" s="1"/>
  <c r="P73" i="75"/>
  <c r="O73" i="75"/>
  <c r="N73" i="75" s="1"/>
  <c r="P72" i="75"/>
  <c r="O72" i="75"/>
  <c r="M72" i="75" s="1"/>
  <c r="P71" i="75"/>
  <c r="O71" i="75"/>
  <c r="K71" i="75" s="1"/>
  <c r="P70" i="75"/>
  <c r="O70" i="75"/>
  <c r="K70" i="75" s="1"/>
  <c r="P69" i="75"/>
  <c r="O69" i="75"/>
  <c r="P68" i="75"/>
  <c r="O68" i="75"/>
  <c r="P67" i="75"/>
  <c r="O67" i="75"/>
  <c r="N67" i="75" s="1"/>
  <c r="P66" i="75"/>
  <c r="O66" i="75"/>
  <c r="N66" i="75" s="1"/>
  <c r="P65" i="75"/>
  <c r="O65" i="75"/>
  <c r="N65" i="75" s="1"/>
  <c r="P64" i="75"/>
  <c r="O64" i="75"/>
  <c r="M64" i="75" s="1"/>
  <c r="P63" i="75"/>
  <c r="O63" i="75"/>
  <c r="N63" i="75" s="1"/>
  <c r="P62" i="75"/>
  <c r="O62" i="75"/>
  <c r="K62" i="75" s="1"/>
  <c r="P61" i="75"/>
  <c r="O61" i="75"/>
  <c r="P60" i="75"/>
  <c r="O60" i="75"/>
  <c r="P59" i="75"/>
  <c r="O59" i="75"/>
  <c r="N59" i="75" s="1"/>
  <c r="P58" i="75"/>
  <c r="O58" i="75"/>
  <c r="N58" i="75" s="1"/>
  <c r="P57" i="75"/>
  <c r="O57" i="75"/>
  <c r="N57" i="75" s="1"/>
  <c r="P56" i="75"/>
  <c r="O56" i="75"/>
  <c r="M56" i="75" s="1"/>
  <c r="P55" i="75"/>
  <c r="O55" i="75"/>
  <c r="N55" i="75" s="1"/>
  <c r="P54" i="75"/>
  <c r="O54" i="75"/>
  <c r="K54" i="75" s="1"/>
  <c r="P53" i="75"/>
  <c r="O53" i="75"/>
  <c r="P52" i="75"/>
  <c r="O52" i="75"/>
  <c r="P51" i="75"/>
  <c r="O51" i="75"/>
  <c r="P50" i="75"/>
  <c r="O50" i="75"/>
  <c r="N50" i="75" s="1"/>
  <c r="P49" i="75"/>
  <c r="O49" i="75"/>
  <c r="N49" i="75" s="1"/>
  <c r="P48" i="75"/>
  <c r="O48" i="75"/>
  <c r="M48" i="75" s="1"/>
  <c r="P47" i="75"/>
  <c r="O47" i="75"/>
  <c r="N47" i="75" s="1"/>
  <c r="P46" i="75"/>
  <c r="O46" i="75"/>
  <c r="K46" i="75" s="1"/>
  <c r="P45" i="75"/>
  <c r="O45" i="75"/>
  <c r="P44" i="75"/>
  <c r="O44" i="75"/>
  <c r="P43" i="75"/>
  <c r="O43" i="75"/>
  <c r="N43" i="75" s="1"/>
  <c r="P42" i="75"/>
  <c r="O42" i="75"/>
  <c r="N42" i="75" s="1"/>
  <c r="P41" i="75"/>
  <c r="O41" i="75"/>
  <c r="N41" i="75" s="1"/>
  <c r="P40" i="75"/>
  <c r="O40" i="75"/>
  <c r="M40" i="75" s="1"/>
  <c r="P39" i="75"/>
  <c r="O39" i="75"/>
  <c r="K39" i="75" s="1"/>
  <c r="P38" i="75"/>
  <c r="O38" i="75"/>
  <c r="K38" i="75" s="1"/>
  <c r="P37" i="75"/>
  <c r="O37" i="75"/>
  <c r="P36" i="75"/>
  <c r="O36" i="75"/>
  <c r="P35" i="75"/>
  <c r="O35" i="75"/>
  <c r="N35" i="75" s="1"/>
  <c r="P34" i="75"/>
  <c r="O34" i="75"/>
  <c r="N34" i="75" s="1"/>
  <c r="P33" i="75"/>
  <c r="O33" i="75"/>
  <c r="N33" i="75" s="1"/>
  <c r="P32" i="75"/>
  <c r="O32" i="75"/>
  <c r="M32" i="75" s="1"/>
  <c r="P31" i="75"/>
  <c r="O31" i="75"/>
  <c r="N31" i="75" s="1"/>
  <c r="P30" i="75"/>
  <c r="O30" i="75"/>
  <c r="K30" i="75" s="1"/>
  <c r="P29" i="75"/>
  <c r="O29" i="75"/>
  <c r="P28" i="75"/>
  <c r="O28" i="75"/>
  <c r="P27" i="75"/>
  <c r="O27" i="75"/>
  <c r="N27" i="75" s="1"/>
  <c r="P26" i="75"/>
  <c r="O26" i="75"/>
  <c r="N26" i="75" s="1"/>
  <c r="P25" i="75"/>
  <c r="O25" i="75"/>
  <c r="N25" i="75" s="1"/>
  <c r="P24" i="75"/>
  <c r="O24" i="75"/>
  <c r="M24" i="75" s="1"/>
  <c r="P23" i="75"/>
  <c r="O23" i="75"/>
  <c r="N23" i="75" s="1"/>
  <c r="P22" i="75"/>
  <c r="O22" i="75"/>
  <c r="N22" i="75" s="1"/>
  <c r="P21" i="75"/>
  <c r="O21" i="75"/>
  <c r="N21" i="75" s="1"/>
  <c r="P20" i="75"/>
  <c r="O20" i="75"/>
  <c r="N20" i="75" s="1"/>
  <c r="P19" i="75"/>
  <c r="O19" i="75"/>
  <c r="L19" i="75" s="1"/>
  <c r="P18" i="75"/>
  <c r="O18" i="75"/>
  <c r="N18" i="75" s="1"/>
  <c r="P17" i="75"/>
  <c r="O17" i="75"/>
  <c r="N17" i="75" s="1"/>
  <c r="P16" i="75"/>
  <c r="O16" i="75"/>
  <c r="N16" i="75" s="1"/>
  <c r="P15" i="75"/>
  <c r="O15" i="75"/>
  <c r="N15" i="75" s="1"/>
  <c r="P14" i="75"/>
  <c r="O14" i="75"/>
  <c r="N14" i="75" s="1"/>
  <c r="P13" i="75"/>
  <c r="O13" i="75"/>
  <c r="N13" i="75" s="1"/>
  <c r="P12" i="75"/>
  <c r="O12" i="75"/>
  <c r="N12" i="75" s="1"/>
  <c r="P11" i="75"/>
  <c r="O11" i="75"/>
  <c r="P10" i="75"/>
  <c r="O10" i="75"/>
  <c r="N10" i="75" s="1"/>
  <c r="J6" i="75"/>
  <c r="A3" i="75"/>
  <c r="A2" i="75"/>
  <c r="P201" i="73"/>
  <c r="O201" i="73"/>
  <c r="N201" i="73" s="1"/>
  <c r="P200" i="73"/>
  <c r="O200" i="73"/>
  <c r="N200" i="73" s="1"/>
  <c r="P199" i="73"/>
  <c r="O199" i="73"/>
  <c r="N199" i="73" s="1"/>
  <c r="P198" i="73"/>
  <c r="O198" i="73"/>
  <c r="N198" i="73" s="1"/>
  <c r="P197" i="73"/>
  <c r="O197" i="73"/>
  <c r="N197" i="73" s="1"/>
  <c r="P196" i="73"/>
  <c r="O196" i="73"/>
  <c r="N196" i="73" s="1"/>
  <c r="P195" i="73"/>
  <c r="O195" i="73"/>
  <c r="N195" i="73" s="1"/>
  <c r="P194" i="73"/>
  <c r="O194" i="73"/>
  <c r="N194" i="73" s="1"/>
  <c r="P193" i="73"/>
  <c r="O193" i="73"/>
  <c r="N193" i="73" s="1"/>
  <c r="P192" i="73"/>
  <c r="O192" i="73"/>
  <c r="N192" i="73" s="1"/>
  <c r="P191" i="73"/>
  <c r="O191" i="73"/>
  <c r="N191" i="73" s="1"/>
  <c r="P190" i="73"/>
  <c r="O190" i="73"/>
  <c r="N190" i="73" s="1"/>
  <c r="P189" i="73"/>
  <c r="O189" i="73"/>
  <c r="N189" i="73" s="1"/>
  <c r="P99" i="73"/>
  <c r="O99" i="73"/>
  <c r="N99" i="73" s="1"/>
  <c r="P98" i="73"/>
  <c r="O98" i="73"/>
  <c r="N98" i="73" s="1"/>
  <c r="P97" i="73"/>
  <c r="O97" i="73"/>
  <c r="N97" i="73" s="1"/>
  <c r="P96" i="73"/>
  <c r="O96" i="73"/>
  <c r="N96" i="73" s="1"/>
  <c r="P95" i="73"/>
  <c r="O95" i="73"/>
  <c r="N95" i="73" s="1"/>
  <c r="P94" i="73"/>
  <c r="O94" i="73"/>
  <c r="N94" i="73" s="1"/>
  <c r="P93" i="73"/>
  <c r="O93" i="73"/>
  <c r="N93" i="73" s="1"/>
  <c r="P92" i="73"/>
  <c r="O92" i="73"/>
  <c r="N92" i="73" s="1"/>
  <c r="P91" i="73"/>
  <c r="O91" i="73"/>
  <c r="N91" i="73" s="1"/>
  <c r="P90" i="73"/>
  <c r="O90" i="73"/>
  <c r="N90" i="73" s="1"/>
  <c r="P89" i="73"/>
  <c r="O89" i="73"/>
  <c r="N89" i="73" s="1"/>
  <c r="P88" i="73"/>
  <c r="O88" i="73"/>
  <c r="N88" i="73" s="1"/>
  <c r="P87" i="73"/>
  <c r="O87" i="73"/>
  <c r="N87" i="73" s="1"/>
  <c r="P86" i="73"/>
  <c r="O86" i="73"/>
  <c r="N86" i="73" s="1"/>
  <c r="P85" i="73"/>
  <c r="O85" i="73"/>
  <c r="N85" i="73" s="1"/>
  <c r="P84" i="73"/>
  <c r="O84" i="73"/>
  <c r="N84" i="73" s="1"/>
  <c r="P83" i="73"/>
  <c r="O83" i="73"/>
  <c r="N83" i="73" s="1"/>
  <c r="P82" i="73"/>
  <c r="O82" i="73"/>
  <c r="N82" i="73" s="1"/>
  <c r="P81" i="73"/>
  <c r="O81" i="73"/>
  <c r="N81" i="73" s="1"/>
  <c r="P80" i="73"/>
  <c r="O80" i="73"/>
  <c r="N80" i="73" s="1"/>
  <c r="P79" i="73"/>
  <c r="O79" i="73"/>
  <c r="N79" i="73" s="1"/>
  <c r="P78" i="73"/>
  <c r="O78" i="73"/>
  <c r="N78" i="73" s="1"/>
  <c r="P77" i="73"/>
  <c r="O77" i="73"/>
  <c r="N77" i="73" s="1"/>
  <c r="P76" i="73"/>
  <c r="O76" i="73"/>
  <c r="N76" i="73" s="1"/>
  <c r="P75" i="73"/>
  <c r="O75" i="73"/>
  <c r="N75" i="73" s="1"/>
  <c r="P74" i="73"/>
  <c r="O74" i="73"/>
  <c r="N74" i="73" s="1"/>
  <c r="P73" i="73"/>
  <c r="O73" i="73"/>
  <c r="N73" i="73" s="1"/>
  <c r="P72" i="73"/>
  <c r="O72" i="73"/>
  <c r="N72" i="73" s="1"/>
  <c r="P71" i="73"/>
  <c r="O71" i="73"/>
  <c r="N71" i="73" s="1"/>
  <c r="P70" i="73"/>
  <c r="O70" i="73"/>
  <c r="N70" i="73" s="1"/>
  <c r="P69" i="73"/>
  <c r="O69" i="73"/>
  <c r="N69" i="73" s="1"/>
  <c r="P68" i="73"/>
  <c r="O68" i="73"/>
  <c r="N68" i="73" s="1"/>
  <c r="P67" i="73"/>
  <c r="O67" i="73"/>
  <c r="N67" i="73" s="1"/>
  <c r="P66" i="73"/>
  <c r="O66" i="73"/>
  <c r="N66" i="73" s="1"/>
  <c r="P65" i="73"/>
  <c r="O65" i="73"/>
  <c r="N65" i="73" s="1"/>
  <c r="P64" i="73"/>
  <c r="O64" i="73"/>
  <c r="N64" i="73" s="1"/>
  <c r="P63" i="73"/>
  <c r="O63" i="73"/>
  <c r="N63" i="73" s="1"/>
  <c r="P62" i="73"/>
  <c r="O62" i="73"/>
  <c r="N62" i="73" s="1"/>
  <c r="P61" i="73"/>
  <c r="O61" i="73"/>
  <c r="N61" i="73" s="1"/>
  <c r="P60" i="73"/>
  <c r="O60" i="73"/>
  <c r="N60" i="73" s="1"/>
  <c r="P59" i="73"/>
  <c r="O59" i="73"/>
  <c r="N59" i="73" s="1"/>
  <c r="P58" i="73"/>
  <c r="O58" i="73"/>
  <c r="N58" i="73" s="1"/>
  <c r="P57" i="73"/>
  <c r="O57" i="73"/>
  <c r="N57" i="73" s="1"/>
  <c r="P56" i="73"/>
  <c r="O56" i="73"/>
  <c r="N56" i="73" s="1"/>
  <c r="P55" i="73"/>
  <c r="O55" i="73"/>
  <c r="N55" i="73" s="1"/>
  <c r="P54" i="73"/>
  <c r="O54" i="73"/>
  <c r="N54" i="73" s="1"/>
  <c r="P53" i="73"/>
  <c r="O53" i="73"/>
  <c r="N53" i="73" s="1"/>
  <c r="P52" i="73"/>
  <c r="O52" i="73"/>
  <c r="N52" i="73" s="1"/>
  <c r="P51" i="73"/>
  <c r="O51" i="73"/>
  <c r="N51" i="73" s="1"/>
  <c r="P50" i="73"/>
  <c r="O50" i="73"/>
  <c r="N50" i="73" s="1"/>
  <c r="P49" i="73"/>
  <c r="O49" i="73"/>
  <c r="N49" i="73" s="1"/>
  <c r="P150" i="73"/>
  <c r="O150" i="73"/>
  <c r="N150" i="73" s="1"/>
  <c r="P149" i="73"/>
  <c r="O149" i="73"/>
  <c r="N149" i="73" s="1"/>
  <c r="P148" i="73"/>
  <c r="O148" i="73"/>
  <c r="N148" i="73" s="1"/>
  <c r="P147" i="73"/>
  <c r="O147" i="73"/>
  <c r="N147" i="73" s="1"/>
  <c r="P146" i="73"/>
  <c r="O146" i="73"/>
  <c r="N146" i="73" s="1"/>
  <c r="P145" i="73"/>
  <c r="O145" i="73"/>
  <c r="N145" i="73" s="1"/>
  <c r="P144" i="73"/>
  <c r="O144" i="73"/>
  <c r="N144" i="73" s="1"/>
  <c r="P143" i="73"/>
  <c r="O143" i="73"/>
  <c r="N143" i="73" s="1"/>
  <c r="P142" i="73"/>
  <c r="O142" i="73"/>
  <c r="N142" i="73" s="1"/>
  <c r="P141" i="73"/>
  <c r="O141" i="73"/>
  <c r="N141" i="73" s="1"/>
  <c r="P140" i="73"/>
  <c r="O140" i="73"/>
  <c r="N140" i="73" s="1"/>
  <c r="P139" i="73"/>
  <c r="O139" i="73"/>
  <c r="N139" i="73" s="1"/>
  <c r="P138" i="73"/>
  <c r="O138" i="73"/>
  <c r="N138" i="73" s="1"/>
  <c r="P137" i="73"/>
  <c r="O137" i="73"/>
  <c r="N137" i="73" s="1"/>
  <c r="P136" i="73"/>
  <c r="O136" i="73"/>
  <c r="N136" i="73" s="1"/>
  <c r="P135" i="73"/>
  <c r="O135" i="73"/>
  <c r="N135" i="73" s="1"/>
  <c r="P134" i="73"/>
  <c r="O134" i="73"/>
  <c r="N134" i="73" s="1"/>
  <c r="P133" i="73"/>
  <c r="O133" i="73"/>
  <c r="N133" i="73" s="1"/>
  <c r="P132" i="73"/>
  <c r="O132" i="73"/>
  <c r="N132" i="73" s="1"/>
  <c r="P131" i="73"/>
  <c r="O131" i="73"/>
  <c r="N131" i="73" s="1"/>
  <c r="P130" i="73"/>
  <c r="O130" i="73"/>
  <c r="N130" i="73" s="1"/>
  <c r="P129" i="73"/>
  <c r="O129" i="73"/>
  <c r="N129" i="73" s="1"/>
  <c r="P128" i="73"/>
  <c r="O128" i="73"/>
  <c r="N128" i="73" s="1"/>
  <c r="P127" i="73"/>
  <c r="O127" i="73"/>
  <c r="N127" i="73" s="1"/>
  <c r="P126" i="73"/>
  <c r="O126" i="73"/>
  <c r="N126" i="73" s="1"/>
  <c r="P125" i="73"/>
  <c r="O125" i="73"/>
  <c r="N125" i="73" s="1"/>
  <c r="P124" i="73"/>
  <c r="O124" i="73"/>
  <c r="N124" i="73" s="1"/>
  <c r="P123" i="73"/>
  <c r="O123" i="73"/>
  <c r="N123" i="73" s="1"/>
  <c r="P122" i="73"/>
  <c r="O122" i="73"/>
  <c r="N122" i="73" s="1"/>
  <c r="P121" i="73"/>
  <c r="O121" i="73"/>
  <c r="N121" i="73" s="1"/>
  <c r="P120" i="73"/>
  <c r="O120" i="73"/>
  <c r="N120" i="73" s="1"/>
  <c r="P119" i="73"/>
  <c r="O119" i="73"/>
  <c r="N119" i="73" s="1"/>
  <c r="P118" i="73"/>
  <c r="O118" i="73"/>
  <c r="N118" i="73" s="1"/>
  <c r="P117" i="73"/>
  <c r="O117" i="73"/>
  <c r="N117" i="73" s="1"/>
  <c r="P116" i="73"/>
  <c r="O116" i="73"/>
  <c r="N116" i="73" s="1"/>
  <c r="P115" i="73"/>
  <c r="O115" i="73"/>
  <c r="N115" i="73" s="1"/>
  <c r="P114" i="73"/>
  <c r="O114" i="73"/>
  <c r="N114" i="73" s="1"/>
  <c r="P113" i="73"/>
  <c r="O113" i="73"/>
  <c r="N113" i="73" s="1"/>
  <c r="P112" i="73"/>
  <c r="O112" i="73"/>
  <c r="N112" i="73" s="1"/>
  <c r="P111" i="73"/>
  <c r="O111" i="73"/>
  <c r="N111" i="73" s="1"/>
  <c r="P110" i="73"/>
  <c r="O110" i="73"/>
  <c r="N110" i="73" s="1"/>
  <c r="P109" i="73"/>
  <c r="O109" i="73"/>
  <c r="N109" i="73" s="1"/>
  <c r="P108" i="73"/>
  <c r="O108" i="73"/>
  <c r="N108" i="73" s="1"/>
  <c r="P107" i="73"/>
  <c r="O107" i="73"/>
  <c r="N107" i="73" s="1"/>
  <c r="P106" i="73"/>
  <c r="O106" i="73"/>
  <c r="N106" i="73" s="1"/>
  <c r="P105" i="73"/>
  <c r="O105" i="73"/>
  <c r="N105" i="73" s="1"/>
  <c r="P104" i="73"/>
  <c r="O104" i="73"/>
  <c r="N104" i="73" s="1"/>
  <c r="P103" i="73"/>
  <c r="O103" i="73"/>
  <c r="N103" i="73" s="1"/>
  <c r="P102" i="73"/>
  <c r="O102" i="73"/>
  <c r="N102" i="73" s="1"/>
  <c r="P101" i="73"/>
  <c r="O101" i="73"/>
  <c r="N101" i="73" s="1"/>
  <c r="P100" i="73"/>
  <c r="O100" i="73"/>
  <c r="N100" i="73" s="1"/>
  <c r="P214" i="73"/>
  <c r="O214" i="73"/>
  <c r="I214" i="73" s="1"/>
  <c r="P213" i="73"/>
  <c r="O213" i="73"/>
  <c r="I213" i="73" s="1"/>
  <c r="P212" i="73"/>
  <c r="O212" i="73"/>
  <c r="I212" i="73" s="1"/>
  <c r="P211" i="73"/>
  <c r="O211" i="73"/>
  <c r="N211" i="73" s="1"/>
  <c r="P210" i="73"/>
  <c r="O210" i="73"/>
  <c r="I210" i="73" s="1"/>
  <c r="P209" i="73"/>
  <c r="O209" i="73"/>
  <c r="I209" i="73" s="1"/>
  <c r="P208" i="73"/>
  <c r="O208" i="73"/>
  <c r="I208" i="73" s="1"/>
  <c r="P207" i="73"/>
  <c r="O207" i="73"/>
  <c r="N207" i="73" s="1"/>
  <c r="P206" i="73"/>
  <c r="O206" i="73"/>
  <c r="I206" i="73" s="1"/>
  <c r="P205" i="73"/>
  <c r="O205" i="73"/>
  <c r="N205" i="73" s="1"/>
  <c r="P204" i="73"/>
  <c r="O204" i="73"/>
  <c r="N204" i="73" s="1"/>
  <c r="P203" i="73"/>
  <c r="O203" i="73"/>
  <c r="J203" i="73" s="1"/>
  <c r="P202" i="73"/>
  <c r="O202" i="73"/>
  <c r="I202" i="73" s="1"/>
  <c r="P188" i="73"/>
  <c r="O188" i="73"/>
  <c r="N188" i="73" s="1"/>
  <c r="P187" i="73"/>
  <c r="O187" i="73"/>
  <c r="N187" i="73" s="1"/>
  <c r="P186" i="73"/>
  <c r="O186" i="73"/>
  <c r="I186" i="73" s="1"/>
  <c r="P185" i="73"/>
  <c r="O185" i="73"/>
  <c r="I185" i="73" s="1"/>
  <c r="P184" i="73"/>
  <c r="O184" i="73"/>
  <c r="N184" i="73" s="1"/>
  <c r="P183" i="73"/>
  <c r="O183" i="73"/>
  <c r="N183" i="73" s="1"/>
  <c r="P182" i="73"/>
  <c r="O182" i="73"/>
  <c r="M182" i="73" s="1"/>
  <c r="P181" i="73"/>
  <c r="O181" i="73"/>
  <c r="I181" i="73" s="1"/>
  <c r="P180" i="73"/>
  <c r="O180" i="73"/>
  <c r="N180" i="73" s="1"/>
  <c r="P179" i="73"/>
  <c r="O179" i="73"/>
  <c r="N179" i="73" s="1"/>
  <c r="P178" i="73"/>
  <c r="O178" i="73"/>
  <c r="M178" i="73" s="1"/>
  <c r="P177" i="73"/>
  <c r="O177" i="73"/>
  <c r="I177" i="73" s="1"/>
  <c r="P176" i="73"/>
  <c r="O176" i="73"/>
  <c r="N176" i="73" s="1"/>
  <c r="P175" i="73"/>
  <c r="O175" i="73"/>
  <c r="M175" i="73" s="1"/>
  <c r="P174" i="73"/>
  <c r="O174" i="73"/>
  <c r="M174" i="73" s="1"/>
  <c r="P173" i="73"/>
  <c r="O173" i="73"/>
  <c r="I173" i="73" s="1"/>
  <c r="P172" i="73"/>
  <c r="O172" i="73"/>
  <c r="N172" i="73" s="1"/>
  <c r="P171" i="73"/>
  <c r="O171" i="73"/>
  <c r="N171" i="73" s="1"/>
  <c r="P170" i="73"/>
  <c r="O170" i="73"/>
  <c r="I170" i="73" s="1"/>
  <c r="P169" i="73"/>
  <c r="O169" i="73"/>
  <c r="I169" i="73" s="1"/>
  <c r="P168" i="73"/>
  <c r="O168" i="73"/>
  <c r="N168" i="73" s="1"/>
  <c r="P167" i="73"/>
  <c r="O167" i="73"/>
  <c r="J167" i="73" s="1"/>
  <c r="P166" i="73"/>
  <c r="O166" i="73"/>
  <c r="M166" i="73" s="1"/>
  <c r="P165" i="73"/>
  <c r="O165" i="73"/>
  <c r="I165" i="73" s="1"/>
  <c r="P164" i="73"/>
  <c r="O164" i="73"/>
  <c r="N164" i="73" s="1"/>
  <c r="P163" i="73"/>
  <c r="O163" i="73"/>
  <c r="K163" i="73" s="1"/>
  <c r="P162" i="73"/>
  <c r="O162" i="73"/>
  <c r="I162" i="73" s="1"/>
  <c r="P161" i="73"/>
  <c r="O161" i="73"/>
  <c r="I161" i="73" s="1"/>
  <c r="P160" i="73"/>
  <c r="O160" i="73"/>
  <c r="N160" i="73" s="1"/>
  <c r="P159" i="73"/>
  <c r="O159" i="73"/>
  <c r="I159" i="73" s="1"/>
  <c r="P158" i="73"/>
  <c r="O158" i="73"/>
  <c r="I158" i="73" s="1"/>
  <c r="P157" i="73"/>
  <c r="O157" i="73"/>
  <c r="I157" i="73" s="1"/>
  <c r="P156" i="73"/>
  <c r="O156" i="73"/>
  <c r="N156" i="73" s="1"/>
  <c r="P155" i="73"/>
  <c r="O155" i="73"/>
  <c r="J155" i="73" s="1"/>
  <c r="P154" i="73"/>
  <c r="O154" i="73"/>
  <c r="I154" i="73" s="1"/>
  <c r="P153" i="73"/>
  <c r="O153" i="73"/>
  <c r="I153" i="73" s="1"/>
  <c r="P152" i="73"/>
  <c r="O152" i="73"/>
  <c r="N152" i="73" s="1"/>
  <c r="P151" i="73"/>
  <c r="O151" i="73"/>
  <c r="L151" i="73" s="1"/>
  <c r="P48" i="73"/>
  <c r="O48" i="73"/>
  <c r="I48" i="73" s="1"/>
  <c r="P47" i="73"/>
  <c r="O47" i="73"/>
  <c r="J47" i="73" s="1"/>
  <c r="P46" i="73"/>
  <c r="O46" i="73"/>
  <c r="N46" i="73" s="1"/>
  <c r="P45" i="73"/>
  <c r="O45" i="73"/>
  <c r="K45" i="73" s="1"/>
  <c r="P44" i="73"/>
  <c r="O44" i="73"/>
  <c r="M44" i="73" s="1"/>
  <c r="P43" i="73"/>
  <c r="O43" i="73"/>
  <c r="J43" i="73" s="1"/>
  <c r="P42" i="73"/>
  <c r="O42" i="73"/>
  <c r="N42" i="73" s="1"/>
  <c r="P41" i="73"/>
  <c r="O41" i="73"/>
  <c r="N41" i="73" s="1"/>
  <c r="P40" i="73"/>
  <c r="O40" i="73"/>
  <c r="I40" i="73" s="1"/>
  <c r="P39" i="73"/>
  <c r="O39" i="73"/>
  <c r="J39" i="73" s="1"/>
  <c r="P38" i="73"/>
  <c r="O38" i="73"/>
  <c r="N38" i="73" s="1"/>
  <c r="P37" i="73"/>
  <c r="O37" i="73"/>
  <c r="I37" i="73" s="1"/>
  <c r="P36" i="73"/>
  <c r="O36" i="73"/>
  <c r="I36" i="73" s="1"/>
  <c r="P35" i="73"/>
  <c r="O35" i="73"/>
  <c r="J35" i="73" s="1"/>
  <c r="P34" i="73"/>
  <c r="O34" i="73"/>
  <c r="N34" i="73" s="1"/>
  <c r="P33" i="73"/>
  <c r="O33" i="73"/>
  <c r="I33" i="73" s="1"/>
  <c r="P32" i="73"/>
  <c r="O32" i="73"/>
  <c r="K32" i="73" s="1"/>
  <c r="P31" i="73"/>
  <c r="O31" i="73"/>
  <c r="J31" i="73" s="1"/>
  <c r="P30" i="73"/>
  <c r="O30" i="73"/>
  <c r="I30" i="73" s="1"/>
  <c r="P29" i="73"/>
  <c r="O29" i="73"/>
  <c r="I29" i="73" s="1"/>
  <c r="P28" i="73"/>
  <c r="O28" i="73"/>
  <c r="I28" i="73" s="1"/>
  <c r="P27" i="73"/>
  <c r="O27" i="73"/>
  <c r="J27" i="73" s="1"/>
  <c r="P26" i="73"/>
  <c r="O26" i="73"/>
  <c r="M26" i="73" s="1"/>
  <c r="P25" i="73"/>
  <c r="O25" i="73"/>
  <c r="I25" i="73" s="1"/>
  <c r="P24" i="73"/>
  <c r="O24" i="73"/>
  <c r="I24" i="73" s="1"/>
  <c r="P23" i="73"/>
  <c r="O23" i="73"/>
  <c r="J23" i="73" s="1"/>
  <c r="P22" i="73"/>
  <c r="O22" i="73"/>
  <c r="L22" i="73" s="1"/>
  <c r="P21" i="73"/>
  <c r="O21" i="73"/>
  <c r="K21" i="73" s="1"/>
  <c r="P20" i="73"/>
  <c r="O20" i="73"/>
  <c r="I20" i="73" s="1"/>
  <c r="P19" i="73"/>
  <c r="O19" i="73"/>
  <c r="J19" i="73" s="1"/>
  <c r="P18" i="73"/>
  <c r="O18" i="73"/>
  <c r="L18" i="73" s="1"/>
  <c r="P17" i="73"/>
  <c r="O17" i="73"/>
  <c r="I17" i="73" s="1"/>
  <c r="P16" i="73"/>
  <c r="O16" i="73"/>
  <c r="I16" i="73" s="1"/>
  <c r="P15" i="73"/>
  <c r="O15" i="73"/>
  <c r="J15" i="73" s="1"/>
  <c r="P14" i="73"/>
  <c r="O14" i="73"/>
  <c r="L14" i="73" s="1"/>
  <c r="P13" i="73"/>
  <c r="O13" i="73"/>
  <c r="K13" i="73" s="1"/>
  <c r="P12" i="73"/>
  <c r="O12" i="73"/>
  <c r="I12" i="73" s="1"/>
  <c r="P11" i="73"/>
  <c r="O11" i="73"/>
  <c r="J11" i="73" s="1"/>
  <c r="P10" i="73"/>
  <c r="O10" i="73"/>
  <c r="L10" i="73" s="1"/>
  <c r="J6" i="73"/>
  <c r="A3" i="73"/>
  <c r="A2" i="73"/>
  <c r="I9" i="76" l="1"/>
  <c r="C18" i="82"/>
  <c r="C15" i="82"/>
  <c r="C16" i="82"/>
  <c r="C19" i="82"/>
  <c r="C17" i="82"/>
  <c r="K56" i="75"/>
  <c r="L80" i="75"/>
  <c r="L55" i="75"/>
  <c r="M66" i="75"/>
  <c r="L95" i="75"/>
  <c r="L23" i="75"/>
  <c r="M17" i="73"/>
  <c r="K40" i="75"/>
  <c r="K55" i="75"/>
  <c r="K88" i="75"/>
  <c r="M26" i="75"/>
  <c r="M49" i="75"/>
  <c r="L161" i="73"/>
  <c r="J200" i="73"/>
  <c r="M13" i="73"/>
  <c r="N25" i="73"/>
  <c r="M40" i="73"/>
  <c r="L168" i="73"/>
  <c r="K10" i="75"/>
  <c r="K48" i="75"/>
  <c r="L56" i="75"/>
  <c r="M98" i="75"/>
  <c r="L105" i="75"/>
  <c r="L68" i="73"/>
  <c r="L10" i="75"/>
  <c r="L13" i="75"/>
  <c r="K41" i="75"/>
  <c r="L48" i="75"/>
  <c r="M105" i="75"/>
  <c r="M158" i="73"/>
  <c r="L31" i="75"/>
  <c r="N105" i="75"/>
  <c r="K18" i="75"/>
  <c r="M90" i="75"/>
  <c r="K39" i="73"/>
  <c r="K42" i="73"/>
  <c r="L18" i="75"/>
  <c r="L49" i="75"/>
  <c r="K80" i="75"/>
  <c r="L97" i="75"/>
  <c r="K12" i="75"/>
  <c r="K15" i="75"/>
  <c r="M34" i="75"/>
  <c r="L63" i="75"/>
  <c r="K72" i="75"/>
  <c r="L88" i="75"/>
  <c r="K25" i="73"/>
  <c r="L15" i="75"/>
  <c r="K20" i="75"/>
  <c r="K23" i="75"/>
  <c r="K104" i="75"/>
  <c r="I168" i="73"/>
  <c r="N9" i="76"/>
  <c r="I143" i="73"/>
  <c r="L41" i="75"/>
  <c r="K73" i="75"/>
  <c r="K81" i="75"/>
  <c r="K87" i="75"/>
  <c r="L56" i="73"/>
  <c r="I75" i="73"/>
  <c r="L16" i="75"/>
  <c r="L21" i="75"/>
  <c r="K33" i="75"/>
  <c r="M41" i="75"/>
  <c r="M58" i="75"/>
  <c r="L73" i="75"/>
  <c r="L81" i="75"/>
  <c r="L87" i="75"/>
  <c r="N173" i="73"/>
  <c r="I72" i="73"/>
  <c r="L24" i="75"/>
  <c r="L33" i="75"/>
  <c r="K65" i="75"/>
  <c r="M73" i="75"/>
  <c r="M81" i="75"/>
  <c r="L76" i="73"/>
  <c r="L65" i="75"/>
  <c r="M9" i="76"/>
  <c r="K9" i="76"/>
  <c r="I60" i="75"/>
  <c r="J60" i="75"/>
  <c r="L60" i="73"/>
  <c r="J159" i="73"/>
  <c r="J72" i="73"/>
  <c r="M16" i="75"/>
  <c r="J16" i="75"/>
  <c r="I16" i="75"/>
  <c r="J24" i="75"/>
  <c r="I24" i="75"/>
  <c r="I34" i="75"/>
  <c r="J34" i="75"/>
  <c r="I46" i="75"/>
  <c r="J46" i="75"/>
  <c r="I49" i="75"/>
  <c r="J49" i="75"/>
  <c r="J56" i="75"/>
  <c r="I56" i="75"/>
  <c r="I66" i="75"/>
  <c r="J66" i="75"/>
  <c r="I78" i="75"/>
  <c r="J78" i="75"/>
  <c r="I81" i="75"/>
  <c r="J81" i="75"/>
  <c r="J88" i="75"/>
  <c r="I88" i="75"/>
  <c r="K97" i="75"/>
  <c r="I98" i="75"/>
  <c r="J98" i="75"/>
  <c r="J9" i="76"/>
  <c r="I29" i="75"/>
  <c r="J29" i="75"/>
  <c r="J43" i="75"/>
  <c r="I43" i="75"/>
  <c r="I61" i="75"/>
  <c r="J61" i="75"/>
  <c r="J63" i="75"/>
  <c r="I63" i="75"/>
  <c r="J75" i="75"/>
  <c r="I75" i="75"/>
  <c r="I93" i="75"/>
  <c r="J93" i="75"/>
  <c r="L72" i="73"/>
  <c r="I196" i="73"/>
  <c r="I127" i="73"/>
  <c r="J51" i="73"/>
  <c r="M10" i="75"/>
  <c r="I10" i="75"/>
  <c r="J10" i="75"/>
  <c r="L12" i="75"/>
  <c r="K17" i="75"/>
  <c r="M18" i="75"/>
  <c r="I18" i="75"/>
  <c r="J18" i="75"/>
  <c r="L20" i="75"/>
  <c r="K25" i="75"/>
  <c r="I26" i="75"/>
  <c r="J26" i="75"/>
  <c r="M33" i="75"/>
  <c r="I38" i="75"/>
  <c r="J38" i="75"/>
  <c r="L40" i="75"/>
  <c r="I41" i="75"/>
  <c r="J41" i="75"/>
  <c r="K47" i="75"/>
  <c r="J48" i="75"/>
  <c r="I48" i="75"/>
  <c r="M50" i="75"/>
  <c r="K57" i="75"/>
  <c r="I58" i="75"/>
  <c r="J58" i="75"/>
  <c r="M65" i="75"/>
  <c r="I70" i="75"/>
  <c r="J70" i="75"/>
  <c r="L72" i="75"/>
  <c r="I73" i="75"/>
  <c r="J73" i="75"/>
  <c r="K79" i="75"/>
  <c r="J80" i="75"/>
  <c r="I80" i="75"/>
  <c r="M82" i="75"/>
  <c r="K89" i="75"/>
  <c r="I90" i="75"/>
  <c r="J90" i="75"/>
  <c r="M97" i="75"/>
  <c r="I102" i="75"/>
  <c r="J102" i="75"/>
  <c r="L104" i="75"/>
  <c r="I105" i="75"/>
  <c r="J105" i="75"/>
  <c r="M11" i="75"/>
  <c r="I11" i="75"/>
  <c r="J11" i="75"/>
  <c r="J28" i="75"/>
  <c r="I28" i="75"/>
  <c r="J83" i="75"/>
  <c r="I83" i="75"/>
  <c r="I101" i="75"/>
  <c r="J101" i="75"/>
  <c r="M13" i="75"/>
  <c r="I13" i="75"/>
  <c r="J13" i="75"/>
  <c r="M21" i="75"/>
  <c r="I21" i="75"/>
  <c r="J21" i="75"/>
  <c r="I84" i="75"/>
  <c r="J84" i="75"/>
  <c r="J107" i="75"/>
  <c r="I107" i="75"/>
  <c r="K16" i="73"/>
  <c r="K161" i="73"/>
  <c r="K164" i="73"/>
  <c r="J195" i="73"/>
  <c r="I111" i="73"/>
  <c r="I51" i="73"/>
  <c r="K14" i="75"/>
  <c r="M15" i="75"/>
  <c r="J15" i="75"/>
  <c r="I15" i="75"/>
  <c r="L17" i="75"/>
  <c r="K22" i="75"/>
  <c r="M23" i="75"/>
  <c r="J23" i="75"/>
  <c r="I23" i="75"/>
  <c r="L25" i="75"/>
  <c r="K32" i="75"/>
  <c r="J35" i="75"/>
  <c r="I35" i="75"/>
  <c r="J44" i="75"/>
  <c r="I44" i="75"/>
  <c r="L47" i="75"/>
  <c r="I53" i="75"/>
  <c r="J53" i="75"/>
  <c r="J55" i="75"/>
  <c r="I55" i="75"/>
  <c r="L57" i="75"/>
  <c r="K64" i="75"/>
  <c r="I67" i="75"/>
  <c r="J67" i="75"/>
  <c r="J76" i="75"/>
  <c r="I76" i="75"/>
  <c r="L79" i="75"/>
  <c r="I85" i="75"/>
  <c r="J85" i="75"/>
  <c r="J87" i="75"/>
  <c r="I87" i="75"/>
  <c r="L89" i="75"/>
  <c r="K96" i="75"/>
  <c r="J99" i="75"/>
  <c r="I99" i="75"/>
  <c r="J108" i="75"/>
  <c r="I108" i="75"/>
  <c r="J31" i="75"/>
  <c r="I31" i="75"/>
  <c r="L84" i="73"/>
  <c r="I195" i="73"/>
  <c r="I91" i="73"/>
  <c r="K11" i="75"/>
  <c r="M12" i="75"/>
  <c r="J12" i="75"/>
  <c r="I12" i="75"/>
  <c r="L14" i="75"/>
  <c r="K19" i="75"/>
  <c r="M20" i="75"/>
  <c r="J20" i="75"/>
  <c r="I20" i="75"/>
  <c r="L22" i="75"/>
  <c r="M25" i="75"/>
  <c r="I30" i="75"/>
  <c r="J30" i="75"/>
  <c r="L32" i="75"/>
  <c r="I33" i="75"/>
  <c r="J33" i="75"/>
  <c r="J40" i="75"/>
  <c r="I40" i="75"/>
  <c r="M42" i="75"/>
  <c r="K49" i="75"/>
  <c r="I50" i="75"/>
  <c r="J50" i="75"/>
  <c r="M57" i="75"/>
  <c r="I62" i="75"/>
  <c r="J62" i="75"/>
  <c r="L64" i="75"/>
  <c r="I65" i="75"/>
  <c r="J65" i="75"/>
  <c r="J72" i="75"/>
  <c r="I72" i="75"/>
  <c r="M74" i="75"/>
  <c r="I82" i="75"/>
  <c r="J82" i="75"/>
  <c r="M89" i="75"/>
  <c r="I94" i="75"/>
  <c r="J94" i="75"/>
  <c r="L96" i="75"/>
  <c r="I97" i="75"/>
  <c r="J97" i="75"/>
  <c r="K103" i="75"/>
  <c r="J104" i="75"/>
  <c r="I104" i="75"/>
  <c r="M106" i="75"/>
  <c r="L9" i="76"/>
  <c r="I37" i="75"/>
  <c r="J37" i="75"/>
  <c r="I39" i="75"/>
  <c r="J39" i="75"/>
  <c r="J71" i="75"/>
  <c r="I71" i="75"/>
  <c r="J52" i="75"/>
  <c r="I52" i="75"/>
  <c r="L88" i="73"/>
  <c r="J192" i="73"/>
  <c r="J88" i="73"/>
  <c r="L11" i="75"/>
  <c r="K16" i="75"/>
  <c r="M17" i="75"/>
  <c r="I17" i="75"/>
  <c r="J17" i="75"/>
  <c r="K24" i="75"/>
  <c r="I27" i="75"/>
  <c r="J27" i="75"/>
  <c r="I36" i="75"/>
  <c r="J36" i="75"/>
  <c r="L39" i="75"/>
  <c r="I45" i="75"/>
  <c r="J45" i="75"/>
  <c r="J47" i="75"/>
  <c r="I47" i="75"/>
  <c r="J59" i="75"/>
  <c r="I59" i="75"/>
  <c r="J68" i="75"/>
  <c r="I68" i="75"/>
  <c r="L71" i="75"/>
  <c r="I77" i="75"/>
  <c r="J77" i="75"/>
  <c r="I79" i="75"/>
  <c r="J79" i="75"/>
  <c r="J91" i="75"/>
  <c r="I91" i="75"/>
  <c r="J100" i="75"/>
  <c r="I100" i="75"/>
  <c r="M19" i="75"/>
  <c r="I19" i="75"/>
  <c r="J19" i="75"/>
  <c r="I51" i="75"/>
  <c r="J51" i="75"/>
  <c r="I69" i="75"/>
  <c r="J69" i="75"/>
  <c r="J92" i="75"/>
  <c r="I92" i="75"/>
  <c r="J103" i="75"/>
  <c r="I103" i="75"/>
  <c r="J95" i="75"/>
  <c r="I95" i="75"/>
  <c r="K17" i="73"/>
  <c r="K20" i="73"/>
  <c r="L52" i="73"/>
  <c r="L92" i="73"/>
  <c r="I171" i="73"/>
  <c r="I88" i="73"/>
  <c r="N11" i="75"/>
  <c r="K13" i="75"/>
  <c r="M14" i="75"/>
  <c r="I14" i="75"/>
  <c r="J14" i="75"/>
  <c r="N19" i="75"/>
  <c r="K21" i="75"/>
  <c r="M22" i="75"/>
  <c r="I22" i="75"/>
  <c r="J22" i="75"/>
  <c r="I25" i="75"/>
  <c r="J25" i="75"/>
  <c r="K31" i="75"/>
  <c r="J32" i="75"/>
  <c r="I32" i="75"/>
  <c r="N39" i="75"/>
  <c r="I42" i="75"/>
  <c r="J42" i="75"/>
  <c r="N51" i="75"/>
  <c r="I54" i="75"/>
  <c r="J54" i="75"/>
  <c r="I57" i="75"/>
  <c r="J57" i="75"/>
  <c r="K63" i="75"/>
  <c r="J64" i="75"/>
  <c r="I64" i="75"/>
  <c r="N71" i="75"/>
  <c r="I74" i="75"/>
  <c r="J74" i="75"/>
  <c r="N83" i="75"/>
  <c r="I86" i="75"/>
  <c r="J86" i="75"/>
  <c r="I89" i="75"/>
  <c r="J89" i="75"/>
  <c r="K95" i="75"/>
  <c r="J96" i="75"/>
  <c r="I96" i="75"/>
  <c r="N103" i="75"/>
  <c r="I106" i="75"/>
  <c r="J106" i="75"/>
  <c r="J123" i="73"/>
  <c r="I123" i="73"/>
  <c r="I31" i="73"/>
  <c r="L42" i="73"/>
  <c r="L50" i="73"/>
  <c r="L53" i="73"/>
  <c r="L66" i="73"/>
  <c r="L69" i="73"/>
  <c r="L82" i="73"/>
  <c r="L85" i="73"/>
  <c r="L98" i="73"/>
  <c r="I200" i="73"/>
  <c r="I192" i="73"/>
  <c r="J135" i="73"/>
  <c r="J119" i="73"/>
  <c r="J99" i="73"/>
  <c r="J83" i="73"/>
  <c r="J67" i="73"/>
  <c r="N24" i="75"/>
  <c r="K29" i="75"/>
  <c r="L30" i="75"/>
  <c r="M31" i="75"/>
  <c r="N32" i="75"/>
  <c r="K37" i="75"/>
  <c r="L38" i="75"/>
  <c r="M39" i="75"/>
  <c r="N40" i="75"/>
  <c r="K45" i="75"/>
  <c r="L46" i="75"/>
  <c r="M47" i="75"/>
  <c r="N48" i="75"/>
  <c r="K53" i="75"/>
  <c r="L54" i="75"/>
  <c r="M55" i="75"/>
  <c r="N56" i="75"/>
  <c r="K61" i="75"/>
  <c r="L62" i="75"/>
  <c r="M63" i="75"/>
  <c r="N64" i="75"/>
  <c r="K69" i="75"/>
  <c r="L70" i="75"/>
  <c r="M71" i="75"/>
  <c r="N72" i="75"/>
  <c r="K77" i="75"/>
  <c r="L78" i="75"/>
  <c r="M79" i="75"/>
  <c r="N80" i="75"/>
  <c r="K85" i="75"/>
  <c r="L86" i="75"/>
  <c r="M87" i="75"/>
  <c r="N88" i="75"/>
  <c r="K93" i="75"/>
  <c r="L94" i="75"/>
  <c r="M95" i="75"/>
  <c r="N96" i="75"/>
  <c r="K101" i="75"/>
  <c r="L102" i="75"/>
  <c r="M103" i="75"/>
  <c r="N104" i="75"/>
  <c r="I164" i="73"/>
  <c r="I107" i="73"/>
  <c r="K169" i="73"/>
  <c r="J199" i="73"/>
  <c r="J191" i="73"/>
  <c r="I151" i="73"/>
  <c r="I135" i="73"/>
  <c r="I119" i="73"/>
  <c r="I99" i="73"/>
  <c r="I83" i="73"/>
  <c r="I67" i="73"/>
  <c r="K28" i="75"/>
  <c r="L29" i="75"/>
  <c r="M30" i="75"/>
  <c r="K36" i="75"/>
  <c r="L37" i="75"/>
  <c r="M38" i="75"/>
  <c r="K44" i="75"/>
  <c r="L45" i="75"/>
  <c r="M46" i="75"/>
  <c r="K52" i="75"/>
  <c r="L53" i="75"/>
  <c r="M54" i="75"/>
  <c r="K60" i="75"/>
  <c r="L61" i="75"/>
  <c r="M62" i="75"/>
  <c r="K68" i="75"/>
  <c r="L69" i="75"/>
  <c r="M70" i="75"/>
  <c r="K76" i="75"/>
  <c r="L77" i="75"/>
  <c r="M78" i="75"/>
  <c r="K84" i="75"/>
  <c r="L85" i="75"/>
  <c r="M86" i="75"/>
  <c r="K92" i="75"/>
  <c r="L93" i="75"/>
  <c r="M94" i="75"/>
  <c r="K100" i="75"/>
  <c r="L101" i="75"/>
  <c r="M102" i="75"/>
  <c r="K108" i="75"/>
  <c r="I103" i="73"/>
  <c r="L169" i="73"/>
  <c r="I199" i="73"/>
  <c r="I191" i="73"/>
  <c r="J147" i="73"/>
  <c r="J131" i="73"/>
  <c r="J115" i="73"/>
  <c r="J96" i="73"/>
  <c r="J80" i="73"/>
  <c r="I64" i="73"/>
  <c r="K27" i="75"/>
  <c r="L28" i="75"/>
  <c r="M29" i="75"/>
  <c r="N30" i="75"/>
  <c r="K35" i="75"/>
  <c r="L36" i="75"/>
  <c r="M37" i="75"/>
  <c r="N38" i="75"/>
  <c r="K43" i="75"/>
  <c r="L44" i="75"/>
  <c r="M45" i="75"/>
  <c r="N46" i="75"/>
  <c r="K51" i="75"/>
  <c r="L52" i="75"/>
  <c r="M53" i="75"/>
  <c r="N54" i="75"/>
  <c r="K59" i="75"/>
  <c r="L60" i="75"/>
  <c r="M61" i="75"/>
  <c r="N62" i="75"/>
  <c r="K67" i="75"/>
  <c r="L68" i="75"/>
  <c r="M69" i="75"/>
  <c r="N70" i="75"/>
  <c r="K75" i="75"/>
  <c r="L76" i="75"/>
  <c r="M77" i="75"/>
  <c r="N78" i="75"/>
  <c r="K83" i="75"/>
  <c r="L84" i="75"/>
  <c r="M85" i="75"/>
  <c r="N86" i="75"/>
  <c r="K91" i="75"/>
  <c r="L92" i="75"/>
  <c r="M93" i="75"/>
  <c r="N94" i="75"/>
  <c r="K99" i="75"/>
  <c r="L100" i="75"/>
  <c r="M101" i="75"/>
  <c r="N102" i="75"/>
  <c r="K107" i="75"/>
  <c r="L108" i="75"/>
  <c r="J139" i="73"/>
  <c r="I139" i="73"/>
  <c r="K24" i="73"/>
  <c r="K30" i="73"/>
  <c r="N153" i="73"/>
  <c r="M169" i="73"/>
  <c r="L64" i="73"/>
  <c r="L80" i="73"/>
  <c r="L96" i="73"/>
  <c r="J196" i="73"/>
  <c r="J171" i="73"/>
  <c r="I147" i="73"/>
  <c r="I131" i="73"/>
  <c r="I115" i="73"/>
  <c r="I96" i="73"/>
  <c r="I80" i="73"/>
  <c r="J59" i="73"/>
  <c r="K26" i="75"/>
  <c r="L27" i="75"/>
  <c r="M28" i="75"/>
  <c r="N29" i="75"/>
  <c r="K34" i="75"/>
  <c r="L35" i="75"/>
  <c r="M36" i="75"/>
  <c r="N37" i="75"/>
  <c r="K42" i="75"/>
  <c r="L43" i="75"/>
  <c r="M44" i="75"/>
  <c r="N45" i="75"/>
  <c r="K50" i="75"/>
  <c r="L51" i="75"/>
  <c r="M52" i="75"/>
  <c r="N53" i="75"/>
  <c r="K58" i="75"/>
  <c r="L59" i="75"/>
  <c r="M60" i="75"/>
  <c r="N61" i="75"/>
  <c r="K66" i="75"/>
  <c r="L67" i="75"/>
  <c r="M68" i="75"/>
  <c r="N69" i="75"/>
  <c r="K74" i="75"/>
  <c r="L75" i="75"/>
  <c r="M76" i="75"/>
  <c r="N77" i="75"/>
  <c r="K82" i="75"/>
  <c r="L83" i="75"/>
  <c r="M84" i="75"/>
  <c r="N85" i="75"/>
  <c r="K90" i="75"/>
  <c r="L91" i="75"/>
  <c r="M92" i="75"/>
  <c r="N93" i="75"/>
  <c r="K98" i="75"/>
  <c r="L99" i="75"/>
  <c r="M100" i="75"/>
  <c r="N101" i="75"/>
  <c r="K106" i="75"/>
  <c r="L107" i="75"/>
  <c r="M108" i="75"/>
  <c r="K12" i="73"/>
  <c r="M21" i="73"/>
  <c r="M27" i="73"/>
  <c r="L34" i="73"/>
  <c r="N169" i="73"/>
  <c r="L58" i="73"/>
  <c r="L61" i="73"/>
  <c r="L74" i="73"/>
  <c r="L77" i="73"/>
  <c r="L90" i="73"/>
  <c r="L93" i="73"/>
  <c r="J143" i="73"/>
  <c r="J127" i="73"/>
  <c r="J111" i="73"/>
  <c r="J91" i="73"/>
  <c r="J75" i="73"/>
  <c r="I59" i="73"/>
  <c r="L26" i="75"/>
  <c r="M27" i="75"/>
  <c r="N28" i="75"/>
  <c r="L34" i="75"/>
  <c r="M35" i="75"/>
  <c r="N36" i="75"/>
  <c r="L42" i="75"/>
  <c r="M43" i="75"/>
  <c r="N44" i="75"/>
  <c r="L50" i="75"/>
  <c r="M51" i="75"/>
  <c r="N52" i="75"/>
  <c r="L58" i="75"/>
  <c r="M59" i="75"/>
  <c r="N60" i="75"/>
  <c r="L66" i="75"/>
  <c r="M67" i="75"/>
  <c r="N68" i="75"/>
  <c r="L74" i="75"/>
  <c r="M75" i="75"/>
  <c r="N76" i="75"/>
  <c r="L82" i="75"/>
  <c r="M83" i="75"/>
  <c r="N84" i="75"/>
  <c r="L90" i="75"/>
  <c r="M91" i="75"/>
  <c r="N92" i="75"/>
  <c r="L98" i="75"/>
  <c r="M99" i="75"/>
  <c r="N100" i="75"/>
  <c r="L106" i="75"/>
  <c r="M107" i="75"/>
  <c r="N108" i="75"/>
  <c r="I203" i="73"/>
  <c r="I179" i="73"/>
  <c r="I87" i="73"/>
  <c r="I79" i="73"/>
  <c r="I63" i="73"/>
  <c r="I55" i="73"/>
  <c r="I47" i="73"/>
  <c r="I43" i="73"/>
  <c r="I39" i="73"/>
  <c r="I35" i="73"/>
  <c r="I27" i="73"/>
  <c r="I23" i="73"/>
  <c r="I19" i="73"/>
  <c r="I15" i="73"/>
  <c r="I11" i="73"/>
  <c r="M14" i="73"/>
  <c r="M22" i="73"/>
  <c r="M48" i="73"/>
  <c r="L153" i="73"/>
  <c r="K156" i="73"/>
  <c r="N161" i="73"/>
  <c r="K173" i="73"/>
  <c r="J214" i="73"/>
  <c r="J210" i="73"/>
  <c r="J206" i="73"/>
  <c r="J202" i="73"/>
  <c r="J198" i="73"/>
  <c r="J194" i="73"/>
  <c r="J190" i="73"/>
  <c r="J186" i="73"/>
  <c r="J182" i="73"/>
  <c r="J178" i="73"/>
  <c r="J174" i="73"/>
  <c r="J170" i="73"/>
  <c r="J166" i="73"/>
  <c r="J162" i="73"/>
  <c r="J158" i="73"/>
  <c r="J154" i="73"/>
  <c r="J150" i="73"/>
  <c r="J146" i="73"/>
  <c r="J142" i="73"/>
  <c r="J138" i="73"/>
  <c r="J134" i="73"/>
  <c r="J130" i="73"/>
  <c r="J126" i="73"/>
  <c r="J122" i="73"/>
  <c r="J118" i="73"/>
  <c r="J114" i="73"/>
  <c r="J110" i="73"/>
  <c r="J106" i="73"/>
  <c r="J102" i="73"/>
  <c r="J98" i="73"/>
  <c r="J94" i="73"/>
  <c r="J90" i="73"/>
  <c r="J86" i="73"/>
  <c r="J82" i="73"/>
  <c r="J78" i="73"/>
  <c r="J74" i="73"/>
  <c r="J70" i="73"/>
  <c r="J66" i="73"/>
  <c r="J62" i="73"/>
  <c r="J58" i="73"/>
  <c r="J54" i="73"/>
  <c r="J50" i="73"/>
  <c r="J46" i="73"/>
  <c r="J42" i="73"/>
  <c r="J38" i="73"/>
  <c r="J34" i="73"/>
  <c r="J30" i="73"/>
  <c r="J26" i="73"/>
  <c r="J22" i="73"/>
  <c r="J18" i="73"/>
  <c r="J14" i="73"/>
  <c r="I207" i="73"/>
  <c r="I183" i="73"/>
  <c r="I175" i="73"/>
  <c r="I167" i="73"/>
  <c r="I155" i="73"/>
  <c r="L51" i="73"/>
  <c r="L59" i="73"/>
  <c r="L67" i="73"/>
  <c r="L75" i="73"/>
  <c r="L83" i="73"/>
  <c r="L91" i="73"/>
  <c r="L99" i="73"/>
  <c r="I198" i="73"/>
  <c r="I194" i="73"/>
  <c r="I190" i="73"/>
  <c r="I182" i="73"/>
  <c r="I178" i="73"/>
  <c r="I174" i="73"/>
  <c r="I166" i="73"/>
  <c r="I150" i="73"/>
  <c r="I146" i="73"/>
  <c r="I142" i="73"/>
  <c r="I138" i="73"/>
  <c r="I134" i="73"/>
  <c r="I130" i="73"/>
  <c r="I126" i="73"/>
  <c r="I122" i="73"/>
  <c r="I118" i="73"/>
  <c r="I114" i="73"/>
  <c r="I110" i="73"/>
  <c r="I106" i="73"/>
  <c r="I102" i="73"/>
  <c r="I98" i="73"/>
  <c r="I94" i="73"/>
  <c r="I90" i="73"/>
  <c r="I86" i="73"/>
  <c r="I82" i="73"/>
  <c r="I78" i="73"/>
  <c r="I74" i="73"/>
  <c r="I70" i="73"/>
  <c r="I66" i="73"/>
  <c r="I62" i="73"/>
  <c r="I58" i="73"/>
  <c r="I54" i="73"/>
  <c r="I50" i="73"/>
  <c r="I46" i="73"/>
  <c r="I42" i="73"/>
  <c r="I38" i="73"/>
  <c r="I34" i="73"/>
  <c r="I26" i="73"/>
  <c r="I22" i="73"/>
  <c r="I18" i="73"/>
  <c r="I14" i="73"/>
  <c r="J10" i="73"/>
  <c r="I187" i="73"/>
  <c r="I163" i="73"/>
  <c r="I95" i="73"/>
  <c r="I71" i="73"/>
  <c r="M32" i="73"/>
  <c r="K35" i="73"/>
  <c r="L43" i="73"/>
  <c r="L54" i="73"/>
  <c r="L62" i="73"/>
  <c r="L70" i="73"/>
  <c r="L78" i="73"/>
  <c r="L86" i="73"/>
  <c r="L94" i="73"/>
  <c r="J213" i="73"/>
  <c r="J209" i="73"/>
  <c r="J205" i="73"/>
  <c r="J201" i="73"/>
  <c r="J197" i="73"/>
  <c r="J193" i="73"/>
  <c r="J189" i="73"/>
  <c r="J185" i="73"/>
  <c r="J181" i="73"/>
  <c r="J177" i="73"/>
  <c r="J173" i="73"/>
  <c r="J169" i="73"/>
  <c r="J165" i="73"/>
  <c r="J161" i="73"/>
  <c r="J157" i="73"/>
  <c r="J153" i="73"/>
  <c r="J149" i="73"/>
  <c r="J145" i="73"/>
  <c r="J141" i="73"/>
  <c r="J137" i="73"/>
  <c r="J133" i="73"/>
  <c r="J129" i="73"/>
  <c r="J125" i="73"/>
  <c r="J121" i="73"/>
  <c r="J117" i="73"/>
  <c r="J113" i="73"/>
  <c r="J109" i="73"/>
  <c r="J105" i="73"/>
  <c r="J101" i="73"/>
  <c r="J97" i="73"/>
  <c r="J93" i="73"/>
  <c r="J89" i="73"/>
  <c r="J85" i="73"/>
  <c r="J81" i="73"/>
  <c r="J77" i="73"/>
  <c r="J73" i="73"/>
  <c r="J69" i="73"/>
  <c r="J65" i="73"/>
  <c r="J61" i="73"/>
  <c r="J57" i="73"/>
  <c r="J53" i="73"/>
  <c r="J49" i="73"/>
  <c r="J45" i="73"/>
  <c r="J41" i="73"/>
  <c r="J37" i="73"/>
  <c r="J33" i="73"/>
  <c r="J29" i="73"/>
  <c r="J25" i="73"/>
  <c r="J21" i="73"/>
  <c r="J17" i="73"/>
  <c r="J13" i="73"/>
  <c r="I211" i="73"/>
  <c r="L35" i="73"/>
  <c r="N43" i="73"/>
  <c r="M157" i="73"/>
  <c r="L160" i="73"/>
  <c r="L49" i="73"/>
  <c r="L57" i="73"/>
  <c r="L65" i="73"/>
  <c r="L73" i="73"/>
  <c r="L81" i="73"/>
  <c r="L89" i="73"/>
  <c r="L97" i="73"/>
  <c r="I205" i="73"/>
  <c r="I201" i="73"/>
  <c r="I197" i="73"/>
  <c r="I193" i="73"/>
  <c r="I189" i="73"/>
  <c r="I149" i="73"/>
  <c r="I145" i="73"/>
  <c r="I141" i="73"/>
  <c r="I137" i="73"/>
  <c r="I133" i="73"/>
  <c r="I129" i="73"/>
  <c r="I125" i="73"/>
  <c r="I121" i="73"/>
  <c r="I117" i="73"/>
  <c r="I113" i="73"/>
  <c r="I109" i="73"/>
  <c r="I105" i="73"/>
  <c r="I101" i="73"/>
  <c r="I97" i="73"/>
  <c r="I93" i="73"/>
  <c r="I89" i="73"/>
  <c r="I85" i="73"/>
  <c r="I81" i="73"/>
  <c r="I77" i="73"/>
  <c r="I73" i="73"/>
  <c r="I69" i="73"/>
  <c r="I65" i="73"/>
  <c r="I61" i="73"/>
  <c r="I57" i="73"/>
  <c r="I53" i="73"/>
  <c r="I49" i="73"/>
  <c r="I45" i="73"/>
  <c r="I41" i="73"/>
  <c r="I21" i="73"/>
  <c r="I13" i="73"/>
  <c r="M10" i="73"/>
  <c r="M18" i="73"/>
  <c r="M35" i="73"/>
  <c r="K47" i="73"/>
  <c r="J212" i="73"/>
  <c r="J208" i="73"/>
  <c r="J204" i="73"/>
  <c r="J188" i="73"/>
  <c r="J184" i="73"/>
  <c r="J180" i="73"/>
  <c r="J176" i="73"/>
  <c r="J172" i="73"/>
  <c r="J168" i="73"/>
  <c r="J164" i="73"/>
  <c r="J160" i="73"/>
  <c r="J156" i="73"/>
  <c r="J152" i="73"/>
  <c r="J148" i="73"/>
  <c r="J144" i="73"/>
  <c r="J140" i="73"/>
  <c r="J136" i="73"/>
  <c r="J132" i="73"/>
  <c r="J128" i="73"/>
  <c r="J124" i="73"/>
  <c r="J120" i="73"/>
  <c r="J116" i="73"/>
  <c r="J112" i="73"/>
  <c r="J108" i="73"/>
  <c r="J104" i="73"/>
  <c r="J100" i="73"/>
  <c r="J92" i="73"/>
  <c r="J84" i="73"/>
  <c r="J76" i="73"/>
  <c r="J68" i="73"/>
  <c r="J64" i="73"/>
  <c r="J60" i="73"/>
  <c r="J56" i="73"/>
  <c r="J52" i="73"/>
  <c r="J48" i="73"/>
  <c r="J44" i="73"/>
  <c r="J40" i="73"/>
  <c r="J36" i="73"/>
  <c r="J32" i="73"/>
  <c r="J28" i="73"/>
  <c r="J24" i="73"/>
  <c r="J20" i="73"/>
  <c r="J16" i="73"/>
  <c r="J12" i="73"/>
  <c r="N35" i="73"/>
  <c r="M47" i="73"/>
  <c r="L152" i="73"/>
  <c r="L55" i="73"/>
  <c r="L63" i="73"/>
  <c r="L71" i="73"/>
  <c r="L79" i="73"/>
  <c r="L87" i="73"/>
  <c r="L95" i="73"/>
  <c r="I204" i="73"/>
  <c r="I188" i="73"/>
  <c r="I184" i="73"/>
  <c r="I180" i="73"/>
  <c r="I176" i="73"/>
  <c r="I172" i="73"/>
  <c r="I160" i="73"/>
  <c r="I156" i="73"/>
  <c r="I152" i="73"/>
  <c r="I148" i="73"/>
  <c r="I144" i="73"/>
  <c r="I140" i="73"/>
  <c r="I136" i="73"/>
  <c r="I132" i="73"/>
  <c r="I128" i="73"/>
  <c r="I124" i="73"/>
  <c r="I120" i="73"/>
  <c r="I116" i="73"/>
  <c r="I112" i="73"/>
  <c r="I108" i="73"/>
  <c r="I104" i="73"/>
  <c r="I100" i="73"/>
  <c r="I92" i="73"/>
  <c r="I84" i="73"/>
  <c r="I76" i="73"/>
  <c r="I68" i="73"/>
  <c r="I60" i="73"/>
  <c r="I56" i="73"/>
  <c r="I52" i="73"/>
  <c r="I44" i="73"/>
  <c r="I32" i="73"/>
  <c r="I10" i="73"/>
  <c r="J211" i="73"/>
  <c r="J207" i="73"/>
  <c r="J187" i="73"/>
  <c r="J183" i="73"/>
  <c r="J179" i="73"/>
  <c r="J175" i="73"/>
  <c r="J163" i="73"/>
  <c r="J151" i="73"/>
  <c r="J107" i="73"/>
  <c r="J103" i="73"/>
  <c r="J95" i="73"/>
  <c r="J87" i="73"/>
  <c r="J79" i="73"/>
  <c r="J71" i="73"/>
  <c r="J63" i="73"/>
  <c r="J55" i="73"/>
  <c r="K189" i="73"/>
  <c r="K190" i="73"/>
  <c r="K191" i="73"/>
  <c r="K192" i="73"/>
  <c r="K193" i="73"/>
  <c r="K194" i="73"/>
  <c r="K195" i="73"/>
  <c r="K196" i="73"/>
  <c r="K197" i="73"/>
  <c r="K198" i="73"/>
  <c r="K199" i="73"/>
  <c r="K200" i="73"/>
  <c r="K201" i="73"/>
  <c r="L176" i="73"/>
  <c r="L189" i="73"/>
  <c r="L190" i="73"/>
  <c r="L191" i="73"/>
  <c r="L192" i="73"/>
  <c r="L193" i="73"/>
  <c r="L194" i="73"/>
  <c r="L195" i="73"/>
  <c r="L196" i="73"/>
  <c r="L197" i="73"/>
  <c r="L198" i="73"/>
  <c r="L199" i="73"/>
  <c r="L200" i="73"/>
  <c r="L201" i="73"/>
  <c r="M189" i="73"/>
  <c r="M190" i="73"/>
  <c r="M191" i="73"/>
  <c r="M192" i="73"/>
  <c r="M193" i="73"/>
  <c r="M194" i="73"/>
  <c r="M195" i="73"/>
  <c r="M196" i="73"/>
  <c r="M197" i="73"/>
  <c r="M198" i="73"/>
  <c r="M199" i="73"/>
  <c r="M200" i="73"/>
  <c r="M201" i="73"/>
  <c r="K213" i="73"/>
  <c r="K181" i="73"/>
  <c r="M213" i="73"/>
  <c r="K184" i="73"/>
  <c r="K49" i="73"/>
  <c r="K50" i="73"/>
  <c r="K51" i="73"/>
  <c r="K52" i="73"/>
  <c r="K53" i="73"/>
  <c r="K54" i="73"/>
  <c r="K55" i="73"/>
  <c r="K56" i="73"/>
  <c r="K57" i="73"/>
  <c r="K58" i="73"/>
  <c r="K59" i="73"/>
  <c r="K60" i="73"/>
  <c r="K61" i="73"/>
  <c r="K62" i="73"/>
  <c r="K63" i="73"/>
  <c r="K64" i="73"/>
  <c r="K65" i="73"/>
  <c r="K66" i="73"/>
  <c r="K67" i="73"/>
  <c r="K68" i="73"/>
  <c r="K69" i="73"/>
  <c r="K70" i="73"/>
  <c r="K71" i="73"/>
  <c r="K72" i="73"/>
  <c r="K73" i="73"/>
  <c r="K74" i="73"/>
  <c r="K75" i="73"/>
  <c r="K76" i="73"/>
  <c r="K77" i="73"/>
  <c r="K78" i="73"/>
  <c r="K79" i="73"/>
  <c r="K80" i="73"/>
  <c r="K81" i="73"/>
  <c r="K82" i="73"/>
  <c r="K83" i="73"/>
  <c r="K84" i="73"/>
  <c r="K85" i="73"/>
  <c r="K86" i="73"/>
  <c r="K87" i="73"/>
  <c r="K88" i="73"/>
  <c r="K89" i="73"/>
  <c r="K90" i="73"/>
  <c r="K91" i="73"/>
  <c r="K92" i="73"/>
  <c r="K93" i="73"/>
  <c r="K94" i="73"/>
  <c r="K95" i="73"/>
  <c r="K96" i="73"/>
  <c r="K97" i="73"/>
  <c r="K98" i="73"/>
  <c r="K99" i="73"/>
  <c r="L205" i="73"/>
  <c r="M49" i="73"/>
  <c r="M50" i="73"/>
  <c r="M51" i="73"/>
  <c r="M52" i="73"/>
  <c r="M53" i="73"/>
  <c r="M54" i="73"/>
  <c r="M55" i="73"/>
  <c r="M56"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K209" i="73"/>
  <c r="M209" i="73"/>
  <c r="M186" i="73"/>
  <c r="K176" i="73"/>
  <c r="M181" i="73"/>
  <c r="L184" i="73"/>
  <c r="M202" i="73"/>
  <c r="M205" i="73"/>
  <c r="K208" i="73"/>
  <c r="N209" i="73"/>
  <c r="K212" i="73"/>
  <c r="N213" i="73"/>
  <c r="L208" i="73"/>
  <c r="L212" i="73"/>
  <c r="K100" i="73"/>
  <c r="K101" i="73"/>
  <c r="K102" i="73"/>
  <c r="K103" i="73"/>
  <c r="K104" i="73"/>
  <c r="K105" i="73"/>
  <c r="K106" i="73"/>
  <c r="K107" i="73"/>
  <c r="K108" i="73"/>
  <c r="K109" i="73"/>
  <c r="K110" i="73"/>
  <c r="K111" i="73"/>
  <c r="K112" i="73"/>
  <c r="K113" i="73"/>
  <c r="K114" i="73"/>
  <c r="K115" i="73"/>
  <c r="K116" i="73"/>
  <c r="K117" i="73"/>
  <c r="K118" i="73"/>
  <c r="K119" i="73"/>
  <c r="K120" i="73"/>
  <c r="K121" i="73"/>
  <c r="K122" i="73"/>
  <c r="K123" i="73"/>
  <c r="K124" i="73"/>
  <c r="K125" i="73"/>
  <c r="K126" i="73"/>
  <c r="K127" i="73"/>
  <c r="K128" i="73"/>
  <c r="K129" i="73"/>
  <c r="K130" i="73"/>
  <c r="K131" i="73"/>
  <c r="K132" i="73"/>
  <c r="K133" i="73"/>
  <c r="K134" i="73"/>
  <c r="K135" i="73"/>
  <c r="K136" i="73"/>
  <c r="K137" i="73"/>
  <c r="K138" i="73"/>
  <c r="K139" i="73"/>
  <c r="K140" i="73"/>
  <c r="K141" i="73"/>
  <c r="K142" i="73"/>
  <c r="K143" i="73"/>
  <c r="K144" i="73"/>
  <c r="K145" i="73"/>
  <c r="K146" i="73"/>
  <c r="K147" i="73"/>
  <c r="K148" i="73"/>
  <c r="K149" i="73"/>
  <c r="K150" i="73"/>
  <c r="M208" i="73"/>
  <c r="M212" i="73"/>
  <c r="L100" i="73"/>
  <c r="L101" i="73"/>
  <c r="L102" i="73"/>
  <c r="L103" i="73"/>
  <c r="L104" i="73"/>
  <c r="L105" i="73"/>
  <c r="L106" i="73"/>
  <c r="L107" i="73"/>
  <c r="L108" i="73"/>
  <c r="L109" i="73"/>
  <c r="L110" i="73"/>
  <c r="L111" i="73"/>
  <c r="L112" i="73"/>
  <c r="L113" i="73"/>
  <c r="L114" i="73"/>
  <c r="L115" i="73"/>
  <c r="L116" i="73"/>
  <c r="L117" i="73"/>
  <c r="L118" i="73"/>
  <c r="L119" i="73"/>
  <c r="L120" i="73"/>
  <c r="L121" i="73"/>
  <c r="L122" i="73"/>
  <c r="L123" i="73"/>
  <c r="L124" i="73"/>
  <c r="L125" i="73"/>
  <c r="L126" i="73"/>
  <c r="L127" i="73"/>
  <c r="L128" i="73"/>
  <c r="L129" i="73"/>
  <c r="L130" i="73"/>
  <c r="L131" i="73"/>
  <c r="L132" i="73"/>
  <c r="L133" i="73"/>
  <c r="L134" i="73"/>
  <c r="L135" i="73"/>
  <c r="L136" i="73"/>
  <c r="L137" i="73"/>
  <c r="L138" i="73"/>
  <c r="L139" i="73"/>
  <c r="L140" i="73"/>
  <c r="L141" i="73"/>
  <c r="L142" i="73"/>
  <c r="L143" i="73"/>
  <c r="L144" i="73"/>
  <c r="L145" i="73"/>
  <c r="L146" i="73"/>
  <c r="L147" i="73"/>
  <c r="L148" i="73"/>
  <c r="L149" i="73"/>
  <c r="L150" i="73"/>
  <c r="K180" i="73"/>
  <c r="L185" i="73"/>
  <c r="M206" i="73"/>
  <c r="N208" i="73"/>
  <c r="M210" i="73"/>
  <c r="N212" i="73"/>
  <c r="M214" i="73"/>
  <c r="M100" i="73"/>
  <c r="M101" i="73"/>
  <c r="M102" i="73"/>
  <c r="M103" i="73"/>
  <c r="M104" i="73"/>
  <c r="M105" i="73"/>
  <c r="M106" i="73"/>
  <c r="M107" i="73"/>
  <c r="M108" i="73"/>
  <c r="M109" i="73"/>
  <c r="M110" i="73"/>
  <c r="M111" i="73"/>
  <c r="M112" i="73"/>
  <c r="M113" i="73"/>
  <c r="M114" i="73"/>
  <c r="M115" i="73"/>
  <c r="M116" i="73"/>
  <c r="M117" i="73"/>
  <c r="M118" i="73"/>
  <c r="M119" i="73"/>
  <c r="M120" i="73"/>
  <c r="M121" i="73"/>
  <c r="M122" i="73"/>
  <c r="M123" i="73"/>
  <c r="M124" i="73"/>
  <c r="M125" i="73"/>
  <c r="M126" i="73"/>
  <c r="M127" i="73"/>
  <c r="M128" i="73"/>
  <c r="M129" i="73"/>
  <c r="M130" i="73"/>
  <c r="M131" i="73"/>
  <c r="M132" i="73"/>
  <c r="M133" i="73"/>
  <c r="M134" i="73"/>
  <c r="M135" i="73"/>
  <c r="M136" i="73"/>
  <c r="M137" i="73"/>
  <c r="M138" i="73"/>
  <c r="M139" i="73"/>
  <c r="M140" i="73"/>
  <c r="M141" i="73"/>
  <c r="M142" i="73"/>
  <c r="M143" i="73"/>
  <c r="M144" i="73"/>
  <c r="M145" i="73"/>
  <c r="M146" i="73"/>
  <c r="M147" i="73"/>
  <c r="M148" i="73"/>
  <c r="M149" i="73"/>
  <c r="M150" i="73"/>
  <c r="L177" i="73"/>
  <c r="L180" i="73"/>
  <c r="N185" i="73"/>
  <c r="K188" i="73"/>
  <c r="L188" i="73"/>
  <c r="N10" i="73"/>
  <c r="L13" i="73"/>
  <c r="N14" i="73"/>
  <c r="L17" i="73"/>
  <c r="N18" i="73"/>
  <c r="L21" i="73"/>
  <c r="N22" i="73"/>
  <c r="L25" i="73"/>
  <c r="N27" i="73"/>
  <c r="L30" i="73"/>
  <c r="M36" i="73"/>
  <c r="K43" i="73"/>
  <c r="L47" i="73"/>
  <c r="M153" i="73"/>
  <c r="N157" i="73"/>
  <c r="K160" i="73"/>
  <c r="L164" i="73"/>
  <c r="M170" i="73"/>
  <c r="K177" i="73"/>
  <c r="L181" i="73"/>
  <c r="M185" i="73"/>
  <c r="N202" i="73"/>
  <c r="K205" i="73"/>
  <c r="N206" i="73"/>
  <c r="L209" i="73"/>
  <c r="N210" i="73"/>
  <c r="L213" i="73"/>
  <c r="N214" i="73"/>
  <c r="L12" i="73"/>
  <c r="N13" i="73"/>
  <c r="L16" i="73"/>
  <c r="N17" i="73"/>
  <c r="L20" i="73"/>
  <c r="N21" i="73"/>
  <c r="L24" i="73"/>
  <c r="L39" i="73"/>
  <c r="M43" i="73"/>
  <c r="N47" i="73"/>
  <c r="K152" i="73"/>
  <c r="L156" i="73"/>
  <c r="M162" i="73"/>
  <c r="L173" i="73"/>
  <c r="M177" i="73"/>
  <c r="N181" i="73"/>
  <c r="K11" i="73"/>
  <c r="M12" i="73"/>
  <c r="K15" i="73"/>
  <c r="M16" i="73"/>
  <c r="K19" i="73"/>
  <c r="M20" i="73"/>
  <c r="K23" i="73"/>
  <c r="M24" i="73"/>
  <c r="K31" i="73"/>
  <c r="M39" i="73"/>
  <c r="K46" i="73"/>
  <c r="K165" i="73"/>
  <c r="M173" i="73"/>
  <c r="N177" i="73"/>
  <c r="M203" i="73"/>
  <c r="K207" i="73"/>
  <c r="K211" i="73"/>
  <c r="L11" i="73"/>
  <c r="N12" i="73"/>
  <c r="L15" i="73"/>
  <c r="N16" i="73"/>
  <c r="L19" i="73"/>
  <c r="N20" i="73"/>
  <c r="L23" i="73"/>
  <c r="N24" i="73"/>
  <c r="L31" i="73"/>
  <c r="N39" i="73"/>
  <c r="L46" i="73"/>
  <c r="M154" i="73"/>
  <c r="L165" i="73"/>
  <c r="L207" i="73"/>
  <c r="L211" i="73"/>
  <c r="K10" i="73"/>
  <c r="M11" i="73"/>
  <c r="K14" i="73"/>
  <c r="K18" i="73"/>
  <c r="M19" i="73"/>
  <c r="K22" i="73"/>
  <c r="M23" i="73"/>
  <c r="M31" i="73"/>
  <c r="K38" i="73"/>
  <c r="K157" i="73"/>
  <c r="M165" i="73"/>
  <c r="K172" i="73"/>
  <c r="K202" i="73"/>
  <c r="K206" i="73"/>
  <c r="M207" i="73"/>
  <c r="K210" i="73"/>
  <c r="M211" i="73"/>
  <c r="K214" i="73"/>
  <c r="M15" i="73"/>
  <c r="N11" i="73"/>
  <c r="N15" i="73"/>
  <c r="N19" i="73"/>
  <c r="N23" i="73"/>
  <c r="N31" i="73"/>
  <c r="K34" i="73"/>
  <c r="L38" i="73"/>
  <c r="K153" i="73"/>
  <c r="L157" i="73"/>
  <c r="M161" i="73"/>
  <c r="N165" i="73"/>
  <c r="K168" i="73"/>
  <c r="L172" i="73"/>
  <c r="K185" i="73"/>
  <c r="L202" i="73"/>
  <c r="L206" i="73"/>
  <c r="L210" i="73"/>
  <c r="L214" i="73"/>
  <c r="K28" i="73"/>
  <c r="L29" i="73"/>
  <c r="M30" i="73"/>
  <c r="K33" i="73"/>
  <c r="M34" i="73"/>
  <c r="K37" i="73"/>
  <c r="M38" i="73"/>
  <c r="K41" i="73"/>
  <c r="M42" i="73"/>
  <c r="M46" i="73"/>
  <c r="K151" i="73"/>
  <c r="M152" i="73"/>
  <c r="K155" i="73"/>
  <c r="M156" i="73"/>
  <c r="K159" i="73"/>
  <c r="M160" i="73"/>
  <c r="M164" i="73"/>
  <c r="K167" i="73"/>
  <c r="M168" i="73"/>
  <c r="K171" i="73"/>
  <c r="M172" i="73"/>
  <c r="K175" i="73"/>
  <c r="M176" i="73"/>
  <c r="K179" i="73"/>
  <c r="M180" i="73"/>
  <c r="K183" i="73"/>
  <c r="M184" i="73"/>
  <c r="K187" i="73"/>
  <c r="M188" i="73"/>
  <c r="K204" i="73"/>
  <c r="K27" i="73"/>
  <c r="L28" i="73"/>
  <c r="M29" i="73"/>
  <c r="N30" i="73"/>
  <c r="L33" i="73"/>
  <c r="L37" i="73"/>
  <c r="L41" i="73"/>
  <c r="L45" i="73"/>
  <c r="L155" i="73"/>
  <c r="L159" i="73"/>
  <c r="L163" i="73"/>
  <c r="L167" i="73"/>
  <c r="L171" i="73"/>
  <c r="L175" i="73"/>
  <c r="L179" i="73"/>
  <c r="L183" i="73"/>
  <c r="L187" i="73"/>
  <c r="L204" i="73"/>
  <c r="K29" i="73"/>
  <c r="K26" i="73"/>
  <c r="L27" i="73"/>
  <c r="M28" i="73"/>
  <c r="N29" i="73"/>
  <c r="M33" i="73"/>
  <c r="K36" i="73"/>
  <c r="M37" i="73"/>
  <c r="K40" i="73"/>
  <c r="M41" i="73"/>
  <c r="K44" i="73"/>
  <c r="M45" i="73"/>
  <c r="K48" i="73"/>
  <c r="M151" i="73"/>
  <c r="K154" i="73"/>
  <c r="M155" i="73"/>
  <c r="K158" i="73"/>
  <c r="M159" i="73"/>
  <c r="K162" i="73"/>
  <c r="M163" i="73"/>
  <c r="K166" i="73"/>
  <c r="M167" i="73"/>
  <c r="K170" i="73"/>
  <c r="M171" i="73"/>
  <c r="K174" i="73"/>
  <c r="K178" i="73"/>
  <c r="M179" i="73"/>
  <c r="K182" i="73"/>
  <c r="M183" i="73"/>
  <c r="K186" i="73"/>
  <c r="M187" i="73"/>
  <c r="K203" i="73"/>
  <c r="M204" i="73"/>
  <c r="L26" i="73"/>
  <c r="N28" i="73"/>
  <c r="L32" i="73"/>
  <c r="N33" i="73"/>
  <c r="L36" i="73"/>
  <c r="N37" i="73"/>
  <c r="L40" i="73"/>
  <c r="L44" i="73"/>
  <c r="N45" i="73"/>
  <c r="L48" i="73"/>
  <c r="N151" i="73"/>
  <c r="L154" i="73"/>
  <c r="N155" i="73"/>
  <c r="L158" i="73"/>
  <c r="N159" i="73"/>
  <c r="L162" i="73"/>
  <c r="N163" i="73"/>
  <c r="L166" i="73"/>
  <c r="N167" i="73"/>
  <c r="L170" i="73"/>
  <c r="L174" i="73"/>
  <c r="N175" i="73"/>
  <c r="L178" i="73"/>
  <c r="L182" i="73"/>
  <c r="L186" i="73"/>
  <c r="L203" i="73"/>
  <c r="M25" i="73"/>
  <c r="N26" i="73"/>
  <c r="N32" i="73"/>
  <c r="N36" i="73"/>
  <c r="N40" i="73"/>
  <c r="N44" i="73"/>
  <c r="N48" i="73"/>
  <c r="N154" i="73"/>
  <c r="N158" i="73"/>
  <c r="N162" i="73"/>
  <c r="N166" i="73"/>
  <c r="N170" i="73"/>
  <c r="N174" i="73"/>
  <c r="N178" i="73"/>
  <c r="N182" i="73"/>
  <c r="N186" i="73"/>
  <c r="N203"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J259" i="19" l="1"/>
  <c r="I259" i="19"/>
  <c r="J258" i="19"/>
  <c r="I258" i="19"/>
  <c r="J257" i="19"/>
  <c r="I257" i="19"/>
  <c r="J256" i="19"/>
  <c r="I256" i="19"/>
  <c r="J255" i="19"/>
  <c r="I255" i="19"/>
  <c r="J254" i="19"/>
  <c r="I254" i="19"/>
  <c r="J253" i="19"/>
  <c r="I253" i="19"/>
  <c r="J252" i="19"/>
  <c r="I252" i="19"/>
  <c r="J251" i="19"/>
  <c r="I251" i="19"/>
  <c r="J250" i="19"/>
  <c r="I250" i="19"/>
  <c r="J249" i="19"/>
  <c r="I249" i="19"/>
  <c r="J248" i="19"/>
  <c r="I248" i="19"/>
  <c r="J247" i="19"/>
  <c r="I247" i="19"/>
  <c r="J246" i="19"/>
  <c r="I246" i="19"/>
  <c r="J245" i="19"/>
  <c r="I245" i="19"/>
  <c r="J244" i="19"/>
  <c r="I244" i="19"/>
  <c r="J243" i="19"/>
  <c r="I243" i="19"/>
  <c r="J242" i="19"/>
  <c r="I242" i="19"/>
  <c r="J241" i="19"/>
  <c r="I241" i="19"/>
  <c r="J240" i="19"/>
  <c r="I240" i="19"/>
  <c r="J239" i="19"/>
  <c r="I239" i="19"/>
  <c r="J238" i="19"/>
  <c r="I238" i="19"/>
  <c r="J237" i="19"/>
  <c r="I237" i="19"/>
  <c r="J236" i="19"/>
  <c r="I236" i="19"/>
  <c r="J235" i="19"/>
  <c r="I235" i="19"/>
  <c r="J234" i="19"/>
  <c r="I234" i="19"/>
  <c r="J233" i="19"/>
  <c r="I233" i="19"/>
  <c r="J232" i="19"/>
  <c r="I232" i="19"/>
  <c r="J231" i="19"/>
  <c r="I231" i="19"/>
  <c r="J230" i="19"/>
  <c r="I230" i="19"/>
  <c r="J229" i="19"/>
  <c r="I229" i="19"/>
  <c r="J228" i="19"/>
  <c r="I228" i="19"/>
  <c r="J227" i="19"/>
  <c r="I227" i="19"/>
  <c r="J226" i="19"/>
  <c r="I226" i="19"/>
  <c r="J225" i="19"/>
  <c r="I225" i="19"/>
  <c r="J224" i="19"/>
  <c r="I224" i="19"/>
  <c r="J223" i="19"/>
  <c r="I223" i="19"/>
  <c r="J222" i="19"/>
  <c r="I222" i="19"/>
  <c r="J221" i="19"/>
  <c r="I221" i="19"/>
  <c r="J220" i="19"/>
  <c r="I220" i="19"/>
  <c r="J219" i="19"/>
  <c r="I219" i="19"/>
  <c r="J218" i="19"/>
  <c r="I218" i="19"/>
  <c r="J217" i="19"/>
  <c r="I217" i="19"/>
  <c r="J216" i="19"/>
  <c r="I216" i="19"/>
  <c r="J215" i="19"/>
  <c r="I215" i="19"/>
  <c r="J214" i="19"/>
  <c r="I214" i="19"/>
  <c r="J213" i="19"/>
  <c r="I213" i="19"/>
  <c r="J212" i="19"/>
  <c r="I212" i="19"/>
  <c r="J211" i="19"/>
  <c r="I211" i="19"/>
  <c r="J210" i="19"/>
  <c r="I210" i="19"/>
  <c r="J209" i="19"/>
  <c r="I209" i="19"/>
  <c r="J208" i="19"/>
  <c r="I208" i="19"/>
  <c r="J207" i="19"/>
  <c r="I207" i="19"/>
  <c r="J206" i="19"/>
  <c r="I206" i="19"/>
  <c r="J205" i="19"/>
  <c r="I205" i="19"/>
  <c r="J204" i="19"/>
  <c r="I204" i="19"/>
  <c r="J203" i="19"/>
  <c r="I203" i="19"/>
  <c r="J202" i="19"/>
  <c r="I202" i="19"/>
  <c r="J201" i="19"/>
  <c r="I201" i="19"/>
  <c r="J200" i="19"/>
  <c r="I200" i="19"/>
  <c r="J199" i="19"/>
  <c r="I199" i="19"/>
  <c r="J198" i="19"/>
  <c r="I198" i="19"/>
  <c r="J197" i="19"/>
  <c r="I197" i="19"/>
  <c r="J196" i="19"/>
  <c r="I196" i="19"/>
  <c r="J195" i="19"/>
  <c r="I195" i="19"/>
  <c r="J194" i="19"/>
  <c r="I194" i="19"/>
  <c r="J193" i="19"/>
  <c r="I193" i="19"/>
  <c r="J192" i="19"/>
  <c r="I192" i="19"/>
  <c r="J191" i="19"/>
  <c r="I191" i="19"/>
  <c r="J190" i="19"/>
  <c r="I190" i="19"/>
  <c r="J189" i="19"/>
  <c r="I189" i="19"/>
  <c r="J188" i="19"/>
  <c r="I188" i="19"/>
  <c r="J187" i="19"/>
  <c r="I187" i="19"/>
  <c r="J186" i="19"/>
  <c r="I186" i="19"/>
  <c r="J185" i="19"/>
  <c r="I185" i="19"/>
  <c r="J184" i="19"/>
  <c r="I184" i="19"/>
  <c r="J183" i="19"/>
  <c r="I183" i="19"/>
  <c r="J182" i="19"/>
  <c r="I182" i="19"/>
  <c r="J181" i="19"/>
  <c r="I181" i="19"/>
  <c r="J180" i="19"/>
  <c r="I180" i="19"/>
  <c r="J179" i="19"/>
  <c r="I179" i="19"/>
  <c r="J178" i="19"/>
  <c r="I178" i="19"/>
  <c r="J177" i="19"/>
  <c r="I177" i="19"/>
  <c r="J176" i="19"/>
  <c r="I176" i="19"/>
  <c r="J175" i="19"/>
  <c r="I175" i="19"/>
  <c r="J174" i="19"/>
  <c r="I174" i="19"/>
  <c r="J173" i="19"/>
  <c r="I173" i="19"/>
  <c r="J172" i="19"/>
  <c r="I172" i="19"/>
  <c r="J171" i="19"/>
  <c r="I171" i="19"/>
  <c r="J170" i="19"/>
  <c r="I170" i="19"/>
  <c r="J169" i="19"/>
  <c r="I169" i="19"/>
  <c r="J168" i="19"/>
  <c r="I168" i="19"/>
  <c r="J167" i="19"/>
  <c r="I167" i="19"/>
  <c r="J166" i="19"/>
  <c r="I166" i="19"/>
  <c r="J165" i="19"/>
  <c r="I165" i="19"/>
  <c r="J164" i="19"/>
  <c r="I164" i="19"/>
  <c r="J163" i="19"/>
  <c r="I163" i="19"/>
  <c r="J162" i="19"/>
  <c r="I162" i="19"/>
  <c r="J161" i="19"/>
  <c r="I161" i="19"/>
  <c r="J160" i="19"/>
  <c r="I160" i="19"/>
  <c r="J159" i="19"/>
  <c r="I159" i="19"/>
  <c r="J158" i="19"/>
  <c r="I158" i="19"/>
  <c r="J157" i="19"/>
  <c r="I157" i="19"/>
  <c r="J156" i="19"/>
  <c r="I156" i="19"/>
  <c r="J155" i="19"/>
  <c r="I155" i="19"/>
  <c r="J154" i="19"/>
  <c r="I154" i="19"/>
  <c r="J153" i="19"/>
  <c r="I153" i="19"/>
  <c r="J152" i="19"/>
  <c r="I152" i="19"/>
  <c r="J151" i="19"/>
  <c r="I151" i="19"/>
  <c r="J150" i="19"/>
  <c r="I150" i="19"/>
  <c r="J149" i="19"/>
  <c r="I149" i="19"/>
  <c r="J148" i="19"/>
  <c r="I148" i="19"/>
  <c r="J147" i="19"/>
  <c r="I147" i="19"/>
  <c r="J146" i="19"/>
  <c r="I146" i="19"/>
  <c r="J145" i="19"/>
  <c r="I145" i="19"/>
  <c r="J144" i="19"/>
  <c r="I144" i="19"/>
  <c r="J143" i="19"/>
  <c r="I143" i="19"/>
  <c r="J142" i="19"/>
  <c r="I142" i="19"/>
  <c r="J141" i="19"/>
  <c r="I141" i="19"/>
  <c r="J140" i="19"/>
  <c r="I140" i="19"/>
  <c r="J139" i="19"/>
  <c r="I139" i="19"/>
  <c r="J138" i="19"/>
  <c r="I138" i="19"/>
  <c r="J137" i="19"/>
  <c r="I137" i="19"/>
  <c r="J136" i="19"/>
  <c r="I136" i="19"/>
  <c r="J135" i="19"/>
  <c r="I135" i="19"/>
  <c r="J134" i="19"/>
  <c r="I134" i="19"/>
  <c r="J133" i="19"/>
  <c r="I133" i="19"/>
  <c r="J132" i="19"/>
  <c r="I132" i="19"/>
  <c r="J131" i="19"/>
  <c r="I131" i="19"/>
  <c r="J130" i="19"/>
  <c r="I130" i="19"/>
  <c r="J129" i="19"/>
  <c r="I129" i="19"/>
  <c r="J128" i="19"/>
  <c r="I128" i="19"/>
  <c r="J127" i="19"/>
  <c r="I127" i="19"/>
  <c r="J126" i="19"/>
  <c r="I126" i="19"/>
  <c r="J125" i="19"/>
  <c r="I125" i="19"/>
  <c r="J124" i="19"/>
  <c r="I124" i="19"/>
  <c r="J123" i="19"/>
  <c r="I123" i="19"/>
  <c r="J122" i="19"/>
  <c r="I122" i="19"/>
  <c r="J121" i="19"/>
  <c r="I121" i="19"/>
  <c r="J120" i="19"/>
  <c r="I120" i="19"/>
  <c r="J119" i="19"/>
  <c r="I119" i="19"/>
  <c r="J118" i="19"/>
  <c r="I118" i="19"/>
  <c r="J117" i="19"/>
  <c r="I117" i="19"/>
  <c r="J116" i="19"/>
  <c r="I116" i="19"/>
  <c r="J115" i="19"/>
  <c r="I115" i="19"/>
  <c r="J114" i="19"/>
  <c r="I114" i="19"/>
  <c r="J113" i="19"/>
  <c r="I113" i="19"/>
  <c r="J112" i="19"/>
  <c r="I112" i="19"/>
  <c r="J111" i="19"/>
  <c r="I111" i="19"/>
  <c r="J110" i="19"/>
  <c r="I110" i="19"/>
  <c r="J259" i="45"/>
  <c r="I259" i="45"/>
  <c r="J258" i="45"/>
  <c r="I258" i="45"/>
  <c r="J257" i="45"/>
  <c r="I257" i="45"/>
  <c r="J256" i="45"/>
  <c r="I256" i="45"/>
  <c r="J255" i="45"/>
  <c r="I255" i="45"/>
  <c r="J254" i="45"/>
  <c r="I254" i="45"/>
  <c r="J253" i="45"/>
  <c r="I253" i="45"/>
  <c r="J252" i="45"/>
  <c r="I252" i="45"/>
  <c r="J251" i="45"/>
  <c r="I251" i="45"/>
  <c r="J250" i="45"/>
  <c r="I250" i="45"/>
  <c r="J249" i="45"/>
  <c r="I249" i="45"/>
  <c r="J248" i="45"/>
  <c r="I248" i="45"/>
  <c r="J247" i="45"/>
  <c r="I247" i="45"/>
  <c r="J246" i="45"/>
  <c r="I246" i="45"/>
  <c r="J245" i="45"/>
  <c r="I245" i="45"/>
  <c r="J244" i="45"/>
  <c r="I244" i="45"/>
  <c r="J243" i="45"/>
  <c r="I243" i="45"/>
  <c r="J242" i="45"/>
  <c r="I242" i="45"/>
  <c r="J241" i="45"/>
  <c r="I241" i="45"/>
  <c r="J240" i="45"/>
  <c r="I240" i="45"/>
  <c r="J239" i="45"/>
  <c r="I239" i="45"/>
  <c r="J238" i="45"/>
  <c r="I238" i="45"/>
  <c r="J237" i="45"/>
  <c r="I237" i="45"/>
  <c r="J236" i="45"/>
  <c r="I236" i="45"/>
  <c r="J235" i="45"/>
  <c r="I235" i="45"/>
  <c r="J234" i="45"/>
  <c r="I234" i="45"/>
  <c r="J233" i="45"/>
  <c r="I233" i="45"/>
  <c r="J232" i="45"/>
  <c r="I232" i="45"/>
  <c r="J231" i="45"/>
  <c r="I231" i="45"/>
  <c r="J230" i="45"/>
  <c r="I230" i="45"/>
  <c r="J229" i="45"/>
  <c r="I229" i="45"/>
  <c r="J228" i="45"/>
  <c r="I228" i="45"/>
  <c r="J227" i="45"/>
  <c r="I227" i="45"/>
  <c r="J226" i="45"/>
  <c r="I226" i="45"/>
  <c r="J225" i="45"/>
  <c r="I225" i="45"/>
  <c r="J224" i="45"/>
  <c r="I224" i="45"/>
  <c r="J223" i="45"/>
  <c r="I223" i="45"/>
  <c r="J222" i="45"/>
  <c r="I222" i="45"/>
  <c r="J221" i="45"/>
  <c r="I221" i="45"/>
  <c r="J220" i="45"/>
  <c r="I220" i="45"/>
  <c r="J219" i="45"/>
  <c r="I219" i="45"/>
  <c r="J218" i="45"/>
  <c r="I218" i="45"/>
  <c r="J217" i="45"/>
  <c r="I217" i="45"/>
  <c r="J216" i="45"/>
  <c r="I216" i="45"/>
  <c r="J215" i="45"/>
  <c r="I215" i="45"/>
  <c r="J214" i="45"/>
  <c r="I214" i="45"/>
  <c r="J213" i="45"/>
  <c r="I213" i="45"/>
  <c r="J212" i="45"/>
  <c r="I212" i="45"/>
  <c r="J211" i="45"/>
  <c r="I211" i="45"/>
  <c r="J210" i="45"/>
  <c r="I210" i="45"/>
  <c r="J209" i="45"/>
  <c r="I209" i="45"/>
  <c r="J208" i="45"/>
  <c r="I208" i="45"/>
  <c r="J207" i="45"/>
  <c r="I207" i="45"/>
  <c r="J206" i="45"/>
  <c r="I206" i="45"/>
  <c r="J205" i="45"/>
  <c r="I205" i="45"/>
  <c r="J204" i="45"/>
  <c r="I204" i="45"/>
  <c r="J203" i="45"/>
  <c r="I203" i="45"/>
  <c r="J202" i="45"/>
  <c r="I202" i="45"/>
  <c r="J201" i="45"/>
  <c r="I201" i="45"/>
  <c r="J200" i="45"/>
  <c r="I200" i="45"/>
  <c r="J199" i="45"/>
  <c r="I199" i="45"/>
  <c r="J198" i="45"/>
  <c r="I198" i="45"/>
  <c r="J197" i="45"/>
  <c r="I197" i="45"/>
  <c r="J196" i="45"/>
  <c r="I196" i="45"/>
  <c r="J195" i="45"/>
  <c r="I195" i="45"/>
  <c r="J194" i="45"/>
  <c r="I194" i="45"/>
  <c r="J193" i="45"/>
  <c r="I193" i="45"/>
  <c r="J192" i="45"/>
  <c r="I192" i="45"/>
  <c r="J191" i="45"/>
  <c r="I191" i="45"/>
  <c r="J190" i="45"/>
  <c r="I190" i="45"/>
  <c r="J189" i="45"/>
  <c r="I189" i="45"/>
  <c r="J188" i="45"/>
  <c r="I188" i="45"/>
  <c r="J187" i="45"/>
  <c r="I187" i="45"/>
  <c r="J186" i="45"/>
  <c r="I186" i="45"/>
  <c r="J185" i="45"/>
  <c r="I185" i="45"/>
  <c r="J184" i="45"/>
  <c r="I184" i="45"/>
  <c r="J183" i="45"/>
  <c r="I183" i="45"/>
  <c r="J182" i="45"/>
  <c r="I182" i="45"/>
  <c r="J181" i="45"/>
  <c r="I181" i="45"/>
  <c r="J180" i="45"/>
  <c r="I180" i="45"/>
  <c r="J179" i="45"/>
  <c r="I179" i="45"/>
  <c r="J178" i="45"/>
  <c r="I178" i="45"/>
  <c r="J177" i="45"/>
  <c r="I177" i="45"/>
  <c r="J176" i="45"/>
  <c r="I176" i="45"/>
  <c r="J175" i="45"/>
  <c r="I175" i="45"/>
  <c r="J174" i="45"/>
  <c r="I174" i="45"/>
  <c r="J173" i="45"/>
  <c r="I173" i="45"/>
  <c r="J172" i="45"/>
  <c r="I172" i="45"/>
  <c r="J171" i="45"/>
  <c r="I171" i="45"/>
  <c r="J170" i="45"/>
  <c r="I170" i="45"/>
  <c r="J169" i="45"/>
  <c r="I169" i="45"/>
  <c r="J168" i="45"/>
  <c r="I168" i="45"/>
  <c r="J167" i="45"/>
  <c r="I167" i="45"/>
  <c r="J166" i="45"/>
  <c r="I166" i="45"/>
  <c r="J165" i="45"/>
  <c r="I165" i="45"/>
  <c r="J164" i="45"/>
  <c r="I164" i="45"/>
  <c r="J163" i="45"/>
  <c r="I163" i="45"/>
  <c r="J162" i="45"/>
  <c r="I162" i="45"/>
  <c r="J161" i="45"/>
  <c r="I161" i="45"/>
  <c r="J160" i="45"/>
  <c r="I160" i="45"/>
  <c r="J159" i="45"/>
  <c r="I159" i="45"/>
  <c r="J158" i="45"/>
  <c r="I158" i="45"/>
  <c r="J157" i="45"/>
  <c r="I157" i="45"/>
  <c r="J156" i="45"/>
  <c r="I156" i="45"/>
  <c r="J155" i="45"/>
  <c r="I155" i="45"/>
  <c r="J154" i="45"/>
  <c r="I154" i="45"/>
  <c r="J153" i="45"/>
  <c r="I153" i="45"/>
  <c r="J152" i="45"/>
  <c r="I152" i="45"/>
  <c r="J151" i="45"/>
  <c r="I151" i="45"/>
  <c r="J150" i="45"/>
  <c r="I150" i="45"/>
  <c r="J149" i="45"/>
  <c r="I149" i="45"/>
  <c r="J148" i="45"/>
  <c r="I148" i="45"/>
  <c r="J147" i="45"/>
  <c r="I147" i="45"/>
  <c r="J146" i="45"/>
  <c r="I146" i="45"/>
  <c r="J145" i="45"/>
  <c r="I145" i="45"/>
  <c r="J144" i="45"/>
  <c r="I144" i="45"/>
  <c r="J143" i="45"/>
  <c r="I143" i="45"/>
  <c r="J142" i="45"/>
  <c r="I142" i="45"/>
  <c r="J141" i="45"/>
  <c r="I141" i="45"/>
  <c r="J140" i="45"/>
  <c r="I140" i="45"/>
  <c r="J139" i="45"/>
  <c r="I139" i="45"/>
  <c r="J138" i="45"/>
  <c r="I138" i="45"/>
  <c r="J137" i="45"/>
  <c r="I137" i="45"/>
  <c r="J136" i="45"/>
  <c r="I136" i="45"/>
  <c r="J135" i="45"/>
  <c r="I135" i="45"/>
  <c r="J134" i="45"/>
  <c r="I134" i="45"/>
  <c r="J133" i="45"/>
  <c r="I133" i="45"/>
  <c r="J132" i="45"/>
  <c r="I132" i="45"/>
  <c r="J131" i="45"/>
  <c r="I131" i="45"/>
  <c r="J130" i="45"/>
  <c r="I130" i="45"/>
  <c r="J129" i="45"/>
  <c r="I129" i="45"/>
  <c r="J128" i="45"/>
  <c r="I128" i="45"/>
  <c r="J127" i="45"/>
  <c r="I127" i="45"/>
  <c r="J126" i="45"/>
  <c r="I126" i="45"/>
  <c r="J125" i="45"/>
  <c r="I125" i="45"/>
  <c r="J124" i="45"/>
  <c r="I124" i="45"/>
  <c r="J123" i="45"/>
  <c r="I123" i="45"/>
  <c r="J122" i="45"/>
  <c r="I122" i="45"/>
  <c r="J121" i="45"/>
  <c r="I121" i="45"/>
  <c r="J120" i="45"/>
  <c r="I120" i="45"/>
  <c r="J119" i="45"/>
  <c r="I119" i="45"/>
  <c r="J118" i="45"/>
  <c r="I118" i="45"/>
  <c r="J117" i="45"/>
  <c r="I117" i="45"/>
  <c r="J116" i="45"/>
  <c r="I116" i="45"/>
  <c r="J115" i="45"/>
  <c r="I115" i="45"/>
  <c r="J114" i="45"/>
  <c r="I114" i="45"/>
  <c r="J113" i="45"/>
  <c r="I113" i="45"/>
  <c r="J112" i="45"/>
  <c r="I112" i="45"/>
  <c r="J111" i="45"/>
  <c r="I111" i="45"/>
  <c r="J110" i="45"/>
  <c r="I110" i="45"/>
  <c r="J109" i="45"/>
  <c r="I109" i="45"/>
  <c r="J259" i="16" l="1"/>
  <c r="I259" i="16"/>
  <c r="J258" i="16"/>
  <c r="I258" i="16"/>
  <c r="J257" i="16"/>
  <c r="I257" i="16"/>
  <c r="J256" i="16"/>
  <c r="I256" i="16"/>
  <c r="J255" i="16"/>
  <c r="I255" i="16"/>
  <c r="J254" i="16"/>
  <c r="I254" i="16"/>
  <c r="J253" i="16"/>
  <c r="I253" i="16"/>
  <c r="J252" i="16"/>
  <c r="I252" i="16"/>
  <c r="J251" i="16"/>
  <c r="I251" i="16"/>
  <c r="J250" i="16"/>
  <c r="I250" i="16"/>
  <c r="J249" i="16"/>
  <c r="I249" i="16"/>
  <c r="J248" i="16"/>
  <c r="I248" i="16"/>
  <c r="J247" i="16"/>
  <c r="I247" i="16"/>
  <c r="J246" i="16"/>
  <c r="I246" i="16"/>
  <c r="J245" i="16"/>
  <c r="I245" i="16"/>
  <c r="J244" i="16"/>
  <c r="I244" i="16"/>
  <c r="J243" i="16"/>
  <c r="I243" i="16"/>
  <c r="J242" i="16"/>
  <c r="I242" i="16"/>
  <c r="J241" i="16"/>
  <c r="I241" i="16"/>
  <c r="J240" i="16"/>
  <c r="I240" i="16"/>
  <c r="J239" i="16"/>
  <c r="I239" i="16"/>
  <c r="J238" i="16"/>
  <c r="I238" i="16"/>
  <c r="J237" i="16"/>
  <c r="I237" i="16"/>
  <c r="J236" i="16"/>
  <c r="I236" i="16"/>
  <c r="J235" i="16"/>
  <c r="I235" i="16"/>
  <c r="J234" i="16"/>
  <c r="I234" i="16"/>
  <c r="J233" i="16"/>
  <c r="I233" i="16"/>
  <c r="J232" i="16"/>
  <c r="I232" i="16"/>
  <c r="J231" i="16"/>
  <c r="I231" i="16"/>
  <c r="J230" i="16"/>
  <c r="I230" i="16"/>
  <c r="J229" i="16"/>
  <c r="I229" i="16"/>
  <c r="J228" i="16"/>
  <c r="I228" i="16"/>
  <c r="J227" i="16"/>
  <c r="I227" i="16"/>
  <c r="J226" i="16"/>
  <c r="I226" i="16"/>
  <c r="J225" i="16"/>
  <c r="I225" i="16"/>
  <c r="J224" i="16"/>
  <c r="I224" i="16"/>
  <c r="J223" i="16"/>
  <c r="I223" i="16"/>
  <c r="J222" i="16"/>
  <c r="I222" i="16"/>
  <c r="J221" i="16"/>
  <c r="I221" i="16"/>
  <c r="J220" i="16"/>
  <c r="I220" i="16"/>
  <c r="J219" i="16"/>
  <c r="I219" i="16"/>
  <c r="J218" i="16"/>
  <c r="I218" i="16"/>
  <c r="J217" i="16"/>
  <c r="I217" i="16"/>
  <c r="J216" i="16"/>
  <c r="I216" i="16"/>
  <c r="J215" i="16"/>
  <c r="I215" i="16"/>
  <c r="J214" i="16"/>
  <c r="I214" i="16"/>
  <c r="J213" i="16"/>
  <c r="I213" i="16"/>
  <c r="J212" i="16"/>
  <c r="I212" i="16"/>
  <c r="J211" i="16"/>
  <c r="I211" i="16"/>
  <c r="J210" i="16"/>
  <c r="I210" i="16"/>
  <c r="J209" i="16"/>
  <c r="I209" i="16"/>
  <c r="J208" i="16"/>
  <c r="I208" i="16"/>
  <c r="J207" i="16"/>
  <c r="I207" i="16"/>
  <c r="J206" i="16"/>
  <c r="I206" i="16"/>
  <c r="J205" i="16"/>
  <c r="I205" i="16"/>
  <c r="J204" i="16"/>
  <c r="I204" i="16"/>
  <c r="J203" i="16"/>
  <c r="I203" i="16"/>
  <c r="J202" i="16"/>
  <c r="I202" i="16"/>
  <c r="J201" i="16"/>
  <c r="I201" i="16"/>
  <c r="J200" i="16"/>
  <c r="I200" i="16"/>
  <c r="J199" i="16"/>
  <c r="I199" i="16"/>
  <c r="J198" i="16"/>
  <c r="I198" i="16"/>
  <c r="J197" i="16"/>
  <c r="I197" i="16"/>
  <c r="J196" i="16"/>
  <c r="I196" i="16"/>
  <c r="J195" i="16"/>
  <c r="I195" i="16"/>
  <c r="J194" i="16"/>
  <c r="I194" i="16"/>
  <c r="J193" i="16"/>
  <c r="I193" i="16"/>
  <c r="J192" i="16"/>
  <c r="I192" i="16"/>
  <c r="J191" i="16"/>
  <c r="I191" i="16"/>
  <c r="J190" i="16"/>
  <c r="I190" i="16"/>
  <c r="J189" i="16"/>
  <c r="I189" i="16"/>
  <c r="J188" i="16"/>
  <c r="I188" i="16"/>
  <c r="J187" i="16"/>
  <c r="I187" i="16"/>
  <c r="J186" i="16"/>
  <c r="I186" i="16"/>
  <c r="J185" i="16"/>
  <c r="I185" i="16"/>
  <c r="J184" i="16"/>
  <c r="I184" i="16"/>
  <c r="J183" i="16"/>
  <c r="I183" i="16"/>
  <c r="J182" i="16"/>
  <c r="I182" i="16"/>
  <c r="J181" i="16"/>
  <c r="I181" i="16"/>
  <c r="J180" i="16"/>
  <c r="I180" i="16"/>
  <c r="J179" i="16"/>
  <c r="I179" i="16"/>
  <c r="J178" i="16"/>
  <c r="I178" i="16"/>
  <c r="J177" i="16"/>
  <c r="I177" i="16"/>
  <c r="J176" i="16"/>
  <c r="I176" i="16"/>
  <c r="J175" i="16"/>
  <c r="I175" i="16"/>
  <c r="J174" i="16"/>
  <c r="I174" i="16"/>
  <c r="J173" i="16"/>
  <c r="I173" i="16"/>
  <c r="J172" i="16"/>
  <c r="I172" i="16"/>
  <c r="J171" i="16"/>
  <c r="I171" i="16"/>
  <c r="J170" i="16"/>
  <c r="I170" i="16"/>
  <c r="J169" i="16"/>
  <c r="I169" i="16"/>
  <c r="J168" i="16"/>
  <c r="I168" i="16"/>
  <c r="J167" i="16"/>
  <c r="I167" i="16"/>
  <c r="J166" i="16"/>
  <c r="I166" i="16"/>
  <c r="J165" i="16"/>
  <c r="I165" i="16"/>
  <c r="J164" i="16"/>
  <c r="I164" i="16"/>
  <c r="J163" i="16"/>
  <c r="I163" i="16"/>
  <c r="J162" i="16"/>
  <c r="I162" i="16"/>
  <c r="J161" i="16"/>
  <c r="I161" i="16"/>
  <c r="J160" i="16"/>
  <c r="I160" i="16"/>
  <c r="J159" i="16"/>
  <c r="I159" i="16"/>
  <c r="J158" i="16"/>
  <c r="I158" i="16"/>
  <c r="J157" i="16"/>
  <c r="I157" i="16"/>
  <c r="J156" i="16"/>
  <c r="I156" i="16"/>
  <c r="J155" i="16"/>
  <c r="I155" i="16"/>
  <c r="J154" i="16"/>
  <c r="I154" i="16"/>
  <c r="J153" i="16"/>
  <c r="I153" i="16"/>
  <c r="J152" i="16"/>
  <c r="I152" i="16"/>
  <c r="J151" i="16"/>
  <c r="I151" i="16"/>
  <c r="J150" i="16"/>
  <c r="I150" i="16"/>
  <c r="J149" i="16"/>
  <c r="I149" i="16"/>
  <c r="J148" i="16"/>
  <c r="I148" i="16"/>
  <c r="J147" i="16"/>
  <c r="I147" i="16"/>
  <c r="J146" i="16"/>
  <c r="I146" i="16"/>
  <c r="J145" i="16"/>
  <c r="I145" i="16"/>
  <c r="J144" i="16"/>
  <c r="I144" i="16"/>
  <c r="J143" i="16"/>
  <c r="I143" i="16"/>
  <c r="J142" i="16"/>
  <c r="I142" i="16"/>
  <c r="J141" i="16"/>
  <c r="I141" i="16"/>
  <c r="J140" i="16"/>
  <c r="I140" i="16"/>
  <c r="J139" i="16"/>
  <c r="I139" i="16"/>
  <c r="J138" i="16"/>
  <c r="I138" i="16"/>
  <c r="J137" i="16"/>
  <c r="I137" i="16"/>
  <c r="J136" i="16"/>
  <c r="I136" i="16"/>
  <c r="J135" i="16"/>
  <c r="I135" i="16"/>
  <c r="J134" i="16"/>
  <c r="I134" i="16"/>
  <c r="J133" i="16"/>
  <c r="I133" i="16"/>
  <c r="J132" i="16"/>
  <c r="I132" i="16"/>
  <c r="J131" i="16"/>
  <c r="I131" i="16"/>
  <c r="J130" i="16"/>
  <c r="I130" i="16"/>
  <c r="J129" i="16"/>
  <c r="I129" i="16"/>
  <c r="J128" i="16"/>
  <c r="I128" i="16"/>
  <c r="J127" i="16"/>
  <c r="I127" i="16"/>
  <c r="J126" i="16"/>
  <c r="I126" i="16"/>
  <c r="J125" i="16"/>
  <c r="I125" i="16"/>
  <c r="J124" i="16"/>
  <c r="I124" i="16"/>
  <c r="J123" i="16"/>
  <c r="I123" i="16"/>
  <c r="J122" i="16"/>
  <c r="I122" i="16"/>
  <c r="J121" i="16"/>
  <c r="I121" i="16"/>
  <c r="J120" i="16"/>
  <c r="I120" i="16"/>
  <c r="J119" i="16"/>
  <c r="I119" i="16"/>
  <c r="J118" i="16"/>
  <c r="I118" i="16"/>
  <c r="J117" i="16"/>
  <c r="I117" i="16"/>
  <c r="J116" i="16"/>
  <c r="I116" i="16"/>
  <c r="J115" i="16"/>
  <c r="I115" i="16"/>
  <c r="J114" i="16"/>
  <c r="I114" i="16"/>
  <c r="J113" i="16"/>
  <c r="I113" i="16"/>
  <c r="J112" i="16"/>
  <c r="I112" i="16"/>
  <c r="J111" i="16"/>
  <c r="I111" i="16"/>
  <c r="J110" i="16"/>
  <c r="I110" i="16"/>
  <c r="J109" i="16"/>
  <c r="I109" i="16"/>
  <c r="P11" i="25" l="1"/>
  <c r="Q11" i="25"/>
  <c r="Q310" i="25"/>
  <c r="Q309" i="25"/>
  <c r="Q308" i="25"/>
  <c r="Q307" i="25"/>
  <c r="Q306" i="25"/>
  <c r="Q305" i="25"/>
  <c r="Q304" i="25"/>
  <c r="Q303" i="25"/>
  <c r="Q302" i="25"/>
  <c r="Q301" i="25"/>
  <c r="Q300" i="25"/>
  <c r="Q299" i="25"/>
  <c r="Q298" i="25"/>
  <c r="Q297" i="25"/>
  <c r="Q296" i="25"/>
  <c r="Q295" i="25"/>
  <c r="Q294" i="25"/>
  <c r="Q293" i="25"/>
  <c r="Q292" i="25"/>
  <c r="Q291" i="25"/>
  <c r="Q290" i="25"/>
  <c r="Q289" i="25"/>
  <c r="Q288" i="25"/>
  <c r="Q287" i="25"/>
  <c r="Q286" i="25"/>
  <c r="Q285" i="25"/>
  <c r="Q284" i="25"/>
  <c r="Q283" i="25"/>
  <c r="Q282" i="25"/>
  <c r="Q281" i="25"/>
  <c r="Q280" i="25"/>
  <c r="Q279" i="25"/>
  <c r="Q278" i="25"/>
  <c r="Q277" i="25"/>
  <c r="Q276" i="25"/>
  <c r="Q275" i="25"/>
  <c r="Q274" i="25"/>
  <c r="Q273" i="25"/>
  <c r="Q272" i="25"/>
  <c r="Q271" i="25"/>
  <c r="Q270" i="25"/>
  <c r="Q269" i="25"/>
  <c r="Q268" i="25"/>
  <c r="Q267" i="25"/>
  <c r="Q266" i="25"/>
  <c r="Q265" i="25"/>
  <c r="Q264" i="25"/>
  <c r="Q263" i="25"/>
  <c r="Q262" i="25"/>
  <c r="Q261" i="25"/>
  <c r="Q209" i="25"/>
  <c r="Q208" i="25"/>
  <c r="Q207" i="25"/>
  <c r="Q206" i="25"/>
  <c r="Q205" i="25"/>
  <c r="Q204" i="25"/>
  <c r="Q203" i="25"/>
  <c r="Q202" i="25"/>
  <c r="Q201" i="25"/>
  <c r="Q200" i="25"/>
  <c r="Q199" i="25"/>
  <c r="Q198" i="25"/>
  <c r="Q197" i="25"/>
  <c r="Q196" i="25"/>
  <c r="Q195" i="25"/>
  <c r="Q194" i="25"/>
  <c r="Q193" i="25"/>
  <c r="Q192" i="25"/>
  <c r="Q191" i="25"/>
  <c r="Q190" i="25"/>
  <c r="Q189" i="25"/>
  <c r="Q188" i="25"/>
  <c r="Q187" i="25"/>
  <c r="Q186" i="25"/>
  <c r="Q185" i="25"/>
  <c r="Q184" i="25"/>
  <c r="Q183" i="25"/>
  <c r="Q182" i="25"/>
  <c r="Q181" i="25"/>
  <c r="Q180" i="25"/>
  <c r="Q179" i="25"/>
  <c r="Q178" i="25"/>
  <c r="Q177" i="25"/>
  <c r="Q176" i="25"/>
  <c r="Q175" i="25"/>
  <c r="Q174" i="25"/>
  <c r="Q173" i="25"/>
  <c r="Q172" i="25"/>
  <c r="Q171" i="25"/>
  <c r="Q170" i="25"/>
  <c r="Q169" i="25"/>
  <c r="Q168" i="25"/>
  <c r="Q167" i="25"/>
  <c r="Q166" i="25"/>
  <c r="Q165" i="25"/>
  <c r="Q164" i="25"/>
  <c r="Q163" i="25"/>
  <c r="Q162" i="25"/>
  <c r="Q161" i="25"/>
  <c r="Q160" i="25"/>
  <c r="Q159" i="25"/>
  <c r="Q158" i="25"/>
  <c r="Q157" i="25"/>
  <c r="Q156" i="25"/>
  <c r="Q155" i="25"/>
  <c r="Q154" i="25"/>
  <c r="Q153" i="25"/>
  <c r="Q152" i="25"/>
  <c r="Q151" i="25"/>
  <c r="Q150" i="25"/>
  <c r="Q149" i="25"/>
  <c r="Q148" i="25"/>
  <c r="Q147" i="25"/>
  <c r="Q146" i="25"/>
  <c r="Q145" i="25"/>
  <c r="Q144" i="25"/>
  <c r="Q143" i="25"/>
  <c r="Q142" i="25"/>
  <c r="Q141" i="25"/>
  <c r="Q140" i="25"/>
  <c r="Q139" i="25"/>
  <c r="Q138" i="25"/>
  <c r="Q137" i="25"/>
  <c r="Q136" i="25"/>
  <c r="Q135" i="25"/>
  <c r="Q134" i="25"/>
  <c r="Q133" i="25"/>
  <c r="Q132" i="25"/>
  <c r="Q131" i="25"/>
  <c r="Q130" i="25"/>
  <c r="Q129" i="25"/>
  <c r="Q128" i="25"/>
  <c r="Q127" i="25"/>
  <c r="Q126" i="25"/>
  <c r="Q125" i="25"/>
  <c r="Q124" i="25"/>
  <c r="Q123" i="25"/>
  <c r="Q122" i="25"/>
  <c r="Q121" i="25"/>
  <c r="Q120" i="25"/>
  <c r="Q119" i="25"/>
  <c r="Q118" i="25"/>
  <c r="Q117" i="25"/>
  <c r="Q116" i="25"/>
  <c r="Q115" i="25"/>
  <c r="Q114" i="25"/>
  <c r="Q113" i="25"/>
  <c r="Q112" i="25"/>
  <c r="Q111" i="25"/>
  <c r="Q110" i="25"/>
  <c r="Q109" i="25"/>
  <c r="Q108" i="25"/>
  <c r="Q107" i="25"/>
  <c r="Q106" i="25"/>
  <c r="Q105" i="25"/>
  <c r="Q104" i="25"/>
  <c r="Q103" i="25"/>
  <c r="Q102" i="25"/>
  <c r="Q101" i="25"/>
  <c r="Q100" i="25"/>
  <c r="Q99" i="25"/>
  <c r="Q98" i="25"/>
  <c r="Q97" i="25"/>
  <c r="Q96" i="25"/>
  <c r="Q95" i="25"/>
  <c r="Q94" i="25"/>
  <c r="Q93" i="25"/>
  <c r="Q92" i="25"/>
  <c r="Q91" i="25"/>
  <c r="Q90" i="25"/>
  <c r="Q89" i="25"/>
  <c r="Q88" i="25"/>
  <c r="Q87" i="25"/>
  <c r="Q86" i="25"/>
  <c r="Q85" i="25"/>
  <c r="Q84" i="25"/>
  <c r="Q83" i="25"/>
  <c r="Q82" i="25"/>
  <c r="Q81" i="25"/>
  <c r="Q80" i="25"/>
  <c r="Q79" i="25"/>
  <c r="Q78" i="25"/>
  <c r="Q77" i="25"/>
  <c r="Q76" i="25"/>
  <c r="Q75" i="25"/>
  <c r="Q74" i="25"/>
  <c r="Q73" i="25"/>
  <c r="Q72" i="25"/>
  <c r="Q71" i="25"/>
  <c r="Q70" i="25"/>
  <c r="Q69" i="25"/>
  <c r="Q68" i="25"/>
  <c r="Q67" i="25"/>
  <c r="Q66" i="25"/>
  <c r="Q65" i="25"/>
  <c r="Q64" i="25"/>
  <c r="Q63" i="25"/>
  <c r="Q62" i="25"/>
  <c r="Q61" i="25"/>
  <c r="Q60" i="25"/>
  <c r="Q59" i="25"/>
  <c r="Q58" i="25"/>
  <c r="Q57" i="25"/>
  <c r="Q56" i="25"/>
  <c r="Q55" i="25"/>
  <c r="Q54" i="25"/>
  <c r="Q53" i="25"/>
  <c r="Q52" i="25"/>
  <c r="Q51" i="25"/>
  <c r="Q50" i="25"/>
  <c r="Q49" i="25"/>
  <c r="Q48" i="25"/>
  <c r="Q47" i="25"/>
  <c r="Q46" i="25"/>
  <c r="Q45" i="25"/>
  <c r="Q44" i="25"/>
  <c r="Q43" i="25"/>
  <c r="Q42" i="25"/>
  <c r="Q41" i="25"/>
  <c r="Q40" i="25"/>
  <c r="Q39" i="25"/>
  <c r="Q38" i="25"/>
  <c r="Q37" i="25"/>
  <c r="Q36" i="25"/>
  <c r="Q35" i="25"/>
  <c r="Q34" i="25"/>
  <c r="Q33" i="25"/>
  <c r="Q32" i="25"/>
  <c r="Q31" i="25"/>
  <c r="Q30" i="25"/>
  <c r="Q29" i="25"/>
  <c r="Q28" i="25"/>
  <c r="Q27" i="25"/>
  <c r="Q26" i="25"/>
  <c r="Q25" i="25"/>
  <c r="Q24" i="25"/>
  <c r="Q23" i="25"/>
  <c r="Q22" i="25"/>
  <c r="Q21" i="25"/>
  <c r="Q20" i="25"/>
  <c r="Q19" i="25"/>
  <c r="Q18" i="25"/>
  <c r="Q17" i="25"/>
  <c r="Q16" i="25"/>
  <c r="Q15" i="25"/>
  <c r="Q14" i="25"/>
  <c r="Q12" i="25"/>
  <c r="N6" i="25"/>
  <c r="P309" i="24"/>
  <c r="O309" i="24"/>
  <c r="P308" i="24"/>
  <c r="O308" i="24"/>
  <c r="P307" i="24"/>
  <c r="O307" i="24"/>
  <c r="P306" i="24"/>
  <c r="O306" i="24"/>
  <c r="P305" i="24"/>
  <c r="O305" i="24"/>
  <c r="P304" i="24"/>
  <c r="O304" i="24"/>
  <c r="P303" i="24"/>
  <c r="O303" i="24"/>
  <c r="P302" i="24"/>
  <c r="O302" i="24"/>
  <c r="P301" i="24"/>
  <c r="O301" i="24"/>
  <c r="P300" i="24"/>
  <c r="O300" i="24"/>
  <c r="P299" i="24"/>
  <c r="O299" i="24"/>
  <c r="P298" i="24"/>
  <c r="O298" i="24"/>
  <c r="P297" i="24"/>
  <c r="O297" i="24"/>
  <c r="P296" i="24"/>
  <c r="O296" i="24"/>
  <c r="P295" i="24"/>
  <c r="O295" i="24"/>
  <c r="P294" i="24"/>
  <c r="O294" i="24"/>
  <c r="P293" i="24"/>
  <c r="O293" i="24"/>
  <c r="P292" i="24"/>
  <c r="O292" i="24"/>
  <c r="P291" i="24"/>
  <c r="O291" i="24"/>
  <c r="P290" i="24"/>
  <c r="O290" i="24"/>
  <c r="P289" i="24"/>
  <c r="O289" i="24"/>
  <c r="P288" i="24"/>
  <c r="O288" i="24"/>
  <c r="P287" i="24"/>
  <c r="O287" i="24"/>
  <c r="P286" i="24"/>
  <c r="O286" i="24"/>
  <c r="P285" i="24"/>
  <c r="O285" i="24"/>
  <c r="P284" i="24"/>
  <c r="O284" i="24"/>
  <c r="P283" i="24"/>
  <c r="O283" i="24"/>
  <c r="P282" i="24"/>
  <c r="O282" i="24"/>
  <c r="P281" i="24"/>
  <c r="O281" i="24"/>
  <c r="P280" i="24"/>
  <c r="O280" i="24"/>
  <c r="P279" i="24"/>
  <c r="O279" i="24"/>
  <c r="P278" i="24"/>
  <c r="O278" i="24"/>
  <c r="P277" i="24"/>
  <c r="O277" i="24"/>
  <c r="P276" i="24"/>
  <c r="O276" i="24"/>
  <c r="P275" i="24"/>
  <c r="O275" i="24"/>
  <c r="P274" i="24"/>
  <c r="O274" i="24"/>
  <c r="P273" i="24"/>
  <c r="O273" i="24"/>
  <c r="P272" i="24"/>
  <c r="O272" i="24"/>
  <c r="P271" i="24"/>
  <c r="O271" i="24"/>
  <c r="P270" i="24"/>
  <c r="O270" i="24"/>
  <c r="P269" i="24"/>
  <c r="O269" i="24"/>
  <c r="P268" i="24"/>
  <c r="O268" i="24"/>
  <c r="P267" i="24"/>
  <c r="O267" i="24"/>
  <c r="P266" i="24"/>
  <c r="O266" i="24"/>
  <c r="P265" i="24"/>
  <c r="O265" i="24"/>
  <c r="P264" i="24"/>
  <c r="O264" i="24"/>
  <c r="P263" i="24"/>
  <c r="O263" i="24"/>
  <c r="P262" i="24"/>
  <c r="O262" i="24"/>
  <c r="P261" i="24"/>
  <c r="O261" i="24"/>
  <c r="P159" i="24"/>
  <c r="O159" i="24"/>
  <c r="P158" i="24"/>
  <c r="O158" i="24"/>
  <c r="P157" i="24"/>
  <c r="O157" i="24"/>
  <c r="P156" i="24"/>
  <c r="O156" i="24"/>
  <c r="P155" i="24"/>
  <c r="O155" i="24"/>
  <c r="P154" i="24"/>
  <c r="O154" i="24"/>
  <c r="P153" i="24"/>
  <c r="O153" i="24"/>
  <c r="P152" i="24"/>
  <c r="O152" i="24"/>
  <c r="P151" i="24"/>
  <c r="O151" i="24"/>
  <c r="P150" i="24"/>
  <c r="O150" i="24"/>
  <c r="P149" i="24"/>
  <c r="O149" i="24"/>
  <c r="P148" i="24"/>
  <c r="O148" i="24"/>
  <c r="P147" i="24"/>
  <c r="O147" i="24"/>
  <c r="P146" i="24"/>
  <c r="O146" i="24"/>
  <c r="P145" i="24"/>
  <c r="O145" i="24"/>
  <c r="P144" i="24"/>
  <c r="O144" i="24"/>
  <c r="P143" i="24"/>
  <c r="O143" i="24"/>
  <c r="P142" i="24"/>
  <c r="O142" i="24"/>
  <c r="P141" i="24"/>
  <c r="O141" i="24"/>
  <c r="P140" i="24"/>
  <c r="O140" i="24"/>
  <c r="P139" i="24"/>
  <c r="O139" i="24"/>
  <c r="P138" i="24"/>
  <c r="O138" i="24"/>
  <c r="P137" i="24"/>
  <c r="O137" i="24"/>
  <c r="P136" i="24"/>
  <c r="O136" i="24"/>
  <c r="P135" i="24"/>
  <c r="O135" i="24"/>
  <c r="P134" i="24"/>
  <c r="O134" i="24"/>
  <c r="P133" i="24"/>
  <c r="O133" i="24"/>
  <c r="P132" i="24"/>
  <c r="O132" i="24"/>
  <c r="P131" i="24"/>
  <c r="O131" i="24"/>
  <c r="P130" i="24"/>
  <c r="O130" i="24"/>
  <c r="P129" i="24"/>
  <c r="O129" i="24"/>
  <c r="P128" i="24"/>
  <c r="O128" i="24"/>
  <c r="P127" i="24"/>
  <c r="O127" i="24"/>
  <c r="P126" i="24"/>
  <c r="O126" i="24"/>
  <c r="P125" i="24"/>
  <c r="O125" i="24"/>
  <c r="P124" i="24"/>
  <c r="O124" i="24"/>
  <c r="P123" i="24"/>
  <c r="O123" i="24"/>
  <c r="P122" i="24"/>
  <c r="O122" i="24"/>
  <c r="P121" i="24"/>
  <c r="O121" i="24"/>
  <c r="P120" i="24"/>
  <c r="O120" i="24"/>
  <c r="P119" i="24"/>
  <c r="O119" i="24"/>
  <c r="P118" i="24"/>
  <c r="O118" i="24"/>
  <c r="P117" i="24"/>
  <c r="O117" i="24"/>
  <c r="P116" i="24"/>
  <c r="O116" i="24"/>
  <c r="P115" i="24"/>
  <c r="O115" i="24"/>
  <c r="P114" i="24"/>
  <c r="O114" i="24"/>
  <c r="P113" i="24"/>
  <c r="O113" i="24"/>
  <c r="P112" i="24"/>
  <c r="O112" i="24"/>
  <c r="P111" i="24"/>
  <c r="O111" i="24"/>
  <c r="P110" i="24"/>
  <c r="O110" i="24"/>
  <c r="P109" i="24"/>
  <c r="O109" i="24"/>
  <c r="P108" i="24"/>
  <c r="O108" i="24"/>
  <c r="P107" i="24"/>
  <c r="O107" i="24"/>
  <c r="P106" i="24"/>
  <c r="O106" i="24"/>
  <c r="P105" i="24"/>
  <c r="O105" i="24"/>
  <c r="P104" i="24"/>
  <c r="O104" i="24"/>
  <c r="P103" i="24"/>
  <c r="O103" i="24"/>
  <c r="P102" i="24"/>
  <c r="O102" i="24"/>
  <c r="P101" i="24"/>
  <c r="O101" i="24"/>
  <c r="P100" i="24"/>
  <c r="O100" i="24"/>
  <c r="P99" i="24"/>
  <c r="O99" i="24"/>
  <c r="P98" i="24"/>
  <c r="O98" i="24"/>
  <c r="P97" i="24"/>
  <c r="O97" i="24"/>
  <c r="P96" i="24"/>
  <c r="O96" i="24"/>
  <c r="P95" i="24"/>
  <c r="O95" i="24"/>
  <c r="P94" i="24"/>
  <c r="O94" i="24"/>
  <c r="P93" i="24"/>
  <c r="O93" i="24"/>
  <c r="P92" i="24"/>
  <c r="O92" i="24"/>
  <c r="P91" i="24"/>
  <c r="O91" i="24"/>
  <c r="P90" i="24"/>
  <c r="O90" i="24"/>
  <c r="P89" i="24"/>
  <c r="O89" i="24"/>
  <c r="P88" i="24"/>
  <c r="O88" i="24"/>
  <c r="P87" i="24"/>
  <c r="O87" i="24"/>
  <c r="P86" i="24"/>
  <c r="O86" i="24"/>
  <c r="P85" i="24"/>
  <c r="O85" i="24"/>
  <c r="P84" i="24"/>
  <c r="O84" i="24"/>
  <c r="P83" i="24"/>
  <c r="O83" i="24"/>
  <c r="P82" i="24"/>
  <c r="O82" i="24"/>
  <c r="P81" i="24"/>
  <c r="O81" i="24"/>
  <c r="P80" i="24"/>
  <c r="O80" i="24"/>
  <c r="P79" i="24"/>
  <c r="O79" i="24"/>
  <c r="P78" i="24"/>
  <c r="O78" i="24"/>
  <c r="P77" i="24"/>
  <c r="O77" i="24"/>
  <c r="P76" i="24"/>
  <c r="O76" i="24"/>
  <c r="P75" i="24"/>
  <c r="O75" i="24"/>
  <c r="P74" i="24"/>
  <c r="O74" i="24"/>
  <c r="P73" i="24"/>
  <c r="O73" i="24"/>
  <c r="P72" i="24"/>
  <c r="O72" i="24"/>
  <c r="P71" i="24"/>
  <c r="O71" i="24"/>
  <c r="P70" i="24"/>
  <c r="O70" i="24"/>
  <c r="P69" i="24"/>
  <c r="O69" i="24"/>
  <c r="P68" i="24"/>
  <c r="O68" i="24"/>
  <c r="P67" i="24"/>
  <c r="O67" i="24"/>
  <c r="P66" i="24"/>
  <c r="O66" i="24"/>
  <c r="P65" i="24"/>
  <c r="O65" i="24"/>
  <c r="P64" i="24"/>
  <c r="O64" i="24"/>
  <c r="P63" i="24"/>
  <c r="O63" i="24"/>
  <c r="P62" i="24"/>
  <c r="O62" i="24"/>
  <c r="P61" i="24"/>
  <c r="O61" i="24"/>
  <c r="P60" i="24"/>
  <c r="O60" i="24"/>
  <c r="P59" i="24"/>
  <c r="O59" i="24"/>
  <c r="P58" i="24"/>
  <c r="O58" i="24"/>
  <c r="P57" i="24"/>
  <c r="O57" i="24"/>
  <c r="P56" i="24"/>
  <c r="O56" i="24"/>
  <c r="P55" i="24"/>
  <c r="O55" i="24"/>
  <c r="P54" i="24"/>
  <c r="O54" i="24"/>
  <c r="P53" i="24"/>
  <c r="O53" i="24"/>
  <c r="P52" i="24"/>
  <c r="O52" i="24"/>
  <c r="P51" i="24"/>
  <c r="O51" i="24"/>
  <c r="P50" i="24"/>
  <c r="O50" i="24"/>
  <c r="P49" i="24"/>
  <c r="O49" i="24"/>
  <c r="P48" i="24"/>
  <c r="O48" i="24"/>
  <c r="P47" i="24"/>
  <c r="O47" i="24"/>
  <c r="P46" i="24"/>
  <c r="O46" i="24"/>
  <c r="P45" i="24"/>
  <c r="O45" i="24"/>
  <c r="P44" i="24"/>
  <c r="O44" i="24"/>
  <c r="P43" i="24"/>
  <c r="O43" i="24"/>
  <c r="P42" i="24"/>
  <c r="O42" i="24"/>
  <c r="P41" i="24"/>
  <c r="O41" i="24"/>
  <c r="P40" i="24"/>
  <c r="O40" i="24"/>
  <c r="P39" i="24"/>
  <c r="O39" i="24"/>
  <c r="P38" i="24"/>
  <c r="O38" i="24"/>
  <c r="P37" i="24"/>
  <c r="O37" i="24"/>
  <c r="P36" i="24"/>
  <c r="O36" i="24"/>
  <c r="P35" i="24"/>
  <c r="O35" i="24"/>
  <c r="P34" i="24"/>
  <c r="O34" i="24"/>
  <c r="P33" i="24"/>
  <c r="O33" i="24"/>
  <c r="P32" i="24"/>
  <c r="O32" i="24"/>
  <c r="P31" i="24"/>
  <c r="O31" i="24"/>
  <c r="P30" i="24"/>
  <c r="O30" i="24"/>
  <c r="P29" i="24"/>
  <c r="O29" i="24"/>
  <c r="P28" i="24"/>
  <c r="O28" i="24"/>
  <c r="P27" i="24"/>
  <c r="O27" i="24"/>
  <c r="P26" i="24"/>
  <c r="O26" i="24"/>
  <c r="P25" i="24"/>
  <c r="O25" i="24"/>
  <c r="P24" i="24"/>
  <c r="O24" i="24"/>
  <c r="P23" i="24"/>
  <c r="O23" i="24"/>
  <c r="P22" i="24"/>
  <c r="O22" i="24"/>
  <c r="P21" i="24"/>
  <c r="O21" i="24"/>
  <c r="P20" i="24"/>
  <c r="O20" i="24"/>
  <c r="P19" i="24"/>
  <c r="O19" i="24"/>
  <c r="P18" i="24"/>
  <c r="O18" i="24"/>
  <c r="P17" i="24"/>
  <c r="O17" i="24"/>
  <c r="P16" i="24"/>
  <c r="O16" i="24"/>
  <c r="P15" i="24"/>
  <c r="O15" i="24"/>
  <c r="P11" i="24"/>
  <c r="O11" i="24"/>
  <c r="P10" i="24"/>
  <c r="N6" i="24"/>
  <c r="R259" i="23"/>
  <c r="R258" i="23"/>
  <c r="R257" i="23"/>
  <c r="R256" i="23"/>
  <c r="R255" i="23"/>
  <c r="R254" i="23"/>
  <c r="R253" i="23"/>
  <c r="R252" i="23"/>
  <c r="R251" i="23"/>
  <c r="R250" i="23"/>
  <c r="R249" i="23"/>
  <c r="R248" i="23"/>
  <c r="R247" i="23"/>
  <c r="R246" i="23"/>
  <c r="R245" i="23"/>
  <c r="R244" i="23"/>
  <c r="R243" i="23"/>
  <c r="R242" i="23"/>
  <c r="R241" i="23"/>
  <c r="R240" i="23"/>
  <c r="R239" i="23"/>
  <c r="R238" i="23"/>
  <c r="R237" i="23"/>
  <c r="R236" i="23"/>
  <c r="R235" i="23"/>
  <c r="R234" i="23"/>
  <c r="R233" i="23"/>
  <c r="R232" i="23"/>
  <c r="R231" i="23"/>
  <c r="R230" i="23"/>
  <c r="R229" i="23"/>
  <c r="R228" i="23"/>
  <c r="R227" i="23"/>
  <c r="R226" i="23"/>
  <c r="R225" i="23"/>
  <c r="R224" i="23"/>
  <c r="R223" i="23"/>
  <c r="R222" i="23"/>
  <c r="R221" i="23"/>
  <c r="R220" i="23"/>
  <c r="R219" i="23"/>
  <c r="R218" i="23"/>
  <c r="R217" i="23"/>
  <c r="R216" i="23"/>
  <c r="R215" i="23"/>
  <c r="R214" i="23"/>
  <c r="R213" i="23"/>
  <c r="R212" i="23"/>
  <c r="R211" i="23"/>
  <c r="R210" i="23"/>
  <c r="R209" i="23"/>
  <c r="R208" i="23"/>
  <c r="R207" i="23"/>
  <c r="R206" i="23"/>
  <c r="R205" i="23"/>
  <c r="R204" i="23"/>
  <c r="R203" i="23"/>
  <c r="R202" i="23"/>
  <c r="R201" i="23"/>
  <c r="R200" i="23"/>
  <c r="R199" i="23"/>
  <c r="R198" i="23"/>
  <c r="R197" i="23"/>
  <c r="R196" i="23"/>
  <c r="R195" i="23"/>
  <c r="R194" i="23"/>
  <c r="R193" i="23"/>
  <c r="R192" i="23"/>
  <c r="R191" i="23"/>
  <c r="R190" i="23"/>
  <c r="R189" i="23"/>
  <c r="R188" i="23"/>
  <c r="R187" i="23"/>
  <c r="R186" i="23"/>
  <c r="R185" i="23"/>
  <c r="R184" i="23"/>
  <c r="R183" i="23"/>
  <c r="R182" i="23"/>
  <c r="R181" i="23"/>
  <c r="R180" i="23"/>
  <c r="R179" i="23"/>
  <c r="R178" i="23"/>
  <c r="R177" i="23"/>
  <c r="R176" i="23"/>
  <c r="R175" i="23"/>
  <c r="R174" i="23"/>
  <c r="R173" i="23"/>
  <c r="R172" i="23"/>
  <c r="R171" i="23"/>
  <c r="R170" i="23"/>
  <c r="R169" i="23"/>
  <c r="R168" i="23"/>
  <c r="R167" i="23"/>
  <c r="R166" i="23"/>
  <c r="R165" i="23"/>
  <c r="R164" i="23"/>
  <c r="R163" i="23"/>
  <c r="R162" i="23"/>
  <c r="R161" i="23"/>
  <c r="R160" i="23"/>
  <c r="R159" i="23"/>
  <c r="R158" i="23"/>
  <c r="R157" i="23"/>
  <c r="R156" i="23"/>
  <c r="R155" i="23"/>
  <c r="R154" i="23"/>
  <c r="R153" i="23"/>
  <c r="R152" i="23"/>
  <c r="R151" i="23"/>
  <c r="R150" i="23"/>
  <c r="R149" i="23"/>
  <c r="R148" i="23"/>
  <c r="R147" i="23"/>
  <c r="R146" i="23"/>
  <c r="R145" i="23"/>
  <c r="R144" i="23"/>
  <c r="R143" i="23"/>
  <c r="R142" i="23"/>
  <c r="R141" i="23"/>
  <c r="R140" i="23"/>
  <c r="R139" i="23"/>
  <c r="R138" i="23"/>
  <c r="R137" i="23"/>
  <c r="R136" i="23"/>
  <c r="R135" i="23"/>
  <c r="R134" i="23"/>
  <c r="R133" i="23"/>
  <c r="R132" i="23"/>
  <c r="R131" i="23"/>
  <c r="R130" i="23"/>
  <c r="R129" i="23"/>
  <c r="R128" i="23"/>
  <c r="R127" i="23"/>
  <c r="R126" i="23"/>
  <c r="R125" i="23"/>
  <c r="R124" i="23"/>
  <c r="R123" i="23"/>
  <c r="R122" i="23"/>
  <c r="R121" i="23"/>
  <c r="R120" i="23"/>
  <c r="R119" i="23"/>
  <c r="R118" i="23"/>
  <c r="R117" i="23"/>
  <c r="R116" i="23"/>
  <c r="R115" i="23"/>
  <c r="R114" i="23"/>
  <c r="R113" i="23"/>
  <c r="R112" i="23"/>
  <c r="R111" i="23"/>
  <c r="R110" i="23"/>
  <c r="R109" i="23"/>
  <c r="R108" i="23"/>
  <c r="R107" i="23"/>
  <c r="R106" i="23"/>
  <c r="R105" i="23"/>
  <c r="R104" i="23"/>
  <c r="R103" i="23"/>
  <c r="R102" i="23"/>
  <c r="R101" i="23"/>
  <c r="R100" i="23"/>
  <c r="R99" i="23"/>
  <c r="R98" i="23"/>
  <c r="R97" i="23"/>
  <c r="R96" i="23"/>
  <c r="R95" i="23"/>
  <c r="R94" i="23"/>
  <c r="R93" i="23"/>
  <c r="R92" i="23"/>
  <c r="R91" i="23"/>
  <c r="R90" i="23"/>
  <c r="R89" i="23"/>
  <c r="R88" i="23"/>
  <c r="R87" i="23"/>
  <c r="R86" i="23"/>
  <c r="R85" i="23"/>
  <c r="R84" i="23"/>
  <c r="R83" i="23"/>
  <c r="R82" i="23"/>
  <c r="R81" i="23"/>
  <c r="R80" i="23"/>
  <c r="R79" i="23"/>
  <c r="R78" i="23"/>
  <c r="R77" i="23"/>
  <c r="R76" i="23"/>
  <c r="R75" i="23"/>
  <c r="R74" i="23"/>
  <c r="R73" i="23"/>
  <c r="R72" i="23"/>
  <c r="R71" i="23"/>
  <c r="R70" i="23"/>
  <c r="R69" i="23"/>
  <c r="R68" i="23"/>
  <c r="R67" i="23"/>
  <c r="R66" i="23"/>
  <c r="R65" i="23"/>
  <c r="R64" i="23"/>
  <c r="R63" i="23"/>
  <c r="R62" i="23"/>
  <c r="R61" i="23"/>
  <c r="R60" i="23"/>
  <c r="R59" i="23"/>
  <c r="R58" i="23"/>
  <c r="R57" i="23"/>
  <c r="R56" i="23"/>
  <c r="R55" i="23"/>
  <c r="R54" i="23"/>
  <c r="R53" i="23"/>
  <c r="R52" i="23"/>
  <c r="R51" i="23"/>
  <c r="R50" i="23"/>
  <c r="R49" i="23"/>
  <c r="R48" i="23"/>
  <c r="R47" i="23"/>
  <c r="R46" i="23"/>
  <c r="R45" i="23"/>
  <c r="R44" i="23"/>
  <c r="R43" i="23"/>
  <c r="R42" i="23"/>
  <c r="R41" i="23"/>
  <c r="R40" i="23"/>
  <c r="R39" i="23"/>
  <c r="R38" i="23"/>
  <c r="R37" i="23"/>
  <c r="R36" i="23"/>
  <c r="R35" i="23"/>
  <c r="R34" i="23"/>
  <c r="R33" i="23"/>
  <c r="R32" i="23"/>
  <c r="R31" i="23"/>
  <c r="R30" i="23"/>
  <c r="R29" i="23"/>
  <c r="R28" i="23"/>
  <c r="R27" i="23"/>
  <c r="R26" i="23"/>
  <c r="R25" i="23"/>
  <c r="R24" i="23"/>
  <c r="R23" i="23"/>
  <c r="R22" i="23"/>
  <c r="R21" i="23"/>
  <c r="R20" i="23"/>
  <c r="R19" i="23"/>
  <c r="R18" i="23"/>
  <c r="R17" i="23"/>
  <c r="R16" i="23"/>
  <c r="R15" i="23"/>
  <c r="R14" i="23"/>
  <c r="R13" i="23"/>
  <c r="R12" i="23"/>
  <c r="R11" i="23"/>
  <c r="R10" i="23"/>
  <c r="Q9" i="25" l="1"/>
  <c r="M11" i="25"/>
  <c r="T11" i="25"/>
  <c r="R11" i="25"/>
  <c r="S11" i="25"/>
  <c r="M17" i="24"/>
  <c r="S17" i="24"/>
  <c r="Q17" i="24"/>
  <c r="R17" i="24"/>
  <c r="M23" i="24"/>
  <c r="S23" i="24"/>
  <c r="Q23" i="24"/>
  <c r="R23" i="24"/>
  <c r="M31" i="24"/>
  <c r="S31" i="24"/>
  <c r="Q31" i="24"/>
  <c r="R31" i="24"/>
  <c r="M35" i="24"/>
  <c r="S35" i="24"/>
  <c r="R35" i="24"/>
  <c r="Q35" i="24"/>
  <c r="M37" i="24"/>
  <c r="S37" i="24"/>
  <c r="Q37" i="24"/>
  <c r="R37" i="24"/>
  <c r="M39" i="24"/>
  <c r="S39" i="24"/>
  <c r="Q39" i="24"/>
  <c r="R39" i="24"/>
  <c r="M41" i="24"/>
  <c r="S41" i="24"/>
  <c r="R41" i="24"/>
  <c r="Q41" i="24"/>
  <c r="M43" i="24"/>
  <c r="S43" i="24"/>
  <c r="R43" i="24"/>
  <c r="Q43" i="24"/>
  <c r="M45" i="24"/>
  <c r="S45" i="24"/>
  <c r="R45" i="24"/>
  <c r="Q45" i="24"/>
  <c r="M47" i="24"/>
  <c r="S47" i="24"/>
  <c r="R47" i="24"/>
  <c r="Q47" i="24"/>
  <c r="M49" i="24"/>
  <c r="S49" i="24"/>
  <c r="R49" i="24"/>
  <c r="Q49" i="24"/>
  <c r="M51" i="24"/>
  <c r="S51" i="24"/>
  <c r="R51" i="24"/>
  <c r="Q51" i="24"/>
  <c r="M53" i="24"/>
  <c r="S53" i="24"/>
  <c r="R53" i="24"/>
  <c r="Q53" i="24"/>
  <c r="M55" i="24"/>
  <c r="S55" i="24"/>
  <c r="R55" i="24"/>
  <c r="Q55" i="24"/>
  <c r="M57" i="24"/>
  <c r="S57" i="24"/>
  <c r="R57" i="24"/>
  <c r="Q57" i="24"/>
  <c r="M59" i="24"/>
  <c r="S59" i="24"/>
  <c r="R59" i="24"/>
  <c r="Q59" i="24"/>
  <c r="M61" i="24"/>
  <c r="S61" i="24"/>
  <c r="R61" i="24"/>
  <c r="Q61" i="24"/>
  <c r="M63" i="24"/>
  <c r="S63" i="24"/>
  <c r="R63" i="24"/>
  <c r="Q63" i="24"/>
  <c r="M65" i="24"/>
  <c r="S65" i="24"/>
  <c r="R65" i="24"/>
  <c r="Q65" i="24"/>
  <c r="M67" i="24"/>
  <c r="S67" i="24"/>
  <c r="R67" i="24"/>
  <c r="Q67" i="24"/>
  <c r="M69" i="24"/>
  <c r="S69" i="24"/>
  <c r="R69" i="24"/>
  <c r="Q69" i="24"/>
  <c r="M71" i="24"/>
  <c r="S71" i="24"/>
  <c r="R71" i="24"/>
  <c r="Q71" i="24"/>
  <c r="M73" i="24"/>
  <c r="S73" i="24"/>
  <c r="R73" i="24"/>
  <c r="Q73" i="24"/>
  <c r="M75" i="24"/>
  <c r="S75" i="24"/>
  <c r="R75" i="24"/>
  <c r="Q75" i="24"/>
  <c r="M77" i="24"/>
  <c r="S77" i="24"/>
  <c r="R77" i="24"/>
  <c r="Q77" i="24"/>
  <c r="M79" i="24"/>
  <c r="S79" i="24"/>
  <c r="R79" i="24"/>
  <c r="Q79" i="24"/>
  <c r="M81" i="24"/>
  <c r="S81" i="24"/>
  <c r="R81" i="24"/>
  <c r="Q81" i="24"/>
  <c r="M83" i="24"/>
  <c r="S83" i="24"/>
  <c r="R83" i="24"/>
  <c r="Q83" i="24"/>
  <c r="M85" i="24"/>
  <c r="S85" i="24"/>
  <c r="R85" i="24"/>
  <c r="Q85" i="24"/>
  <c r="M87" i="24"/>
  <c r="S87" i="24"/>
  <c r="R87" i="24"/>
  <c r="Q87" i="24"/>
  <c r="M89" i="24"/>
  <c r="S89" i="24"/>
  <c r="R89" i="24"/>
  <c r="Q89" i="24"/>
  <c r="M91" i="24"/>
  <c r="S91" i="24"/>
  <c r="R91" i="24"/>
  <c r="Q91" i="24"/>
  <c r="M93" i="24"/>
  <c r="S93" i="24"/>
  <c r="R93" i="24"/>
  <c r="Q93" i="24"/>
  <c r="M95" i="24"/>
  <c r="S95" i="24"/>
  <c r="R95" i="24"/>
  <c r="Q95" i="24"/>
  <c r="M97" i="24"/>
  <c r="S97" i="24"/>
  <c r="R97" i="24"/>
  <c r="Q97" i="24"/>
  <c r="M99" i="24"/>
  <c r="S99" i="24"/>
  <c r="R99" i="24"/>
  <c r="Q99" i="24"/>
  <c r="M101" i="24"/>
  <c r="S101" i="24"/>
  <c r="R101" i="24"/>
  <c r="Q101" i="24"/>
  <c r="M103" i="24"/>
  <c r="S103" i="24"/>
  <c r="R103" i="24"/>
  <c r="Q103" i="24"/>
  <c r="M105" i="24"/>
  <c r="S105" i="24"/>
  <c r="R105" i="24"/>
  <c r="Q105" i="24"/>
  <c r="M107" i="24"/>
  <c r="S107" i="24"/>
  <c r="R107" i="24"/>
  <c r="Q107" i="24"/>
  <c r="M109" i="24"/>
  <c r="S109" i="24"/>
  <c r="R109" i="24"/>
  <c r="Q109" i="24"/>
  <c r="M111" i="24"/>
  <c r="S111" i="24"/>
  <c r="R111" i="24"/>
  <c r="Q111" i="24"/>
  <c r="M113" i="24"/>
  <c r="S113" i="24"/>
  <c r="R113" i="24"/>
  <c r="Q113" i="24"/>
  <c r="M115" i="24"/>
  <c r="S115" i="24"/>
  <c r="R115" i="24"/>
  <c r="Q115" i="24"/>
  <c r="M117" i="24"/>
  <c r="S117" i="24"/>
  <c r="R117" i="24"/>
  <c r="Q117" i="24"/>
  <c r="M119" i="24"/>
  <c r="S119" i="24"/>
  <c r="R119" i="24"/>
  <c r="Q119" i="24"/>
  <c r="M121" i="24"/>
  <c r="S121" i="24"/>
  <c r="R121" i="24"/>
  <c r="Q121" i="24"/>
  <c r="M123" i="24"/>
  <c r="S123" i="24"/>
  <c r="R123" i="24"/>
  <c r="Q123" i="24"/>
  <c r="M125" i="24"/>
  <c r="S125" i="24"/>
  <c r="R125" i="24"/>
  <c r="Q125" i="24"/>
  <c r="M127" i="24"/>
  <c r="S127" i="24"/>
  <c r="R127" i="24"/>
  <c r="Q127" i="24"/>
  <c r="M129" i="24"/>
  <c r="S129" i="24"/>
  <c r="R129" i="24"/>
  <c r="Q129" i="24"/>
  <c r="M131" i="24"/>
  <c r="S131" i="24"/>
  <c r="R131" i="24"/>
  <c r="Q131" i="24"/>
  <c r="M133" i="24"/>
  <c r="S133" i="24"/>
  <c r="R133" i="24"/>
  <c r="Q133" i="24"/>
  <c r="M135" i="24"/>
  <c r="S135" i="24"/>
  <c r="R135" i="24"/>
  <c r="Q135" i="24"/>
  <c r="M137" i="24"/>
  <c r="S137" i="24"/>
  <c r="R137" i="24"/>
  <c r="Q137" i="24"/>
  <c r="M304" i="24"/>
  <c r="S304" i="24"/>
  <c r="R304" i="24"/>
  <c r="Q304" i="24"/>
  <c r="M306" i="24"/>
  <c r="S306" i="24"/>
  <c r="R306" i="24"/>
  <c r="Q306" i="24"/>
  <c r="M308" i="24"/>
  <c r="S308" i="24"/>
  <c r="R308" i="24"/>
  <c r="Q308" i="24"/>
  <c r="M25" i="24"/>
  <c r="S25" i="24"/>
  <c r="Q25" i="24"/>
  <c r="R25" i="24"/>
  <c r="M15" i="24"/>
  <c r="S15" i="24"/>
  <c r="R15" i="24"/>
  <c r="Q15" i="24"/>
  <c r="M21" i="24"/>
  <c r="S21" i="24"/>
  <c r="Q21" i="24"/>
  <c r="R21" i="24"/>
  <c r="M27" i="24"/>
  <c r="S27" i="24"/>
  <c r="R27" i="24"/>
  <c r="Q27" i="24"/>
  <c r="M33" i="24"/>
  <c r="S33" i="24"/>
  <c r="Q33" i="24"/>
  <c r="R33" i="24"/>
  <c r="M16" i="24"/>
  <c r="S16" i="24"/>
  <c r="Q16" i="24"/>
  <c r="R16" i="24"/>
  <c r="S18" i="24"/>
  <c r="M18" i="24"/>
  <c r="R18" i="24"/>
  <c r="Q18" i="24"/>
  <c r="M20" i="24"/>
  <c r="S20" i="24"/>
  <c r="Q20" i="24"/>
  <c r="R20" i="24"/>
  <c r="S22" i="24"/>
  <c r="M22" i="24"/>
  <c r="R22" i="24"/>
  <c r="Q22" i="24"/>
  <c r="M24" i="24"/>
  <c r="S24" i="24"/>
  <c r="Q24" i="24"/>
  <c r="R24" i="24"/>
  <c r="S26" i="24"/>
  <c r="M26" i="24"/>
  <c r="R26" i="24"/>
  <c r="Q26" i="24"/>
  <c r="M28" i="24"/>
  <c r="S28" i="24"/>
  <c r="Q28" i="24"/>
  <c r="R28" i="24"/>
  <c r="S30" i="24"/>
  <c r="M30" i="24"/>
  <c r="R30" i="24"/>
  <c r="Q30" i="24"/>
  <c r="M32" i="24"/>
  <c r="S32" i="24"/>
  <c r="Q32" i="24"/>
  <c r="R32" i="24"/>
  <c r="S34" i="24"/>
  <c r="M34" i="24"/>
  <c r="R34" i="24"/>
  <c r="Q34" i="24"/>
  <c r="M36" i="24"/>
  <c r="S36" i="24"/>
  <c r="Q36" i="24"/>
  <c r="R36" i="24"/>
  <c r="S38" i="24"/>
  <c r="M38" i="24"/>
  <c r="R38" i="24"/>
  <c r="Q38" i="24"/>
  <c r="M40" i="24"/>
  <c r="S40" i="24"/>
  <c r="Q40" i="24"/>
  <c r="R40" i="24"/>
  <c r="S42" i="24"/>
  <c r="M42" i="24"/>
  <c r="R42" i="24"/>
  <c r="Q42" i="24"/>
  <c r="M44" i="24"/>
  <c r="S44" i="24"/>
  <c r="Q44" i="24"/>
  <c r="R44" i="24"/>
  <c r="S46" i="24"/>
  <c r="M46" i="24"/>
  <c r="R46" i="24"/>
  <c r="Q46" i="24"/>
  <c r="M48" i="24"/>
  <c r="S48" i="24"/>
  <c r="Q48" i="24"/>
  <c r="R48" i="24"/>
  <c r="S50" i="24"/>
  <c r="M50" i="24"/>
  <c r="R50" i="24"/>
  <c r="Q50" i="24"/>
  <c r="M52" i="24"/>
  <c r="S52" i="24"/>
  <c r="Q52" i="24"/>
  <c r="R52" i="24"/>
  <c r="S54" i="24"/>
  <c r="M54" i="24"/>
  <c r="R54" i="24"/>
  <c r="Q54" i="24"/>
  <c r="M56" i="24"/>
  <c r="S56" i="24"/>
  <c r="Q56" i="24"/>
  <c r="R56" i="24"/>
  <c r="S58" i="24"/>
  <c r="M58" i="24"/>
  <c r="Q58" i="24"/>
  <c r="R58" i="24"/>
  <c r="M60" i="24"/>
  <c r="S60" i="24"/>
  <c r="Q60" i="24"/>
  <c r="R60" i="24"/>
  <c r="S62" i="24"/>
  <c r="M62" i="24"/>
  <c r="R62" i="24"/>
  <c r="Q62" i="24"/>
  <c r="M64" i="24"/>
  <c r="S64" i="24"/>
  <c r="Q64" i="24"/>
  <c r="R64" i="24"/>
  <c r="S66" i="24"/>
  <c r="M66" i="24"/>
  <c r="R66" i="24"/>
  <c r="Q66" i="24"/>
  <c r="M68" i="24"/>
  <c r="S68" i="24"/>
  <c r="Q68" i="24"/>
  <c r="R68" i="24"/>
  <c r="S70" i="24"/>
  <c r="M70" i="24"/>
  <c r="Q70" i="24"/>
  <c r="R70" i="24"/>
  <c r="M72" i="24"/>
  <c r="S72" i="24"/>
  <c r="Q72" i="24"/>
  <c r="R72" i="24"/>
  <c r="S74" i="24"/>
  <c r="M74" i="24"/>
  <c r="R74" i="24"/>
  <c r="Q74" i="24"/>
  <c r="M76" i="24"/>
  <c r="S76" i="24"/>
  <c r="Q76" i="24"/>
  <c r="R76" i="24"/>
  <c r="S78" i="24"/>
  <c r="M78" i="24"/>
  <c r="Q78" i="24"/>
  <c r="R78" i="24"/>
  <c r="M80" i="24"/>
  <c r="S80" i="24"/>
  <c r="Q80" i="24"/>
  <c r="R80" i="24"/>
  <c r="S82" i="24"/>
  <c r="M82" i="24"/>
  <c r="R82" i="24"/>
  <c r="Q82" i="24"/>
  <c r="M84" i="24"/>
  <c r="S84" i="24"/>
  <c r="Q84" i="24"/>
  <c r="R84" i="24"/>
  <c r="S86" i="24"/>
  <c r="M86" i="24"/>
  <c r="Q86" i="24"/>
  <c r="R86" i="24"/>
  <c r="M88" i="24"/>
  <c r="S88" i="24"/>
  <c r="Q88" i="24"/>
  <c r="R88" i="24"/>
  <c r="S90" i="24"/>
  <c r="M90" i="24"/>
  <c r="Q90" i="24"/>
  <c r="R90" i="24"/>
  <c r="M92" i="24"/>
  <c r="S92" i="24"/>
  <c r="Q92" i="24"/>
  <c r="R92" i="24"/>
  <c r="S94" i="24"/>
  <c r="M94" i="24"/>
  <c r="R94" i="24"/>
  <c r="Q94" i="24"/>
  <c r="M96" i="24"/>
  <c r="S96" i="24"/>
  <c r="Q96" i="24"/>
  <c r="R96" i="24"/>
  <c r="S98" i="24"/>
  <c r="M98" i="24"/>
  <c r="Q98" i="24"/>
  <c r="R98" i="24"/>
  <c r="M100" i="24"/>
  <c r="S100" i="24"/>
  <c r="Q100" i="24"/>
  <c r="R100" i="24"/>
  <c r="S102" i="24"/>
  <c r="M102" i="24"/>
  <c r="R102" i="24"/>
  <c r="Q102" i="24"/>
  <c r="M104" i="24"/>
  <c r="S104" i="24"/>
  <c r="Q104" i="24"/>
  <c r="R104" i="24"/>
  <c r="S106" i="24"/>
  <c r="M106" i="24"/>
  <c r="Q106" i="24"/>
  <c r="R106" i="24"/>
  <c r="M108" i="24"/>
  <c r="S108" i="24"/>
  <c r="Q108" i="24"/>
  <c r="R108" i="24"/>
  <c r="S110" i="24"/>
  <c r="M110" i="24"/>
  <c r="Q110" i="24"/>
  <c r="R110" i="24"/>
  <c r="M112" i="24"/>
  <c r="S112" i="24"/>
  <c r="Q112" i="24"/>
  <c r="R112" i="24"/>
  <c r="S114" i="24"/>
  <c r="M114" i="24"/>
  <c r="R114" i="24"/>
  <c r="Q114" i="24"/>
  <c r="M116" i="24"/>
  <c r="S116" i="24"/>
  <c r="Q116" i="24"/>
  <c r="R116" i="24"/>
  <c r="S118" i="24"/>
  <c r="M118" i="24"/>
  <c r="Q118" i="24"/>
  <c r="R118" i="24"/>
  <c r="M120" i="24"/>
  <c r="S120" i="24"/>
  <c r="Q120" i="24"/>
  <c r="R120" i="24"/>
  <c r="S122" i="24"/>
  <c r="M122" i="24"/>
  <c r="Q122" i="24"/>
  <c r="R122" i="24"/>
  <c r="M124" i="24"/>
  <c r="S124" i="24"/>
  <c r="Q124" i="24"/>
  <c r="R124" i="24"/>
  <c r="S126" i="24"/>
  <c r="M126" i="24"/>
  <c r="R126" i="24"/>
  <c r="Q126" i="24"/>
  <c r="M128" i="24"/>
  <c r="S128" i="24"/>
  <c r="Q128" i="24"/>
  <c r="R128" i="24"/>
  <c r="S130" i="24"/>
  <c r="M130" i="24"/>
  <c r="Q130" i="24"/>
  <c r="R130" i="24"/>
  <c r="M132" i="24"/>
  <c r="S132" i="24"/>
  <c r="Q132" i="24"/>
  <c r="R132" i="24"/>
  <c r="S134" i="24"/>
  <c r="M134" i="24"/>
  <c r="R134" i="24"/>
  <c r="Q134" i="24"/>
  <c r="M136" i="24"/>
  <c r="S136" i="24"/>
  <c r="Q136" i="24"/>
  <c r="R136" i="24"/>
  <c r="S138" i="24"/>
  <c r="M138" i="24"/>
  <c r="Q138" i="24"/>
  <c r="R138" i="24"/>
  <c r="M305" i="24"/>
  <c r="S305" i="24"/>
  <c r="Q305" i="24"/>
  <c r="R305" i="24"/>
  <c r="S307" i="24"/>
  <c r="M307" i="24"/>
  <c r="Q307" i="24"/>
  <c r="R307" i="24"/>
  <c r="M309" i="24"/>
  <c r="S309" i="24"/>
  <c r="Q309" i="24"/>
  <c r="R309" i="24"/>
  <c r="M19" i="24"/>
  <c r="S19" i="24"/>
  <c r="R19" i="24"/>
  <c r="Q19" i="24"/>
  <c r="M29" i="24"/>
  <c r="S29" i="24"/>
  <c r="Q29" i="24"/>
  <c r="R29" i="24"/>
  <c r="M11" i="24"/>
  <c r="S11" i="24"/>
  <c r="Q11" i="24"/>
  <c r="R11" i="24"/>
  <c r="S141" i="24"/>
  <c r="M141" i="24"/>
  <c r="R141" i="24"/>
  <c r="Q141" i="24"/>
  <c r="M145" i="24"/>
  <c r="S145" i="24"/>
  <c r="R145" i="24"/>
  <c r="Q145" i="24"/>
  <c r="M149" i="24"/>
  <c r="S149" i="24"/>
  <c r="R149" i="24"/>
  <c r="Q149" i="24"/>
  <c r="M151" i="24"/>
  <c r="S151" i="24"/>
  <c r="Q151" i="24"/>
  <c r="R151" i="24"/>
  <c r="S153" i="24"/>
  <c r="M153" i="24"/>
  <c r="R153" i="24"/>
  <c r="Q153" i="24"/>
  <c r="M155" i="24"/>
  <c r="S155" i="24"/>
  <c r="Q155" i="24"/>
  <c r="R155" i="24"/>
  <c r="S157" i="24"/>
  <c r="M157" i="24"/>
  <c r="R157" i="24"/>
  <c r="Q157" i="24"/>
  <c r="M262" i="24"/>
  <c r="S262" i="24"/>
  <c r="R262" i="24"/>
  <c r="Q262" i="24"/>
  <c r="M264" i="24"/>
  <c r="S264" i="24"/>
  <c r="Q264" i="24"/>
  <c r="R264" i="24"/>
  <c r="S266" i="24"/>
  <c r="M266" i="24"/>
  <c r="R266" i="24"/>
  <c r="Q266" i="24"/>
  <c r="M268" i="24"/>
  <c r="S268" i="24"/>
  <c r="Q268" i="24"/>
  <c r="R268" i="24"/>
  <c r="M270" i="24"/>
  <c r="S270" i="24"/>
  <c r="R270" i="24"/>
  <c r="Q270" i="24"/>
  <c r="M272" i="24"/>
  <c r="S272" i="24"/>
  <c r="Q272" i="24"/>
  <c r="R272" i="24"/>
  <c r="S274" i="24"/>
  <c r="M274" i="24"/>
  <c r="R274" i="24"/>
  <c r="Q274" i="24"/>
  <c r="M276" i="24"/>
  <c r="S276" i="24"/>
  <c r="Q276" i="24"/>
  <c r="R276" i="24"/>
  <c r="S278" i="24"/>
  <c r="M278" i="24"/>
  <c r="R278" i="24"/>
  <c r="Q278" i="24"/>
  <c r="M280" i="24"/>
  <c r="S280" i="24"/>
  <c r="Q280" i="24"/>
  <c r="R280" i="24"/>
  <c r="M282" i="24"/>
  <c r="S282" i="24"/>
  <c r="R282" i="24"/>
  <c r="Q282" i="24"/>
  <c r="M284" i="24"/>
  <c r="S284" i="24"/>
  <c r="Q284" i="24"/>
  <c r="R284" i="24"/>
  <c r="M286" i="24"/>
  <c r="S286" i="24"/>
  <c r="R286" i="24"/>
  <c r="Q286" i="24"/>
  <c r="M288" i="24"/>
  <c r="S288" i="24"/>
  <c r="Q288" i="24"/>
  <c r="R288" i="24"/>
  <c r="S290" i="24"/>
  <c r="M290" i="24"/>
  <c r="R290" i="24"/>
  <c r="Q290" i="24"/>
  <c r="M292" i="24"/>
  <c r="S292" i="24"/>
  <c r="Q292" i="24"/>
  <c r="R292" i="24"/>
  <c r="S294" i="24"/>
  <c r="M294" i="24"/>
  <c r="R294" i="24"/>
  <c r="Q294" i="24"/>
  <c r="M296" i="24"/>
  <c r="S296" i="24"/>
  <c r="Q296" i="24"/>
  <c r="R296" i="24"/>
  <c r="M298" i="24"/>
  <c r="S298" i="24"/>
  <c r="R298" i="24"/>
  <c r="Q298" i="24"/>
  <c r="M300" i="24"/>
  <c r="S300" i="24"/>
  <c r="Q300" i="24"/>
  <c r="R300" i="24"/>
  <c r="M302" i="24"/>
  <c r="S302" i="24"/>
  <c r="R302" i="24"/>
  <c r="Q302" i="24"/>
  <c r="M139" i="24"/>
  <c r="S139" i="24"/>
  <c r="Q139" i="24"/>
  <c r="R139" i="24"/>
  <c r="M143" i="24"/>
  <c r="S143" i="24"/>
  <c r="Q143" i="24"/>
  <c r="R143" i="24"/>
  <c r="M147" i="24"/>
  <c r="S147" i="24"/>
  <c r="Q147" i="24"/>
  <c r="R147" i="24"/>
  <c r="M159" i="24"/>
  <c r="S159" i="24"/>
  <c r="Q159" i="24"/>
  <c r="R159" i="24"/>
  <c r="S142" i="24"/>
  <c r="M142" i="24"/>
  <c r="Q142" i="24"/>
  <c r="R142" i="24"/>
  <c r="S146" i="24"/>
  <c r="M146" i="24"/>
  <c r="Q146" i="24"/>
  <c r="R146" i="24"/>
  <c r="S150" i="24"/>
  <c r="M150" i="24"/>
  <c r="Q150" i="24"/>
  <c r="R150" i="24"/>
  <c r="M152" i="24"/>
  <c r="S152" i="24"/>
  <c r="Q152" i="24"/>
  <c r="R152" i="24"/>
  <c r="S154" i="24"/>
  <c r="M154" i="24"/>
  <c r="Q154" i="24"/>
  <c r="R154" i="24"/>
  <c r="M156" i="24"/>
  <c r="S156" i="24"/>
  <c r="Q156" i="24"/>
  <c r="R156" i="24"/>
  <c r="S158" i="24"/>
  <c r="M158" i="24"/>
  <c r="Q158" i="24"/>
  <c r="R158" i="24"/>
  <c r="S263" i="24"/>
  <c r="M263" i="24"/>
  <c r="Q263" i="24"/>
  <c r="R263" i="24"/>
  <c r="M265" i="24"/>
  <c r="S265" i="24"/>
  <c r="Q265" i="24"/>
  <c r="R265" i="24"/>
  <c r="S267" i="24"/>
  <c r="M267" i="24"/>
  <c r="Q267" i="24"/>
  <c r="R267" i="24"/>
  <c r="M269" i="24"/>
  <c r="S269" i="24"/>
  <c r="Q269" i="24"/>
  <c r="R269" i="24"/>
  <c r="S271" i="24"/>
  <c r="M271" i="24"/>
  <c r="Q271" i="24"/>
  <c r="R271" i="24"/>
  <c r="M273" i="24"/>
  <c r="S273" i="24"/>
  <c r="Q273" i="24"/>
  <c r="R273" i="24"/>
  <c r="S275" i="24"/>
  <c r="M275" i="24"/>
  <c r="Q275" i="24"/>
  <c r="R275" i="24"/>
  <c r="M277" i="24"/>
  <c r="S277" i="24"/>
  <c r="Q277" i="24"/>
  <c r="R277" i="24"/>
  <c r="S279" i="24"/>
  <c r="M279" i="24"/>
  <c r="Q279" i="24"/>
  <c r="R279" i="24"/>
  <c r="M281" i="24"/>
  <c r="S281" i="24"/>
  <c r="Q281" i="24"/>
  <c r="R281" i="24"/>
  <c r="S283" i="24"/>
  <c r="M283" i="24"/>
  <c r="Q283" i="24"/>
  <c r="R283" i="24"/>
  <c r="M285" i="24"/>
  <c r="S285" i="24"/>
  <c r="Q285" i="24"/>
  <c r="R285" i="24"/>
  <c r="S287" i="24"/>
  <c r="M287" i="24"/>
  <c r="Q287" i="24"/>
  <c r="R287" i="24"/>
  <c r="M289" i="24"/>
  <c r="S289" i="24"/>
  <c r="Q289" i="24"/>
  <c r="R289" i="24"/>
  <c r="S291" i="24"/>
  <c r="M291" i="24"/>
  <c r="Q291" i="24"/>
  <c r="R291" i="24"/>
  <c r="M293" i="24"/>
  <c r="S293" i="24"/>
  <c r="Q293" i="24"/>
  <c r="R293" i="24"/>
  <c r="S295" i="24"/>
  <c r="M295" i="24"/>
  <c r="Q295" i="24"/>
  <c r="R295" i="24"/>
  <c r="M297" i="24"/>
  <c r="S297" i="24"/>
  <c r="Q297" i="24"/>
  <c r="R297" i="24"/>
  <c r="S299" i="24"/>
  <c r="M299" i="24"/>
  <c r="Q299" i="24"/>
  <c r="R299" i="24"/>
  <c r="M301" i="24"/>
  <c r="S301" i="24"/>
  <c r="Q301" i="24"/>
  <c r="R301" i="24"/>
  <c r="S303" i="24"/>
  <c r="M303" i="24"/>
  <c r="Q303" i="24"/>
  <c r="R303" i="24"/>
  <c r="M140" i="24"/>
  <c r="S140" i="24"/>
  <c r="Q140" i="24"/>
  <c r="R140" i="24"/>
  <c r="M144" i="24"/>
  <c r="S144" i="24"/>
  <c r="Q144" i="24"/>
  <c r="R144" i="24"/>
  <c r="M148" i="24"/>
  <c r="S148" i="24"/>
  <c r="Q148" i="24"/>
  <c r="R148" i="24"/>
  <c r="M261" i="24"/>
  <c r="S261" i="24"/>
  <c r="Q261" i="24"/>
  <c r="R261" i="24"/>
  <c r="J259" i="1"/>
  <c r="J258" i="1"/>
  <c r="J257" i="1"/>
  <c r="J256" i="1"/>
  <c r="J255" i="1"/>
  <c r="J254" i="1"/>
  <c r="J253" i="1"/>
  <c r="J252" i="1"/>
  <c r="J251" i="1"/>
  <c r="J250" i="1"/>
  <c r="J249" i="1"/>
  <c r="J248" i="1"/>
  <c r="J247" i="1"/>
  <c r="J246" i="1"/>
  <c r="J245" i="1"/>
  <c r="J244" i="1"/>
  <c r="J243" i="1"/>
  <c r="J242" i="1"/>
  <c r="J241" i="1"/>
  <c r="J240" i="1"/>
  <c r="J239" i="1"/>
  <c r="J238" i="1"/>
  <c r="J237" i="1"/>
  <c r="J236" i="1"/>
  <c r="J235" i="1"/>
  <c r="J234" i="1"/>
  <c r="J233" i="1"/>
  <c r="J232" i="1"/>
  <c r="J231" i="1"/>
  <c r="J230" i="1"/>
  <c r="J229" i="1"/>
  <c r="J228" i="1"/>
  <c r="J227" i="1"/>
  <c r="J226" i="1"/>
  <c r="J225" i="1"/>
  <c r="J224" i="1"/>
  <c r="J223" i="1"/>
  <c r="J222" i="1"/>
  <c r="J221" i="1"/>
  <c r="J220" i="1"/>
  <c r="J219" i="1"/>
  <c r="J218" i="1"/>
  <c r="J217" i="1"/>
  <c r="J216" i="1"/>
  <c r="J215" i="1"/>
  <c r="J214" i="1"/>
  <c r="J213" i="1"/>
  <c r="J212" i="1"/>
  <c r="J211" i="1"/>
  <c r="J210" i="1"/>
  <c r="J209" i="1"/>
  <c r="J208" i="1"/>
  <c r="J207" i="1"/>
  <c r="J206" i="1"/>
  <c r="J205" i="1"/>
  <c r="J204" i="1"/>
  <c r="J203" i="1"/>
  <c r="J202" i="1"/>
  <c r="J201" i="1"/>
  <c r="J200" i="1"/>
  <c r="J199" i="1"/>
  <c r="J198" i="1"/>
  <c r="J197" i="1"/>
  <c r="J196" i="1"/>
  <c r="J195" i="1"/>
  <c r="J194" i="1"/>
  <c r="J193" i="1"/>
  <c r="J192" i="1"/>
  <c r="J191" i="1"/>
  <c r="J190" i="1"/>
  <c r="J189" i="1"/>
  <c r="J188" i="1"/>
  <c r="J187" i="1"/>
  <c r="J186" i="1"/>
  <c r="J185" i="1"/>
  <c r="J184" i="1"/>
  <c r="J183" i="1"/>
  <c r="J182" i="1"/>
  <c r="J181" i="1"/>
  <c r="J180" i="1"/>
  <c r="J179" i="1"/>
  <c r="J178" i="1"/>
  <c r="J177" i="1"/>
  <c r="J176" i="1"/>
  <c r="J175" i="1"/>
  <c r="J174" i="1"/>
  <c r="J173" i="1"/>
  <c r="J172" i="1"/>
  <c r="J171" i="1"/>
  <c r="J170" i="1"/>
  <c r="J169" i="1"/>
  <c r="J168" i="1"/>
  <c r="J167" i="1"/>
  <c r="J166" i="1"/>
  <c r="J165" i="1"/>
  <c r="J164" i="1"/>
  <c r="J163" i="1"/>
  <c r="J162" i="1"/>
  <c r="J161" i="1"/>
  <c r="J160" i="1"/>
  <c r="J159" i="1"/>
  <c r="J158" i="1"/>
  <c r="J157" i="1"/>
  <c r="J156" i="1"/>
  <c r="J155" i="1"/>
  <c r="J154" i="1"/>
  <c r="J153" i="1"/>
  <c r="J152" i="1"/>
  <c r="J151" i="1"/>
  <c r="J150" i="1"/>
  <c r="J149" i="1"/>
  <c r="J148" i="1"/>
  <c r="J147" i="1"/>
  <c r="J146" i="1"/>
  <c r="J145" i="1"/>
  <c r="J144" i="1"/>
  <c r="J143" i="1"/>
  <c r="J142" i="1"/>
  <c r="J141" i="1"/>
  <c r="J140" i="1"/>
  <c r="J139" i="1"/>
  <c r="J138" i="1"/>
  <c r="J137" i="1"/>
  <c r="J136" i="1"/>
  <c r="J135" i="1"/>
  <c r="J134" i="1"/>
  <c r="J133" i="1"/>
  <c r="J132" i="1"/>
  <c r="J131" i="1"/>
  <c r="J130" i="1"/>
  <c r="J129" i="1"/>
  <c r="J128" i="1"/>
  <c r="J127" i="1"/>
  <c r="J126" i="1"/>
  <c r="J125" i="1"/>
  <c r="J124" i="1"/>
  <c r="J123" i="1"/>
  <c r="J122" i="1"/>
  <c r="J121" i="1"/>
  <c r="J120" i="1"/>
  <c r="J119" i="1"/>
  <c r="J118" i="1"/>
  <c r="J117" i="1"/>
  <c r="J116" i="1"/>
  <c r="J115" i="1"/>
  <c r="J114" i="1"/>
  <c r="J113" i="1"/>
  <c r="J112" i="1"/>
  <c r="J111" i="1"/>
  <c r="J110" i="1"/>
  <c r="J109" i="1"/>
  <c r="J108" i="1"/>
  <c r="J107" i="1"/>
  <c r="J106" i="1"/>
  <c r="J105" i="1"/>
  <c r="J104" i="1"/>
  <c r="J103" i="1"/>
  <c r="J102" i="1"/>
  <c r="J101" i="1"/>
  <c r="J100" i="1"/>
  <c r="J99" i="1"/>
  <c r="J98" i="1"/>
  <c r="J97" i="1"/>
  <c r="J96" i="1"/>
  <c r="J95" i="1"/>
  <c r="J94" i="1"/>
  <c r="J93" i="1"/>
  <c r="J92" i="1"/>
  <c r="J91" i="1"/>
  <c r="J90" i="1"/>
  <c r="J89" i="1"/>
  <c r="J88" i="1"/>
  <c r="J87" i="1"/>
  <c r="J86" i="1"/>
  <c r="J85" i="1"/>
  <c r="J84" i="1"/>
  <c r="J83" i="1"/>
  <c r="J82" i="1"/>
  <c r="J81" i="1"/>
  <c r="J80" i="1"/>
  <c r="J79" i="1"/>
  <c r="J78" i="1"/>
  <c r="J77" i="1"/>
  <c r="J76" i="1"/>
  <c r="J75" i="1"/>
  <c r="J74" i="1"/>
  <c r="J73" i="1"/>
  <c r="J72" i="1"/>
  <c r="J71" i="1"/>
  <c r="J70" i="1"/>
  <c r="J69" i="1"/>
  <c r="J68" i="1"/>
  <c r="J67" i="1"/>
  <c r="J66" i="1"/>
  <c r="J65" i="1"/>
  <c r="J64" i="1"/>
  <c r="J63" i="1"/>
  <c r="J62" i="1"/>
  <c r="J61" i="1"/>
  <c r="J60" i="1"/>
  <c r="J59" i="1"/>
  <c r="J58" i="1"/>
  <c r="J57" i="1"/>
  <c r="J56" i="1"/>
  <c r="J55" i="1"/>
  <c r="J54" i="1"/>
  <c r="J53" i="1"/>
  <c r="J52" i="1"/>
  <c r="J51" i="1"/>
  <c r="J50" i="1"/>
  <c r="J49" i="1"/>
  <c r="J48" i="1"/>
  <c r="J47" i="1"/>
  <c r="J46" i="1"/>
  <c r="J45" i="1"/>
  <c r="J44" i="1"/>
  <c r="J43" i="1"/>
  <c r="J42" i="1"/>
  <c r="J41" i="1"/>
  <c r="J40" i="1"/>
  <c r="J39" i="1"/>
  <c r="J38" i="1"/>
  <c r="J37" i="1"/>
  <c r="J36" i="1"/>
  <c r="J35" i="1"/>
  <c r="J34" i="1"/>
  <c r="J33" i="1"/>
  <c r="J32" i="1"/>
  <c r="J31" i="1"/>
  <c r="J30" i="1"/>
  <c r="J29" i="1"/>
  <c r="J28" i="1"/>
  <c r="J27" i="1"/>
  <c r="J26" i="1"/>
  <c r="J25" i="1"/>
  <c r="J24" i="1"/>
  <c r="J23" i="1"/>
  <c r="J22" i="1"/>
  <c r="J21" i="1"/>
  <c r="J20" i="1"/>
  <c r="J19" i="1"/>
  <c r="J18" i="1"/>
  <c r="J17" i="1"/>
  <c r="J16" i="1"/>
  <c r="J15" i="1"/>
  <c r="J14" i="1"/>
  <c r="J13" i="1"/>
  <c r="J12" i="1"/>
  <c r="J11" i="1"/>
  <c r="J10" i="1"/>
  <c r="O109" i="19"/>
  <c r="O108" i="19"/>
  <c r="O107" i="19"/>
  <c r="O106" i="19"/>
  <c r="O105" i="19"/>
  <c r="O104" i="19"/>
  <c r="O103" i="19"/>
  <c r="O102" i="19"/>
  <c r="O101" i="19"/>
  <c r="O100" i="19"/>
  <c r="O99" i="19"/>
  <c r="O98" i="19"/>
  <c r="O97" i="19"/>
  <c r="O96" i="19"/>
  <c r="O95" i="19"/>
  <c r="O94" i="19"/>
  <c r="O93" i="19"/>
  <c r="O92" i="19"/>
  <c r="O91" i="19"/>
  <c r="O90" i="19"/>
  <c r="O89" i="19"/>
  <c r="O88" i="19"/>
  <c r="O87" i="19"/>
  <c r="O86" i="19"/>
  <c r="O85" i="19"/>
  <c r="O84" i="19"/>
  <c r="O83" i="19"/>
  <c r="O82" i="19"/>
  <c r="O81" i="19"/>
  <c r="O80" i="19"/>
  <c r="O79" i="19"/>
  <c r="O78" i="19"/>
  <c r="O77" i="19"/>
  <c r="O76" i="19"/>
  <c r="O75" i="19"/>
  <c r="O74" i="19"/>
  <c r="O73" i="19"/>
  <c r="O72" i="19"/>
  <c r="O71" i="19"/>
  <c r="O70" i="19"/>
  <c r="O69" i="19"/>
  <c r="O68" i="19"/>
  <c r="O67" i="19"/>
  <c r="O66" i="19"/>
  <c r="O65" i="19"/>
  <c r="O64" i="19"/>
  <c r="O63" i="19"/>
  <c r="O62" i="19"/>
  <c r="O61" i="19"/>
  <c r="O60" i="19"/>
  <c r="O59" i="19"/>
  <c r="O58" i="19"/>
  <c r="O57" i="19"/>
  <c r="O56" i="19"/>
  <c r="O55" i="19"/>
  <c r="O54" i="19"/>
  <c r="O53" i="19"/>
  <c r="O52" i="19"/>
  <c r="O51" i="19"/>
  <c r="O50" i="19"/>
  <c r="O49" i="19"/>
  <c r="O48" i="19"/>
  <c r="O47" i="19"/>
  <c r="O46" i="19"/>
  <c r="O45" i="19"/>
  <c r="O44" i="19"/>
  <c r="O43" i="19"/>
  <c r="O42" i="19"/>
  <c r="O41" i="19"/>
  <c r="O40" i="19"/>
  <c r="O39" i="19"/>
  <c r="O38" i="19"/>
  <c r="O37" i="19"/>
  <c r="O36" i="19"/>
  <c r="O35" i="19"/>
  <c r="O34" i="19"/>
  <c r="O33" i="19"/>
  <c r="O32" i="19"/>
  <c r="O31" i="19"/>
  <c r="O30" i="19"/>
  <c r="O29" i="19"/>
  <c r="O28" i="19"/>
  <c r="O27" i="19"/>
  <c r="O26" i="19"/>
  <c r="O25" i="19"/>
  <c r="O24" i="19"/>
  <c r="O23" i="19"/>
  <c r="O22" i="19"/>
  <c r="O21" i="19"/>
  <c r="O20" i="19"/>
  <c r="O19" i="19"/>
  <c r="O18" i="19"/>
  <c r="O17" i="19"/>
  <c r="O16" i="19"/>
  <c r="O15" i="19"/>
  <c r="O14" i="19"/>
  <c r="O13" i="19"/>
  <c r="O12" i="19"/>
  <c r="O11" i="19"/>
  <c r="O10" i="19"/>
  <c r="P108" i="45"/>
  <c r="O108" i="45"/>
  <c r="P107" i="45"/>
  <c r="O107" i="45"/>
  <c r="P106" i="45"/>
  <c r="O106" i="45"/>
  <c r="K106" i="45" s="1"/>
  <c r="P105" i="45"/>
  <c r="O105" i="45"/>
  <c r="J105" i="45" s="1"/>
  <c r="P104" i="45"/>
  <c r="O104" i="45"/>
  <c r="P103" i="45"/>
  <c r="O103" i="45"/>
  <c r="K103" i="45" s="1"/>
  <c r="P102" i="45"/>
  <c r="O102" i="45"/>
  <c r="J102" i="45" s="1"/>
  <c r="P101" i="45"/>
  <c r="O101" i="45"/>
  <c r="J101" i="45" s="1"/>
  <c r="P100" i="45"/>
  <c r="O100" i="45"/>
  <c r="N100" i="45" s="1"/>
  <c r="P99" i="45"/>
  <c r="O99" i="45"/>
  <c r="P98" i="45"/>
  <c r="O98" i="45"/>
  <c r="N98" i="45" s="1"/>
  <c r="P97" i="45"/>
  <c r="O97" i="45"/>
  <c r="J97" i="45" s="1"/>
  <c r="P96" i="45"/>
  <c r="O96" i="45"/>
  <c r="N96" i="45" s="1"/>
  <c r="P95" i="45"/>
  <c r="O95" i="45"/>
  <c r="P94" i="45"/>
  <c r="O94" i="45"/>
  <c r="M94" i="45" s="1"/>
  <c r="P93" i="45"/>
  <c r="O93" i="45"/>
  <c r="I93" i="45" s="1"/>
  <c r="P92" i="45"/>
  <c r="O92" i="45"/>
  <c r="N92" i="45" s="1"/>
  <c r="P91" i="45"/>
  <c r="O91" i="45"/>
  <c r="P90" i="45"/>
  <c r="O90" i="45"/>
  <c r="N90" i="45" s="1"/>
  <c r="P89" i="45"/>
  <c r="O89" i="45"/>
  <c r="P88" i="45"/>
  <c r="O88" i="45"/>
  <c r="P87" i="45"/>
  <c r="O87" i="45"/>
  <c r="P86" i="45"/>
  <c r="O86" i="45"/>
  <c r="M86" i="45" s="1"/>
  <c r="P85" i="45"/>
  <c r="O85" i="45"/>
  <c r="J85" i="45" s="1"/>
  <c r="P84" i="45"/>
  <c r="O84" i="45"/>
  <c r="P83" i="45"/>
  <c r="O83" i="45"/>
  <c r="J83" i="45" s="1"/>
  <c r="P82" i="45"/>
  <c r="O82" i="45"/>
  <c r="I82" i="45" s="1"/>
  <c r="P81" i="45"/>
  <c r="O81" i="45"/>
  <c r="I81" i="45" s="1"/>
  <c r="P80" i="45"/>
  <c r="O80" i="45"/>
  <c r="J80" i="45" s="1"/>
  <c r="P79" i="45"/>
  <c r="O79" i="45"/>
  <c r="N79" i="45" s="1"/>
  <c r="P78" i="45"/>
  <c r="O78" i="45"/>
  <c r="L78" i="45" s="1"/>
  <c r="P77" i="45"/>
  <c r="O77" i="45"/>
  <c r="P76" i="45"/>
  <c r="O76" i="45"/>
  <c r="K76" i="45" s="1"/>
  <c r="P75" i="45"/>
  <c r="O75" i="45"/>
  <c r="N75" i="45" s="1"/>
  <c r="P74" i="45"/>
  <c r="O74" i="45"/>
  <c r="M74" i="45" s="1"/>
  <c r="P73" i="45"/>
  <c r="O73" i="45"/>
  <c r="I73" i="45" s="1"/>
  <c r="P72" i="45"/>
  <c r="O72" i="45"/>
  <c r="P71" i="45"/>
  <c r="O71" i="45"/>
  <c r="J71" i="45" s="1"/>
  <c r="P70" i="45"/>
  <c r="O70" i="45"/>
  <c r="K70" i="45" s="1"/>
  <c r="P69" i="45"/>
  <c r="O69" i="45"/>
  <c r="N69" i="45" s="1"/>
  <c r="P68" i="45"/>
  <c r="O68" i="45"/>
  <c r="J68" i="45" s="1"/>
  <c r="P67" i="45"/>
  <c r="O67" i="45"/>
  <c r="P66" i="45"/>
  <c r="O66" i="45"/>
  <c r="M66" i="45" s="1"/>
  <c r="P65" i="45"/>
  <c r="O65" i="45"/>
  <c r="N65" i="45" s="1"/>
  <c r="P64" i="45"/>
  <c r="O64" i="45"/>
  <c r="P63" i="45"/>
  <c r="O63" i="45"/>
  <c r="N63" i="45" s="1"/>
  <c r="P62" i="45"/>
  <c r="O62" i="45"/>
  <c r="P61" i="45"/>
  <c r="O61" i="45"/>
  <c r="N61" i="45" s="1"/>
  <c r="P60" i="45"/>
  <c r="O60" i="45"/>
  <c r="N60" i="45" s="1"/>
  <c r="P59" i="45"/>
  <c r="O59" i="45"/>
  <c r="I59" i="45" s="1"/>
  <c r="P58" i="45"/>
  <c r="O58" i="45"/>
  <c r="M58" i="45" s="1"/>
  <c r="P57" i="45"/>
  <c r="O57" i="45"/>
  <c r="P56" i="45"/>
  <c r="O56" i="45"/>
  <c r="M56" i="45" s="1"/>
  <c r="P55" i="45"/>
  <c r="O55" i="45"/>
  <c r="I55" i="45" s="1"/>
  <c r="P54" i="45"/>
  <c r="O54" i="45"/>
  <c r="N54" i="45" s="1"/>
  <c r="P53" i="45"/>
  <c r="O53" i="45"/>
  <c r="M53" i="45" s="1"/>
  <c r="P52" i="45"/>
  <c r="O52" i="45"/>
  <c r="I52" i="45" s="1"/>
  <c r="P51" i="45"/>
  <c r="O51" i="45"/>
  <c r="P50" i="45"/>
  <c r="O50" i="45"/>
  <c r="M50" i="45" s="1"/>
  <c r="P49" i="45"/>
  <c r="O49" i="45"/>
  <c r="P48" i="45"/>
  <c r="O48" i="45"/>
  <c r="N48" i="45" s="1"/>
  <c r="P47" i="45"/>
  <c r="O47" i="45"/>
  <c r="N47" i="45" s="1"/>
  <c r="P46" i="45"/>
  <c r="O46" i="45"/>
  <c r="N46" i="45" s="1"/>
  <c r="P45" i="45"/>
  <c r="O45" i="45"/>
  <c r="N45" i="45" s="1"/>
  <c r="P44" i="45"/>
  <c r="O44" i="45"/>
  <c r="N44" i="45" s="1"/>
  <c r="P43" i="45"/>
  <c r="O43" i="45"/>
  <c r="N43" i="45" s="1"/>
  <c r="P42" i="45"/>
  <c r="O42" i="45"/>
  <c r="N42" i="45" s="1"/>
  <c r="P41" i="45"/>
  <c r="O41" i="45"/>
  <c r="K41" i="45" s="1"/>
  <c r="P40" i="45"/>
  <c r="O40" i="45"/>
  <c r="M40" i="45" s="1"/>
  <c r="P39" i="45"/>
  <c r="O39" i="45"/>
  <c r="N39" i="45" s="1"/>
  <c r="P38" i="45"/>
  <c r="O38" i="45"/>
  <c r="P37" i="45"/>
  <c r="O37" i="45"/>
  <c r="K37" i="45" s="1"/>
  <c r="P36" i="45"/>
  <c r="O36" i="45"/>
  <c r="N36" i="45" s="1"/>
  <c r="P35" i="45"/>
  <c r="O35" i="45"/>
  <c r="J35" i="45" s="1"/>
  <c r="P34" i="45"/>
  <c r="O34" i="45"/>
  <c r="L34" i="45" s="1"/>
  <c r="P33" i="45"/>
  <c r="O33" i="45"/>
  <c r="K33" i="45" s="1"/>
  <c r="P32" i="45"/>
  <c r="O32" i="45"/>
  <c r="K32" i="45" s="1"/>
  <c r="P31" i="45"/>
  <c r="O31" i="45"/>
  <c r="L31" i="45" s="1"/>
  <c r="P30" i="45"/>
  <c r="O30" i="45"/>
  <c r="L30" i="45" s="1"/>
  <c r="P29" i="45"/>
  <c r="O29" i="45"/>
  <c r="N29" i="45" s="1"/>
  <c r="P28" i="45"/>
  <c r="O28" i="45"/>
  <c r="N28" i="45" s="1"/>
  <c r="P27" i="45"/>
  <c r="O27" i="45"/>
  <c r="J27" i="45" s="1"/>
  <c r="P26" i="45"/>
  <c r="O26" i="45"/>
  <c r="L26" i="45" s="1"/>
  <c r="P25" i="45"/>
  <c r="O25" i="45"/>
  <c r="P24" i="45"/>
  <c r="O24" i="45"/>
  <c r="M24" i="45" s="1"/>
  <c r="P23" i="45"/>
  <c r="O23" i="45"/>
  <c r="P22" i="45"/>
  <c r="O22" i="45"/>
  <c r="L22" i="45" s="1"/>
  <c r="P21" i="45"/>
  <c r="O21" i="45"/>
  <c r="P20" i="45"/>
  <c r="O20" i="45"/>
  <c r="N20" i="45" s="1"/>
  <c r="P19" i="45"/>
  <c r="O19" i="45"/>
  <c r="J19" i="45" s="1"/>
  <c r="P18" i="45"/>
  <c r="O18" i="45"/>
  <c r="N18" i="45" s="1"/>
  <c r="P17" i="45"/>
  <c r="O17" i="45"/>
  <c r="M17" i="45" s="1"/>
  <c r="P16" i="45"/>
  <c r="O16" i="45"/>
  <c r="M16" i="45" s="1"/>
  <c r="P15" i="45"/>
  <c r="O15" i="45"/>
  <c r="P14" i="45"/>
  <c r="O14" i="45"/>
  <c r="K14" i="45" s="1"/>
  <c r="P13" i="45"/>
  <c r="O13" i="45"/>
  <c r="N13" i="45" s="1"/>
  <c r="P12" i="45"/>
  <c r="O12" i="45"/>
  <c r="L12" i="45" s="1"/>
  <c r="P11" i="45"/>
  <c r="O11" i="45"/>
  <c r="L11" i="45" s="1"/>
  <c r="A4" i="69"/>
  <c r="N53" i="45" l="1"/>
  <c r="J46" i="45"/>
  <c r="J96" i="45"/>
  <c r="M37" i="45"/>
  <c r="M98" i="45"/>
  <c r="I53" i="45"/>
  <c r="J13" i="45"/>
  <c r="K13" i="45"/>
  <c r="I100" i="45"/>
  <c r="N108" i="45"/>
  <c r="J108" i="45"/>
  <c r="I108" i="45"/>
  <c r="I13" i="45"/>
  <c r="J81" i="45"/>
  <c r="K96" i="45"/>
  <c r="J28" i="45"/>
  <c r="N31" i="45"/>
  <c r="N78" i="45"/>
  <c r="K11" i="45"/>
  <c r="I43" i="45"/>
  <c r="L94" i="45"/>
  <c r="K102" i="45"/>
  <c r="K100" i="45"/>
  <c r="J78" i="45"/>
  <c r="J92" i="45"/>
  <c r="I98" i="45"/>
  <c r="L100" i="45"/>
  <c r="M78" i="45"/>
  <c r="M28" i="45"/>
  <c r="J34" i="45"/>
  <c r="L56" i="45"/>
  <c r="L96" i="45"/>
  <c r="M11" i="45"/>
  <c r="I26" i="45"/>
  <c r="N37" i="45"/>
  <c r="M54" i="45"/>
  <c r="K108" i="45"/>
  <c r="K17" i="45"/>
  <c r="M29" i="45"/>
  <c r="I92" i="45"/>
  <c r="L108" i="45"/>
  <c r="L17" i="45"/>
  <c r="J20" i="45"/>
  <c r="K71" i="45"/>
  <c r="M20" i="45"/>
  <c r="J36" i="45"/>
  <c r="L55" i="45"/>
  <c r="K58" i="45"/>
  <c r="L71" i="45"/>
  <c r="I83" i="45"/>
  <c r="J86" i="45"/>
  <c r="L92" i="45"/>
  <c r="J100" i="45"/>
  <c r="N102" i="45"/>
  <c r="M36" i="45"/>
  <c r="N58" i="45"/>
  <c r="M65" i="45"/>
  <c r="N71" i="45"/>
  <c r="N83" i="45"/>
  <c r="J90" i="45"/>
  <c r="K67" i="45"/>
  <c r="I67" i="45"/>
  <c r="J23" i="45"/>
  <c r="N23" i="45"/>
  <c r="K72" i="45"/>
  <c r="J72" i="45"/>
  <c r="K75" i="45"/>
  <c r="J79" i="45"/>
  <c r="L79" i="45"/>
  <c r="K79" i="45"/>
  <c r="K84" i="45"/>
  <c r="J84" i="45"/>
  <c r="I84" i="45"/>
  <c r="N40" i="45"/>
  <c r="K40" i="45"/>
  <c r="J40" i="45"/>
  <c r="K54" i="45"/>
  <c r="I54" i="45"/>
  <c r="L88" i="45"/>
  <c r="I88" i="45"/>
  <c r="K82" i="45"/>
  <c r="N82" i="45"/>
  <c r="M82" i="45"/>
  <c r="L91" i="45"/>
  <c r="I91" i="45"/>
  <c r="J31" i="45"/>
  <c r="K31" i="45"/>
  <c r="L63" i="45"/>
  <c r="K63" i="45"/>
  <c r="I15" i="45"/>
  <c r="N15" i="45"/>
  <c r="L65" i="45"/>
  <c r="J65" i="45"/>
  <c r="N24" i="45"/>
  <c r="K29" i="45"/>
  <c r="I29" i="45"/>
  <c r="N68" i="45"/>
  <c r="I68" i="45"/>
  <c r="L68" i="45"/>
  <c r="K68" i="45"/>
  <c r="J76" i="45"/>
  <c r="L76" i="45"/>
  <c r="I89" i="45"/>
  <c r="J89" i="45"/>
  <c r="I106" i="45"/>
  <c r="M106" i="45"/>
  <c r="L106" i="45"/>
  <c r="J39" i="45"/>
  <c r="L39" i="45"/>
  <c r="K39" i="45"/>
  <c r="I46" i="45"/>
  <c r="M46" i="45"/>
  <c r="K46" i="45"/>
  <c r="I57" i="45"/>
  <c r="N57" i="45"/>
  <c r="N80" i="45"/>
  <c r="I80" i="45"/>
  <c r="K80" i="45"/>
  <c r="I14" i="45"/>
  <c r="L67" i="45"/>
  <c r="I79" i="45"/>
  <c r="L107" i="45"/>
  <c r="K107" i="45"/>
  <c r="M32" i="45"/>
  <c r="L32" i="45"/>
  <c r="I40" i="45"/>
  <c r="J14" i="45"/>
  <c r="L40" i="45"/>
  <c r="M42" i="45"/>
  <c r="I45" i="45"/>
  <c r="I51" i="45"/>
  <c r="J56" i="45"/>
  <c r="I65" i="45"/>
  <c r="I72" i="45"/>
  <c r="L75" i="45"/>
  <c r="L104" i="45"/>
  <c r="I104" i="45"/>
  <c r="I44" i="45"/>
  <c r="K78" i="45"/>
  <c r="N86" i="45"/>
  <c r="I71" i="45"/>
  <c r="L13" i="45"/>
  <c r="I34" i="45"/>
  <c r="I78" i="45"/>
  <c r="K92" i="45"/>
  <c r="I21" i="45"/>
  <c r="J21" i="45"/>
  <c r="N11" i="45"/>
  <c r="N17" i="45"/>
  <c r="K21" i="45"/>
  <c r="J26" i="45"/>
  <c r="J37" i="45"/>
  <c r="N55" i="45"/>
  <c r="N56" i="45"/>
  <c r="I56" i="45"/>
  <c r="I58" i="45"/>
  <c r="K62" i="45"/>
  <c r="J66" i="45"/>
  <c r="J70" i="45"/>
  <c r="K74" i="45"/>
  <c r="I86" i="45"/>
  <c r="I87" i="45"/>
  <c r="K88" i="45"/>
  <c r="I90" i="45"/>
  <c r="J93" i="45"/>
  <c r="I102" i="45"/>
  <c r="I103" i="45"/>
  <c r="J104" i="45"/>
  <c r="N32" i="45"/>
  <c r="J32" i="45"/>
  <c r="J42" i="45"/>
  <c r="K66" i="45"/>
  <c r="N94" i="45"/>
  <c r="K94" i="45"/>
  <c r="I99" i="45"/>
  <c r="L70" i="45"/>
  <c r="J103" i="45"/>
  <c r="L103" i="45"/>
  <c r="L87" i="45"/>
  <c r="M13" i="45"/>
  <c r="K15" i="45"/>
  <c r="K23" i="45"/>
  <c r="J24" i="45"/>
  <c r="J25" i="45"/>
  <c r="J29" i="45"/>
  <c r="I37" i="45"/>
  <c r="L38" i="45"/>
  <c r="K42" i="45"/>
  <c r="L43" i="45"/>
  <c r="L45" i="45"/>
  <c r="L46" i="45"/>
  <c r="I50" i="45"/>
  <c r="N51" i="45"/>
  <c r="L54" i="45"/>
  <c r="J54" i="45"/>
  <c r="J57" i="45"/>
  <c r="L60" i="45"/>
  <c r="N72" i="45"/>
  <c r="L72" i="45"/>
  <c r="N76" i="45"/>
  <c r="I76" i="45"/>
  <c r="L80" i="45"/>
  <c r="J82" i="45"/>
  <c r="K83" i="45"/>
  <c r="K90" i="45"/>
  <c r="K91" i="45"/>
  <c r="J98" i="45"/>
  <c r="K99" i="45"/>
  <c r="L102" i="45"/>
  <c r="J107" i="45"/>
  <c r="N107" i="45"/>
  <c r="I107" i="45"/>
  <c r="L62" i="45"/>
  <c r="J62" i="45"/>
  <c r="L21" i="45"/>
  <c r="I24" i="45"/>
  <c r="I25" i="45"/>
  <c r="I18" i="45"/>
  <c r="I33" i="45"/>
  <c r="I41" i="45"/>
  <c r="J50" i="45"/>
  <c r="L57" i="45"/>
  <c r="M62" i="45"/>
  <c r="M70" i="45"/>
  <c r="L83" i="45"/>
  <c r="N88" i="45"/>
  <c r="J88" i="45"/>
  <c r="L90" i="45"/>
  <c r="I94" i="45"/>
  <c r="K95" i="45"/>
  <c r="K98" i="45"/>
  <c r="N104" i="45"/>
  <c r="K104" i="45"/>
  <c r="L74" i="45"/>
  <c r="J74" i="45"/>
  <c r="J87" i="45"/>
  <c r="K87" i="45"/>
  <c r="I17" i="45"/>
  <c r="M21" i="45"/>
  <c r="L23" i="45"/>
  <c r="K24" i="45"/>
  <c r="K25" i="45"/>
  <c r="M15" i="45"/>
  <c r="J17" i="45"/>
  <c r="J18" i="45"/>
  <c r="N21" i="45"/>
  <c r="L24" i="45"/>
  <c r="L29" i="45"/>
  <c r="I32" i="45"/>
  <c r="L37" i="45"/>
  <c r="J41" i="45"/>
  <c r="K50" i="45"/>
  <c r="K55" i="45"/>
  <c r="K56" i="45"/>
  <c r="M57" i="45"/>
  <c r="N62" i="45"/>
  <c r="J63" i="45"/>
  <c r="I63" i="45"/>
  <c r="J67" i="45"/>
  <c r="N67" i="45"/>
  <c r="N70" i="45"/>
  <c r="J73" i="45"/>
  <c r="N74" i="45"/>
  <c r="J75" i="45"/>
  <c r="I75" i="45"/>
  <c r="N84" i="45"/>
  <c r="L84" i="45"/>
  <c r="N87" i="45"/>
  <c r="J94" i="45"/>
  <c r="L95" i="45"/>
  <c r="L98" i="45"/>
  <c r="M102" i="45"/>
  <c r="N103" i="45"/>
  <c r="N106" i="45"/>
  <c r="J106" i="45"/>
  <c r="J99" i="45"/>
  <c r="L99" i="45"/>
  <c r="N99" i="45"/>
  <c r="L66" i="45"/>
  <c r="N66" i="45"/>
  <c r="J33" i="45"/>
  <c r="K44" i="45"/>
  <c r="N52" i="45"/>
  <c r="M52" i="45"/>
  <c r="L58" i="45"/>
  <c r="J58" i="45"/>
  <c r="K64" i="45"/>
  <c r="L86" i="45"/>
  <c r="K86" i="45"/>
  <c r="M90" i="45"/>
  <c r="J91" i="45"/>
  <c r="N91" i="45"/>
  <c r="L42" i="45"/>
  <c r="I42" i="45"/>
  <c r="L50" i="45"/>
  <c r="N50" i="45"/>
  <c r="I62" i="45"/>
  <c r="I66" i="45"/>
  <c r="I70" i="45"/>
  <c r="I74" i="45"/>
  <c r="L82" i="45"/>
  <c r="J95" i="45"/>
  <c r="N95" i="45"/>
  <c r="I95" i="45"/>
  <c r="I96" i="45"/>
  <c r="K49" i="45"/>
  <c r="N77" i="45"/>
  <c r="M77" i="45"/>
  <c r="L77" i="45"/>
  <c r="K77" i="45"/>
  <c r="I11" i="45"/>
  <c r="M12" i="45"/>
  <c r="K18" i="45"/>
  <c r="I19" i="45"/>
  <c r="M22" i="45"/>
  <c r="I27" i="45"/>
  <c r="M30" i="45"/>
  <c r="I35" i="45"/>
  <c r="J11" i="45"/>
  <c r="N12" i="45"/>
  <c r="L14" i="45"/>
  <c r="J15" i="45"/>
  <c r="N16" i="45"/>
  <c r="L18" i="45"/>
  <c r="K19" i="45"/>
  <c r="I20" i="45"/>
  <c r="N22" i="45"/>
  <c r="M23" i="45"/>
  <c r="L25" i="45"/>
  <c r="K26" i="45"/>
  <c r="K27" i="45"/>
  <c r="I28" i="45"/>
  <c r="N30" i="45"/>
  <c r="M31" i="45"/>
  <c r="L33" i="45"/>
  <c r="K34" i="45"/>
  <c r="K35" i="45"/>
  <c r="I36" i="45"/>
  <c r="N38" i="45"/>
  <c r="M39" i="45"/>
  <c r="L41" i="45"/>
  <c r="K43" i="45"/>
  <c r="J44" i="45"/>
  <c r="J45" i="45"/>
  <c r="I47" i="45"/>
  <c r="I48" i="45"/>
  <c r="I49" i="45"/>
  <c r="J55" i="45"/>
  <c r="M55" i="45"/>
  <c r="K57" i="45"/>
  <c r="N59" i="45"/>
  <c r="M60" i="45"/>
  <c r="K65" i="45"/>
  <c r="J48" i="45"/>
  <c r="K61" i="45"/>
  <c r="J12" i="45"/>
  <c r="K20" i="45"/>
  <c r="M25" i="45"/>
  <c r="K28" i="45"/>
  <c r="I30" i="45"/>
  <c r="M33" i="45"/>
  <c r="K36" i="45"/>
  <c r="I38" i="45"/>
  <c r="M41" i="45"/>
  <c r="L44" i="45"/>
  <c r="L47" i="45"/>
  <c r="K48" i="45"/>
  <c r="L49" i="45"/>
  <c r="K51" i="45"/>
  <c r="J52" i="45"/>
  <c r="J53" i="45"/>
  <c r="I69" i="45"/>
  <c r="N73" i="45"/>
  <c r="M73" i="45"/>
  <c r="L73" i="45"/>
  <c r="K73" i="45"/>
  <c r="N81" i="45"/>
  <c r="M81" i="45"/>
  <c r="L81" i="45"/>
  <c r="K81" i="45"/>
  <c r="N89" i="45"/>
  <c r="M89" i="45"/>
  <c r="L89" i="45"/>
  <c r="K89" i="45"/>
  <c r="I97" i="45"/>
  <c r="I16" i="45"/>
  <c r="J49" i="45"/>
  <c r="N64" i="45"/>
  <c r="M64" i="45"/>
  <c r="N101" i="45"/>
  <c r="M101" i="45"/>
  <c r="L101" i="45"/>
  <c r="K101" i="45"/>
  <c r="L15" i="45"/>
  <c r="J16" i="45"/>
  <c r="I22" i="45"/>
  <c r="K12" i="45"/>
  <c r="M14" i="45"/>
  <c r="K16" i="45"/>
  <c r="M18" i="45"/>
  <c r="L20" i="45"/>
  <c r="J22" i="45"/>
  <c r="I23" i="45"/>
  <c r="N25" i="45"/>
  <c r="M26" i="45"/>
  <c r="L28" i="45"/>
  <c r="J30" i="45"/>
  <c r="I31" i="45"/>
  <c r="N33" i="45"/>
  <c r="M34" i="45"/>
  <c r="L36" i="45"/>
  <c r="J38" i="45"/>
  <c r="I39" i="45"/>
  <c r="N41" i="45"/>
  <c r="M45" i="45"/>
  <c r="L48" i="45"/>
  <c r="L51" i="45"/>
  <c r="K52" i="45"/>
  <c r="L53" i="45"/>
  <c r="I60" i="45"/>
  <c r="I61" i="45"/>
  <c r="J69" i="45"/>
  <c r="I12" i="45"/>
  <c r="L19" i="45"/>
  <c r="L27" i="45"/>
  <c r="J59" i="45"/>
  <c r="M59" i="45"/>
  <c r="N14" i="45"/>
  <c r="L16" i="45"/>
  <c r="M19" i="45"/>
  <c r="K22" i="45"/>
  <c r="N26" i="45"/>
  <c r="M27" i="45"/>
  <c r="K30" i="45"/>
  <c r="N34" i="45"/>
  <c r="M35" i="45"/>
  <c r="K38" i="45"/>
  <c r="M44" i="45"/>
  <c r="M49" i="45"/>
  <c r="L52" i="45"/>
  <c r="K59" i="45"/>
  <c r="J60" i="45"/>
  <c r="J61" i="45"/>
  <c r="I64" i="45"/>
  <c r="L69" i="45"/>
  <c r="I77" i="45"/>
  <c r="I85" i="45"/>
  <c r="N97" i="45"/>
  <c r="M97" i="45"/>
  <c r="L97" i="45"/>
  <c r="K97" i="45"/>
  <c r="I105" i="45"/>
  <c r="L35" i="45"/>
  <c r="K47" i="45"/>
  <c r="N19" i="45"/>
  <c r="N27" i="45"/>
  <c r="N35" i="45"/>
  <c r="J43" i="45"/>
  <c r="M43" i="45"/>
  <c r="K45" i="45"/>
  <c r="M48" i="45"/>
  <c r="N49" i="45"/>
  <c r="L59" i="45"/>
  <c r="K60" i="45"/>
  <c r="L61" i="45"/>
  <c r="J64" i="45"/>
  <c r="J77" i="45"/>
  <c r="J47" i="45"/>
  <c r="M47" i="45"/>
  <c r="M69" i="45"/>
  <c r="K69" i="45"/>
  <c r="N85" i="45"/>
  <c r="M85" i="45"/>
  <c r="L85" i="45"/>
  <c r="K85" i="45"/>
  <c r="N105" i="45"/>
  <c r="M105" i="45"/>
  <c r="L105" i="45"/>
  <c r="K105" i="45"/>
  <c r="M38" i="45"/>
  <c r="J51" i="45"/>
  <c r="M51" i="45"/>
  <c r="K53" i="45"/>
  <c r="M61" i="45"/>
  <c r="L64" i="45"/>
  <c r="N93" i="45"/>
  <c r="M93" i="45"/>
  <c r="L93" i="45"/>
  <c r="K93" i="45"/>
  <c r="I101" i="45"/>
  <c r="M63" i="45"/>
  <c r="M67" i="45"/>
  <c r="M71" i="45"/>
  <c r="M75" i="45"/>
  <c r="M79" i="45"/>
  <c r="M83" i="45"/>
  <c r="M87" i="45"/>
  <c r="M91" i="45"/>
  <c r="M95" i="45"/>
  <c r="M99" i="45"/>
  <c r="M103" i="45"/>
  <c r="M107" i="45"/>
  <c r="M68" i="45"/>
  <c r="M72" i="45"/>
  <c r="M76" i="45"/>
  <c r="M80" i="45"/>
  <c r="M84" i="45"/>
  <c r="M88" i="45"/>
  <c r="M92" i="45"/>
  <c r="M96" i="45"/>
  <c r="M100" i="45"/>
  <c r="M104" i="45"/>
  <c r="M108" i="45"/>
  <c r="P10" i="45" l="1"/>
  <c r="P108" i="16"/>
  <c r="O108" i="16"/>
  <c r="P107" i="16"/>
  <c r="O107" i="16"/>
  <c r="L107" i="16" s="1"/>
  <c r="P106" i="16"/>
  <c r="O106" i="16"/>
  <c r="P105" i="16"/>
  <c r="O105" i="16"/>
  <c r="N105" i="16" s="1"/>
  <c r="P104" i="16"/>
  <c r="O104" i="16"/>
  <c r="J104" i="16" s="1"/>
  <c r="P103" i="16"/>
  <c r="O103" i="16"/>
  <c r="L103" i="16" s="1"/>
  <c r="P102" i="16"/>
  <c r="O102" i="16"/>
  <c r="P101" i="16"/>
  <c r="O101" i="16"/>
  <c r="N101" i="16" s="1"/>
  <c r="P100" i="16"/>
  <c r="O100" i="16"/>
  <c r="J100" i="16" s="1"/>
  <c r="P99" i="16"/>
  <c r="O99" i="16"/>
  <c r="L99" i="16" s="1"/>
  <c r="P98" i="16"/>
  <c r="O98" i="16"/>
  <c r="P97" i="16"/>
  <c r="O97" i="16"/>
  <c r="N97" i="16" s="1"/>
  <c r="P96" i="16"/>
  <c r="O96" i="16"/>
  <c r="J96" i="16" s="1"/>
  <c r="P95" i="16"/>
  <c r="O95" i="16"/>
  <c r="L95" i="16" s="1"/>
  <c r="P94" i="16"/>
  <c r="O94" i="16"/>
  <c r="P93" i="16"/>
  <c r="O93" i="16"/>
  <c r="N93" i="16" s="1"/>
  <c r="P92" i="16"/>
  <c r="O92" i="16"/>
  <c r="J92" i="16" s="1"/>
  <c r="P91" i="16"/>
  <c r="O91" i="16"/>
  <c r="L91" i="16" s="1"/>
  <c r="P90" i="16"/>
  <c r="O90" i="16"/>
  <c r="K90" i="16" s="1"/>
  <c r="P89" i="16"/>
  <c r="O89" i="16"/>
  <c r="N89" i="16" s="1"/>
  <c r="P88" i="16"/>
  <c r="O88" i="16"/>
  <c r="J88" i="16" s="1"/>
  <c r="P87" i="16"/>
  <c r="O87" i="16"/>
  <c r="L87" i="16" s="1"/>
  <c r="P86" i="16"/>
  <c r="O86" i="16"/>
  <c r="M86" i="16" s="1"/>
  <c r="P85" i="16"/>
  <c r="O85" i="16"/>
  <c r="N85" i="16" s="1"/>
  <c r="P84" i="16"/>
  <c r="O84" i="16"/>
  <c r="J84" i="16" s="1"/>
  <c r="P83" i="16"/>
  <c r="O83" i="16"/>
  <c r="L83" i="16" s="1"/>
  <c r="P82" i="16"/>
  <c r="O82" i="16"/>
  <c r="P81" i="16"/>
  <c r="O81" i="16"/>
  <c r="N81" i="16" s="1"/>
  <c r="P80" i="16"/>
  <c r="O80" i="16"/>
  <c r="J80" i="16" s="1"/>
  <c r="P79" i="16"/>
  <c r="O79" i="16"/>
  <c r="L79" i="16" s="1"/>
  <c r="P78" i="16"/>
  <c r="O78" i="16"/>
  <c r="M78" i="16" s="1"/>
  <c r="P77" i="16"/>
  <c r="O77" i="16"/>
  <c r="I77" i="16" s="1"/>
  <c r="P76" i="16"/>
  <c r="O76" i="16"/>
  <c r="J76" i="16" s="1"/>
  <c r="P75" i="16"/>
  <c r="O75" i="16"/>
  <c r="L75" i="16" s="1"/>
  <c r="P74" i="16"/>
  <c r="O74" i="16"/>
  <c r="J74" i="16" s="1"/>
  <c r="P73" i="16"/>
  <c r="O73" i="16"/>
  <c r="L73" i="16" s="1"/>
  <c r="P72" i="16"/>
  <c r="O72" i="16"/>
  <c r="J72" i="16" s="1"/>
  <c r="P71" i="16"/>
  <c r="O71" i="16"/>
  <c r="L71" i="16" s="1"/>
  <c r="P70" i="16"/>
  <c r="O70" i="16"/>
  <c r="P69" i="16"/>
  <c r="O69" i="16"/>
  <c r="I69" i="16" s="1"/>
  <c r="P68" i="16"/>
  <c r="O68" i="16"/>
  <c r="I68" i="16" s="1"/>
  <c r="P67" i="16"/>
  <c r="O67" i="16"/>
  <c r="L67" i="16" s="1"/>
  <c r="P66" i="16"/>
  <c r="O66" i="16"/>
  <c r="P65" i="16"/>
  <c r="O65" i="16"/>
  <c r="M65" i="16" s="1"/>
  <c r="P64" i="16"/>
  <c r="O64" i="16"/>
  <c r="P63" i="16"/>
  <c r="O63" i="16"/>
  <c r="N63" i="16" s="1"/>
  <c r="P62" i="16"/>
  <c r="O62" i="16"/>
  <c r="P61" i="16"/>
  <c r="O61" i="16"/>
  <c r="J61" i="16" s="1"/>
  <c r="P60" i="16"/>
  <c r="O60" i="16"/>
  <c r="K60" i="16" s="1"/>
  <c r="P59" i="16"/>
  <c r="O59" i="16"/>
  <c r="K59" i="16" s="1"/>
  <c r="P58" i="16"/>
  <c r="O58" i="16"/>
  <c r="P57" i="16"/>
  <c r="O57" i="16"/>
  <c r="M57" i="16" s="1"/>
  <c r="P56" i="16"/>
  <c r="O56" i="16"/>
  <c r="M56" i="16" s="1"/>
  <c r="P55" i="16"/>
  <c r="O55" i="16"/>
  <c r="I55" i="16" s="1"/>
  <c r="P54" i="16"/>
  <c r="O54" i="16"/>
  <c r="K54" i="16" s="1"/>
  <c r="P53" i="16"/>
  <c r="O53" i="16"/>
  <c r="M53" i="16" s="1"/>
  <c r="P52" i="16"/>
  <c r="O52" i="16"/>
  <c r="M52" i="16" s="1"/>
  <c r="P51" i="16"/>
  <c r="O51" i="16"/>
  <c r="M51" i="16" s="1"/>
  <c r="P50" i="16"/>
  <c r="O50" i="16"/>
  <c r="J50" i="16" s="1"/>
  <c r="P49" i="16"/>
  <c r="O49" i="16"/>
  <c r="K49" i="16" s="1"/>
  <c r="P48" i="16"/>
  <c r="O48" i="16"/>
  <c r="I48" i="16" s="1"/>
  <c r="P47" i="16"/>
  <c r="O47" i="16"/>
  <c r="M47" i="16" s="1"/>
  <c r="P46" i="16"/>
  <c r="O46" i="16"/>
  <c r="N46" i="16" s="1"/>
  <c r="P45" i="16"/>
  <c r="O45" i="16"/>
  <c r="M45" i="16" s="1"/>
  <c r="P44" i="16"/>
  <c r="O44" i="16"/>
  <c r="L44" i="16" s="1"/>
  <c r="P43" i="16"/>
  <c r="O43" i="16"/>
  <c r="I43" i="16" s="1"/>
  <c r="P42" i="16"/>
  <c r="O42" i="16"/>
  <c r="M42" i="16" s="1"/>
  <c r="P41" i="16"/>
  <c r="O41" i="16"/>
  <c r="J41" i="16" s="1"/>
  <c r="P40" i="16"/>
  <c r="O40" i="16"/>
  <c r="M40" i="16" s="1"/>
  <c r="P39" i="16"/>
  <c r="O39" i="16"/>
  <c r="M39" i="16" s="1"/>
  <c r="P38" i="16"/>
  <c r="O38" i="16"/>
  <c r="K38" i="16" s="1"/>
  <c r="P37" i="16"/>
  <c r="O37" i="16"/>
  <c r="M37" i="16" s="1"/>
  <c r="P36" i="16"/>
  <c r="O36" i="16"/>
  <c r="I36" i="16" s="1"/>
  <c r="P35" i="16"/>
  <c r="O35" i="16"/>
  <c r="N35" i="16" s="1"/>
  <c r="P34" i="16"/>
  <c r="O34" i="16"/>
  <c r="J34" i="16" s="1"/>
  <c r="P33" i="16"/>
  <c r="O33" i="16"/>
  <c r="M33" i="16" s="1"/>
  <c r="P32" i="16"/>
  <c r="O32" i="16"/>
  <c r="K32" i="16" s="1"/>
  <c r="P31" i="16"/>
  <c r="O31" i="16"/>
  <c r="M31" i="16" s="1"/>
  <c r="P30" i="16"/>
  <c r="O30" i="16"/>
  <c r="N30" i="16" s="1"/>
  <c r="P29" i="16"/>
  <c r="O29" i="16"/>
  <c r="I29" i="16" s="1"/>
  <c r="P28" i="16"/>
  <c r="O28" i="16"/>
  <c r="K28" i="16" s="1"/>
  <c r="P27" i="16"/>
  <c r="O27" i="16"/>
  <c r="M27" i="16" s="1"/>
  <c r="P26" i="16"/>
  <c r="O26" i="16"/>
  <c r="J26" i="16" s="1"/>
  <c r="P25" i="16"/>
  <c r="O25" i="16"/>
  <c r="M25" i="16" s="1"/>
  <c r="P24" i="16"/>
  <c r="O24" i="16"/>
  <c r="N24" i="16" s="1"/>
  <c r="P23" i="16"/>
  <c r="O23" i="16"/>
  <c r="M23" i="16" s="1"/>
  <c r="P22" i="16"/>
  <c r="O22" i="16"/>
  <c r="M22" i="16" s="1"/>
  <c r="P21" i="16"/>
  <c r="O21" i="16"/>
  <c r="K21" i="16" s="1"/>
  <c r="P20" i="16"/>
  <c r="O20" i="16"/>
  <c r="M20" i="16" s="1"/>
  <c r="P19" i="16"/>
  <c r="O19" i="16"/>
  <c r="M19" i="16" s="1"/>
  <c r="P18" i="16"/>
  <c r="O18" i="16"/>
  <c r="I18" i="16" s="1"/>
  <c r="P17" i="16"/>
  <c r="O17" i="16"/>
  <c r="K17" i="16" s="1"/>
  <c r="P16" i="16"/>
  <c r="O16" i="16"/>
  <c r="I16" i="16" s="1"/>
  <c r="P15" i="16"/>
  <c r="O15" i="16"/>
  <c r="M15" i="16" s="1"/>
  <c r="P14" i="16"/>
  <c r="O14" i="16"/>
  <c r="J14" i="16" s="1"/>
  <c r="P13" i="16"/>
  <c r="O13" i="16"/>
  <c r="K13" i="16" s="1"/>
  <c r="P12" i="16"/>
  <c r="O12" i="16"/>
  <c r="P11" i="16"/>
  <c r="O11" i="16"/>
  <c r="M11" i="16" s="1"/>
  <c r="P10" i="16"/>
  <c r="K76" i="16" l="1"/>
  <c r="J108" i="16"/>
  <c r="I108" i="16"/>
  <c r="K16" i="16"/>
  <c r="N87" i="16"/>
  <c r="J12" i="16"/>
  <c r="J86" i="16"/>
  <c r="I92" i="16"/>
  <c r="J77" i="16"/>
  <c r="K92" i="16"/>
  <c r="N47" i="16"/>
  <c r="L77" i="16"/>
  <c r="I80" i="16"/>
  <c r="L85" i="16"/>
  <c r="N50" i="16"/>
  <c r="I85" i="16"/>
  <c r="J70" i="16"/>
  <c r="J85" i="16"/>
  <c r="J90" i="16"/>
  <c r="I95" i="16"/>
  <c r="K14" i="16"/>
  <c r="M14" i="16"/>
  <c r="L17" i="16"/>
  <c r="K74" i="16"/>
  <c r="I84" i="16"/>
  <c r="N13" i="16"/>
  <c r="N86" i="16"/>
  <c r="I91" i="16"/>
  <c r="N95" i="16"/>
  <c r="I23" i="16"/>
  <c r="N34" i="16"/>
  <c r="I62" i="16"/>
  <c r="K87" i="16"/>
  <c r="I96" i="16"/>
  <c r="K107" i="16"/>
  <c r="M48" i="16"/>
  <c r="N62" i="16"/>
  <c r="I76" i="16"/>
  <c r="M94" i="16"/>
  <c r="L96" i="16"/>
  <c r="N17" i="16"/>
  <c r="M28" i="16"/>
  <c r="N42" i="16"/>
  <c r="L81" i="16"/>
  <c r="K86" i="16"/>
  <c r="L92" i="16"/>
  <c r="M36" i="16"/>
  <c r="K62" i="16"/>
  <c r="I72" i="16"/>
  <c r="L14" i="16"/>
  <c r="K72" i="16"/>
  <c r="L18" i="16"/>
  <c r="N21" i="16"/>
  <c r="M24" i="16"/>
  <c r="M41" i="16"/>
  <c r="M44" i="16"/>
  <c r="M61" i="16"/>
  <c r="I63" i="16"/>
  <c r="N70" i="16"/>
  <c r="L72" i="16"/>
  <c r="N14" i="16"/>
  <c r="J17" i="16"/>
  <c r="K71" i="16"/>
  <c r="I101" i="16"/>
  <c r="K108" i="16"/>
  <c r="K12" i="16"/>
  <c r="J18" i="16"/>
  <c r="N43" i="16"/>
  <c r="M49" i="16"/>
  <c r="N55" i="16"/>
  <c r="I61" i="16"/>
  <c r="N78" i="16"/>
  <c r="K80" i="16"/>
  <c r="N82" i="16"/>
  <c r="J93" i="16"/>
  <c r="J101" i="16"/>
  <c r="M102" i="16"/>
  <c r="L108" i="16"/>
  <c r="K75" i="16"/>
  <c r="L12" i="16"/>
  <c r="I17" i="16"/>
  <c r="K18" i="16"/>
  <c r="I21" i="16"/>
  <c r="N26" i="16"/>
  <c r="M32" i="16"/>
  <c r="L61" i="16"/>
  <c r="M62" i="16"/>
  <c r="I64" i="16"/>
  <c r="N67" i="16"/>
  <c r="I70" i="16"/>
  <c r="N75" i="16"/>
  <c r="L80" i="16"/>
  <c r="L93" i="16"/>
  <c r="L101" i="16"/>
  <c r="N102" i="16"/>
  <c r="I107" i="16"/>
  <c r="I79" i="16"/>
  <c r="L97" i="16"/>
  <c r="I100" i="16"/>
  <c r="M12" i="16"/>
  <c r="N12" i="16"/>
  <c r="J16" i="16"/>
  <c r="N27" i="16"/>
  <c r="N39" i="16"/>
  <c r="N79" i="16"/>
  <c r="I94" i="16"/>
  <c r="I102" i="16"/>
  <c r="I103" i="16"/>
  <c r="J102" i="16"/>
  <c r="J106" i="16"/>
  <c r="L16" i="16"/>
  <c r="N31" i="16"/>
  <c r="N51" i="16"/>
  <c r="J62" i="16"/>
  <c r="K63" i="16"/>
  <c r="M69" i="16"/>
  <c r="I71" i="16"/>
  <c r="I75" i="16"/>
  <c r="L76" i="16"/>
  <c r="I78" i="16"/>
  <c r="I86" i="16"/>
  <c r="I87" i="16"/>
  <c r="K91" i="16"/>
  <c r="N94" i="16"/>
  <c r="K96" i="16"/>
  <c r="N98" i="16"/>
  <c r="K102" i="16"/>
  <c r="N103" i="16"/>
  <c r="K106" i="16"/>
  <c r="N20" i="16"/>
  <c r="N22" i="16"/>
  <c r="N38" i="16"/>
  <c r="N54" i="16"/>
  <c r="N58" i="16"/>
  <c r="L65" i="16"/>
  <c r="N66" i="16"/>
  <c r="I74" i="16"/>
  <c r="J81" i="16"/>
  <c r="M82" i="16"/>
  <c r="N83" i="16"/>
  <c r="I90" i="16"/>
  <c r="J97" i="16"/>
  <c r="M98" i="16"/>
  <c r="N99" i="16"/>
  <c r="I106" i="16"/>
  <c r="J20" i="16"/>
  <c r="J22" i="16"/>
  <c r="K64" i="16"/>
  <c r="I66" i="16"/>
  <c r="I67" i="16"/>
  <c r="K70" i="16"/>
  <c r="J78" i="16"/>
  <c r="K79" i="16"/>
  <c r="I89" i="16"/>
  <c r="J94" i="16"/>
  <c r="K95" i="16"/>
  <c r="I105" i="16"/>
  <c r="I22" i="16"/>
  <c r="I12" i="16"/>
  <c r="I14" i="16"/>
  <c r="M16" i="16"/>
  <c r="M18" i="16"/>
  <c r="K20" i="16"/>
  <c r="J21" i="16"/>
  <c r="K22" i="16"/>
  <c r="I58" i="16"/>
  <c r="L64" i="16"/>
  <c r="J66" i="16"/>
  <c r="K67" i="16"/>
  <c r="J69" i="16"/>
  <c r="M74" i="16"/>
  <c r="K78" i="16"/>
  <c r="I82" i="16"/>
  <c r="I83" i="16"/>
  <c r="K84" i="16"/>
  <c r="J89" i="16"/>
  <c r="M90" i="16"/>
  <c r="N91" i="16"/>
  <c r="K94" i="16"/>
  <c r="I98" i="16"/>
  <c r="I99" i="16"/>
  <c r="K100" i="16"/>
  <c r="J105" i="16"/>
  <c r="M106" i="16"/>
  <c r="N107" i="16"/>
  <c r="I20" i="16"/>
  <c r="I13" i="16"/>
  <c r="N16" i="16"/>
  <c r="N18" i="16"/>
  <c r="L20" i="16"/>
  <c r="L21" i="16"/>
  <c r="L22" i="16"/>
  <c r="M29" i="16"/>
  <c r="J58" i="16"/>
  <c r="M64" i="16"/>
  <c r="K66" i="16"/>
  <c r="L69" i="16"/>
  <c r="M70" i="16"/>
  <c r="N71" i="16"/>
  <c r="N74" i="16"/>
  <c r="J82" i="16"/>
  <c r="K83" i="16"/>
  <c r="L84" i="16"/>
  <c r="I88" i="16"/>
  <c r="L89" i="16"/>
  <c r="N90" i="16"/>
  <c r="I93" i="16"/>
  <c r="J98" i="16"/>
  <c r="K99" i="16"/>
  <c r="L100" i="16"/>
  <c r="I104" i="16"/>
  <c r="L105" i="16"/>
  <c r="N106" i="16"/>
  <c r="K58" i="16"/>
  <c r="K82" i="16"/>
  <c r="K88" i="16"/>
  <c r="K98" i="16"/>
  <c r="K104" i="16"/>
  <c r="J13" i="16"/>
  <c r="L13" i="16"/>
  <c r="M58" i="16"/>
  <c r="M66" i="16"/>
  <c r="I81" i="16"/>
  <c r="L88" i="16"/>
  <c r="I97" i="16"/>
  <c r="K103" i="16"/>
  <c r="L104" i="16"/>
  <c r="I11" i="16"/>
  <c r="L30" i="16"/>
  <c r="L35" i="16"/>
  <c r="J35" i="16"/>
  <c r="J40" i="16"/>
  <c r="N40" i="16"/>
  <c r="L46" i="16"/>
  <c r="J52" i="16"/>
  <c r="N52" i="16"/>
  <c r="J56" i="16"/>
  <c r="N56" i="16"/>
  <c r="N11" i="16"/>
  <c r="N15" i="16"/>
  <c r="N19" i="16"/>
  <c r="N23" i="16"/>
  <c r="M26" i="16"/>
  <c r="M30" i="16"/>
  <c r="M34" i="16"/>
  <c r="M35" i="16"/>
  <c r="M38" i="16"/>
  <c r="M43" i="16"/>
  <c r="M46" i="16"/>
  <c r="M50" i="16"/>
  <c r="M54" i="16"/>
  <c r="M55" i="16"/>
  <c r="N59" i="16"/>
  <c r="J60" i="16"/>
  <c r="N60" i="16"/>
  <c r="J65" i="16"/>
  <c r="J23" i="16"/>
  <c r="L27" i="16"/>
  <c r="J27" i="16"/>
  <c r="N33" i="16"/>
  <c r="L39" i="16"/>
  <c r="J39" i="16"/>
  <c r="N45" i="16"/>
  <c r="L51" i="16"/>
  <c r="J51" i="16"/>
  <c r="K11" i="16"/>
  <c r="M13" i="16"/>
  <c r="K15" i="16"/>
  <c r="M17" i="16"/>
  <c r="K19" i="16"/>
  <c r="M21" i="16"/>
  <c r="K23" i="16"/>
  <c r="I24" i="16"/>
  <c r="I60" i="16"/>
  <c r="N77" i="16"/>
  <c r="M77" i="16"/>
  <c r="K77" i="16"/>
  <c r="N73" i="16"/>
  <c r="M73" i="16"/>
  <c r="K73" i="16"/>
  <c r="N25" i="16"/>
  <c r="L31" i="16"/>
  <c r="J31" i="16"/>
  <c r="N37" i="16"/>
  <c r="L42" i="16"/>
  <c r="L47" i="16"/>
  <c r="J47" i="16"/>
  <c r="N53" i="16"/>
  <c r="N57" i="16"/>
  <c r="L19" i="16"/>
  <c r="L23" i="16"/>
  <c r="J24" i="16"/>
  <c r="I25" i="16"/>
  <c r="I26" i="16"/>
  <c r="I27" i="16"/>
  <c r="I28" i="16"/>
  <c r="I30" i="16"/>
  <c r="I31" i="16"/>
  <c r="I32" i="16"/>
  <c r="I33" i="16"/>
  <c r="I34" i="16"/>
  <c r="I35" i="16"/>
  <c r="I37" i="16"/>
  <c r="I38" i="16"/>
  <c r="I39" i="16"/>
  <c r="I40" i="16"/>
  <c r="I41" i="16"/>
  <c r="I42" i="16"/>
  <c r="I44" i="16"/>
  <c r="I45" i="16"/>
  <c r="I46" i="16"/>
  <c r="I47" i="16"/>
  <c r="I49" i="16"/>
  <c r="I50" i="16"/>
  <c r="I51" i="16"/>
  <c r="I52" i="16"/>
  <c r="I53" i="16"/>
  <c r="I54" i="16"/>
  <c r="I56" i="16"/>
  <c r="I57" i="16"/>
  <c r="I59" i="16"/>
  <c r="N65" i="16"/>
  <c r="K65" i="16"/>
  <c r="I19" i="16"/>
  <c r="J11" i="16"/>
  <c r="J19" i="16"/>
  <c r="N29" i="16"/>
  <c r="J36" i="16"/>
  <c r="N36" i="16"/>
  <c r="L43" i="16"/>
  <c r="J43" i="16"/>
  <c r="J48" i="16"/>
  <c r="N48" i="16"/>
  <c r="L55" i="16"/>
  <c r="J55" i="16"/>
  <c r="K24" i="16"/>
  <c r="J25" i="16"/>
  <c r="K27" i="16"/>
  <c r="J29" i="16"/>
  <c r="J30" i="16"/>
  <c r="K31" i="16"/>
  <c r="J33" i="16"/>
  <c r="K35" i="16"/>
  <c r="K36" i="16"/>
  <c r="J37" i="16"/>
  <c r="J38" i="16"/>
  <c r="K39" i="16"/>
  <c r="K40" i="16"/>
  <c r="J42" i="16"/>
  <c r="K43" i="16"/>
  <c r="K44" i="16"/>
  <c r="J45" i="16"/>
  <c r="J46" i="16"/>
  <c r="K47" i="16"/>
  <c r="K48" i="16"/>
  <c r="J49" i="16"/>
  <c r="K51" i="16"/>
  <c r="K52" i="16"/>
  <c r="J53" i="16"/>
  <c r="J54" i="16"/>
  <c r="K55" i="16"/>
  <c r="K56" i="16"/>
  <c r="J57" i="16"/>
  <c r="L60" i="16"/>
  <c r="J64" i="16"/>
  <c r="N64" i="16"/>
  <c r="L59" i="16"/>
  <c r="J59" i="16"/>
  <c r="M59" i="16"/>
  <c r="J68" i="16"/>
  <c r="N68" i="16"/>
  <c r="M68" i="16"/>
  <c r="J15" i="16"/>
  <c r="J28" i="16"/>
  <c r="N28" i="16"/>
  <c r="L34" i="16"/>
  <c r="N41" i="16"/>
  <c r="L50" i="16"/>
  <c r="L15" i="16"/>
  <c r="K25" i="16"/>
  <c r="K29" i="16"/>
  <c r="K30" i="16"/>
  <c r="K33" i="16"/>
  <c r="K34" i="16"/>
  <c r="L36" i="16"/>
  <c r="K37" i="16"/>
  <c r="L40" i="16"/>
  <c r="K41" i="16"/>
  <c r="K42" i="16"/>
  <c r="K45" i="16"/>
  <c r="K46" i="16"/>
  <c r="L48" i="16"/>
  <c r="K50" i="16"/>
  <c r="L52" i="16"/>
  <c r="K53" i="16"/>
  <c r="L56" i="16"/>
  <c r="K57" i="16"/>
  <c r="L63" i="16"/>
  <c r="J63" i="16"/>
  <c r="M63" i="16"/>
  <c r="K68" i="16"/>
  <c r="I73" i="16"/>
  <c r="I15" i="16"/>
  <c r="L26" i="16"/>
  <c r="J32" i="16"/>
  <c r="N32" i="16"/>
  <c r="L38" i="16"/>
  <c r="J44" i="16"/>
  <c r="N44" i="16"/>
  <c r="N49" i="16"/>
  <c r="L54" i="16"/>
  <c r="L11" i="16"/>
  <c r="L24" i="16"/>
  <c r="K26" i="16"/>
  <c r="L28" i="16"/>
  <c r="L32" i="16"/>
  <c r="L25" i="16"/>
  <c r="L29" i="16"/>
  <c r="L33" i="16"/>
  <c r="L37" i="16"/>
  <c r="L41" i="16"/>
  <c r="L45" i="16"/>
  <c r="L49" i="16"/>
  <c r="L53" i="16"/>
  <c r="L57" i="16"/>
  <c r="M60" i="16"/>
  <c r="N61" i="16"/>
  <c r="K61" i="16"/>
  <c r="I65" i="16"/>
  <c r="L68" i="16"/>
  <c r="N69" i="16"/>
  <c r="K69" i="16"/>
  <c r="J73" i="16"/>
  <c r="M67" i="16"/>
  <c r="M71" i="16"/>
  <c r="M75" i="16"/>
  <c r="M79" i="16"/>
  <c r="K81" i="16"/>
  <c r="M83" i="16"/>
  <c r="K85" i="16"/>
  <c r="M87" i="16"/>
  <c r="K89" i="16"/>
  <c r="M91" i="16"/>
  <c r="K93" i="16"/>
  <c r="M95" i="16"/>
  <c r="K97" i="16"/>
  <c r="M99" i="16"/>
  <c r="K101" i="16"/>
  <c r="M103" i="16"/>
  <c r="K105" i="16"/>
  <c r="M107" i="16"/>
  <c r="M72" i="16"/>
  <c r="M76" i="16"/>
  <c r="M80" i="16"/>
  <c r="M84" i="16"/>
  <c r="M88" i="16"/>
  <c r="M92" i="16"/>
  <c r="M96" i="16"/>
  <c r="M100" i="16"/>
  <c r="M104" i="16"/>
  <c r="M108" i="16"/>
  <c r="L58" i="16"/>
  <c r="L62" i="16"/>
  <c r="L66" i="16"/>
  <c r="J67" i="16"/>
  <c r="L70" i="16"/>
  <c r="J71" i="16"/>
  <c r="N72" i="16"/>
  <c r="L74" i="16"/>
  <c r="J75" i="16"/>
  <c r="N76" i="16"/>
  <c r="L78" i="16"/>
  <c r="J79" i="16"/>
  <c r="N80" i="16"/>
  <c r="L82" i="16"/>
  <c r="J83" i="16"/>
  <c r="N84" i="16"/>
  <c r="L86" i="16"/>
  <c r="J87" i="16"/>
  <c r="N88" i="16"/>
  <c r="L90" i="16"/>
  <c r="J91" i="16"/>
  <c r="N92" i="16"/>
  <c r="L94" i="16"/>
  <c r="J95" i="16"/>
  <c r="N96" i="16"/>
  <c r="L98" i="16"/>
  <c r="J99" i="16"/>
  <c r="N100" i="16"/>
  <c r="L102" i="16"/>
  <c r="J103" i="16"/>
  <c r="N104" i="16"/>
  <c r="L106" i="16"/>
  <c r="J107" i="16"/>
  <c r="N108" i="16"/>
  <c r="M81" i="16"/>
  <c r="M85" i="16"/>
  <c r="M89" i="16"/>
  <c r="M93" i="16"/>
  <c r="M97" i="16"/>
  <c r="M101" i="16"/>
  <c r="M105" i="16"/>
  <c r="B12" i="7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F259" i="67"/>
  <c r="G258" i="67"/>
  <c r="F258" i="67"/>
  <c r="G257" i="67"/>
  <c r="F257" i="67"/>
  <c r="G256" i="67"/>
  <c r="F256" i="67"/>
  <c r="G255" i="67"/>
  <c r="F255" i="67"/>
  <c r="G254" i="67"/>
  <c r="F254" i="67"/>
  <c r="G253" i="67"/>
  <c r="F253" i="67"/>
  <c r="G252" i="67"/>
  <c r="F252" i="67"/>
  <c r="G251" i="67"/>
  <c r="F251" i="67"/>
  <c r="G250" i="67"/>
  <c r="F250" i="67"/>
  <c r="G249" i="67"/>
  <c r="F249" i="67"/>
  <c r="G248" i="67"/>
  <c r="F248" i="67"/>
  <c r="G247" i="67"/>
  <c r="F247" i="67"/>
  <c r="G246" i="67"/>
  <c r="F246" i="67"/>
  <c r="G245" i="67"/>
  <c r="F245" i="67"/>
  <c r="G244" i="67"/>
  <c r="F244" i="67"/>
  <c r="G243" i="67"/>
  <c r="F243" i="67"/>
  <c r="G242" i="67"/>
  <c r="F242" i="67"/>
  <c r="G241" i="67"/>
  <c r="F241" i="67"/>
  <c r="G240" i="67"/>
  <c r="F240" i="67"/>
  <c r="G239" i="67"/>
  <c r="F239" i="67"/>
  <c r="G238" i="67"/>
  <c r="F238" i="67"/>
  <c r="G237" i="67"/>
  <c r="F237" i="67"/>
  <c r="G236" i="67"/>
  <c r="F236" i="67"/>
  <c r="G235" i="67"/>
  <c r="F235" i="67"/>
  <c r="G234" i="67"/>
  <c r="F234" i="67"/>
  <c r="G233" i="67"/>
  <c r="F233" i="67"/>
  <c r="G232" i="67"/>
  <c r="F232" i="67"/>
  <c r="G231" i="67"/>
  <c r="F231" i="67"/>
  <c r="G230" i="67"/>
  <c r="F230" i="67"/>
  <c r="G229" i="67"/>
  <c r="F229" i="67"/>
  <c r="G228" i="67"/>
  <c r="F228" i="67"/>
  <c r="G227" i="67"/>
  <c r="F227" i="67"/>
  <c r="G226" i="67"/>
  <c r="F226" i="67"/>
  <c r="G225" i="67"/>
  <c r="F225" i="67"/>
  <c r="G224" i="67"/>
  <c r="F224" i="67"/>
  <c r="G223" i="67"/>
  <c r="F223" i="67"/>
  <c r="G222" i="67"/>
  <c r="F222" i="67"/>
  <c r="G221" i="67"/>
  <c r="F221" i="67"/>
  <c r="G220" i="67"/>
  <c r="F220" i="67"/>
  <c r="G219" i="67"/>
  <c r="F219" i="67"/>
  <c r="G218" i="67"/>
  <c r="F218" i="67"/>
  <c r="G217" i="67"/>
  <c r="F217" i="67"/>
  <c r="G216" i="67"/>
  <c r="F216" i="67"/>
  <c r="G215" i="67"/>
  <c r="F215" i="67"/>
  <c r="G214" i="67"/>
  <c r="F214" i="67"/>
  <c r="G213" i="67"/>
  <c r="F213" i="67"/>
  <c r="G212" i="67"/>
  <c r="F212" i="67"/>
  <c r="G211" i="67"/>
  <c r="F211" i="67"/>
  <c r="G210" i="67"/>
  <c r="F210" i="67"/>
  <c r="G209" i="67"/>
  <c r="F209" i="67"/>
  <c r="G208" i="67"/>
  <c r="F208" i="67"/>
  <c r="G207" i="67"/>
  <c r="F207" i="67"/>
  <c r="G206" i="67"/>
  <c r="F206" i="67"/>
  <c r="G205" i="67"/>
  <c r="F205" i="67"/>
  <c r="G204" i="67"/>
  <c r="F204" i="67"/>
  <c r="G203" i="67"/>
  <c r="F203" i="67"/>
  <c r="G202" i="67"/>
  <c r="F202" i="67"/>
  <c r="G201" i="67"/>
  <c r="F201" i="67"/>
  <c r="G200" i="67"/>
  <c r="F200" i="67"/>
  <c r="G199" i="67"/>
  <c r="F199" i="67"/>
  <c r="G198" i="67"/>
  <c r="F198" i="67"/>
  <c r="G197" i="67"/>
  <c r="F197" i="67"/>
  <c r="G196" i="67"/>
  <c r="F196" i="67"/>
  <c r="G195" i="67"/>
  <c r="F195" i="67"/>
  <c r="G194" i="67"/>
  <c r="F194" i="67"/>
  <c r="G193" i="67"/>
  <c r="F193" i="67"/>
  <c r="G192" i="67"/>
  <c r="F192" i="67"/>
  <c r="G191" i="67"/>
  <c r="F191" i="67"/>
  <c r="G190" i="67"/>
  <c r="F190" i="67"/>
  <c r="G189" i="67"/>
  <c r="F189" i="67"/>
  <c r="G188" i="67"/>
  <c r="F188" i="67"/>
  <c r="G187" i="67"/>
  <c r="F187" i="67"/>
  <c r="G186" i="67"/>
  <c r="F186" i="67"/>
  <c r="G185" i="67"/>
  <c r="F185" i="67"/>
  <c r="G184" i="67"/>
  <c r="F184" i="67"/>
  <c r="G183" i="67"/>
  <c r="F183" i="67"/>
  <c r="G182" i="67"/>
  <c r="F182" i="67"/>
  <c r="G181" i="67"/>
  <c r="F181" i="67"/>
  <c r="G180" i="67"/>
  <c r="F180" i="67"/>
  <c r="G179" i="67"/>
  <c r="F179" i="67"/>
  <c r="G178" i="67"/>
  <c r="F178" i="67"/>
  <c r="G177" i="67"/>
  <c r="F177" i="67"/>
  <c r="G176" i="67"/>
  <c r="F176" i="67"/>
  <c r="G175" i="67"/>
  <c r="F175" i="67"/>
  <c r="G174" i="67"/>
  <c r="F174" i="67"/>
  <c r="G173" i="67"/>
  <c r="F173" i="67"/>
  <c r="G172" i="67"/>
  <c r="F172" i="67"/>
  <c r="G171" i="67"/>
  <c r="F171" i="67"/>
  <c r="G170" i="67"/>
  <c r="F170" i="67"/>
  <c r="G169" i="67"/>
  <c r="F169" i="67"/>
  <c r="G168" i="67"/>
  <c r="F168" i="67"/>
  <c r="G167" i="67"/>
  <c r="F167" i="67"/>
  <c r="G166" i="67"/>
  <c r="F166" i="67"/>
  <c r="G165" i="67"/>
  <c r="F165" i="67"/>
  <c r="G164" i="67"/>
  <c r="F164" i="67"/>
  <c r="G163" i="67"/>
  <c r="F163" i="67"/>
  <c r="G162" i="67"/>
  <c r="F162" i="67"/>
  <c r="G161" i="67"/>
  <c r="F161" i="67"/>
  <c r="G160" i="67"/>
  <c r="F160" i="67"/>
  <c r="G159" i="67"/>
  <c r="F159" i="67"/>
  <c r="G158" i="67"/>
  <c r="F158" i="67"/>
  <c r="G157" i="67"/>
  <c r="F157" i="67"/>
  <c r="G156" i="67"/>
  <c r="F156" i="67"/>
  <c r="G155" i="67"/>
  <c r="F155" i="67"/>
  <c r="G154" i="67"/>
  <c r="F154" i="67"/>
  <c r="G153" i="67"/>
  <c r="F153" i="67"/>
  <c r="G152" i="67"/>
  <c r="F152" i="67"/>
  <c r="G151" i="67"/>
  <c r="F151" i="67"/>
  <c r="G150" i="67"/>
  <c r="F150" i="67"/>
  <c r="G149" i="67"/>
  <c r="F149" i="67"/>
  <c r="G148" i="67"/>
  <c r="F148" i="67"/>
  <c r="G147" i="67"/>
  <c r="F147" i="67"/>
  <c r="G146" i="67"/>
  <c r="F146" i="67"/>
  <c r="G145" i="67"/>
  <c r="F145" i="67"/>
  <c r="G144" i="67"/>
  <c r="F144" i="67"/>
  <c r="G143" i="67"/>
  <c r="F143" i="67"/>
  <c r="G142" i="67"/>
  <c r="F142" i="67"/>
  <c r="G141" i="67"/>
  <c r="F141" i="67"/>
  <c r="G140" i="67"/>
  <c r="F140" i="67"/>
  <c r="G139" i="67"/>
  <c r="F139" i="67"/>
  <c r="G138" i="67"/>
  <c r="F138" i="67"/>
  <c r="G137" i="67"/>
  <c r="F137" i="67"/>
  <c r="G136" i="67"/>
  <c r="F136" i="67"/>
  <c r="G135" i="67"/>
  <c r="F135" i="67"/>
  <c r="G134" i="67"/>
  <c r="F134" i="67"/>
  <c r="G133" i="67"/>
  <c r="F133" i="67"/>
  <c r="G132" i="67"/>
  <c r="F132" i="67"/>
  <c r="G131" i="67"/>
  <c r="F131" i="67"/>
  <c r="G130" i="67"/>
  <c r="F130" i="67"/>
  <c r="G129" i="67"/>
  <c r="F129" i="67"/>
  <c r="G128" i="67"/>
  <c r="F128" i="67"/>
  <c r="G127" i="67"/>
  <c r="F127" i="67"/>
  <c r="G126" i="67"/>
  <c r="F126" i="67"/>
  <c r="G125" i="67"/>
  <c r="F125" i="67"/>
  <c r="G124" i="67"/>
  <c r="F124" i="67"/>
  <c r="G123" i="67"/>
  <c r="F123" i="67"/>
  <c r="G122" i="67"/>
  <c r="F122" i="67"/>
  <c r="G121" i="67"/>
  <c r="F121" i="67"/>
  <c r="G120" i="67"/>
  <c r="F120" i="67"/>
  <c r="G119" i="67"/>
  <c r="F119" i="67"/>
  <c r="G118" i="67"/>
  <c r="F118" i="67"/>
  <c r="G117" i="67"/>
  <c r="F117" i="67"/>
  <c r="G116" i="67"/>
  <c r="F116" i="67"/>
  <c r="G115" i="67"/>
  <c r="F115" i="67"/>
  <c r="G114" i="67"/>
  <c r="F114" i="67"/>
  <c r="G113" i="67"/>
  <c r="F113" i="67"/>
  <c r="G112" i="67"/>
  <c r="F112" i="67"/>
  <c r="G111" i="67"/>
  <c r="F111" i="67"/>
  <c r="G110" i="67"/>
  <c r="F110" i="67"/>
  <c r="G109" i="67"/>
  <c r="F109" i="67"/>
  <c r="G108" i="67"/>
  <c r="F108" i="67"/>
  <c r="G107" i="67"/>
  <c r="F107" i="67"/>
  <c r="G106" i="67"/>
  <c r="F106" i="67"/>
  <c r="G105" i="67"/>
  <c r="F105" i="67"/>
  <c r="G104" i="67"/>
  <c r="F104" i="67"/>
  <c r="G103" i="67"/>
  <c r="F103" i="67"/>
  <c r="G102" i="67"/>
  <c r="F102" i="67"/>
  <c r="G101" i="67"/>
  <c r="F101" i="67"/>
  <c r="G100" i="67"/>
  <c r="F100" i="67"/>
  <c r="G99" i="67"/>
  <c r="F99" i="67"/>
  <c r="G98" i="67"/>
  <c r="F98" i="67"/>
  <c r="G97" i="67"/>
  <c r="F97" i="67"/>
  <c r="G96" i="67"/>
  <c r="F96" i="67"/>
  <c r="G95" i="67"/>
  <c r="F95" i="67"/>
  <c r="G94" i="67"/>
  <c r="F94" i="67"/>
  <c r="G93" i="67"/>
  <c r="F93" i="67"/>
  <c r="G92" i="67"/>
  <c r="F92" i="67"/>
  <c r="G91" i="67"/>
  <c r="F91" i="67"/>
  <c r="G90" i="67"/>
  <c r="F90" i="67"/>
  <c r="G89" i="67"/>
  <c r="F89" i="67"/>
  <c r="G88" i="67"/>
  <c r="F88" i="67"/>
  <c r="G87" i="67"/>
  <c r="F87" i="67"/>
  <c r="G86" i="67"/>
  <c r="F86" i="67"/>
  <c r="G85" i="67"/>
  <c r="F85" i="67"/>
  <c r="G84" i="67"/>
  <c r="F84" i="67"/>
  <c r="G83" i="67"/>
  <c r="F83" i="67"/>
  <c r="G82" i="67"/>
  <c r="F82" i="67"/>
  <c r="G81" i="67"/>
  <c r="F81" i="67"/>
  <c r="G80" i="67"/>
  <c r="F80" i="67"/>
  <c r="G79" i="67"/>
  <c r="F79" i="67"/>
  <c r="G78" i="67"/>
  <c r="F78" i="67"/>
  <c r="G77" i="67"/>
  <c r="F77" i="67"/>
  <c r="G76" i="67"/>
  <c r="F76" i="67"/>
  <c r="G75" i="67"/>
  <c r="F75" i="67"/>
  <c r="G74" i="67"/>
  <c r="F74" i="67"/>
  <c r="G73" i="67"/>
  <c r="F73" i="67"/>
  <c r="G72" i="67"/>
  <c r="F72" i="67"/>
  <c r="G71" i="67"/>
  <c r="F71" i="67"/>
  <c r="G70" i="67"/>
  <c r="F70" i="67"/>
  <c r="G69" i="67"/>
  <c r="F69" i="67"/>
  <c r="G68" i="67"/>
  <c r="F68" i="67"/>
  <c r="G67" i="67"/>
  <c r="F67" i="67"/>
  <c r="G66" i="67"/>
  <c r="F66" i="67"/>
  <c r="G65" i="67"/>
  <c r="F65" i="67"/>
  <c r="G64" i="67"/>
  <c r="F64" i="67"/>
  <c r="G63" i="67"/>
  <c r="F63" i="67"/>
  <c r="G62" i="67"/>
  <c r="F62" i="67"/>
  <c r="G61" i="67"/>
  <c r="F61" i="67"/>
  <c r="G60" i="67"/>
  <c r="F60" i="67"/>
  <c r="G59" i="67"/>
  <c r="F59" i="67"/>
  <c r="G58" i="67"/>
  <c r="F58" i="67"/>
  <c r="G57" i="67"/>
  <c r="F57" i="67"/>
  <c r="G56" i="67"/>
  <c r="F56" i="67"/>
  <c r="G55" i="67"/>
  <c r="F55" i="67"/>
  <c r="G54" i="67"/>
  <c r="F54" i="67"/>
  <c r="G53" i="67"/>
  <c r="F53" i="67"/>
  <c r="G52" i="67"/>
  <c r="F52" i="67"/>
  <c r="G51" i="67"/>
  <c r="F51" i="67"/>
  <c r="G50" i="67"/>
  <c r="F50" i="67"/>
  <c r="G49" i="67"/>
  <c r="F49" i="67"/>
  <c r="G48" i="67"/>
  <c r="F48" i="67"/>
  <c r="G47" i="67"/>
  <c r="F47" i="67"/>
  <c r="G46" i="67"/>
  <c r="F46" i="67"/>
  <c r="G45" i="67"/>
  <c r="F45" i="67"/>
  <c r="G44" i="67"/>
  <c r="F44" i="67"/>
  <c r="G43" i="67"/>
  <c r="F43" i="67"/>
  <c r="G42" i="67"/>
  <c r="F42" i="67"/>
  <c r="G41" i="67"/>
  <c r="F41" i="67"/>
  <c r="G40" i="67"/>
  <c r="F40" i="67"/>
  <c r="G39" i="67"/>
  <c r="F39" i="67"/>
  <c r="G38" i="67"/>
  <c r="F38" i="67"/>
  <c r="G37" i="67"/>
  <c r="F37" i="67"/>
  <c r="G36" i="67"/>
  <c r="F36" i="67"/>
  <c r="G35" i="67"/>
  <c r="F35" i="67"/>
  <c r="G34" i="67"/>
  <c r="F34" i="67"/>
  <c r="G33" i="67"/>
  <c r="F33" i="67"/>
  <c r="G32" i="67"/>
  <c r="F32" i="67"/>
  <c r="G31" i="67"/>
  <c r="F31" i="67"/>
  <c r="G30" i="67"/>
  <c r="F30" i="67"/>
  <c r="G29" i="67"/>
  <c r="F29" i="67"/>
  <c r="G28" i="67"/>
  <c r="F28" i="67"/>
  <c r="G27" i="67"/>
  <c r="F27" i="67"/>
  <c r="G26" i="67"/>
  <c r="F26" i="67"/>
  <c r="G25" i="67"/>
  <c r="F25" i="67"/>
  <c r="G24" i="67"/>
  <c r="F24" i="67"/>
  <c r="G23" i="67"/>
  <c r="F23" i="67"/>
  <c r="G22" i="67"/>
  <c r="F22" i="67"/>
  <c r="G21" i="67"/>
  <c r="F21" i="67"/>
  <c r="G20" i="67"/>
  <c r="F20" i="67"/>
  <c r="G19" i="67"/>
  <c r="F19" i="67"/>
  <c r="G18" i="67"/>
  <c r="F18" i="67"/>
  <c r="G17" i="67"/>
  <c r="F17" i="67"/>
  <c r="G16" i="67"/>
  <c r="F16" i="67"/>
  <c r="G15" i="67"/>
  <c r="F15" i="67"/>
  <c r="G14" i="67"/>
  <c r="F14" i="67"/>
  <c r="G13" i="67"/>
  <c r="F13" i="67"/>
  <c r="G12" i="67"/>
  <c r="F12" i="67"/>
  <c r="G11" i="67"/>
  <c r="F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P12" i="25" l="1"/>
  <c r="P14" i="25"/>
  <c r="P15" i="25"/>
  <c r="P16" i="25"/>
  <c r="P17" i="25"/>
  <c r="P18" i="25"/>
  <c r="P19" i="25"/>
  <c r="P20" i="25"/>
  <c r="P21" i="25"/>
  <c r="P22" i="25"/>
  <c r="P23" i="25"/>
  <c r="P24" i="25"/>
  <c r="P25" i="25"/>
  <c r="P26" i="25"/>
  <c r="P27" i="25"/>
  <c r="P28" i="25"/>
  <c r="P29" i="25"/>
  <c r="P30" i="25"/>
  <c r="P31" i="25"/>
  <c r="P32" i="25"/>
  <c r="P33" i="25"/>
  <c r="P34" i="25"/>
  <c r="P35" i="25"/>
  <c r="P36" i="25"/>
  <c r="P37" i="25"/>
  <c r="P38" i="25"/>
  <c r="P39" i="25"/>
  <c r="P40" i="25"/>
  <c r="P41" i="25"/>
  <c r="P42" i="25"/>
  <c r="P43" i="25"/>
  <c r="P44" i="25"/>
  <c r="P45" i="25"/>
  <c r="P46" i="25"/>
  <c r="P47" i="25"/>
  <c r="P48" i="25"/>
  <c r="P49" i="25"/>
  <c r="P50" i="25"/>
  <c r="P51" i="25"/>
  <c r="P52" i="25"/>
  <c r="P53" i="25"/>
  <c r="P54" i="25"/>
  <c r="P55" i="25"/>
  <c r="P56" i="25"/>
  <c r="P57" i="25"/>
  <c r="P58" i="25"/>
  <c r="P59" i="25"/>
  <c r="P60" i="25"/>
  <c r="P61" i="25"/>
  <c r="P62" i="25"/>
  <c r="P63" i="25"/>
  <c r="P64" i="25"/>
  <c r="P65" i="25"/>
  <c r="P66" i="25"/>
  <c r="P67" i="25"/>
  <c r="P68" i="25"/>
  <c r="P69" i="25"/>
  <c r="P70" i="25"/>
  <c r="P71" i="25"/>
  <c r="P72" i="25"/>
  <c r="P73" i="25"/>
  <c r="P74" i="25"/>
  <c r="P75" i="25"/>
  <c r="P76" i="25"/>
  <c r="P77" i="25"/>
  <c r="P78" i="25"/>
  <c r="P79" i="25"/>
  <c r="P80" i="25"/>
  <c r="P81" i="25"/>
  <c r="P82" i="25"/>
  <c r="P83" i="25"/>
  <c r="P84" i="25"/>
  <c r="P85" i="25"/>
  <c r="P86" i="25"/>
  <c r="P87" i="25"/>
  <c r="P88" i="25"/>
  <c r="P89" i="25"/>
  <c r="P90" i="25"/>
  <c r="P91" i="25"/>
  <c r="P92" i="25"/>
  <c r="P93" i="25"/>
  <c r="P94" i="25"/>
  <c r="P95" i="25"/>
  <c r="P96" i="25"/>
  <c r="P97" i="25"/>
  <c r="P98" i="25"/>
  <c r="P99" i="25"/>
  <c r="P100" i="25"/>
  <c r="P101" i="25"/>
  <c r="P102" i="25"/>
  <c r="P103" i="25"/>
  <c r="P104" i="25"/>
  <c r="P105" i="25"/>
  <c r="P106" i="25"/>
  <c r="P107" i="25"/>
  <c r="P108" i="25"/>
  <c r="P109" i="25"/>
  <c r="P110" i="25"/>
  <c r="P111" i="25"/>
  <c r="P112" i="25"/>
  <c r="P113" i="25"/>
  <c r="P114" i="25"/>
  <c r="P115" i="25"/>
  <c r="P116" i="25"/>
  <c r="P117" i="25"/>
  <c r="P118" i="25"/>
  <c r="P119" i="25"/>
  <c r="P120" i="25"/>
  <c r="P121" i="25"/>
  <c r="P122" i="25"/>
  <c r="P123" i="25"/>
  <c r="P124" i="25"/>
  <c r="P125" i="25"/>
  <c r="P126" i="25"/>
  <c r="P127" i="25"/>
  <c r="P128" i="25"/>
  <c r="P129" i="25"/>
  <c r="P130" i="25"/>
  <c r="P131" i="25"/>
  <c r="P132" i="25"/>
  <c r="P133" i="25"/>
  <c r="P134" i="25"/>
  <c r="P135" i="25"/>
  <c r="P136" i="25"/>
  <c r="P137" i="25"/>
  <c r="P138" i="25"/>
  <c r="P139" i="25"/>
  <c r="P140" i="25"/>
  <c r="P141" i="25"/>
  <c r="P142" i="25"/>
  <c r="P143" i="25"/>
  <c r="P144" i="25"/>
  <c r="P145" i="25"/>
  <c r="P146" i="25"/>
  <c r="P147" i="25"/>
  <c r="P148" i="25"/>
  <c r="P149" i="25"/>
  <c r="P150" i="25"/>
  <c r="P151" i="25"/>
  <c r="P152" i="25"/>
  <c r="P153" i="25"/>
  <c r="P154" i="25"/>
  <c r="P155" i="25"/>
  <c r="P156" i="25"/>
  <c r="P157" i="25"/>
  <c r="P158" i="25"/>
  <c r="P159" i="25"/>
  <c r="P160" i="25"/>
  <c r="P161" i="25"/>
  <c r="P162" i="25"/>
  <c r="P163" i="25"/>
  <c r="P164" i="25"/>
  <c r="P165" i="25"/>
  <c r="P166" i="25"/>
  <c r="P167" i="25"/>
  <c r="P168" i="25"/>
  <c r="P169" i="25"/>
  <c r="P170" i="25"/>
  <c r="P171" i="25"/>
  <c r="P172" i="25"/>
  <c r="P173" i="25"/>
  <c r="P174" i="25"/>
  <c r="P175" i="25"/>
  <c r="P176" i="25"/>
  <c r="P177" i="25"/>
  <c r="P178" i="25"/>
  <c r="P179" i="25"/>
  <c r="P180" i="25"/>
  <c r="P181" i="25"/>
  <c r="P182" i="25"/>
  <c r="P183" i="25"/>
  <c r="P184" i="25"/>
  <c r="P185" i="25"/>
  <c r="P186" i="25"/>
  <c r="P187" i="25"/>
  <c r="P188" i="25"/>
  <c r="P189" i="25"/>
  <c r="P190" i="25"/>
  <c r="P191" i="25"/>
  <c r="P192" i="25"/>
  <c r="P193" i="25"/>
  <c r="P194" i="25"/>
  <c r="P195" i="25"/>
  <c r="P196" i="25"/>
  <c r="P197" i="25"/>
  <c r="P198" i="25"/>
  <c r="P199" i="25"/>
  <c r="P200" i="25"/>
  <c r="P201" i="25"/>
  <c r="P202" i="25"/>
  <c r="P203" i="25"/>
  <c r="P204" i="25"/>
  <c r="P205" i="25"/>
  <c r="P206" i="25"/>
  <c r="P207" i="25"/>
  <c r="P208" i="25"/>
  <c r="P209" i="25"/>
  <c r="P261" i="25"/>
  <c r="P262" i="25"/>
  <c r="P263" i="25"/>
  <c r="P264" i="25"/>
  <c r="P265" i="25"/>
  <c r="P266" i="25"/>
  <c r="P267" i="25"/>
  <c r="P268" i="25"/>
  <c r="P269" i="25"/>
  <c r="P270" i="25"/>
  <c r="P271" i="25"/>
  <c r="P272" i="25"/>
  <c r="P273" i="25"/>
  <c r="P274" i="25"/>
  <c r="P275" i="25"/>
  <c r="P276" i="25"/>
  <c r="P277" i="25"/>
  <c r="P278" i="25"/>
  <c r="P279" i="25"/>
  <c r="P280" i="25"/>
  <c r="P281" i="25"/>
  <c r="P282" i="25"/>
  <c r="P283" i="25"/>
  <c r="P284" i="25"/>
  <c r="P285" i="25"/>
  <c r="P286" i="25"/>
  <c r="P287" i="25"/>
  <c r="P288" i="25"/>
  <c r="P289" i="25"/>
  <c r="P290" i="25"/>
  <c r="P291" i="25"/>
  <c r="P292" i="25"/>
  <c r="P293" i="25"/>
  <c r="P294" i="25"/>
  <c r="P295" i="25"/>
  <c r="P296" i="25"/>
  <c r="P297" i="25"/>
  <c r="P298" i="25"/>
  <c r="P299" i="25"/>
  <c r="P300" i="25"/>
  <c r="P301" i="25"/>
  <c r="P302" i="25"/>
  <c r="P303" i="25"/>
  <c r="P304" i="25"/>
  <c r="P305" i="25"/>
  <c r="P306" i="25"/>
  <c r="P307" i="25"/>
  <c r="P308" i="25"/>
  <c r="P309" i="25"/>
  <c r="P310" i="25"/>
  <c r="O10" i="45"/>
  <c r="N8" i="45"/>
  <c r="K8" i="45"/>
  <c r="J6" i="45"/>
  <c r="M304" i="25" l="1"/>
  <c r="T304" i="25"/>
  <c r="S304" i="25"/>
  <c r="R304" i="25"/>
  <c r="M296" i="25"/>
  <c r="T296" i="25"/>
  <c r="S296" i="25"/>
  <c r="R296" i="25"/>
  <c r="M292" i="25"/>
  <c r="T292" i="25"/>
  <c r="S292" i="25"/>
  <c r="R292" i="25"/>
  <c r="M284" i="25"/>
  <c r="T284" i="25"/>
  <c r="S284" i="25"/>
  <c r="R284" i="25"/>
  <c r="M276" i="25"/>
  <c r="T276" i="25"/>
  <c r="S276" i="25"/>
  <c r="R276" i="25"/>
  <c r="M268" i="25"/>
  <c r="T268" i="25"/>
  <c r="S268" i="25"/>
  <c r="R268" i="25"/>
  <c r="M264" i="25"/>
  <c r="T264" i="25"/>
  <c r="S264" i="25"/>
  <c r="R264" i="25"/>
  <c r="M205" i="25"/>
  <c r="T205" i="25"/>
  <c r="S205" i="25"/>
  <c r="R205" i="25"/>
  <c r="M197" i="25"/>
  <c r="T197" i="25"/>
  <c r="S197" i="25"/>
  <c r="R197" i="25"/>
  <c r="M307" i="25"/>
  <c r="T307" i="25"/>
  <c r="S307" i="25"/>
  <c r="R307" i="25"/>
  <c r="M303" i="25"/>
  <c r="T303" i="25"/>
  <c r="S303" i="25"/>
  <c r="R303" i="25"/>
  <c r="M299" i="25"/>
  <c r="T299" i="25"/>
  <c r="S299" i="25"/>
  <c r="R299" i="25"/>
  <c r="M295" i="25"/>
  <c r="T295" i="25"/>
  <c r="S295" i="25"/>
  <c r="R295" i="25"/>
  <c r="M291" i="25"/>
  <c r="T291" i="25"/>
  <c r="S291" i="25"/>
  <c r="R291" i="25"/>
  <c r="M287" i="25"/>
  <c r="T287" i="25"/>
  <c r="S287" i="25"/>
  <c r="R287" i="25"/>
  <c r="M283" i="25"/>
  <c r="T283" i="25"/>
  <c r="S283" i="25"/>
  <c r="R283" i="25"/>
  <c r="M279" i="25"/>
  <c r="T279" i="25"/>
  <c r="S279" i="25"/>
  <c r="R279" i="25"/>
  <c r="M275" i="25"/>
  <c r="T275" i="25"/>
  <c r="S275" i="25"/>
  <c r="R275" i="25"/>
  <c r="M271" i="25"/>
  <c r="T271" i="25"/>
  <c r="S271" i="25"/>
  <c r="R271" i="25"/>
  <c r="M267" i="25"/>
  <c r="T267" i="25"/>
  <c r="S267" i="25"/>
  <c r="R267" i="25"/>
  <c r="M263" i="25"/>
  <c r="T263" i="25"/>
  <c r="S263" i="25"/>
  <c r="R263" i="25"/>
  <c r="M208" i="25"/>
  <c r="T208" i="25"/>
  <c r="S208" i="25"/>
  <c r="R208" i="25"/>
  <c r="M204" i="25"/>
  <c r="T204" i="25"/>
  <c r="S204" i="25"/>
  <c r="R204" i="25"/>
  <c r="M200" i="25"/>
  <c r="T200" i="25"/>
  <c r="S200" i="25"/>
  <c r="R200" i="25"/>
  <c r="M196" i="25"/>
  <c r="T196" i="25"/>
  <c r="S196" i="25"/>
  <c r="R196" i="25"/>
  <c r="M192" i="25"/>
  <c r="T192" i="25"/>
  <c r="S192" i="25"/>
  <c r="R192" i="25"/>
  <c r="M188" i="25"/>
  <c r="T188" i="25"/>
  <c r="S188" i="25"/>
  <c r="R188" i="25"/>
  <c r="M184" i="25"/>
  <c r="T184" i="25"/>
  <c r="S184" i="25"/>
  <c r="R184" i="25"/>
  <c r="M180" i="25"/>
  <c r="T180" i="25"/>
  <c r="S180" i="25"/>
  <c r="R180" i="25"/>
  <c r="M176" i="25"/>
  <c r="T176" i="25"/>
  <c r="S176" i="25"/>
  <c r="R176" i="25"/>
  <c r="M172" i="25"/>
  <c r="T172" i="25"/>
  <c r="S172" i="25"/>
  <c r="R172" i="25"/>
  <c r="M168" i="25"/>
  <c r="T168" i="25"/>
  <c r="S168" i="25"/>
  <c r="R168" i="25"/>
  <c r="M164" i="25"/>
  <c r="T164" i="25"/>
  <c r="S164" i="25"/>
  <c r="R164" i="25"/>
  <c r="M160" i="25"/>
  <c r="T160" i="25"/>
  <c r="S160" i="25"/>
  <c r="R160" i="25"/>
  <c r="M156" i="25"/>
  <c r="T156" i="25"/>
  <c r="S156" i="25"/>
  <c r="R156" i="25"/>
  <c r="M152" i="25"/>
  <c r="T152" i="25"/>
  <c r="S152" i="25"/>
  <c r="R152" i="25"/>
  <c r="M148" i="25"/>
  <c r="T148" i="25"/>
  <c r="S148" i="25"/>
  <c r="R148" i="25"/>
  <c r="M144" i="25"/>
  <c r="T144" i="25"/>
  <c r="S144" i="25"/>
  <c r="R144" i="25"/>
  <c r="M140" i="25"/>
  <c r="T140" i="25"/>
  <c r="S140" i="25"/>
  <c r="R140" i="25"/>
  <c r="M136" i="25"/>
  <c r="T136" i="25"/>
  <c r="S136" i="25"/>
  <c r="R136" i="25"/>
  <c r="M132" i="25"/>
  <c r="T132" i="25"/>
  <c r="S132" i="25"/>
  <c r="R132" i="25"/>
  <c r="M128" i="25"/>
  <c r="T128" i="25"/>
  <c r="S128" i="25"/>
  <c r="R128" i="25"/>
  <c r="M124" i="25"/>
  <c r="T124" i="25"/>
  <c r="S124" i="25"/>
  <c r="R124" i="25"/>
  <c r="M120" i="25"/>
  <c r="T120" i="25"/>
  <c r="S120" i="25"/>
  <c r="R120" i="25"/>
  <c r="M116" i="25"/>
  <c r="T116" i="25"/>
  <c r="S116" i="25"/>
  <c r="R116" i="25"/>
  <c r="M112" i="25"/>
  <c r="T112" i="25"/>
  <c r="S112" i="25"/>
  <c r="R112" i="25"/>
  <c r="M108" i="25"/>
  <c r="T108" i="25"/>
  <c r="S108" i="25"/>
  <c r="R108" i="25"/>
  <c r="M104" i="25"/>
  <c r="T104" i="25"/>
  <c r="S104" i="25"/>
  <c r="R104" i="25"/>
  <c r="M100" i="25"/>
  <c r="T100" i="25"/>
  <c r="R100" i="25"/>
  <c r="S100" i="25"/>
  <c r="M96" i="25"/>
  <c r="T96" i="25"/>
  <c r="S96" i="25"/>
  <c r="R96" i="25"/>
  <c r="M92" i="25"/>
  <c r="T92" i="25"/>
  <c r="S92" i="25"/>
  <c r="R92" i="25"/>
  <c r="M88" i="25"/>
  <c r="T88" i="25"/>
  <c r="S88" i="25"/>
  <c r="R88" i="25"/>
  <c r="M84" i="25"/>
  <c r="T84" i="25"/>
  <c r="R84" i="25"/>
  <c r="S84" i="25"/>
  <c r="M80" i="25"/>
  <c r="T80" i="25"/>
  <c r="S80" i="25"/>
  <c r="R80" i="25"/>
  <c r="M76" i="25"/>
  <c r="T76" i="25"/>
  <c r="S76" i="25"/>
  <c r="R76" i="25"/>
  <c r="M72" i="25"/>
  <c r="T72" i="25"/>
  <c r="S72" i="25"/>
  <c r="R72" i="25"/>
  <c r="M68" i="25"/>
  <c r="T68" i="25"/>
  <c r="R68" i="25"/>
  <c r="S68" i="25"/>
  <c r="M64" i="25"/>
  <c r="T64" i="25"/>
  <c r="S64" i="25"/>
  <c r="R64" i="25"/>
  <c r="M60" i="25"/>
  <c r="T60" i="25"/>
  <c r="S60" i="25"/>
  <c r="R60" i="25"/>
  <c r="M56" i="25"/>
  <c r="T56" i="25"/>
  <c r="S56" i="25"/>
  <c r="R56" i="25"/>
  <c r="M52" i="25"/>
  <c r="T52" i="25"/>
  <c r="R52" i="25"/>
  <c r="S52" i="25"/>
  <c r="M48" i="25"/>
  <c r="T48" i="25"/>
  <c r="S48" i="25"/>
  <c r="R48" i="25"/>
  <c r="M44" i="25"/>
  <c r="T44" i="25"/>
  <c r="S44" i="25"/>
  <c r="R44" i="25"/>
  <c r="M40" i="25"/>
  <c r="T40" i="25"/>
  <c r="S40" i="25"/>
  <c r="R40" i="25"/>
  <c r="M36" i="25"/>
  <c r="T36" i="25"/>
  <c r="R36" i="25"/>
  <c r="S36" i="25"/>
  <c r="M32" i="25"/>
  <c r="T32" i="25"/>
  <c r="S32" i="25"/>
  <c r="R32" i="25"/>
  <c r="M28" i="25"/>
  <c r="T28" i="25"/>
  <c r="S28" i="25"/>
  <c r="R28" i="25"/>
  <c r="M24" i="25"/>
  <c r="T24" i="25"/>
  <c r="S24" i="25"/>
  <c r="R24" i="25"/>
  <c r="M20" i="25"/>
  <c r="T20" i="25"/>
  <c r="R20" i="25"/>
  <c r="S20" i="25"/>
  <c r="M16" i="25"/>
  <c r="T16" i="25"/>
  <c r="S16" i="25"/>
  <c r="R16" i="25"/>
  <c r="M306" i="25"/>
  <c r="T306" i="25"/>
  <c r="S306" i="25"/>
  <c r="R306" i="25"/>
  <c r="M294" i="25"/>
  <c r="T294" i="25"/>
  <c r="S294" i="25"/>
  <c r="R294" i="25"/>
  <c r="M286" i="25"/>
  <c r="T286" i="25"/>
  <c r="S286" i="25"/>
  <c r="R286" i="25"/>
  <c r="M278" i="25"/>
  <c r="T278" i="25"/>
  <c r="S278" i="25"/>
  <c r="R278" i="25"/>
  <c r="M266" i="25"/>
  <c r="T266" i="25"/>
  <c r="S266" i="25"/>
  <c r="R266" i="25"/>
  <c r="M207" i="25"/>
  <c r="T207" i="25"/>
  <c r="S207" i="25"/>
  <c r="R207" i="25"/>
  <c r="M195" i="25"/>
  <c r="T195" i="25"/>
  <c r="S195" i="25"/>
  <c r="R195" i="25"/>
  <c r="M191" i="25"/>
  <c r="T191" i="25"/>
  <c r="S191" i="25"/>
  <c r="R191" i="25"/>
  <c r="M187" i="25"/>
  <c r="T187" i="25"/>
  <c r="S187" i="25"/>
  <c r="R187" i="25"/>
  <c r="M183" i="25"/>
  <c r="T183" i="25"/>
  <c r="S183" i="25"/>
  <c r="R183" i="25"/>
  <c r="M179" i="25"/>
  <c r="T179" i="25"/>
  <c r="S179" i="25"/>
  <c r="R179" i="25"/>
  <c r="M175" i="25"/>
  <c r="T175" i="25"/>
  <c r="S175" i="25"/>
  <c r="R175" i="25"/>
  <c r="M171" i="25"/>
  <c r="T171" i="25"/>
  <c r="S171" i="25"/>
  <c r="R171" i="25"/>
  <c r="M167" i="25"/>
  <c r="T167" i="25"/>
  <c r="S167" i="25"/>
  <c r="R167" i="25"/>
  <c r="M163" i="25"/>
  <c r="T163" i="25"/>
  <c r="S163" i="25"/>
  <c r="R163" i="25"/>
  <c r="M159" i="25"/>
  <c r="T159" i="25"/>
  <c r="S159" i="25"/>
  <c r="R159" i="25"/>
  <c r="M155" i="25"/>
  <c r="T155" i="25"/>
  <c r="S155" i="25"/>
  <c r="R155" i="25"/>
  <c r="M151" i="25"/>
  <c r="T151" i="25"/>
  <c r="S151" i="25"/>
  <c r="R151" i="25"/>
  <c r="M147" i="25"/>
  <c r="T147" i="25"/>
  <c r="S147" i="25"/>
  <c r="R147" i="25"/>
  <c r="M143" i="25"/>
  <c r="T143" i="25"/>
  <c r="S143" i="25"/>
  <c r="R143" i="25"/>
  <c r="M139" i="25"/>
  <c r="T139" i="25"/>
  <c r="S139" i="25"/>
  <c r="R139" i="25"/>
  <c r="M135" i="25"/>
  <c r="T135" i="25"/>
  <c r="S135" i="25"/>
  <c r="R135" i="25"/>
  <c r="M131" i="25"/>
  <c r="T131" i="25"/>
  <c r="S131" i="25"/>
  <c r="R131" i="25"/>
  <c r="M127" i="25"/>
  <c r="T127" i="25"/>
  <c r="S127" i="25"/>
  <c r="R127" i="25"/>
  <c r="M123" i="25"/>
  <c r="T123" i="25"/>
  <c r="S123" i="25"/>
  <c r="R123" i="25"/>
  <c r="M119" i="25"/>
  <c r="T119" i="25"/>
  <c r="S119" i="25"/>
  <c r="R119" i="25"/>
  <c r="M115" i="25"/>
  <c r="T115" i="25"/>
  <c r="S115" i="25"/>
  <c r="R115" i="25"/>
  <c r="M111" i="25"/>
  <c r="T111" i="25"/>
  <c r="S111" i="25"/>
  <c r="R111" i="25"/>
  <c r="M107" i="25"/>
  <c r="T107" i="25"/>
  <c r="S107" i="25"/>
  <c r="R107" i="25"/>
  <c r="M103" i="25"/>
  <c r="T103" i="25"/>
  <c r="S103" i="25"/>
  <c r="R103" i="25"/>
  <c r="M99" i="25"/>
  <c r="T99" i="25"/>
  <c r="S99" i="25"/>
  <c r="R99" i="25"/>
  <c r="M95" i="25"/>
  <c r="T95" i="25"/>
  <c r="S95" i="25"/>
  <c r="R95" i="25"/>
  <c r="M91" i="25"/>
  <c r="T91" i="25"/>
  <c r="S91" i="25"/>
  <c r="R91" i="25"/>
  <c r="M87" i="25"/>
  <c r="T87" i="25"/>
  <c r="S87" i="25"/>
  <c r="R87" i="25"/>
  <c r="M83" i="25"/>
  <c r="T83" i="25"/>
  <c r="S83" i="25"/>
  <c r="R83" i="25"/>
  <c r="M79" i="25"/>
  <c r="T79" i="25"/>
  <c r="S79" i="25"/>
  <c r="R79" i="25"/>
  <c r="M75" i="25"/>
  <c r="T75" i="25"/>
  <c r="S75" i="25"/>
  <c r="R75" i="25"/>
  <c r="M71" i="25"/>
  <c r="T71" i="25"/>
  <c r="S71" i="25"/>
  <c r="R71" i="25"/>
  <c r="M67" i="25"/>
  <c r="T67" i="25"/>
  <c r="S67" i="25"/>
  <c r="R67" i="25"/>
  <c r="M63" i="25"/>
  <c r="T63" i="25"/>
  <c r="S63" i="25"/>
  <c r="R63" i="25"/>
  <c r="M59" i="25"/>
  <c r="T59" i="25"/>
  <c r="S59" i="25"/>
  <c r="R59" i="25"/>
  <c r="M55" i="25"/>
  <c r="T55" i="25"/>
  <c r="S55" i="25"/>
  <c r="R55" i="25"/>
  <c r="M51" i="25"/>
  <c r="T51" i="25"/>
  <c r="S51" i="25"/>
  <c r="R51" i="25"/>
  <c r="M47" i="25"/>
  <c r="T47" i="25"/>
  <c r="S47" i="25"/>
  <c r="R47" i="25"/>
  <c r="M43" i="25"/>
  <c r="T43" i="25"/>
  <c r="S43" i="25"/>
  <c r="R43" i="25"/>
  <c r="M39" i="25"/>
  <c r="T39" i="25"/>
  <c r="S39" i="25"/>
  <c r="R39" i="25"/>
  <c r="M35" i="25"/>
  <c r="T35" i="25"/>
  <c r="S35" i="25"/>
  <c r="R35" i="25"/>
  <c r="M31" i="25"/>
  <c r="T31" i="25"/>
  <c r="S31" i="25"/>
  <c r="R31" i="25"/>
  <c r="M27" i="25"/>
  <c r="T27" i="25"/>
  <c r="S27" i="25"/>
  <c r="R27" i="25"/>
  <c r="M23" i="25"/>
  <c r="T23" i="25"/>
  <c r="S23" i="25"/>
  <c r="R23" i="25"/>
  <c r="M19" i="25"/>
  <c r="T19" i="25"/>
  <c r="S19" i="25"/>
  <c r="R19" i="25"/>
  <c r="M15" i="25"/>
  <c r="S15" i="25"/>
  <c r="R15" i="25"/>
  <c r="T15" i="25"/>
  <c r="M310" i="25"/>
  <c r="T310" i="25"/>
  <c r="S310" i="25"/>
  <c r="R310" i="25"/>
  <c r="M302" i="25"/>
  <c r="T302" i="25"/>
  <c r="S302" i="25"/>
  <c r="R302" i="25"/>
  <c r="M298" i="25"/>
  <c r="T298" i="25"/>
  <c r="S298" i="25"/>
  <c r="R298" i="25"/>
  <c r="M290" i="25"/>
  <c r="T290" i="25"/>
  <c r="S290" i="25"/>
  <c r="R290" i="25"/>
  <c r="M282" i="25"/>
  <c r="T282" i="25"/>
  <c r="S282" i="25"/>
  <c r="R282" i="25"/>
  <c r="M274" i="25"/>
  <c r="T274" i="25"/>
  <c r="S274" i="25"/>
  <c r="R274" i="25"/>
  <c r="M270" i="25"/>
  <c r="T270" i="25"/>
  <c r="S270" i="25"/>
  <c r="R270" i="25"/>
  <c r="M262" i="25"/>
  <c r="T262" i="25"/>
  <c r="S262" i="25"/>
  <c r="R262" i="25"/>
  <c r="M203" i="25"/>
  <c r="T203" i="25"/>
  <c r="S203" i="25"/>
  <c r="R203" i="25"/>
  <c r="M199" i="25"/>
  <c r="T199" i="25"/>
  <c r="S199" i="25"/>
  <c r="R199" i="25"/>
  <c r="M309" i="25"/>
  <c r="T309" i="25"/>
  <c r="S309" i="25"/>
  <c r="R309" i="25"/>
  <c r="M305" i="25"/>
  <c r="T305" i="25"/>
  <c r="S305" i="25"/>
  <c r="R305" i="25"/>
  <c r="M301" i="25"/>
  <c r="T301" i="25"/>
  <c r="S301" i="25"/>
  <c r="R301" i="25"/>
  <c r="M297" i="25"/>
  <c r="T297" i="25"/>
  <c r="S297" i="25"/>
  <c r="R297" i="25"/>
  <c r="M293" i="25"/>
  <c r="T293" i="25"/>
  <c r="S293" i="25"/>
  <c r="R293" i="25"/>
  <c r="M289" i="25"/>
  <c r="T289" i="25"/>
  <c r="S289" i="25"/>
  <c r="R289" i="25"/>
  <c r="M285" i="25"/>
  <c r="T285" i="25"/>
  <c r="S285" i="25"/>
  <c r="R285" i="25"/>
  <c r="M281" i="25"/>
  <c r="T281" i="25"/>
  <c r="S281" i="25"/>
  <c r="R281" i="25"/>
  <c r="M277" i="25"/>
  <c r="T277" i="25"/>
  <c r="S277" i="25"/>
  <c r="R277" i="25"/>
  <c r="M273" i="25"/>
  <c r="T273" i="25"/>
  <c r="S273" i="25"/>
  <c r="R273" i="25"/>
  <c r="M269" i="25"/>
  <c r="T269" i="25"/>
  <c r="S269" i="25"/>
  <c r="R269" i="25"/>
  <c r="M265" i="25"/>
  <c r="T265" i="25"/>
  <c r="S265" i="25"/>
  <c r="R265" i="25"/>
  <c r="M261" i="25"/>
  <c r="T261" i="25"/>
  <c r="S261" i="25"/>
  <c r="R261" i="25"/>
  <c r="M206" i="25"/>
  <c r="T206" i="25"/>
  <c r="S206" i="25"/>
  <c r="R206" i="25"/>
  <c r="M202" i="25"/>
  <c r="T202" i="25"/>
  <c r="S202" i="25"/>
  <c r="R202" i="25"/>
  <c r="M198" i="25"/>
  <c r="T198" i="25"/>
  <c r="S198" i="25"/>
  <c r="R198" i="25"/>
  <c r="M194" i="25"/>
  <c r="T194" i="25"/>
  <c r="S194" i="25"/>
  <c r="R194" i="25"/>
  <c r="M190" i="25"/>
  <c r="T190" i="25"/>
  <c r="S190" i="25"/>
  <c r="R190" i="25"/>
  <c r="M186" i="25"/>
  <c r="T186" i="25"/>
  <c r="S186" i="25"/>
  <c r="R186" i="25"/>
  <c r="M182" i="25"/>
  <c r="T182" i="25"/>
  <c r="S182" i="25"/>
  <c r="R182" i="25"/>
  <c r="M178" i="25"/>
  <c r="T178" i="25"/>
  <c r="S178" i="25"/>
  <c r="R178" i="25"/>
  <c r="M174" i="25"/>
  <c r="T174" i="25"/>
  <c r="S174" i="25"/>
  <c r="R174" i="25"/>
  <c r="M170" i="25"/>
  <c r="T170" i="25"/>
  <c r="S170" i="25"/>
  <c r="R170" i="25"/>
  <c r="M166" i="25"/>
  <c r="T166" i="25"/>
  <c r="S166" i="25"/>
  <c r="R166" i="25"/>
  <c r="M162" i="25"/>
  <c r="T162" i="25"/>
  <c r="S162" i="25"/>
  <c r="R162" i="25"/>
  <c r="M158" i="25"/>
  <c r="T158" i="25"/>
  <c r="S158" i="25"/>
  <c r="R158" i="25"/>
  <c r="M154" i="25"/>
  <c r="T154" i="25"/>
  <c r="S154" i="25"/>
  <c r="R154" i="25"/>
  <c r="M150" i="25"/>
  <c r="T150" i="25"/>
  <c r="S150" i="25"/>
  <c r="R150" i="25"/>
  <c r="M146" i="25"/>
  <c r="T146" i="25"/>
  <c r="S146" i="25"/>
  <c r="R146" i="25"/>
  <c r="M142" i="25"/>
  <c r="T142" i="25"/>
  <c r="S142" i="25"/>
  <c r="R142" i="25"/>
  <c r="M138" i="25"/>
  <c r="T138" i="25"/>
  <c r="S138" i="25"/>
  <c r="R138" i="25"/>
  <c r="M134" i="25"/>
  <c r="T134" i="25"/>
  <c r="S134" i="25"/>
  <c r="R134" i="25"/>
  <c r="M130" i="25"/>
  <c r="T130" i="25"/>
  <c r="S130" i="25"/>
  <c r="R130" i="25"/>
  <c r="M126" i="25"/>
  <c r="T126" i="25"/>
  <c r="S126" i="25"/>
  <c r="R126" i="25"/>
  <c r="M122" i="25"/>
  <c r="T122" i="25"/>
  <c r="S122" i="25"/>
  <c r="R122" i="25"/>
  <c r="M118" i="25"/>
  <c r="T118" i="25"/>
  <c r="S118" i="25"/>
  <c r="R118" i="25"/>
  <c r="M114" i="25"/>
  <c r="T114" i="25"/>
  <c r="S114" i="25"/>
  <c r="R114" i="25"/>
  <c r="M110" i="25"/>
  <c r="T110" i="25"/>
  <c r="S110" i="25"/>
  <c r="R110" i="25"/>
  <c r="M106" i="25"/>
  <c r="T106" i="25"/>
  <c r="S106" i="25"/>
  <c r="R106" i="25"/>
  <c r="M102" i="25"/>
  <c r="S102" i="25"/>
  <c r="T102" i="25"/>
  <c r="R102" i="25"/>
  <c r="M98" i="25"/>
  <c r="S98" i="25"/>
  <c r="T98" i="25"/>
  <c r="R98" i="25"/>
  <c r="M94" i="25"/>
  <c r="S94" i="25"/>
  <c r="T94" i="25"/>
  <c r="R94" i="25"/>
  <c r="M90" i="25"/>
  <c r="S90" i="25"/>
  <c r="T90" i="25"/>
  <c r="R90" i="25"/>
  <c r="M86" i="25"/>
  <c r="S86" i="25"/>
  <c r="T86" i="25"/>
  <c r="R86" i="25"/>
  <c r="M82" i="25"/>
  <c r="S82" i="25"/>
  <c r="T82" i="25"/>
  <c r="R82" i="25"/>
  <c r="M78" i="25"/>
  <c r="S78" i="25"/>
  <c r="T78" i="25"/>
  <c r="R78" i="25"/>
  <c r="M74" i="25"/>
  <c r="S74" i="25"/>
  <c r="T74" i="25"/>
  <c r="R74" i="25"/>
  <c r="M70" i="25"/>
  <c r="S70" i="25"/>
  <c r="T70" i="25"/>
  <c r="R70" i="25"/>
  <c r="M66" i="25"/>
  <c r="S66" i="25"/>
  <c r="T66" i="25"/>
  <c r="R66" i="25"/>
  <c r="M62" i="25"/>
  <c r="S62" i="25"/>
  <c r="T62" i="25"/>
  <c r="R62" i="25"/>
  <c r="M58" i="25"/>
  <c r="S58" i="25"/>
  <c r="T58" i="25"/>
  <c r="R58" i="25"/>
  <c r="M54" i="25"/>
  <c r="S54" i="25"/>
  <c r="R54" i="25"/>
  <c r="T54" i="25"/>
  <c r="M50" i="25"/>
  <c r="S50" i="25"/>
  <c r="T50" i="25"/>
  <c r="R50" i="25"/>
  <c r="M46" i="25"/>
  <c r="S46" i="25"/>
  <c r="R46" i="25"/>
  <c r="T46" i="25"/>
  <c r="M42" i="25"/>
  <c r="S42" i="25"/>
  <c r="R42" i="25"/>
  <c r="T42" i="25"/>
  <c r="M38" i="25"/>
  <c r="S38" i="25"/>
  <c r="R38" i="25"/>
  <c r="T38" i="25"/>
  <c r="M34" i="25"/>
  <c r="S34" i="25"/>
  <c r="T34" i="25"/>
  <c r="R34" i="25"/>
  <c r="M30" i="25"/>
  <c r="S30" i="25"/>
  <c r="R30" i="25"/>
  <c r="T30" i="25"/>
  <c r="M26" i="25"/>
  <c r="S26" i="25"/>
  <c r="R26" i="25"/>
  <c r="T26" i="25"/>
  <c r="M22" i="25"/>
  <c r="S22" i="25"/>
  <c r="R22" i="25"/>
  <c r="T22" i="25"/>
  <c r="M18" i="25"/>
  <c r="S18" i="25"/>
  <c r="T18" i="25"/>
  <c r="R18" i="25"/>
  <c r="M14" i="25"/>
  <c r="S14" i="25"/>
  <c r="R14" i="25"/>
  <c r="T14" i="25"/>
  <c r="M308" i="25"/>
  <c r="T308" i="25"/>
  <c r="S308" i="25"/>
  <c r="R308" i="25"/>
  <c r="M300" i="25"/>
  <c r="T300" i="25"/>
  <c r="S300" i="25"/>
  <c r="R300" i="25"/>
  <c r="M288" i="25"/>
  <c r="T288" i="25"/>
  <c r="S288" i="25"/>
  <c r="R288" i="25"/>
  <c r="M280" i="25"/>
  <c r="T280" i="25"/>
  <c r="S280" i="25"/>
  <c r="R280" i="25"/>
  <c r="M272" i="25"/>
  <c r="T272" i="25"/>
  <c r="S272" i="25"/>
  <c r="R272" i="25"/>
  <c r="M209" i="25"/>
  <c r="T209" i="25"/>
  <c r="S209" i="25"/>
  <c r="R209" i="25"/>
  <c r="M201" i="25"/>
  <c r="T201" i="25"/>
  <c r="S201" i="25"/>
  <c r="R201" i="25"/>
  <c r="M193" i="25"/>
  <c r="T193" i="25"/>
  <c r="S193" i="25"/>
  <c r="R193" i="25"/>
  <c r="M189" i="25"/>
  <c r="T189" i="25"/>
  <c r="S189" i="25"/>
  <c r="R189" i="25"/>
  <c r="M185" i="25"/>
  <c r="T185" i="25"/>
  <c r="S185" i="25"/>
  <c r="R185" i="25"/>
  <c r="M181" i="25"/>
  <c r="T181" i="25"/>
  <c r="S181" i="25"/>
  <c r="R181" i="25"/>
  <c r="M177" i="25"/>
  <c r="T177" i="25"/>
  <c r="S177" i="25"/>
  <c r="R177" i="25"/>
  <c r="M173" i="25"/>
  <c r="T173" i="25"/>
  <c r="S173" i="25"/>
  <c r="R173" i="25"/>
  <c r="M169" i="25"/>
  <c r="T169" i="25"/>
  <c r="S169" i="25"/>
  <c r="R169" i="25"/>
  <c r="M165" i="25"/>
  <c r="T165" i="25"/>
  <c r="S165" i="25"/>
  <c r="R165" i="25"/>
  <c r="M161" i="25"/>
  <c r="T161" i="25"/>
  <c r="S161" i="25"/>
  <c r="R161" i="25"/>
  <c r="M157" i="25"/>
  <c r="T157" i="25"/>
  <c r="S157" i="25"/>
  <c r="R157" i="25"/>
  <c r="M153" i="25"/>
  <c r="T153" i="25"/>
  <c r="S153" i="25"/>
  <c r="R153" i="25"/>
  <c r="M149" i="25"/>
  <c r="T149" i="25"/>
  <c r="S149" i="25"/>
  <c r="R149" i="25"/>
  <c r="M145" i="25"/>
  <c r="T145" i="25"/>
  <c r="S145" i="25"/>
  <c r="R145" i="25"/>
  <c r="M141" i="25"/>
  <c r="T141" i="25"/>
  <c r="S141" i="25"/>
  <c r="R141" i="25"/>
  <c r="M137" i="25"/>
  <c r="T137" i="25"/>
  <c r="S137" i="25"/>
  <c r="R137" i="25"/>
  <c r="M133" i="25"/>
  <c r="T133" i="25"/>
  <c r="S133" i="25"/>
  <c r="R133" i="25"/>
  <c r="M129" i="25"/>
  <c r="T129" i="25"/>
  <c r="S129" i="25"/>
  <c r="R129" i="25"/>
  <c r="M125" i="25"/>
  <c r="T125" i="25"/>
  <c r="S125" i="25"/>
  <c r="R125" i="25"/>
  <c r="M121" i="25"/>
  <c r="T121" i="25"/>
  <c r="S121" i="25"/>
  <c r="R121" i="25"/>
  <c r="M117" i="25"/>
  <c r="T117" i="25"/>
  <c r="S117" i="25"/>
  <c r="R117" i="25"/>
  <c r="M113" i="25"/>
  <c r="T113" i="25"/>
  <c r="S113" i="25"/>
  <c r="R113" i="25"/>
  <c r="M109" i="25"/>
  <c r="T109" i="25"/>
  <c r="S109" i="25"/>
  <c r="R109" i="25"/>
  <c r="M105" i="25"/>
  <c r="T105" i="25"/>
  <c r="S105" i="25"/>
  <c r="R105" i="25"/>
  <c r="M101" i="25"/>
  <c r="T101" i="25"/>
  <c r="S101" i="25"/>
  <c r="R101" i="25"/>
  <c r="M97" i="25"/>
  <c r="S97" i="25"/>
  <c r="T97" i="25"/>
  <c r="R97" i="25"/>
  <c r="M93" i="25"/>
  <c r="S93" i="25"/>
  <c r="T93" i="25"/>
  <c r="R93" i="25"/>
  <c r="M89" i="25"/>
  <c r="S89" i="25"/>
  <c r="T89" i="25"/>
  <c r="R89" i="25"/>
  <c r="M85" i="25"/>
  <c r="S85" i="25"/>
  <c r="T85" i="25"/>
  <c r="R85" i="25"/>
  <c r="M81" i="25"/>
  <c r="S81" i="25"/>
  <c r="T81" i="25"/>
  <c r="R81" i="25"/>
  <c r="M77" i="25"/>
  <c r="S77" i="25"/>
  <c r="T77" i="25"/>
  <c r="R77" i="25"/>
  <c r="M73" i="25"/>
  <c r="S73" i="25"/>
  <c r="T73" i="25"/>
  <c r="R73" i="25"/>
  <c r="M69" i="25"/>
  <c r="S69" i="25"/>
  <c r="T69" i="25"/>
  <c r="R69" i="25"/>
  <c r="M65" i="25"/>
  <c r="S65" i="25"/>
  <c r="T65" i="25"/>
  <c r="R65" i="25"/>
  <c r="M61" i="25"/>
  <c r="S61" i="25"/>
  <c r="T61" i="25"/>
  <c r="R61" i="25"/>
  <c r="M57" i="25"/>
  <c r="S57" i="25"/>
  <c r="T57" i="25"/>
  <c r="R57" i="25"/>
  <c r="M53" i="25"/>
  <c r="S53" i="25"/>
  <c r="T53" i="25"/>
  <c r="R53" i="25"/>
  <c r="M49" i="25"/>
  <c r="S49" i="25"/>
  <c r="T49" i="25"/>
  <c r="R49" i="25"/>
  <c r="M45" i="25"/>
  <c r="S45" i="25"/>
  <c r="T45" i="25"/>
  <c r="R45" i="25"/>
  <c r="M41" i="25"/>
  <c r="S41" i="25"/>
  <c r="T41" i="25"/>
  <c r="R41" i="25"/>
  <c r="M37" i="25"/>
  <c r="S37" i="25"/>
  <c r="T37" i="25"/>
  <c r="R37" i="25"/>
  <c r="M33" i="25"/>
  <c r="S33" i="25"/>
  <c r="T33" i="25"/>
  <c r="R33" i="25"/>
  <c r="M29" i="25"/>
  <c r="S29" i="25"/>
  <c r="T29" i="25"/>
  <c r="R29" i="25"/>
  <c r="M25" i="25"/>
  <c r="S25" i="25"/>
  <c r="T25" i="25"/>
  <c r="R25" i="25"/>
  <c r="M21" i="25"/>
  <c r="S21" i="25"/>
  <c r="T21" i="25"/>
  <c r="R21" i="25"/>
  <c r="M17" i="25"/>
  <c r="S17" i="25"/>
  <c r="T17" i="25"/>
  <c r="R17" i="25"/>
  <c r="M12" i="25"/>
  <c r="S12" i="25"/>
  <c r="R12" i="25"/>
  <c r="T12" i="25"/>
  <c r="J10" i="45"/>
  <c r="I10" i="45"/>
  <c r="I9" i="45" s="1"/>
  <c r="M10" i="45"/>
  <c r="K10" i="45"/>
  <c r="L10" i="45"/>
  <c r="N10" i="45"/>
  <c r="M9" i="25" l="1"/>
  <c r="C50" i="82" s="1"/>
  <c r="S9" i="25"/>
  <c r="C52" i="82" s="1"/>
  <c r="T9" i="25"/>
  <c r="C53" i="82" s="1"/>
  <c r="R9" i="25"/>
  <c r="C51" i="82" s="1"/>
  <c r="L9" i="45"/>
  <c r="I11" i="1" l="1"/>
  <c r="G11" i="1" s="1"/>
  <c r="I12" i="1"/>
  <c r="G12" i="1" s="1"/>
  <c r="I13" i="1"/>
  <c r="G13" i="1" s="1"/>
  <c r="I14" i="1"/>
  <c r="G14" i="1" s="1"/>
  <c r="I15" i="1"/>
  <c r="G15" i="1" s="1"/>
  <c r="I16" i="1"/>
  <c r="G16" i="1" s="1"/>
  <c r="I17" i="1"/>
  <c r="G17" i="1" s="1"/>
  <c r="I18" i="1"/>
  <c r="G18" i="1" s="1"/>
  <c r="I19" i="1"/>
  <c r="G19" i="1" s="1"/>
  <c r="I20" i="1"/>
  <c r="G20" i="1" s="1"/>
  <c r="I21" i="1"/>
  <c r="G21" i="1" s="1"/>
  <c r="I22" i="1"/>
  <c r="G22" i="1" s="1"/>
  <c r="I23" i="1"/>
  <c r="G23" i="1" s="1"/>
  <c r="I24" i="1"/>
  <c r="G24" i="1" s="1"/>
  <c r="I25" i="1"/>
  <c r="G25" i="1" s="1"/>
  <c r="I26" i="1"/>
  <c r="G26" i="1" s="1"/>
  <c r="I27" i="1"/>
  <c r="G27" i="1" s="1"/>
  <c r="I28" i="1"/>
  <c r="G28" i="1" s="1"/>
  <c r="I29" i="1"/>
  <c r="G29" i="1" s="1"/>
  <c r="I30" i="1"/>
  <c r="G30" i="1" s="1"/>
  <c r="I31" i="1"/>
  <c r="G31" i="1" s="1"/>
  <c r="I32" i="1"/>
  <c r="G32" i="1" s="1"/>
  <c r="I33" i="1"/>
  <c r="G33" i="1" s="1"/>
  <c r="I34" i="1"/>
  <c r="G34" i="1" s="1"/>
  <c r="I35" i="1"/>
  <c r="G35" i="1" s="1"/>
  <c r="I36" i="1"/>
  <c r="G36" i="1" s="1"/>
  <c r="I37" i="1"/>
  <c r="G37" i="1" s="1"/>
  <c r="I38" i="1"/>
  <c r="G38" i="1" s="1"/>
  <c r="I39" i="1"/>
  <c r="G39" i="1" s="1"/>
  <c r="I40" i="1"/>
  <c r="G40" i="1" s="1"/>
  <c r="I41" i="1"/>
  <c r="G41" i="1" s="1"/>
  <c r="I42" i="1"/>
  <c r="G42" i="1" s="1"/>
  <c r="I43" i="1"/>
  <c r="G43" i="1" s="1"/>
  <c r="I44" i="1"/>
  <c r="G44" i="1" s="1"/>
  <c r="I45" i="1"/>
  <c r="G45" i="1" s="1"/>
  <c r="I46" i="1"/>
  <c r="G46" i="1" s="1"/>
  <c r="I47" i="1"/>
  <c r="G47" i="1" s="1"/>
  <c r="I48" i="1"/>
  <c r="G48" i="1" s="1"/>
  <c r="I49" i="1"/>
  <c r="G49" i="1" s="1"/>
  <c r="I50" i="1"/>
  <c r="G50" i="1" s="1"/>
  <c r="I51" i="1"/>
  <c r="G51" i="1" s="1"/>
  <c r="I52" i="1"/>
  <c r="G52" i="1" s="1"/>
  <c r="I53" i="1"/>
  <c r="G53" i="1" s="1"/>
  <c r="I54" i="1"/>
  <c r="G54" i="1" s="1"/>
  <c r="I55" i="1"/>
  <c r="G55" i="1" s="1"/>
  <c r="I56" i="1"/>
  <c r="G56" i="1" s="1"/>
  <c r="I57" i="1"/>
  <c r="G57" i="1" s="1"/>
  <c r="I58" i="1"/>
  <c r="G58" i="1" s="1"/>
  <c r="I59" i="1"/>
  <c r="G59" i="1" s="1"/>
  <c r="I60" i="1"/>
  <c r="G60" i="1" s="1"/>
  <c r="I61" i="1"/>
  <c r="G61" i="1" s="1"/>
  <c r="I62" i="1"/>
  <c r="G62" i="1" s="1"/>
  <c r="I63" i="1"/>
  <c r="G63" i="1" s="1"/>
  <c r="I64" i="1"/>
  <c r="G64" i="1" s="1"/>
  <c r="I65" i="1"/>
  <c r="G65" i="1" s="1"/>
  <c r="I66" i="1"/>
  <c r="G66" i="1" s="1"/>
  <c r="I67" i="1"/>
  <c r="G67" i="1" s="1"/>
  <c r="I68" i="1"/>
  <c r="G68" i="1" s="1"/>
  <c r="I69" i="1"/>
  <c r="G69" i="1" s="1"/>
  <c r="I70" i="1"/>
  <c r="G70" i="1" s="1"/>
  <c r="I71" i="1"/>
  <c r="G71" i="1" s="1"/>
  <c r="I72" i="1"/>
  <c r="G72" i="1" s="1"/>
  <c r="I73" i="1"/>
  <c r="G73" i="1" s="1"/>
  <c r="I74" i="1"/>
  <c r="G74" i="1" s="1"/>
  <c r="I75" i="1"/>
  <c r="G75" i="1" s="1"/>
  <c r="I76" i="1"/>
  <c r="G76" i="1" s="1"/>
  <c r="I77" i="1"/>
  <c r="G77" i="1" s="1"/>
  <c r="I78" i="1"/>
  <c r="G78" i="1" s="1"/>
  <c r="I79" i="1"/>
  <c r="G79" i="1" s="1"/>
  <c r="I80" i="1"/>
  <c r="G80" i="1" s="1"/>
  <c r="I81" i="1"/>
  <c r="G81" i="1" s="1"/>
  <c r="I82" i="1"/>
  <c r="G82" i="1" s="1"/>
  <c r="I83" i="1"/>
  <c r="G83" i="1" s="1"/>
  <c r="I84" i="1"/>
  <c r="G84" i="1" s="1"/>
  <c r="I85" i="1"/>
  <c r="G85" i="1" s="1"/>
  <c r="I86" i="1"/>
  <c r="G86" i="1" s="1"/>
  <c r="I87" i="1"/>
  <c r="G87" i="1" s="1"/>
  <c r="I88" i="1"/>
  <c r="G88" i="1" s="1"/>
  <c r="I89" i="1"/>
  <c r="G89" i="1" s="1"/>
  <c r="I90" i="1"/>
  <c r="G90" i="1" s="1"/>
  <c r="I91" i="1"/>
  <c r="G91" i="1" s="1"/>
  <c r="I92" i="1"/>
  <c r="G92" i="1" s="1"/>
  <c r="I93" i="1"/>
  <c r="G93" i="1" s="1"/>
  <c r="I94" i="1"/>
  <c r="G94" i="1" s="1"/>
  <c r="I95" i="1"/>
  <c r="G95" i="1" s="1"/>
  <c r="I96" i="1"/>
  <c r="G96" i="1" s="1"/>
  <c r="I97" i="1"/>
  <c r="G97" i="1" s="1"/>
  <c r="I98" i="1"/>
  <c r="G98" i="1" s="1"/>
  <c r="I99" i="1"/>
  <c r="G99" i="1" s="1"/>
  <c r="I100" i="1"/>
  <c r="G100" i="1" s="1"/>
  <c r="I101" i="1"/>
  <c r="G101" i="1" s="1"/>
  <c r="I102" i="1"/>
  <c r="G102" i="1" s="1"/>
  <c r="I103" i="1"/>
  <c r="G103" i="1" s="1"/>
  <c r="I104" i="1"/>
  <c r="G104" i="1" s="1"/>
  <c r="I105" i="1"/>
  <c r="G105" i="1" s="1"/>
  <c r="I106" i="1"/>
  <c r="G106" i="1" s="1"/>
  <c r="I107" i="1"/>
  <c r="G107" i="1" s="1"/>
  <c r="I108" i="1"/>
  <c r="G108" i="1" s="1"/>
  <c r="I109" i="1"/>
  <c r="G109" i="1" s="1"/>
  <c r="I110" i="1"/>
  <c r="G110" i="1" s="1"/>
  <c r="I111" i="1"/>
  <c r="G111" i="1" s="1"/>
  <c r="I112" i="1"/>
  <c r="G112" i="1" s="1"/>
  <c r="I113" i="1"/>
  <c r="G113" i="1" s="1"/>
  <c r="I114" i="1"/>
  <c r="G114" i="1" s="1"/>
  <c r="I115" i="1"/>
  <c r="G115" i="1" s="1"/>
  <c r="I116" i="1"/>
  <c r="G116" i="1" s="1"/>
  <c r="I117" i="1"/>
  <c r="G117" i="1" s="1"/>
  <c r="I118" i="1"/>
  <c r="G118" i="1" s="1"/>
  <c r="I119" i="1"/>
  <c r="G119" i="1" s="1"/>
  <c r="I120" i="1"/>
  <c r="G120" i="1" s="1"/>
  <c r="I121" i="1"/>
  <c r="G121" i="1" s="1"/>
  <c r="I122" i="1"/>
  <c r="G122" i="1" s="1"/>
  <c r="I123" i="1"/>
  <c r="G123" i="1" s="1"/>
  <c r="I124" i="1"/>
  <c r="G124" i="1" s="1"/>
  <c r="I125" i="1"/>
  <c r="G125" i="1" s="1"/>
  <c r="I126" i="1"/>
  <c r="G126" i="1" s="1"/>
  <c r="I127" i="1"/>
  <c r="G127" i="1" s="1"/>
  <c r="I128" i="1"/>
  <c r="G128" i="1" s="1"/>
  <c r="I129" i="1"/>
  <c r="G129" i="1" s="1"/>
  <c r="I130" i="1"/>
  <c r="G130" i="1" s="1"/>
  <c r="I131" i="1"/>
  <c r="G131" i="1" s="1"/>
  <c r="I132" i="1"/>
  <c r="G132" i="1" s="1"/>
  <c r="I133" i="1"/>
  <c r="G133" i="1" s="1"/>
  <c r="I134" i="1"/>
  <c r="G134" i="1" s="1"/>
  <c r="I135" i="1"/>
  <c r="G135" i="1" s="1"/>
  <c r="I136" i="1"/>
  <c r="G136" i="1" s="1"/>
  <c r="I137" i="1"/>
  <c r="G137" i="1" s="1"/>
  <c r="I138" i="1"/>
  <c r="G138" i="1" s="1"/>
  <c r="I139" i="1"/>
  <c r="G139" i="1" s="1"/>
  <c r="I140" i="1"/>
  <c r="G140" i="1" s="1"/>
  <c r="I141" i="1"/>
  <c r="G141" i="1" s="1"/>
  <c r="I142" i="1"/>
  <c r="G142" i="1" s="1"/>
  <c r="I143" i="1"/>
  <c r="G143" i="1" s="1"/>
  <c r="I144" i="1"/>
  <c r="G144" i="1" s="1"/>
  <c r="I145" i="1"/>
  <c r="G145" i="1" s="1"/>
  <c r="I146" i="1"/>
  <c r="G146" i="1" s="1"/>
  <c r="I147" i="1"/>
  <c r="G147" i="1" s="1"/>
  <c r="I148" i="1"/>
  <c r="G148" i="1" s="1"/>
  <c r="I149" i="1"/>
  <c r="G149" i="1" s="1"/>
  <c r="I150" i="1"/>
  <c r="G150" i="1" s="1"/>
  <c r="I151" i="1"/>
  <c r="G151" i="1" s="1"/>
  <c r="I152" i="1"/>
  <c r="G152" i="1" s="1"/>
  <c r="I153" i="1"/>
  <c r="G153" i="1" s="1"/>
  <c r="I154" i="1"/>
  <c r="G154" i="1" s="1"/>
  <c r="I155" i="1"/>
  <c r="G155" i="1" s="1"/>
  <c r="I156" i="1"/>
  <c r="G156" i="1" s="1"/>
  <c r="I157" i="1"/>
  <c r="G157" i="1" s="1"/>
  <c r="I158" i="1"/>
  <c r="G158" i="1" s="1"/>
  <c r="I159" i="1"/>
  <c r="G159" i="1" s="1"/>
  <c r="I160" i="1"/>
  <c r="G160" i="1" s="1"/>
  <c r="I161" i="1"/>
  <c r="G161" i="1" s="1"/>
  <c r="I162" i="1"/>
  <c r="G162" i="1" s="1"/>
  <c r="I163" i="1"/>
  <c r="G163" i="1" s="1"/>
  <c r="I164" i="1"/>
  <c r="G164" i="1" s="1"/>
  <c r="I165" i="1"/>
  <c r="G165" i="1" s="1"/>
  <c r="I166" i="1"/>
  <c r="G166" i="1" s="1"/>
  <c r="I167" i="1"/>
  <c r="G167" i="1" s="1"/>
  <c r="I168" i="1"/>
  <c r="G168" i="1" s="1"/>
  <c r="I169" i="1"/>
  <c r="G169" i="1" s="1"/>
  <c r="I170" i="1"/>
  <c r="G170" i="1" s="1"/>
  <c r="I171" i="1"/>
  <c r="G171" i="1" s="1"/>
  <c r="I172" i="1"/>
  <c r="G172" i="1" s="1"/>
  <c r="I173" i="1"/>
  <c r="G173" i="1" s="1"/>
  <c r="I174" i="1"/>
  <c r="G174" i="1" s="1"/>
  <c r="I175" i="1"/>
  <c r="G175" i="1" s="1"/>
  <c r="I176" i="1"/>
  <c r="G176" i="1" s="1"/>
  <c r="I177" i="1"/>
  <c r="G177" i="1" s="1"/>
  <c r="I178" i="1"/>
  <c r="G178" i="1" s="1"/>
  <c r="I179" i="1"/>
  <c r="G179" i="1" s="1"/>
  <c r="I180" i="1"/>
  <c r="G180" i="1" s="1"/>
  <c r="I181" i="1"/>
  <c r="G181" i="1" s="1"/>
  <c r="I182" i="1"/>
  <c r="G182" i="1" s="1"/>
  <c r="I183" i="1"/>
  <c r="G183" i="1" s="1"/>
  <c r="I184" i="1"/>
  <c r="G184" i="1" s="1"/>
  <c r="I185" i="1"/>
  <c r="G185" i="1" s="1"/>
  <c r="I186" i="1"/>
  <c r="G186" i="1" s="1"/>
  <c r="I187" i="1"/>
  <c r="G187" i="1" s="1"/>
  <c r="I188" i="1"/>
  <c r="G188" i="1" s="1"/>
  <c r="I189" i="1"/>
  <c r="G189" i="1" s="1"/>
  <c r="I190" i="1"/>
  <c r="G190" i="1" s="1"/>
  <c r="I191" i="1"/>
  <c r="G191" i="1" s="1"/>
  <c r="I192" i="1"/>
  <c r="G192" i="1" s="1"/>
  <c r="I193" i="1"/>
  <c r="G193" i="1" s="1"/>
  <c r="I194" i="1"/>
  <c r="G194" i="1" s="1"/>
  <c r="I195" i="1"/>
  <c r="G195" i="1" s="1"/>
  <c r="I196" i="1"/>
  <c r="G196" i="1" s="1"/>
  <c r="I197" i="1"/>
  <c r="G197" i="1" s="1"/>
  <c r="I198" i="1"/>
  <c r="G198" i="1" s="1"/>
  <c r="I199" i="1"/>
  <c r="G199" i="1" s="1"/>
  <c r="I200" i="1"/>
  <c r="G200" i="1" s="1"/>
  <c r="I201" i="1"/>
  <c r="G201" i="1" s="1"/>
  <c r="I202" i="1"/>
  <c r="G202" i="1" s="1"/>
  <c r="I203" i="1"/>
  <c r="G203" i="1" s="1"/>
  <c r="I204" i="1"/>
  <c r="G204" i="1" s="1"/>
  <c r="I205" i="1"/>
  <c r="G205" i="1" s="1"/>
  <c r="I206" i="1"/>
  <c r="G206" i="1" s="1"/>
  <c r="I207" i="1"/>
  <c r="G207" i="1" s="1"/>
  <c r="I208" i="1"/>
  <c r="G208" i="1" s="1"/>
  <c r="I209" i="1"/>
  <c r="G209" i="1" s="1"/>
  <c r="I210" i="1"/>
  <c r="G210" i="1" s="1"/>
  <c r="I211" i="1"/>
  <c r="G211" i="1" s="1"/>
  <c r="I212" i="1"/>
  <c r="G212" i="1" s="1"/>
  <c r="I213" i="1"/>
  <c r="G213" i="1" s="1"/>
  <c r="I214" i="1"/>
  <c r="G214" i="1" s="1"/>
  <c r="I215" i="1"/>
  <c r="G215" i="1" s="1"/>
  <c r="I216" i="1"/>
  <c r="G216" i="1" s="1"/>
  <c r="I217" i="1"/>
  <c r="G217" i="1" s="1"/>
  <c r="I218" i="1"/>
  <c r="G218" i="1" s="1"/>
  <c r="I219" i="1"/>
  <c r="G219" i="1" s="1"/>
  <c r="I220" i="1"/>
  <c r="G220" i="1" s="1"/>
  <c r="I221" i="1"/>
  <c r="G221" i="1" s="1"/>
  <c r="I222" i="1"/>
  <c r="G222" i="1" s="1"/>
  <c r="I223" i="1"/>
  <c r="G223" i="1" s="1"/>
  <c r="I224" i="1"/>
  <c r="G224" i="1" s="1"/>
  <c r="I225" i="1"/>
  <c r="G225" i="1" s="1"/>
  <c r="I226" i="1"/>
  <c r="G226" i="1" s="1"/>
  <c r="I227" i="1"/>
  <c r="G227" i="1" s="1"/>
  <c r="I228" i="1"/>
  <c r="G228" i="1" s="1"/>
  <c r="I229" i="1"/>
  <c r="G229" i="1" s="1"/>
  <c r="I230" i="1"/>
  <c r="G230" i="1" s="1"/>
  <c r="I231" i="1"/>
  <c r="G231" i="1" s="1"/>
  <c r="I232" i="1"/>
  <c r="G232" i="1" s="1"/>
  <c r="I233" i="1"/>
  <c r="G233" i="1" s="1"/>
  <c r="I234" i="1"/>
  <c r="G234" i="1" s="1"/>
  <c r="I235" i="1"/>
  <c r="G235" i="1" s="1"/>
  <c r="I236" i="1"/>
  <c r="G236" i="1" s="1"/>
  <c r="I237" i="1"/>
  <c r="G237" i="1" s="1"/>
  <c r="I238" i="1"/>
  <c r="G238" i="1" s="1"/>
  <c r="I239" i="1"/>
  <c r="G239" i="1" s="1"/>
  <c r="I240" i="1"/>
  <c r="G240" i="1" s="1"/>
  <c r="I241" i="1"/>
  <c r="G241" i="1" s="1"/>
  <c r="I242" i="1"/>
  <c r="G242" i="1" s="1"/>
  <c r="I243" i="1"/>
  <c r="G243" i="1" s="1"/>
  <c r="I244" i="1"/>
  <c r="G244" i="1" s="1"/>
  <c r="I245" i="1"/>
  <c r="G245" i="1" s="1"/>
  <c r="I246" i="1"/>
  <c r="G246" i="1" s="1"/>
  <c r="I247" i="1"/>
  <c r="G247" i="1" s="1"/>
  <c r="I248" i="1"/>
  <c r="G248" i="1" s="1"/>
  <c r="I249" i="1"/>
  <c r="G249" i="1" s="1"/>
  <c r="I250" i="1"/>
  <c r="G250" i="1" s="1"/>
  <c r="I251" i="1"/>
  <c r="G251" i="1" s="1"/>
  <c r="I252" i="1"/>
  <c r="G252" i="1" s="1"/>
  <c r="I253" i="1"/>
  <c r="G253" i="1" s="1"/>
  <c r="I254" i="1"/>
  <c r="G254" i="1" s="1"/>
  <c r="I255" i="1"/>
  <c r="G255" i="1" s="1"/>
  <c r="I256" i="1"/>
  <c r="G256" i="1" s="1"/>
  <c r="I257" i="1"/>
  <c r="G257" i="1" s="1"/>
  <c r="I258" i="1"/>
  <c r="G258" i="1" s="1"/>
  <c r="I259" i="1"/>
  <c r="G259" i="1" s="1"/>
  <c r="I10" i="1"/>
  <c r="G10" i="1" s="1"/>
  <c r="N11" i="19"/>
  <c r="K11" i="19" s="1"/>
  <c r="N12" i="19"/>
  <c r="J12" i="19" s="1"/>
  <c r="N13" i="19"/>
  <c r="J13" i="19" s="1"/>
  <c r="N14" i="19"/>
  <c r="J14" i="19" s="1"/>
  <c r="N15" i="19"/>
  <c r="K15" i="19" s="1"/>
  <c r="N16" i="19"/>
  <c r="J16" i="19" s="1"/>
  <c r="N17" i="19"/>
  <c r="N18" i="19"/>
  <c r="N19" i="19"/>
  <c r="N20" i="19"/>
  <c r="J20" i="19" s="1"/>
  <c r="N21" i="19"/>
  <c r="J21" i="19" s="1"/>
  <c r="N22" i="19"/>
  <c r="J22" i="19" s="1"/>
  <c r="N23" i="19"/>
  <c r="L23" i="19" s="1"/>
  <c r="N24" i="19"/>
  <c r="J24" i="19" s="1"/>
  <c r="N25" i="19"/>
  <c r="K25" i="19" s="1"/>
  <c r="N26" i="19"/>
  <c r="N27" i="19"/>
  <c r="M27" i="19" s="1"/>
  <c r="N28" i="19"/>
  <c r="J28" i="19" s="1"/>
  <c r="N29" i="19"/>
  <c r="J29" i="19" s="1"/>
  <c r="N30" i="19"/>
  <c r="J30" i="19" s="1"/>
  <c r="N31" i="19"/>
  <c r="J31" i="19" s="1"/>
  <c r="N32" i="19"/>
  <c r="J32" i="19" s="1"/>
  <c r="N33" i="19"/>
  <c r="N34" i="19"/>
  <c r="I34" i="19" s="1"/>
  <c r="N35" i="19"/>
  <c r="N36" i="19"/>
  <c r="J36" i="19" s="1"/>
  <c r="N37" i="19"/>
  <c r="J37" i="19" s="1"/>
  <c r="N38" i="19"/>
  <c r="J38" i="19" s="1"/>
  <c r="N39" i="19"/>
  <c r="M39" i="19" s="1"/>
  <c r="N40" i="19"/>
  <c r="J40" i="19" s="1"/>
  <c r="N41" i="19"/>
  <c r="N42" i="19"/>
  <c r="I42" i="19" s="1"/>
  <c r="N43" i="19"/>
  <c r="L43" i="19" s="1"/>
  <c r="N44" i="19"/>
  <c r="J44" i="19" s="1"/>
  <c r="N45" i="19"/>
  <c r="J45" i="19" s="1"/>
  <c r="N46" i="19"/>
  <c r="J46" i="19" s="1"/>
  <c r="N47" i="19"/>
  <c r="J47" i="19" s="1"/>
  <c r="N48" i="19"/>
  <c r="J48" i="19" s="1"/>
  <c r="N49" i="19"/>
  <c r="N50" i="19"/>
  <c r="M50" i="19" s="1"/>
  <c r="N51" i="19"/>
  <c r="N52" i="19"/>
  <c r="J52" i="19" s="1"/>
  <c r="N53" i="19"/>
  <c r="J53" i="19" s="1"/>
  <c r="N54" i="19"/>
  <c r="J54" i="19" s="1"/>
  <c r="N55" i="19"/>
  <c r="M55" i="19" s="1"/>
  <c r="N56" i="19"/>
  <c r="J56" i="19" s="1"/>
  <c r="N57" i="19"/>
  <c r="L57" i="19" s="1"/>
  <c r="N58" i="19"/>
  <c r="L58" i="19" s="1"/>
  <c r="N59" i="19"/>
  <c r="N60" i="19"/>
  <c r="J60" i="19" s="1"/>
  <c r="N61" i="19"/>
  <c r="J61" i="19" s="1"/>
  <c r="N62" i="19"/>
  <c r="J62" i="19" s="1"/>
  <c r="N63" i="19"/>
  <c r="K63" i="19" s="1"/>
  <c r="N64" i="19"/>
  <c r="J64" i="19" s="1"/>
  <c r="N65" i="19"/>
  <c r="K65" i="19" s="1"/>
  <c r="N66" i="19"/>
  <c r="L66" i="19" s="1"/>
  <c r="N67" i="19"/>
  <c r="N68" i="19"/>
  <c r="J68" i="19" s="1"/>
  <c r="N69" i="19"/>
  <c r="J69" i="19" s="1"/>
  <c r="N70" i="19"/>
  <c r="J70" i="19" s="1"/>
  <c r="N71" i="19"/>
  <c r="J71" i="19" s="1"/>
  <c r="N72" i="19"/>
  <c r="J72" i="19" s="1"/>
  <c r="N73" i="19"/>
  <c r="M73" i="19" s="1"/>
  <c r="N74" i="19"/>
  <c r="I74" i="19" s="1"/>
  <c r="N75" i="19"/>
  <c r="K75" i="19" s="1"/>
  <c r="N76" i="19"/>
  <c r="J76" i="19" s="1"/>
  <c r="N77" i="19"/>
  <c r="J77" i="19" s="1"/>
  <c r="N78" i="19"/>
  <c r="J78" i="19" s="1"/>
  <c r="N79" i="19"/>
  <c r="J79" i="19" s="1"/>
  <c r="N80" i="19"/>
  <c r="J80" i="19" s="1"/>
  <c r="N81" i="19"/>
  <c r="N82" i="19"/>
  <c r="N83" i="19"/>
  <c r="N84" i="19"/>
  <c r="J84" i="19" s="1"/>
  <c r="N85" i="19"/>
  <c r="J85" i="19" s="1"/>
  <c r="N86" i="19"/>
  <c r="J86" i="19" s="1"/>
  <c r="N87" i="19"/>
  <c r="J87" i="19" s="1"/>
  <c r="N88" i="19"/>
  <c r="J88" i="19" s="1"/>
  <c r="N89" i="19"/>
  <c r="N90" i="19"/>
  <c r="N91" i="19"/>
  <c r="N92" i="19"/>
  <c r="J92" i="19" s="1"/>
  <c r="N93" i="19"/>
  <c r="J93" i="19" s="1"/>
  <c r="N94" i="19"/>
  <c r="J94" i="19" s="1"/>
  <c r="N95" i="19"/>
  <c r="J95" i="19" s="1"/>
  <c r="N96" i="19"/>
  <c r="J96" i="19" s="1"/>
  <c r="N97" i="19"/>
  <c r="K97" i="19" s="1"/>
  <c r="N98" i="19"/>
  <c r="I98" i="19" s="1"/>
  <c r="N99" i="19"/>
  <c r="N100" i="19"/>
  <c r="J100" i="19" s="1"/>
  <c r="N101" i="19"/>
  <c r="J101" i="19" s="1"/>
  <c r="N102" i="19"/>
  <c r="J102" i="19" s="1"/>
  <c r="N103" i="19"/>
  <c r="J103" i="19" s="1"/>
  <c r="N104" i="19"/>
  <c r="J104" i="19" s="1"/>
  <c r="N105" i="19"/>
  <c r="N106" i="19"/>
  <c r="I106" i="19" s="1"/>
  <c r="N107" i="19"/>
  <c r="N108" i="19"/>
  <c r="J108" i="19" s="1"/>
  <c r="N109" i="19"/>
  <c r="L109" i="19" s="1"/>
  <c r="Q80" i="23"/>
  <c r="Q81" i="23"/>
  <c r="Q82" i="23"/>
  <c r="Q83" i="23"/>
  <c r="Q84" i="23"/>
  <c r="Q85" i="23"/>
  <c r="Q86" i="23"/>
  <c r="Q87" i="23"/>
  <c r="Q88" i="23"/>
  <c r="Q89" i="23"/>
  <c r="Q90" i="23"/>
  <c r="Q91" i="23"/>
  <c r="Q92" i="23"/>
  <c r="Q93" i="23"/>
  <c r="Q94" i="23"/>
  <c r="Q95" i="23"/>
  <c r="Q96" i="23"/>
  <c r="Q97" i="23"/>
  <c r="Q98" i="23"/>
  <c r="Q99" i="23"/>
  <c r="Q100" i="23"/>
  <c r="Q101" i="23"/>
  <c r="Q102" i="23"/>
  <c r="Q103" i="23"/>
  <c r="Q104" i="23"/>
  <c r="Q105" i="23"/>
  <c r="Q106" i="23"/>
  <c r="Q107" i="23"/>
  <c r="Q108" i="23"/>
  <c r="Q109" i="23"/>
  <c r="Q110" i="23"/>
  <c r="Q111" i="23"/>
  <c r="Q112" i="23"/>
  <c r="Q113" i="23"/>
  <c r="Q114" i="23"/>
  <c r="Q115" i="23"/>
  <c r="Q116" i="23"/>
  <c r="Q117" i="23"/>
  <c r="Q118" i="23"/>
  <c r="Q119" i="23"/>
  <c r="Q120" i="23"/>
  <c r="Q121" i="23"/>
  <c r="Q122" i="23"/>
  <c r="Q123" i="23"/>
  <c r="Q124" i="23"/>
  <c r="Q125" i="23"/>
  <c r="Q126" i="23"/>
  <c r="Q127" i="23"/>
  <c r="Q128" i="23"/>
  <c r="Q129" i="23"/>
  <c r="Q130" i="23"/>
  <c r="Q131" i="23"/>
  <c r="Q132" i="23"/>
  <c r="Q133" i="23"/>
  <c r="Q134" i="23"/>
  <c r="Q135" i="23"/>
  <c r="Q136" i="23"/>
  <c r="Q137" i="23"/>
  <c r="Q138" i="23"/>
  <c r="Q139" i="23"/>
  <c r="Q140" i="23"/>
  <c r="Q141" i="23"/>
  <c r="Q142" i="23"/>
  <c r="Q143" i="23"/>
  <c r="Q144" i="23"/>
  <c r="Q145" i="23"/>
  <c r="Q146" i="23"/>
  <c r="Q147" i="23"/>
  <c r="Q148" i="23"/>
  <c r="Q149" i="23"/>
  <c r="Q150" i="23"/>
  <c r="Q151" i="23"/>
  <c r="Q152" i="23"/>
  <c r="Q153" i="23"/>
  <c r="Q154" i="23"/>
  <c r="Q155" i="23"/>
  <c r="Q156" i="23"/>
  <c r="Q157" i="23"/>
  <c r="Q158" i="23"/>
  <c r="Q159" i="23"/>
  <c r="Q160" i="23"/>
  <c r="Q161" i="23"/>
  <c r="Q162" i="23"/>
  <c r="Q163" i="23"/>
  <c r="Q164" i="23"/>
  <c r="Q165" i="23"/>
  <c r="Q166" i="23"/>
  <c r="Q167" i="23"/>
  <c r="Q168" i="23"/>
  <c r="Q169" i="23"/>
  <c r="Q170" i="23"/>
  <c r="Q171" i="23"/>
  <c r="Q172" i="23"/>
  <c r="Q173" i="23"/>
  <c r="Q174" i="23"/>
  <c r="Q175" i="23"/>
  <c r="Q176" i="23"/>
  <c r="Q177" i="23"/>
  <c r="Q178" i="23"/>
  <c r="Q179" i="23"/>
  <c r="Q180" i="23"/>
  <c r="Q181" i="23"/>
  <c r="Q182" i="23"/>
  <c r="Q183" i="23"/>
  <c r="Q184" i="23"/>
  <c r="Q185" i="23"/>
  <c r="Q186" i="23"/>
  <c r="Q187" i="23"/>
  <c r="Q188" i="23"/>
  <c r="Q189" i="23"/>
  <c r="Q190" i="23"/>
  <c r="Q191" i="23"/>
  <c r="Q192" i="23"/>
  <c r="Q193" i="23"/>
  <c r="Q194" i="23"/>
  <c r="Q195" i="23"/>
  <c r="Q196" i="23"/>
  <c r="Q197" i="23"/>
  <c r="Q198" i="23"/>
  <c r="Q199" i="23"/>
  <c r="Q200" i="23"/>
  <c r="Q201" i="23"/>
  <c r="Q202" i="23"/>
  <c r="Q203" i="23"/>
  <c r="Q204" i="23"/>
  <c r="Q205" i="23"/>
  <c r="Q206" i="23"/>
  <c r="Q207" i="23"/>
  <c r="Q208" i="23"/>
  <c r="Q209" i="23"/>
  <c r="Q210" i="23"/>
  <c r="Q211" i="23"/>
  <c r="Q212" i="23"/>
  <c r="Q213" i="23"/>
  <c r="Q214" i="23"/>
  <c r="Q215" i="23"/>
  <c r="Q216" i="23"/>
  <c r="Q217" i="23"/>
  <c r="Q218" i="23"/>
  <c r="Q219" i="23"/>
  <c r="Q220" i="23"/>
  <c r="Q221" i="23"/>
  <c r="Q222" i="23"/>
  <c r="Q223" i="23"/>
  <c r="Q224" i="23"/>
  <c r="Q225" i="23"/>
  <c r="Q226" i="23"/>
  <c r="Q227" i="23"/>
  <c r="Q228" i="23"/>
  <c r="Q229" i="23"/>
  <c r="Q230" i="23"/>
  <c r="Q231" i="23"/>
  <c r="Q232" i="23"/>
  <c r="Q233" i="23"/>
  <c r="Q234" i="23"/>
  <c r="Q235" i="23"/>
  <c r="Q236" i="23"/>
  <c r="Q237" i="23"/>
  <c r="Q238" i="23"/>
  <c r="Q239" i="23"/>
  <c r="Q240" i="23"/>
  <c r="Q241" i="23"/>
  <c r="Q242" i="23"/>
  <c r="Q243" i="23"/>
  <c r="Q244" i="23"/>
  <c r="Q245" i="23"/>
  <c r="Q246" i="23"/>
  <c r="Q247" i="23"/>
  <c r="Q248" i="23"/>
  <c r="Q249" i="23"/>
  <c r="Q250" i="23"/>
  <c r="Q251" i="23"/>
  <c r="Q252" i="23"/>
  <c r="Q253" i="23"/>
  <c r="Q254" i="23"/>
  <c r="Q255" i="23"/>
  <c r="Q256" i="23"/>
  <c r="Q257" i="23"/>
  <c r="Q258" i="23"/>
  <c r="Q259" i="23"/>
  <c r="J8" i="23"/>
  <c r="H8" i="1"/>
  <c r="K8" i="19"/>
  <c r="N8" i="16"/>
  <c r="K8" i="16"/>
  <c r="J6" i="19"/>
  <c r="N10" i="19"/>
  <c r="J6" i="16"/>
  <c r="O10" i="16"/>
  <c r="O10" i="24"/>
  <c r="Q11" i="23"/>
  <c r="Q12" i="23"/>
  <c r="Q13" i="23"/>
  <c r="Q14" i="23"/>
  <c r="Q15" i="23"/>
  <c r="Q16" i="23"/>
  <c r="Q17" i="23"/>
  <c r="Q18" i="23"/>
  <c r="Q19" i="23"/>
  <c r="Q20" i="23"/>
  <c r="Q21" i="23"/>
  <c r="Q22" i="23"/>
  <c r="Q23" i="23"/>
  <c r="Q24" i="23"/>
  <c r="Q25" i="23"/>
  <c r="Q26" i="23"/>
  <c r="Q27" i="23"/>
  <c r="Q28" i="23"/>
  <c r="Q29" i="23"/>
  <c r="Q30" i="23"/>
  <c r="Q31" i="23"/>
  <c r="Q32" i="23"/>
  <c r="Q33" i="23"/>
  <c r="Q34" i="23"/>
  <c r="Q35" i="23"/>
  <c r="Q36" i="23"/>
  <c r="Q37" i="23"/>
  <c r="Q38" i="23"/>
  <c r="Q39" i="23"/>
  <c r="Q40" i="23"/>
  <c r="Q41" i="23"/>
  <c r="Q42" i="23"/>
  <c r="Q43" i="23"/>
  <c r="Q44" i="23"/>
  <c r="Q45" i="23"/>
  <c r="Q46" i="23"/>
  <c r="Q47" i="23"/>
  <c r="Q48" i="23"/>
  <c r="Q49" i="23"/>
  <c r="Q50" i="23"/>
  <c r="Q51" i="23"/>
  <c r="Q52" i="23"/>
  <c r="Q53" i="23"/>
  <c r="Q54" i="23"/>
  <c r="Q55" i="23"/>
  <c r="Q56" i="23"/>
  <c r="Q57" i="23"/>
  <c r="Q58" i="23"/>
  <c r="Q59" i="23"/>
  <c r="Q60" i="23"/>
  <c r="Q61" i="23"/>
  <c r="Q62" i="23"/>
  <c r="Q63" i="23"/>
  <c r="Q64" i="23"/>
  <c r="Q65" i="23"/>
  <c r="Q66" i="23"/>
  <c r="Q67" i="23"/>
  <c r="Q68" i="23"/>
  <c r="Q69" i="23"/>
  <c r="Q70" i="23"/>
  <c r="Q71" i="23"/>
  <c r="Q72" i="23"/>
  <c r="Q73" i="23"/>
  <c r="Q74" i="23"/>
  <c r="Q75" i="23"/>
  <c r="Q76" i="23"/>
  <c r="Q77" i="23"/>
  <c r="Q78" i="23"/>
  <c r="Q79" i="23"/>
  <c r="Q10" i="23"/>
  <c r="K27" i="19"/>
  <c r="L74" i="19"/>
  <c r="L11" i="19" l="1"/>
  <c r="G9" i="1"/>
  <c r="S79" i="23"/>
  <c r="I79" i="23"/>
  <c r="S63" i="23"/>
  <c r="I63" i="23"/>
  <c r="S59" i="23"/>
  <c r="I59" i="23"/>
  <c r="S55" i="23"/>
  <c r="I55" i="23"/>
  <c r="S51" i="23"/>
  <c r="I51" i="23"/>
  <c r="S47" i="23"/>
  <c r="I47" i="23"/>
  <c r="S43" i="23"/>
  <c r="I43" i="23"/>
  <c r="S39" i="23"/>
  <c r="I39" i="23"/>
  <c r="S35" i="23"/>
  <c r="I35" i="23"/>
  <c r="S31" i="23"/>
  <c r="I31" i="23"/>
  <c r="S27" i="23"/>
  <c r="I27" i="23"/>
  <c r="S23" i="23"/>
  <c r="I23" i="23"/>
  <c r="S19" i="23"/>
  <c r="I19" i="23"/>
  <c r="S15" i="23"/>
  <c r="I15" i="23"/>
  <c r="S258" i="23"/>
  <c r="I258" i="23"/>
  <c r="S254" i="23"/>
  <c r="I254" i="23"/>
  <c r="S250" i="23"/>
  <c r="I250" i="23"/>
  <c r="S246" i="23"/>
  <c r="I246" i="23"/>
  <c r="S242" i="23"/>
  <c r="I242" i="23"/>
  <c r="S238" i="23"/>
  <c r="I238" i="23"/>
  <c r="S234" i="23"/>
  <c r="I234" i="23"/>
  <c r="S230" i="23"/>
  <c r="I230" i="23"/>
  <c r="S226" i="23"/>
  <c r="I226" i="23"/>
  <c r="S222" i="23"/>
  <c r="I222" i="23"/>
  <c r="S218" i="23"/>
  <c r="I218" i="23"/>
  <c r="S214" i="23"/>
  <c r="I214" i="23"/>
  <c r="S210" i="23"/>
  <c r="I210" i="23"/>
  <c r="S206" i="23"/>
  <c r="I206" i="23"/>
  <c r="S202" i="23"/>
  <c r="I202" i="23"/>
  <c r="S198" i="23"/>
  <c r="I198" i="23"/>
  <c r="S194" i="23"/>
  <c r="I194" i="23"/>
  <c r="S190" i="23"/>
  <c r="I190" i="23"/>
  <c r="S186" i="23"/>
  <c r="I186" i="23"/>
  <c r="S182" i="23"/>
  <c r="I182" i="23"/>
  <c r="S178" i="23"/>
  <c r="I178" i="23"/>
  <c r="S174" i="23"/>
  <c r="I174" i="23"/>
  <c r="S170" i="23"/>
  <c r="I170" i="23"/>
  <c r="S166" i="23"/>
  <c r="I166" i="23"/>
  <c r="S162" i="23"/>
  <c r="I162" i="23"/>
  <c r="S158" i="23"/>
  <c r="I158" i="23"/>
  <c r="S154" i="23"/>
  <c r="I154" i="23"/>
  <c r="S150" i="23"/>
  <c r="I150" i="23"/>
  <c r="S146" i="23"/>
  <c r="I146" i="23"/>
  <c r="S142" i="23"/>
  <c r="I142" i="23"/>
  <c r="S138" i="23"/>
  <c r="I138" i="23"/>
  <c r="S134" i="23"/>
  <c r="I134" i="23"/>
  <c r="S130" i="23"/>
  <c r="I130" i="23"/>
  <c r="S126" i="23"/>
  <c r="I126" i="23"/>
  <c r="S122" i="23"/>
  <c r="I122" i="23"/>
  <c r="S118" i="23"/>
  <c r="I118" i="23"/>
  <c r="S114" i="23"/>
  <c r="I114" i="23"/>
  <c r="S110" i="23"/>
  <c r="I110" i="23"/>
  <c r="S106" i="23"/>
  <c r="I106" i="23"/>
  <c r="S102" i="23"/>
  <c r="I102" i="23"/>
  <c r="S98" i="23"/>
  <c r="I98" i="23"/>
  <c r="S94" i="23"/>
  <c r="I94" i="23"/>
  <c r="S90" i="23"/>
  <c r="I90" i="23"/>
  <c r="S86" i="23"/>
  <c r="I86" i="23"/>
  <c r="S82" i="23"/>
  <c r="I82" i="23"/>
  <c r="S71" i="23"/>
  <c r="I71" i="23"/>
  <c r="S78" i="23"/>
  <c r="I78" i="23"/>
  <c r="S74" i="23"/>
  <c r="I74" i="23"/>
  <c r="S70" i="23"/>
  <c r="I70" i="23"/>
  <c r="S66" i="23"/>
  <c r="I66" i="23"/>
  <c r="S62" i="23"/>
  <c r="I62" i="23"/>
  <c r="S58" i="23"/>
  <c r="I58" i="23"/>
  <c r="S54" i="23"/>
  <c r="I54" i="23"/>
  <c r="S50" i="23"/>
  <c r="I50" i="23"/>
  <c r="S46" i="23"/>
  <c r="I46" i="23"/>
  <c r="S42" i="23"/>
  <c r="I42" i="23"/>
  <c r="S38" i="23"/>
  <c r="I38" i="23"/>
  <c r="S34" i="23"/>
  <c r="I34" i="23"/>
  <c r="S30" i="23"/>
  <c r="I30" i="23"/>
  <c r="S26" i="23"/>
  <c r="I26" i="23"/>
  <c r="S22" i="23"/>
  <c r="I22" i="23"/>
  <c r="S18" i="23"/>
  <c r="I18" i="23"/>
  <c r="S14" i="23"/>
  <c r="I14" i="23"/>
  <c r="S257" i="23"/>
  <c r="I257" i="23"/>
  <c r="S253" i="23"/>
  <c r="I253" i="23"/>
  <c r="S249" i="23"/>
  <c r="I249" i="23"/>
  <c r="S245" i="23"/>
  <c r="I245" i="23"/>
  <c r="S241" i="23"/>
  <c r="I241" i="23"/>
  <c r="S237" i="23"/>
  <c r="I237" i="23"/>
  <c r="S233" i="23"/>
  <c r="I233" i="23"/>
  <c r="S229" i="23"/>
  <c r="I229" i="23"/>
  <c r="S225" i="23"/>
  <c r="I225" i="23"/>
  <c r="S221" i="23"/>
  <c r="I221" i="23"/>
  <c r="S217" i="23"/>
  <c r="I217" i="23"/>
  <c r="S213" i="23"/>
  <c r="I213" i="23"/>
  <c r="S209" i="23"/>
  <c r="I209" i="23"/>
  <c r="S205" i="23"/>
  <c r="I205" i="23"/>
  <c r="S201" i="23"/>
  <c r="I201" i="23"/>
  <c r="S197" i="23"/>
  <c r="I197" i="23"/>
  <c r="S193" i="23"/>
  <c r="I193" i="23"/>
  <c r="S189" i="23"/>
  <c r="I189" i="23"/>
  <c r="S185" i="23"/>
  <c r="I185" i="23"/>
  <c r="S181" i="23"/>
  <c r="I181" i="23"/>
  <c r="S177" i="23"/>
  <c r="I177" i="23"/>
  <c r="S173" i="23"/>
  <c r="I173" i="23"/>
  <c r="S169" i="23"/>
  <c r="I169" i="23"/>
  <c r="S165" i="23"/>
  <c r="I165" i="23"/>
  <c r="S161" i="23"/>
  <c r="I161" i="23"/>
  <c r="S157" i="23"/>
  <c r="I157" i="23"/>
  <c r="S153" i="23"/>
  <c r="I153" i="23"/>
  <c r="S149" i="23"/>
  <c r="I149" i="23"/>
  <c r="S145" i="23"/>
  <c r="I145" i="23"/>
  <c r="S141" i="23"/>
  <c r="I141" i="23"/>
  <c r="S137" i="23"/>
  <c r="I137" i="23"/>
  <c r="S133" i="23"/>
  <c r="I133" i="23"/>
  <c r="S129" i="23"/>
  <c r="I129" i="23"/>
  <c r="S125" i="23"/>
  <c r="I125" i="23"/>
  <c r="S121" i="23"/>
  <c r="I121" i="23"/>
  <c r="S117" i="23"/>
  <c r="I117" i="23"/>
  <c r="S113" i="23"/>
  <c r="I113" i="23"/>
  <c r="S109" i="23"/>
  <c r="I109" i="23"/>
  <c r="S105" i="23"/>
  <c r="I105" i="23"/>
  <c r="S101" i="23"/>
  <c r="I101" i="23"/>
  <c r="S97" i="23"/>
  <c r="I97" i="23"/>
  <c r="I93" i="23"/>
  <c r="S93" i="23"/>
  <c r="S89" i="23"/>
  <c r="I89" i="23"/>
  <c r="I85" i="23"/>
  <c r="S85" i="23"/>
  <c r="I81" i="23"/>
  <c r="S81" i="23"/>
  <c r="S75" i="23"/>
  <c r="I75" i="23"/>
  <c r="I77" i="23"/>
  <c r="S77" i="23"/>
  <c r="I73" i="23"/>
  <c r="S73" i="23"/>
  <c r="I69" i="23"/>
  <c r="S69" i="23"/>
  <c r="I65" i="23"/>
  <c r="S65" i="23"/>
  <c r="I61" i="23"/>
  <c r="S61" i="23"/>
  <c r="I57" i="23"/>
  <c r="S57" i="23"/>
  <c r="I53" i="23"/>
  <c r="S53" i="23"/>
  <c r="I49" i="23"/>
  <c r="S49" i="23"/>
  <c r="I45" i="23"/>
  <c r="S45" i="23"/>
  <c r="I41" i="23"/>
  <c r="S41" i="23"/>
  <c r="I37" i="23"/>
  <c r="S37" i="23"/>
  <c r="I33" i="23"/>
  <c r="S33" i="23"/>
  <c r="I29" i="23"/>
  <c r="S29" i="23"/>
  <c r="I25" i="23"/>
  <c r="S25" i="23"/>
  <c r="I21" i="23"/>
  <c r="S21" i="23"/>
  <c r="I17" i="23"/>
  <c r="S17" i="23"/>
  <c r="S256" i="23"/>
  <c r="I256" i="23"/>
  <c r="S252" i="23"/>
  <c r="I252" i="23"/>
  <c r="S248" i="23"/>
  <c r="I248" i="23"/>
  <c r="I244" i="23"/>
  <c r="S244" i="23"/>
  <c r="S240" i="23"/>
  <c r="I240" i="23"/>
  <c r="S236" i="23"/>
  <c r="I236" i="23"/>
  <c r="S232" i="23"/>
  <c r="I232" i="23"/>
  <c r="I228" i="23"/>
  <c r="S228" i="23"/>
  <c r="S224" i="23"/>
  <c r="I224" i="23"/>
  <c r="S220" i="23"/>
  <c r="I220" i="23"/>
  <c r="S216" i="23"/>
  <c r="I216" i="23"/>
  <c r="S212" i="23"/>
  <c r="I212" i="23"/>
  <c r="S208" i="23"/>
  <c r="I208" i="23"/>
  <c r="S204" i="23"/>
  <c r="I204" i="23"/>
  <c r="S200" i="23"/>
  <c r="I200" i="23"/>
  <c r="I196" i="23"/>
  <c r="S196" i="23"/>
  <c r="S192" i="23"/>
  <c r="I192" i="23"/>
  <c r="S188" i="23"/>
  <c r="I188" i="23"/>
  <c r="S184" i="23"/>
  <c r="I184" i="23"/>
  <c r="S180" i="23"/>
  <c r="I180" i="23"/>
  <c r="S176" i="23"/>
  <c r="I176" i="23"/>
  <c r="S172" i="23"/>
  <c r="I172" i="23"/>
  <c r="S168" i="23"/>
  <c r="I168" i="23"/>
  <c r="S164" i="23"/>
  <c r="I164" i="23"/>
  <c r="S160" i="23"/>
  <c r="I160" i="23"/>
  <c r="S156" i="23"/>
  <c r="I156" i="23"/>
  <c r="S152" i="23"/>
  <c r="I152" i="23"/>
  <c r="S148" i="23"/>
  <c r="I148" i="23"/>
  <c r="S144" i="23"/>
  <c r="I144" i="23"/>
  <c r="S140" i="23"/>
  <c r="I140" i="23"/>
  <c r="S136" i="23"/>
  <c r="I136" i="23"/>
  <c r="S132" i="23"/>
  <c r="I132" i="23"/>
  <c r="S128" i="23"/>
  <c r="I128" i="23"/>
  <c r="S124" i="23"/>
  <c r="I124" i="23"/>
  <c r="S120" i="23"/>
  <c r="I120" i="23"/>
  <c r="S116" i="23"/>
  <c r="I116" i="23"/>
  <c r="S112" i="23"/>
  <c r="I112" i="23"/>
  <c r="S108" i="23"/>
  <c r="I108" i="23"/>
  <c r="S104" i="23"/>
  <c r="I104" i="23"/>
  <c r="S100" i="23"/>
  <c r="I100" i="23"/>
  <c r="S96" i="23"/>
  <c r="I96" i="23"/>
  <c r="S92" i="23"/>
  <c r="I92" i="23"/>
  <c r="I88" i="23"/>
  <c r="S88" i="23"/>
  <c r="S84" i="23"/>
  <c r="I84" i="23"/>
  <c r="I80" i="23"/>
  <c r="S80" i="23"/>
  <c r="S67" i="23"/>
  <c r="I67" i="23"/>
  <c r="I10" i="23"/>
  <c r="S10" i="23"/>
  <c r="S76" i="23"/>
  <c r="I76" i="23"/>
  <c r="I72" i="23"/>
  <c r="S72" i="23"/>
  <c r="S68" i="23"/>
  <c r="I68" i="23"/>
  <c r="I64" i="23"/>
  <c r="S64" i="23"/>
  <c r="S60" i="23"/>
  <c r="I60" i="23"/>
  <c r="I56" i="23"/>
  <c r="S56" i="23"/>
  <c r="S52" i="23"/>
  <c r="I52" i="23"/>
  <c r="I48" i="23"/>
  <c r="S48" i="23"/>
  <c r="S44" i="23"/>
  <c r="I44" i="23"/>
  <c r="I40" i="23"/>
  <c r="S40" i="23"/>
  <c r="S36" i="23"/>
  <c r="I36" i="23"/>
  <c r="I32" i="23"/>
  <c r="S32" i="23"/>
  <c r="S28" i="23"/>
  <c r="I28" i="23"/>
  <c r="I24" i="23"/>
  <c r="S24" i="23"/>
  <c r="S20" i="23"/>
  <c r="I20" i="23"/>
  <c r="I16" i="23"/>
  <c r="S16" i="23"/>
  <c r="I12" i="23"/>
  <c r="K12" i="23" s="1"/>
  <c r="S12" i="23"/>
  <c r="S259" i="23"/>
  <c r="I259" i="23"/>
  <c r="S255" i="23"/>
  <c r="I255" i="23"/>
  <c r="S251" i="23"/>
  <c r="I251" i="23"/>
  <c r="S247" i="23"/>
  <c r="I247" i="23"/>
  <c r="S243" i="23"/>
  <c r="I243" i="23"/>
  <c r="S239" i="23"/>
  <c r="I239" i="23"/>
  <c r="S235" i="23"/>
  <c r="I235" i="23"/>
  <c r="S231" i="23"/>
  <c r="I231" i="23"/>
  <c r="S227" i="23"/>
  <c r="I227" i="23"/>
  <c r="S223" i="23"/>
  <c r="I223" i="23"/>
  <c r="S219" i="23"/>
  <c r="I219" i="23"/>
  <c r="S215" i="23"/>
  <c r="I215" i="23"/>
  <c r="S211" i="23"/>
  <c r="I211" i="23"/>
  <c r="S207" i="23"/>
  <c r="I207" i="23"/>
  <c r="S203" i="23"/>
  <c r="I203" i="23"/>
  <c r="S199" i="23"/>
  <c r="I199" i="23"/>
  <c r="S195" i="23"/>
  <c r="I195" i="23"/>
  <c r="S191" i="23"/>
  <c r="I191" i="23"/>
  <c r="S187" i="23"/>
  <c r="I187" i="23"/>
  <c r="S183" i="23"/>
  <c r="I183" i="23"/>
  <c r="S179" i="23"/>
  <c r="I179" i="23"/>
  <c r="S175" i="23"/>
  <c r="I175" i="23"/>
  <c r="S171" i="23"/>
  <c r="I171" i="23"/>
  <c r="S167" i="23"/>
  <c r="I167" i="23"/>
  <c r="S163" i="23"/>
  <c r="I163" i="23"/>
  <c r="S159" i="23"/>
  <c r="I159" i="23"/>
  <c r="S155" i="23"/>
  <c r="I155" i="23"/>
  <c r="S151" i="23"/>
  <c r="I151" i="23"/>
  <c r="S147" i="23"/>
  <c r="I147" i="23"/>
  <c r="S143" i="23"/>
  <c r="I143" i="23"/>
  <c r="S139" i="23"/>
  <c r="I139" i="23"/>
  <c r="S135" i="23"/>
  <c r="I135" i="23"/>
  <c r="S131" i="23"/>
  <c r="I131" i="23"/>
  <c r="S127" i="23"/>
  <c r="I127" i="23"/>
  <c r="S123" i="23"/>
  <c r="I123" i="23"/>
  <c r="S119" i="23"/>
  <c r="I119" i="23"/>
  <c r="S115" i="23"/>
  <c r="I115" i="23"/>
  <c r="S111" i="23"/>
  <c r="I111" i="23"/>
  <c r="S107" i="23"/>
  <c r="I107" i="23"/>
  <c r="S103" i="23"/>
  <c r="I103" i="23"/>
  <c r="S99" i="23"/>
  <c r="I99" i="23"/>
  <c r="S95" i="23"/>
  <c r="I95" i="23"/>
  <c r="S91" i="23"/>
  <c r="I91" i="23"/>
  <c r="S87" i="23"/>
  <c r="I87" i="23"/>
  <c r="S83" i="23"/>
  <c r="I83" i="23"/>
  <c r="M10" i="24"/>
  <c r="M9" i="24" s="1"/>
  <c r="S10" i="24"/>
  <c r="R10" i="24"/>
  <c r="Q10" i="24"/>
  <c r="Q9" i="24" s="1"/>
  <c r="S13" i="23"/>
  <c r="I13" i="23"/>
  <c r="S11" i="23"/>
  <c r="I11" i="23"/>
  <c r="M93" i="19"/>
  <c r="L75" i="19"/>
  <c r="I100" i="19"/>
  <c r="K28" i="19"/>
  <c r="M44" i="19"/>
  <c r="K12" i="19"/>
  <c r="M20" i="19"/>
  <c r="I60" i="19"/>
  <c r="I45" i="19"/>
  <c r="I76" i="19"/>
  <c r="M68" i="19"/>
  <c r="M92" i="19"/>
  <c r="L12" i="19"/>
  <c r="K108" i="19"/>
  <c r="L68" i="19"/>
  <c r="M29" i="19"/>
  <c r="L45" i="19"/>
  <c r="L85" i="19"/>
  <c r="K53" i="19"/>
  <c r="K101" i="19"/>
  <c r="K109" i="19"/>
  <c r="M13" i="19"/>
  <c r="L37" i="19"/>
  <c r="L77" i="19"/>
  <c r="M109" i="19"/>
  <c r="K45" i="19"/>
  <c r="M21" i="19"/>
  <c r="M85" i="19"/>
  <c r="L53" i="19"/>
  <c r="L93" i="19"/>
  <c r="K61" i="19"/>
  <c r="M37" i="19"/>
  <c r="L61" i="19"/>
  <c r="L101" i="19"/>
  <c r="K13" i="19"/>
  <c r="K69" i="19"/>
  <c r="M45" i="19"/>
  <c r="K77" i="19"/>
  <c r="I93" i="19"/>
  <c r="L13" i="19"/>
  <c r="L69" i="19"/>
  <c r="I13" i="19"/>
  <c r="M101" i="19"/>
  <c r="K85" i="19"/>
  <c r="M61" i="19"/>
  <c r="K21" i="19"/>
  <c r="M53" i="19"/>
  <c r="L21" i="19"/>
  <c r="I101" i="19"/>
  <c r="K29" i="19"/>
  <c r="K93" i="19"/>
  <c r="M69" i="19"/>
  <c r="L29" i="19"/>
  <c r="K37" i="19"/>
  <c r="M77" i="19"/>
  <c r="M58" i="19"/>
  <c r="M66" i="19"/>
  <c r="M74" i="19"/>
  <c r="L50" i="19"/>
  <c r="O74" i="23"/>
  <c r="P74" i="23"/>
  <c r="N74" i="23"/>
  <c r="O66" i="23"/>
  <c r="P66" i="23"/>
  <c r="N66" i="23"/>
  <c r="O58" i="23"/>
  <c r="P58" i="23"/>
  <c r="N58" i="23"/>
  <c r="O50" i="23"/>
  <c r="P50" i="23"/>
  <c r="N50" i="23"/>
  <c r="O42" i="23"/>
  <c r="P42" i="23"/>
  <c r="N42" i="23"/>
  <c r="O34" i="23"/>
  <c r="P34" i="23"/>
  <c r="N34" i="23"/>
  <c r="O26" i="23"/>
  <c r="P26" i="23"/>
  <c r="N26" i="23"/>
  <c r="O18" i="23"/>
  <c r="P18" i="23"/>
  <c r="N18" i="23"/>
  <c r="N255" i="23"/>
  <c r="O255" i="23"/>
  <c r="P255" i="23"/>
  <c r="N247" i="23"/>
  <c r="O247" i="23"/>
  <c r="P247" i="23"/>
  <c r="N239" i="23"/>
  <c r="O239" i="23"/>
  <c r="P239" i="23"/>
  <c r="N231" i="23"/>
  <c r="O231" i="23"/>
  <c r="P231" i="23"/>
  <c r="N223" i="23"/>
  <c r="O223" i="23"/>
  <c r="P223" i="23"/>
  <c r="N215" i="23"/>
  <c r="O215" i="23"/>
  <c r="P215" i="23"/>
  <c r="N207" i="23"/>
  <c r="O207" i="23"/>
  <c r="P207" i="23"/>
  <c r="N199" i="23"/>
  <c r="O199" i="23"/>
  <c r="P199" i="23"/>
  <c r="N191" i="23"/>
  <c r="O191" i="23"/>
  <c r="P191" i="23"/>
  <c r="N183" i="23"/>
  <c r="O183" i="23"/>
  <c r="P183" i="23"/>
  <c r="N175" i="23"/>
  <c r="P175" i="23"/>
  <c r="O175" i="23"/>
  <c r="N167" i="23"/>
  <c r="P167" i="23"/>
  <c r="O167" i="23"/>
  <c r="N159" i="23"/>
  <c r="P159" i="23"/>
  <c r="O159" i="23"/>
  <c r="N151" i="23"/>
  <c r="P151" i="23"/>
  <c r="O151" i="23"/>
  <c r="N143" i="23"/>
  <c r="P143" i="23"/>
  <c r="O143" i="23"/>
  <c r="N135" i="23"/>
  <c r="P135" i="23"/>
  <c r="O135" i="23"/>
  <c r="N127" i="23"/>
  <c r="P127" i="23"/>
  <c r="O127" i="23"/>
  <c r="N119" i="23"/>
  <c r="P119" i="23"/>
  <c r="O119" i="23"/>
  <c r="N111" i="23"/>
  <c r="P111" i="23"/>
  <c r="O111" i="23"/>
  <c r="N103" i="23"/>
  <c r="P103" i="23"/>
  <c r="O103" i="23"/>
  <c r="N95" i="23"/>
  <c r="P95" i="23"/>
  <c r="O95" i="23"/>
  <c r="N87" i="23"/>
  <c r="P87" i="23"/>
  <c r="O87" i="23"/>
  <c r="N73" i="23"/>
  <c r="O73" i="23"/>
  <c r="P73" i="23"/>
  <c r="N65" i="23"/>
  <c r="O65" i="23"/>
  <c r="P65" i="23"/>
  <c r="N57" i="23"/>
  <c r="O57" i="23"/>
  <c r="P57" i="23"/>
  <c r="N49" i="23"/>
  <c r="O49" i="23"/>
  <c r="P49" i="23"/>
  <c r="N41" i="23"/>
  <c r="O41" i="23"/>
  <c r="P41" i="23"/>
  <c r="N33" i="23"/>
  <c r="O33" i="23"/>
  <c r="P33" i="23"/>
  <c r="N25" i="23"/>
  <c r="O25" i="23"/>
  <c r="P25" i="23"/>
  <c r="N17" i="23"/>
  <c r="O17" i="23"/>
  <c r="P17" i="23"/>
  <c r="N254" i="23"/>
  <c r="O254" i="23"/>
  <c r="P254" i="23"/>
  <c r="P246" i="23"/>
  <c r="N246" i="23"/>
  <c r="O246" i="23"/>
  <c r="N238" i="23"/>
  <c r="O238" i="23"/>
  <c r="P238" i="23"/>
  <c r="N230" i="23"/>
  <c r="P230" i="23"/>
  <c r="O230" i="23"/>
  <c r="N222" i="23"/>
  <c r="P222" i="23"/>
  <c r="O222" i="23"/>
  <c r="P214" i="23"/>
  <c r="N214" i="23"/>
  <c r="O214" i="23"/>
  <c r="P206" i="23"/>
  <c r="N206" i="23"/>
  <c r="O206" i="23"/>
  <c r="P198" i="23"/>
  <c r="N198" i="23"/>
  <c r="O198" i="23"/>
  <c r="P190" i="23"/>
  <c r="N190" i="23"/>
  <c r="O190" i="23"/>
  <c r="N182" i="23"/>
  <c r="O182" i="23"/>
  <c r="P182" i="23"/>
  <c r="O174" i="23"/>
  <c r="P174" i="23"/>
  <c r="N174" i="23"/>
  <c r="O166" i="23"/>
  <c r="P166" i="23"/>
  <c r="N166" i="23"/>
  <c r="O158" i="23"/>
  <c r="P158" i="23"/>
  <c r="N158" i="23"/>
  <c r="O150" i="23"/>
  <c r="P150" i="23"/>
  <c r="N150" i="23"/>
  <c r="O142" i="23"/>
  <c r="P142" i="23"/>
  <c r="N142" i="23"/>
  <c r="O134" i="23"/>
  <c r="P134" i="23"/>
  <c r="N134" i="23"/>
  <c r="O126" i="23"/>
  <c r="P126" i="23"/>
  <c r="N126" i="23"/>
  <c r="O118" i="23"/>
  <c r="P118" i="23"/>
  <c r="N118" i="23"/>
  <c r="O110" i="23"/>
  <c r="P110" i="23"/>
  <c r="N110" i="23"/>
  <c r="O102" i="23"/>
  <c r="P102" i="23"/>
  <c r="N102" i="23"/>
  <c r="O94" i="23"/>
  <c r="P94" i="23"/>
  <c r="N94" i="23"/>
  <c r="O86" i="23"/>
  <c r="P86" i="23"/>
  <c r="N86" i="23"/>
  <c r="N75" i="23"/>
  <c r="P75" i="23"/>
  <c r="O75" i="23"/>
  <c r="N72" i="23"/>
  <c r="O72" i="23"/>
  <c r="P72" i="23"/>
  <c r="N64" i="23"/>
  <c r="O64" i="23"/>
  <c r="P64" i="23"/>
  <c r="N56" i="23"/>
  <c r="O56" i="23"/>
  <c r="P56" i="23"/>
  <c r="N48" i="23"/>
  <c r="O48" i="23"/>
  <c r="P48" i="23"/>
  <c r="N40" i="23"/>
  <c r="O40" i="23"/>
  <c r="P40" i="23"/>
  <c r="N32" i="23"/>
  <c r="O32" i="23"/>
  <c r="P32" i="23"/>
  <c r="N24" i="23"/>
  <c r="O24" i="23"/>
  <c r="P24" i="23"/>
  <c r="N16" i="23"/>
  <c r="O16" i="23"/>
  <c r="P16" i="23"/>
  <c r="P253" i="23"/>
  <c r="N253" i="23"/>
  <c r="O253" i="23"/>
  <c r="P245" i="23"/>
  <c r="N245" i="23"/>
  <c r="O245" i="23"/>
  <c r="N237" i="23"/>
  <c r="O237" i="23"/>
  <c r="P237" i="23"/>
  <c r="O229" i="23"/>
  <c r="P229" i="23"/>
  <c r="N229" i="23"/>
  <c r="N221" i="23"/>
  <c r="O221" i="23"/>
  <c r="P221" i="23"/>
  <c r="P213" i="23"/>
  <c r="N213" i="23"/>
  <c r="O213" i="23"/>
  <c r="P205" i="23"/>
  <c r="N205" i="23"/>
  <c r="O205" i="23"/>
  <c r="P197" i="23"/>
  <c r="N197" i="23"/>
  <c r="O197" i="23"/>
  <c r="P189" i="23"/>
  <c r="N189" i="23"/>
  <c r="O189" i="23"/>
  <c r="P181" i="23"/>
  <c r="N181" i="23"/>
  <c r="O181" i="23"/>
  <c r="N173" i="23"/>
  <c r="O173" i="23"/>
  <c r="P173" i="23"/>
  <c r="N165" i="23"/>
  <c r="O165" i="23"/>
  <c r="P165" i="23"/>
  <c r="N157" i="23"/>
  <c r="O157" i="23"/>
  <c r="P157" i="23"/>
  <c r="N149" i="23"/>
  <c r="O149" i="23"/>
  <c r="P149" i="23"/>
  <c r="N141" i="23"/>
  <c r="O141" i="23"/>
  <c r="P141" i="23"/>
  <c r="N133" i="23"/>
  <c r="O133" i="23"/>
  <c r="P133" i="23"/>
  <c r="N125" i="23"/>
  <c r="O125" i="23"/>
  <c r="P125" i="23"/>
  <c r="N117" i="23"/>
  <c r="O117" i="23"/>
  <c r="P117" i="23"/>
  <c r="N109" i="23"/>
  <c r="O109" i="23"/>
  <c r="P109" i="23"/>
  <c r="N101" i="23"/>
  <c r="O101" i="23"/>
  <c r="P101" i="23"/>
  <c r="N93" i="23"/>
  <c r="O93" i="23"/>
  <c r="P93" i="23"/>
  <c r="N85" i="23"/>
  <c r="O85" i="23"/>
  <c r="P85" i="23"/>
  <c r="O10" i="23"/>
  <c r="P10" i="23"/>
  <c r="N10" i="23"/>
  <c r="N79" i="23"/>
  <c r="P79" i="23"/>
  <c r="O79" i="23"/>
  <c r="N71" i="23"/>
  <c r="P71" i="23"/>
  <c r="O71" i="23"/>
  <c r="N63" i="23"/>
  <c r="P63" i="23"/>
  <c r="O63" i="23"/>
  <c r="N55" i="23"/>
  <c r="P55" i="23"/>
  <c r="O55" i="23"/>
  <c r="N47" i="23"/>
  <c r="P47" i="23"/>
  <c r="O47" i="23"/>
  <c r="N39" i="23"/>
  <c r="P39" i="23"/>
  <c r="O39" i="23"/>
  <c r="N31" i="23"/>
  <c r="P31" i="23"/>
  <c r="O31" i="23"/>
  <c r="N23" i="23"/>
  <c r="P23" i="23"/>
  <c r="O23" i="23"/>
  <c r="N15" i="23"/>
  <c r="P15" i="23"/>
  <c r="O15" i="23"/>
  <c r="O252" i="23"/>
  <c r="P252" i="23"/>
  <c r="N252" i="23"/>
  <c r="O244" i="23"/>
  <c r="P244" i="23"/>
  <c r="N244" i="23"/>
  <c r="N236" i="23"/>
  <c r="O236" i="23"/>
  <c r="P236" i="23"/>
  <c r="N228" i="23"/>
  <c r="O228" i="23"/>
  <c r="P228" i="23"/>
  <c r="N220" i="23"/>
  <c r="O220" i="23"/>
  <c r="P220" i="23"/>
  <c r="N212" i="23"/>
  <c r="O212" i="23"/>
  <c r="P212" i="23"/>
  <c r="N204" i="23"/>
  <c r="O204" i="23"/>
  <c r="P204" i="23"/>
  <c r="N196" i="23"/>
  <c r="O196" i="23"/>
  <c r="P196" i="23"/>
  <c r="N188" i="23"/>
  <c r="O188" i="23"/>
  <c r="P188" i="23"/>
  <c r="N180" i="23"/>
  <c r="O180" i="23"/>
  <c r="P180" i="23"/>
  <c r="N172" i="23"/>
  <c r="O172" i="23"/>
  <c r="P172" i="23"/>
  <c r="N164" i="23"/>
  <c r="O164" i="23"/>
  <c r="P164" i="23"/>
  <c r="N156" i="23"/>
  <c r="O156" i="23"/>
  <c r="P156" i="23"/>
  <c r="N148" i="23"/>
  <c r="O148" i="23"/>
  <c r="P148" i="23"/>
  <c r="N140" i="23"/>
  <c r="O140" i="23"/>
  <c r="P140" i="23"/>
  <c r="N132" i="23"/>
  <c r="O132" i="23"/>
  <c r="P132" i="23"/>
  <c r="N124" i="23"/>
  <c r="O124" i="23"/>
  <c r="P124" i="23"/>
  <c r="N116" i="23"/>
  <c r="O116" i="23"/>
  <c r="P116" i="23"/>
  <c r="N108" i="23"/>
  <c r="O108" i="23"/>
  <c r="P108" i="23"/>
  <c r="N100" i="23"/>
  <c r="O100" i="23"/>
  <c r="P100" i="23"/>
  <c r="N92" i="23"/>
  <c r="O92" i="23"/>
  <c r="P92" i="23"/>
  <c r="N84" i="23"/>
  <c r="O84" i="23"/>
  <c r="P84" i="23"/>
  <c r="O78" i="23"/>
  <c r="P78" i="23"/>
  <c r="N78" i="23"/>
  <c r="O70" i="23"/>
  <c r="P70" i="23"/>
  <c r="N70" i="23"/>
  <c r="O62" i="23"/>
  <c r="P62" i="23"/>
  <c r="N62" i="23"/>
  <c r="O54" i="23"/>
  <c r="P54" i="23"/>
  <c r="N54" i="23"/>
  <c r="O46" i="23"/>
  <c r="P46" i="23"/>
  <c r="N46" i="23"/>
  <c r="O38" i="23"/>
  <c r="P38" i="23"/>
  <c r="N38" i="23"/>
  <c r="O30" i="23"/>
  <c r="P30" i="23"/>
  <c r="N30" i="23"/>
  <c r="O22" i="23"/>
  <c r="P22" i="23"/>
  <c r="N22" i="23"/>
  <c r="O14" i="23"/>
  <c r="P14" i="23"/>
  <c r="N14" i="23"/>
  <c r="N259" i="23"/>
  <c r="O259" i="23"/>
  <c r="P259" i="23"/>
  <c r="N251" i="23"/>
  <c r="O251" i="23"/>
  <c r="P251" i="23"/>
  <c r="N243" i="23"/>
  <c r="O243" i="23"/>
  <c r="P243" i="23"/>
  <c r="N235" i="23"/>
  <c r="O235" i="23"/>
  <c r="P235" i="23"/>
  <c r="N227" i="23"/>
  <c r="O227" i="23"/>
  <c r="P227" i="23"/>
  <c r="N219" i="23"/>
  <c r="O219" i="23"/>
  <c r="P219" i="23"/>
  <c r="N211" i="23"/>
  <c r="O211" i="23"/>
  <c r="P211" i="23"/>
  <c r="N203" i="23"/>
  <c r="O203" i="23"/>
  <c r="P203" i="23"/>
  <c r="N195" i="23"/>
  <c r="O195" i="23"/>
  <c r="P195" i="23"/>
  <c r="N187" i="23"/>
  <c r="O187" i="23"/>
  <c r="P187" i="23"/>
  <c r="N179" i="23"/>
  <c r="O179" i="23"/>
  <c r="P179" i="23"/>
  <c r="N171" i="23"/>
  <c r="P171" i="23"/>
  <c r="O171" i="23"/>
  <c r="N163" i="23"/>
  <c r="P163" i="23"/>
  <c r="O163" i="23"/>
  <c r="N155" i="23"/>
  <c r="P155" i="23"/>
  <c r="O155" i="23"/>
  <c r="N147" i="23"/>
  <c r="P147" i="23"/>
  <c r="O147" i="23"/>
  <c r="N139" i="23"/>
  <c r="P139" i="23"/>
  <c r="O139" i="23"/>
  <c r="N131" i="23"/>
  <c r="P131" i="23"/>
  <c r="O131" i="23"/>
  <c r="N123" i="23"/>
  <c r="P123" i="23"/>
  <c r="O123" i="23"/>
  <c r="N115" i="23"/>
  <c r="P115" i="23"/>
  <c r="O115" i="23"/>
  <c r="N107" i="23"/>
  <c r="P107" i="23"/>
  <c r="O107" i="23"/>
  <c r="N99" i="23"/>
  <c r="P99" i="23"/>
  <c r="O99" i="23"/>
  <c r="N91" i="23"/>
  <c r="P91" i="23"/>
  <c r="O91" i="23"/>
  <c r="N83" i="23"/>
  <c r="P83" i="23"/>
  <c r="O83" i="23"/>
  <c r="N77" i="23"/>
  <c r="O77" i="23"/>
  <c r="P77" i="23"/>
  <c r="N69" i="23"/>
  <c r="O69" i="23"/>
  <c r="P69" i="23"/>
  <c r="N61" i="23"/>
  <c r="O61" i="23"/>
  <c r="P61" i="23"/>
  <c r="N53" i="23"/>
  <c r="O53" i="23"/>
  <c r="P53" i="23"/>
  <c r="N45" i="23"/>
  <c r="O45" i="23"/>
  <c r="P45" i="23"/>
  <c r="N37" i="23"/>
  <c r="O37" i="23"/>
  <c r="P37" i="23"/>
  <c r="N29" i="23"/>
  <c r="O29" i="23"/>
  <c r="P29" i="23"/>
  <c r="N21" i="23"/>
  <c r="O21" i="23"/>
  <c r="P21" i="23"/>
  <c r="N13" i="23"/>
  <c r="O13" i="23"/>
  <c r="P13" i="23"/>
  <c r="P258" i="23"/>
  <c r="N258" i="23"/>
  <c r="O258" i="23"/>
  <c r="P250" i="23"/>
  <c r="N250" i="23"/>
  <c r="O250" i="23"/>
  <c r="P242" i="23"/>
  <c r="N242" i="23"/>
  <c r="O242" i="23"/>
  <c r="P234" i="23"/>
  <c r="N234" i="23"/>
  <c r="O234" i="23"/>
  <c r="P226" i="23"/>
  <c r="N226" i="23"/>
  <c r="O226" i="23"/>
  <c r="N218" i="23"/>
  <c r="O218" i="23"/>
  <c r="P218" i="23"/>
  <c r="P210" i="23"/>
  <c r="N210" i="23"/>
  <c r="O210" i="23"/>
  <c r="P202" i="23"/>
  <c r="N202" i="23"/>
  <c r="O202" i="23"/>
  <c r="P194" i="23"/>
  <c r="N194" i="23"/>
  <c r="O194" i="23"/>
  <c r="P186" i="23"/>
  <c r="N186" i="23"/>
  <c r="O186" i="23"/>
  <c r="P178" i="23"/>
  <c r="N178" i="23"/>
  <c r="O178" i="23"/>
  <c r="O170" i="23"/>
  <c r="P170" i="23"/>
  <c r="N170" i="23"/>
  <c r="O162" i="23"/>
  <c r="P162" i="23"/>
  <c r="N162" i="23"/>
  <c r="O154" i="23"/>
  <c r="P154" i="23"/>
  <c r="N154" i="23"/>
  <c r="O146" i="23"/>
  <c r="P146" i="23"/>
  <c r="N146" i="23"/>
  <c r="O138" i="23"/>
  <c r="P138" i="23"/>
  <c r="N138" i="23"/>
  <c r="O130" i="23"/>
  <c r="P130" i="23"/>
  <c r="N130" i="23"/>
  <c r="O122" i="23"/>
  <c r="P122" i="23"/>
  <c r="N122" i="23"/>
  <c r="O114" i="23"/>
  <c r="P114" i="23"/>
  <c r="N114" i="23"/>
  <c r="O106" i="23"/>
  <c r="P106" i="23"/>
  <c r="N106" i="23"/>
  <c r="O98" i="23"/>
  <c r="P98" i="23"/>
  <c r="N98" i="23"/>
  <c r="O90" i="23"/>
  <c r="P90" i="23"/>
  <c r="N90" i="23"/>
  <c r="O82" i="23"/>
  <c r="P82" i="23"/>
  <c r="N82" i="23"/>
  <c r="N76" i="23"/>
  <c r="O76" i="23"/>
  <c r="P76" i="23"/>
  <c r="N68" i="23"/>
  <c r="O68" i="23"/>
  <c r="P68" i="23"/>
  <c r="N60" i="23"/>
  <c r="O60" i="23"/>
  <c r="P60" i="23"/>
  <c r="N52" i="23"/>
  <c r="O52" i="23"/>
  <c r="P52" i="23"/>
  <c r="N44" i="23"/>
  <c r="O44" i="23"/>
  <c r="P44" i="23"/>
  <c r="N36" i="23"/>
  <c r="O36" i="23"/>
  <c r="P36" i="23"/>
  <c r="N28" i="23"/>
  <c r="O28" i="23"/>
  <c r="P28" i="23"/>
  <c r="N20" i="23"/>
  <c r="O20" i="23"/>
  <c r="P20" i="23"/>
  <c r="N12" i="23"/>
  <c r="O12" i="23"/>
  <c r="P12" i="23"/>
  <c r="O257" i="23"/>
  <c r="P257" i="23"/>
  <c r="N257" i="23"/>
  <c r="O249" i="23"/>
  <c r="P249" i="23"/>
  <c r="N249" i="23"/>
  <c r="P241" i="23"/>
  <c r="N241" i="23"/>
  <c r="O241" i="23"/>
  <c r="P233" i="23"/>
  <c r="N233" i="23"/>
  <c r="O233" i="23"/>
  <c r="P225" i="23"/>
  <c r="N225" i="23"/>
  <c r="O225" i="23"/>
  <c r="N217" i="23"/>
  <c r="O217" i="23"/>
  <c r="P217" i="23"/>
  <c r="P209" i="23"/>
  <c r="N209" i="23"/>
  <c r="O209" i="23"/>
  <c r="P201" i="23"/>
  <c r="N201" i="23"/>
  <c r="O201" i="23"/>
  <c r="P193" i="23"/>
  <c r="O193" i="23"/>
  <c r="N193" i="23"/>
  <c r="P185" i="23"/>
  <c r="N185" i="23"/>
  <c r="O185" i="23"/>
  <c r="P177" i="23"/>
  <c r="N177" i="23"/>
  <c r="O177" i="23"/>
  <c r="N169" i="23"/>
  <c r="O169" i="23"/>
  <c r="P169" i="23"/>
  <c r="N161" i="23"/>
  <c r="O161" i="23"/>
  <c r="P161" i="23"/>
  <c r="N153" i="23"/>
  <c r="O153" i="23"/>
  <c r="P153" i="23"/>
  <c r="N145" i="23"/>
  <c r="O145" i="23"/>
  <c r="P145" i="23"/>
  <c r="N137" i="23"/>
  <c r="O137" i="23"/>
  <c r="P137" i="23"/>
  <c r="N129" i="23"/>
  <c r="O129" i="23"/>
  <c r="P129" i="23"/>
  <c r="N121" i="23"/>
  <c r="O121" i="23"/>
  <c r="P121" i="23"/>
  <c r="N113" i="23"/>
  <c r="O113" i="23"/>
  <c r="P113" i="23"/>
  <c r="N105" i="23"/>
  <c r="O105" i="23"/>
  <c r="P105" i="23"/>
  <c r="N97" i="23"/>
  <c r="O97" i="23"/>
  <c r="P97" i="23"/>
  <c r="N89" i="23"/>
  <c r="O89" i="23"/>
  <c r="P89" i="23"/>
  <c r="N81" i="23"/>
  <c r="O81" i="23"/>
  <c r="P81" i="23"/>
  <c r="N67" i="23"/>
  <c r="P67" i="23"/>
  <c r="O67" i="23"/>
  <c r="N59" i="23"/>
  <c r="P59" i="23"/>
  <c r="O59" i="23"/>
  <c r="N51" i="23"/>
  <c r="P51" i="23"/>
  <c r="O51" i="23"/>
  <c r="N43" i="23"/>
  <c r="P43" i="23"/>
  <c r="O43" i="23"/>
  <c r="N35" i="23"/>
  <c r="P35" i="23"/>
  <c r="O35" i="23"/>
  <c r="N27" i="23"/>
  <c r="P27" i="23"/>
  <c r="O27" i="23"/>
  <c r="N19" i="23"/>
  <c r="P19" i="23"/>
  <c r="O19" i="23"/>
  <c r="N11" i="23"/>
  <c r="P11" i="23"/>
  <c r="O11" i="23"/>
  <c r="N256" i="23"/>
  <c r="O256" i="23"/>
  <c r="P256" i="23"/>
  <c r="N248" i="23"/>
  <c r="O248" i="23"/>
  <c r="P248" i="23"/>
  <c r="O240" i="23"/>
  <c r="P240" i="23"/>
  <c r="N240" i="23"/>
  <c r="O232" i="23"/>
  <c r="P232" i="23"/>
  <c r="N232" i="23"/>
  <c r="O224" i="23"/>
  <c r="P224" i="23"/>
  <c r="N224" i="23"/>
  <c r="N216" i="23"/>
  <c r="O216" i="23"/>
  <c r="P216" i="23"/>
  <c r="N208" i="23"/>
  <c r="O208" i="23"/>
  <c r="P208" i="23"/>
  <c r="N200" i="23"/>
  <c r="O200" i="23"/>
  <c r="P200" i="23"/>
  <c r="N192" i="23"/>
  <c r="O192" i="23"/>
  <c r="P192" i="23"/>
  <c r="N184" i="23"/>
  <c r="O184" i="23"/>
  <c r="P184" i="23"/>
  <c r="N176" i="23"/>
  <c r="O176" i="23"/>
  <c r="P176" i="23"/>
  <c r="N168" i="23"/>
  <c r="O168" i="23"/>
  <c r="P168" i="23"/>
  <c r="N160" i="23"/>
  <c r="O160" i="23"/>
  <c r="P160" i="23"/>
  <c r="N152" i="23"/>
  <c r="O152" i="23"/>
  <c r="P152" i="23"/>
  <c r="N144" i="23"/>
  <c r="O144" i="23"/>
  <c r="P144" i="23"/>
  <c r="N136" i="23"/>
  <c r="O136" i="23"/>
  <c r="P136" i="23"/>
  <c r="N128" i="23"/>
  <c r="O128" i="23"/>
  <c r="P128" i="23"/>
  <c r="N120" i="23"/>
  <c r="O120" i="23"/>
  <c r="P120" i="23"/>
  <c r="N112" i="23"/>
  <c r="O112" i="23"/>
  <c r="P112" i="23"/>
  <c r="N104" i="23"/>
  <c r="O104" i="23"/>
  <c r="P104" i="23"/>
  <c r="N96" i="23"/>
  <c r="O96" i="23"/>
  <c r="P96" i="23"/>
  <c r="N88" i="23"/>
  <c r="O88" i="23"/>
  <c r="P88" i="23"/>
  <c r="N80" i="23"/>
  <c r="O80" i="23"/>
  <c r="P80" i="23"/>
  <c r="M16" i="19"/>
  <c r="K105" i="19"/>
  <c r="I105" i="19"/>
  <c r="M41" i="19"/>
  <c r="L41" i="19"/>
  <c r="M96" i="19"/>
  <c r="I96" i="19"/>
  <c r="K104" i="19"/>
  <c r="K80" i="19"/>
  <c r="K24" i="19"/>
  <c r="M104" i="19"/>
  <c r="L48" i="19"/>
  <c r="L104" i="19"/>
  <c r="K32" i="19"/>
  <c r="M88" i="19"/>
  <c r="L40" i="19"/>
  <c r="L32" i="19"/>
  <c r="L56" i="19"/>
  <c r="K16" i="19"/>
  <c r="K96" i="19"/>
  <c r="J55" i="19"/>
  <c r="M47" i="19"/>
  <c r="M103" i="19"/>
  <c r="I103" i="19"/>
  <c r="K103" i="19"/>
  <c r="J39" i="19"/>
  <c r="L36" i="19"/>
  <c r="L52" i="19"/>
  <c r="L92" i="19"/>
  <c r="K68" i="19"/>
  <c r="M108" i="19"/>
  <c r="K100" i="19"/>
  <c r="I108" i="19"/>
  <c r="I12" i="19"/>
  <c r="M12" i="19"/>
  <c r="M28" i="19"/>
  <c r="K52" i="19"/>
  <c r="L20" i="19"/>
  <c r="L76" i="19"/>
  <c r="L100" i="19"/>
  <c r="I28" i="19"/>
  <c r="K84" i="19"/>
  <c r="M52" i="19"/>
  <c r="K76" i="19"/>
  <c r="M100" i="19"/>
  <c r="L44" i="19"/>
  <c r="L60" i="19"/>
  <c r="K92" i="19"/>
  <c r="K36" i="19"/>
  <c r="M76" i="19"/>
  <c r="L28" i="19"/>
  <c r="L78" i="19"/>
  <c r="M36" i="19"/>
  <c r="K60" i="19"/>
  <c r="M84" i="19"/>
  <c r="L84" i="19"/>
  <c r="L108" i="19"/>
  <c r="I44" i="19"/>
  <c r="K20" i="19"/>
  <c r="K44" i="19"/>
  <c r="M60" i="19"/>
  <c r="K54" i="19"/>
  <c r="L38" i="19"/>
  <c r="L22" i="19"/>
  <c r="K30" i="19"/>
  <c r="M54" i="19"/>
  <c r="K86" i="19"/>
  <c r="L54" i="19"/>
  <c r="L102" i="19"/>
  <c r="M30" i="19"/>
  <c r="K70" i="19"/>
  <c r="M102" i="19"/>
  <c r="L70" i="19"/>
  <c r="K46" i="19"/>
  <c r="M70" i="19"/>
  <c r="L30" i="19"/>
  <c r="K102" i="19"/>
  <c r="K22" i="19"/>
  <c r="M46" i="19"/>
  <c r="L86" i="19"/>
  <c r="I102" i="19"/>
  <c r="I46" i="19"/>
  <c r="L46" i="19"/>
  <c r="I14" i="19"/>
  <c r="I62" i="19"/>
  <c r="M22" i="19"/>
  <c r="K62" i="19"/>
  <c r="K94" i="19"/>
  <c r="L14" i="19"/>
  <c r="L94" i="19"/>
  <c r="K14" i="19"/>
  <c r="K38" i="19"/>
  <c r="M62" i="19"/>
  <c r="L62" i="19"/>
  <c r="I30" i="19"/>
  <c r="M14" i="19"/>
  <c r="M38" i="19"/>
  <c r="K78" i="19"/>
  <c r="J107" i="19"/>
  <c r="K107" i="19"/>
  <c r="L107" i="19"/>
  <c r="M107" i="19"/>
  <c r="I107" i="19"/>
  <c r="J99" i="19"/>
  <c r="L99" i="19"/>
  <c r="M99" i="19"/>
  <c r="K99" i="19"/>
  <c r="I99" i="19"/>
  <c r="J91" i="19"/>
  <c r="I91" i="19"/>
  <c r="L91" i="19"/>
  <c r="M91" i="19"/>
  <c r="K91" i="19"/>
  <c r="J83" i="19"/>
  <c r="K83" i="19"/>
  <c r="I83" i="19"/>
  <c r="J67" i="19"/>
  <c r="M67" i="19"/>
  <c r="J59" i="19"/>
  <c r="K59" i="19"/>
  <c r="M59" i="19"/>
  <c r="K51" i="19"/>
  <c r="L51" i="19"/>
  <c r="J35" i="19"/>
  <c r="I35" i="19"/>
  <c r="L35" i="19"/>
  <c r="K35" i="19"/>
  <c r="J27" i="19"/>
  <c r="L27" i="19"/>
  <c r="K19" i="19"/>
  <c r="I19" i="19"/>
  <c r="M35" i="19"/>
  <c r="J106" i="19"/>
  <c r="L106" i="19"/>
  <c r="K106" i="19"/>
  <c r="J98" i="19"/>
  <c r="L98" i="19"/>
  <c r="M98" i="19"/>
  <c r="K98" i="19"/>
  <c r="J90" i="19"/>
  <c r="L90" i="19"/>
  <c r="K90" i="19"/>
  <c r="J82" i="19"/>
  <c r="L82" i="19"/>
  <c r="K82" i="19"/>
  <c r="J74" i="19"/>
  <c r="K74" i="19"/>
  <c r="J66" i="19"/>
  <c r="K66" i="19"/>
  <c r="J58" i="19"/>
  <c r="K58" i="19"/>
  <c r="I58" i="19"/>
  <c r="J50" i="19"/>
  <c r="K50" i="19"/>
  <c r="I50" i="19"/>
  <c r="J42" i="19"/>
  <c r="M42" i="19"/>
  <c r="K42" i="19"/>
  <c r="L42" i="19"/>
  <c r="J34" i="19"/>
  <c r="M34" i="19"/>
  <c r="K34" i="19"/>
  <c r="L34" i="19"/>
  <c r="J26" i="19"/>
  <c r="M26" i="19"/>
  <c r="L26" i="19"/>
  <c r="K26" i="19"/>
  <c r="I26" i="19"/>
  <c r="J18" i="19"/>
  <c r="L18" i="19"/>
  <c r="M18" i="19"/>
  <c r="K18" i="19"/>
  <c r="I18" i="19"/>
  <c r="J89" i="19"/>
  <c r="M89" i="19"/>
  <c r="L89" i="19"/>
  <c r="J65" i="19"/>
  <c r="M65" i="19"/>
  <c r="J41" i="19"/>
  <c r="K41" i="19"/>
  <c r="J17" i="19"/>
  <c r="K17" i="19"/>
  <c r="L17" i="19"/>
  <c r="M17" i="19"/>
  <c r="L65" i="19"/>
  <c r="I97" i="19"/>
  <c r="L67" i="19"/>
  <c r="M83" i="19"/>
  <c r="K43" i="19"/>
  <c r="J105" i="19"/>
  <c r="M105" i="19"/>
  <c r="L105" i="19"/>
  <c r="J81" i="19"/>
  <c r="K81" i="19"/>
  <c r="L81" i="19"/>
  <c r="J57" i="19"/>
  <c r="M57" i="19"/>
  <c r="K57" i="19"/>
  <c r="J33" i="19"/>
  <c r="M33" i="19"/>
  <c r="K33" i="19"/>
  <c r="L33" i="19"/>
  <c r="K67" i="19"/>
  <c r="L19" i="19"/>
  <c r="L83" i="19"/>
  <c r="I66" i="19"/>
  <c r="J97" i="19"/>
  <c r="L97" i="19"/>
  <c r="M97" i="19"/>
  <c r="J73" i="19"/>
  <c r="L73" i="19"/>
  <c r="K73" i="19"/>
  <c r="J49" i="19"/>
  <c r="M49" i="19"/>
  <c r="J25" i="19"/>
  <c r="M25" i="19"/>
  <c r="L25" i="19"/>
  <c r="L49" i="19"/>
  <c r="L59" i="19"/>
  <c r="K49" i="19"/>
  <c r="K89" i="19"/>
  <c r="M81" i="19"/>
  <c r="L24" i="19"/>
  <c r="L88" i="19"/>
  <c r="L96" i="19"/>
  <c r="M24" i="19"/>
  <c r="M32" i="19"/>
  <c r="K40" i="19"/>
  <c r="I80" i="19"/>
  <c r="L16" i="19"/>
  <c r="L80" i="19"/>
  <c r="M40" i="19"/>
  <c r="K48" i="19"/>
  <c r="K56" i="19"/>
  <c r="K64" i="19"/>
  <c r="K72" i="19"/>
  <c r="M80" i="19"/>
  <c r="L72" i="19"/>
  <c r="K88" i="19"/>
  <c r="M48" i="19"/>
  <c r="M56" i="19"/>
  <c r="M64" i="19"/>
  <c r="M72" i="19"/>
  <c r="J109" i="19"/>
  <c r="I109" i="19"/>
  <c r="L64" i="19"/>
  <c r="I104" i="19"/>
  <c r="M106" i="19"/>
  <c r="M90" i="19"/>
  <c r="M82" i="19"/>
  <c r="H259" i="1"/>
  <c r="H251" i="1"/>
  <c r="H243" i="1"/>
  <c r="H235" i="1"/>
  <c r="H227" i="1"/>
  <c r="H219" i="1"/>
  <c r="H211" i="1"/>
  <c r="H203" i="1"/>
  <c r="H195" i="1"/>
  <c r="H187" i="1"/>
  <c r="H179" i="1"/>
  <c r="H171" i="1"/>
  <c r="H163" i="1"/>
  <c r="H155" i="1"/>
  <c r="H147" i="1"/>
  <c r="H139" i="1"/>
  <c r="H131" i="1"/>
  <c r="H123" i="1"/>
  <c r="H115" i="1"/>
  <c r="H107" i="1"/>
  <c r="H99" i="1"/>
  <c r="H91" i="1"/>
  <c r="H83" i="1"/>
  <c r="H75" i="1"/>
  <c r="H67" i="1"/>
  <c r="H59" i="1"/>
  <c r="H51" i="1"/>
  <c r="H43" i="1"/>
  <c r="H35" i="1"/>
  <c r="H27" i="1"/>
  <c r="H19" i="1"/>
  <c r="H11" i="1"/>
  <c r="H258" i="1"/>
  <c r="H250" i="1"/>
  <c r="H242" i="1"/>
  <c r="H234" i="1"/>
  <c r="H226" i="1"/>
  <c r="H218" i="1"/>
  <c r="H210" i="1"/>
  <c r="H202" i="1"/>
  <c r="H194" i="1"/>
  <c r="H186" i="1"/>
  <c r="H178" i="1"/>
  <c r="H170" i="1"/>
  <c r="H162" i="1"/>
  <c r="H154" i="1"/>
  <c r="H146" i="1"/>
  <c r="H138" i="1"/>
  <c r="H130" i="1"/>
  <c r="H122" i="1"/>
  <c r="H114" i="1"/>
  <c r="H106" i="1"/>
  <c r="H98" i="1"/>
  <c r="H90" i="1"/>
  <c r="H82" i="1"/>
  <c r="H74" i="1"/>
  <c r="H66" i="1"/>
  <c r="H58" i="1"/>
  <c r="H50" i="1"/>
  <c r="H42" i="1"/>
  <c r="H34" i="1"/>
  <c r="H26" i="1"/>
  <c r="H18" i="1"/>
  <c r="H257" i="1"/>
  <c r="H249" i="1"/>
  <c r="H241" i="1"/>
  <c r="H233" i="1"/>
  <c r="H225" i="1"/>
  <c r="H217" i="1"/>
  <c r="H209" i="1"/>
  <c r="H201" i="1"/>
  <c r="H193" i="1"/>
  <c r="H185" i="1"/>
  <c r="H177" i="1"/>
  <c r="H169" i="1"/>
  <c r="H161" i="1"/>
  <c r="H153" i="1"/>
  <c r="H145" i="1"/>
  <c r="H137" i="1"/>
  <c r="H129" i="1"/>
  <c r="H121" i="1"/>
  <c r="H113" i="1"/>
  <c r="H105" i="1"/>
  <c r="H97" i="1"/>
  <c r="H89" i="1"/>
  <c r="H81" i="1"/>
  <c r="H73" i="1"/>
  <c r="H65" i="1"/>
  <c r="H57" i="1"/>
  <c r="H49" i="1"/>
  <c r="H41" i="1"/>
  <c r="H33" i="1"/>
  <c r="H25" i="1"/>
  <c r="H17" i="1"/>
  <c r="H256" i="1"/>
  <c r="H248" i="1"/>
  <c r="H240" i="1"/>
  <c r="H232" i="1"/>
  <c r="H224" i="1"/>
  <c r="H216" i="1"/>
  <c r="H208" i="1"/>
  <c r="H200" i="1"/>
  <c r="H192" i="1"/>
  <c r="H184" i="1"/>
  <c r="H176" i="1"/>
  <c r="H168" i="1"/>
  <c r="H160" i="1"/>
  <c r="H152" i="1"/>
  <c r="H144" i="1"/>
  <c r="H136" i="1"/>
  <c r="H128" i="1"/>
  <c r="H120" i="1"/>
  <c r="H112" i="1"/>
  <c r="H104" i="1"/>
  <c r="H96" i="1"/>
  <c r="H88" i="1"/>
  <c r="H80" i="1"/>
  <c r="H72" i="1"/>
  <c r="H64" i="1"/>
  <c r="H56" i="1"/>
  <c r="H48" i="1"/>
  <c r="H40" i="1"/>
  <c r="H32" i="1"/>
  <c r="H24" i="1"/>
  <c r="H16" i="1"/>
  <c r="H255" i="1"/>
  <c r="H247" i="1"/>
  <c r="H239" i="1"/>
  <c r="H231" i="1"/>
  <c r="H223" i="1"/>
  <c r="H215" i="1"/>
  <c r="H207" i="1"/>
  <c r="H199" i="1"/>
  <c r="H191" i="1"/>
  <c r="H183" i="1"/>
  <c r="H175" i="1"/>
  <c r="H167" i="1"/>
  <c r="H159" i="1"/>
  <c r="H151" i="1"/>
  <c r="H143" i="1"/>
  <c r="H135" i="1"/>
  <c r="H127" i="1"/>
  <c r="H119" i="1"/>
  <c r="H111" i="1"/>
  <c r="H103" i="1"/>
  <c r="H95" i="1"/>
  <c r="H87" i="1"/>
  <c r="H79" i="1"/>
  <c r="H71" i="1"/>
  <c r="H63" i="1"/>
  <c r="H55" i="1"/>
  <c r="H47" i="1"/>
  <c r="H39" i="1"/>
  <c r="H31" i="1"/>
  <c r="H23" i="1"/>
  <c r="H15" i="1"/>
  <c r="H254" i="1"/>
  <c r="H246" i="1"/>
  <c r="H238" i="1"/>
  <c r="H230" i="1"/>
  <c r="H222" i="1"/>
  <c r="H214" i="1"/>
  <c r="H206" i="1"/>
  <c r="H198" i="1"/>
  <c r="H190" i="1"/>
  <c r="H182" i="1"/>
  <c r="H174" i="1"/>
  <c r="H166" i="1"/>
  <c r="H158" i="1"/>
  <c r="H150" i="1"/>
  <c r="H142" i="1"/>
  <c r="H134" i="1"/>
  <c r="H126" i="1"/>
  <c r="H118" i="1"/>
  <c r="H110" i="1"/>
  <c r="H102" i="1"/>
  <c r="H94" i="1"/>
  <c r="H86" i="1"/>
  <c r="H78" i="1"/>
  <c r="H70" i="1"/>
  <c r="H62" i="1"/>
  <c r="H54" i="1"/>
  <c r="H46" i="1"/>
  <c r="H38" i="1"/>
  <c r="H30" i="1"/>
  <c r="H22" i="1"/>
  <c r="H14" i="1"/>
  <c r="H253" i="1"/>
  <c r="H245" i="1"/>
  <c r="H237" i="1"/>
  <c r="H229" i="1"/>
  <c r="H221" i="1"/>
  <c r="H213" i="1"/>
  <c r="H205" i="1"/>
  <c r="H197" i="1"/>
  <c r="H189" i="1"/>
  <c r="H181" i="1"/>
  <c r="H173" i="1"/>
  <c r="H165" i="1"/>
  <c r="H157" i="1"/>
  <c r="H149" i="1"/>
  <c r="H141" i="1"/>
  <c r="H133" i="1"/>
  <c r="H125" i="1"/>
  <c r="H117" i="1"/>
  <c r="H109" i="1"/>
  <c r="H101" i="1"/>
  <c r="H93" i="1"/>
  <c r="H85" i="1"/>
  <c r="H77" i="1"/>
  <c r="H69" i="1"/>
  <c r="H61" i="1"/>
  <c r="H53" i="1"/>
  <c r="H45" i="1"/>
  <c r="H37" i="1"/>
  <c r="H29" i="1"/>
  <c r="H21" i="1"/>
  <c r="H13" i="1"/>
  <c r="H252" i="1"/>
  <c r="H244" i="1"/>
  <c r="H236" i="1"/>
  <c r="H228" i="1"/>
  <c r="H220" i="1"/>
  <c r="H212" i="1"/>
  <c r="H204" i="1"/>
  <c r="H196" i="1"/>
  <c r="H188" i="1"/>
  <c r="H180" i="1"/>
  <c r="H172" i="1"/>
  <c r="H164" i="1"/>
  <c r="H156" i="1"/>
  <c r="H148" i="1"/>
  <c r="H140" i="1"/>
  <c r="H132" i="1"/>
  <c r="H124" i="1"/>
  <c r="H116" i="1"/>
  <c r="H108" i="1"/>
  <c r="H100" i="1"/>
  <c r="H92" i="1"/>
  <c r="H84" i="1"/>
  <c r="H76" i="1"/>
  <c r="H68" i="1"/>
  <c r="H60" i="1"/>
  <c r="H52" i="1"/>
  <c r="H44" i="1"/>
  <c r="H36" i="1"/>
  <c r="H28" i="1"/>
  <c r="H20" i="1"/>
  <c r="H12" i="1"/>
  <c r="M10" i="16"/>
  <c r="N10" i="16"/>
  <c r="J10" i="16"/>
  <c r="I10" i="16"/>
  <c r="I9" i="16" s="1"/>
  <c r="L10" i="16"/>
  <c r="K10" i="16"/>
  <c r="I95" i="19"/>
  <c r="I79" i="19"/>
  <c r="I39" i="19"/>
  <c r="K23" i="19"/>
  <c r="K39" i="19"/>
  <c r="K55" i="19"/>
  <c r="K71" i="19"/>
  <c r="I63" i="19"/>
  <c r="K79" i="19"/>
  <c r="L15" i="19"/>
  <c r="L31" i="19"/>
  <c r="L39" i="19"/>
  <c r="L47" i="19"/>
  <c r="L55" i="19"/>
  <c r="L63" i="19"/>
  <c r="L71" i="19"/>
  <c r="L79" i="19"/>
  <c r="L87" i="19"/>
  <c r="L95" i="19"/>
  <c r="M79" i="19"/>
  <c r="K87" i="19"/>
  <c r="L103" i="19"/>
  <c r="M87" i="19"/>
  <c r="K95" i="19"/>
  <c r="M95" i="19"/>
  <c r="K31" i="19"/>
  <c r="K47" i="19"/>
  <c r="M31" i="19"/>
  <c r="M71" i="19"/>
  <c r="M78" i="19"/>
  <c r="M94" i="19"/>
  <c r="M86" i="19"/>
  <c r="J75" i="19"/>
  <c r="M75" i="19"/>
  <c r="J63" i="19"/>
  <c r="M63" i="19"/>
  <c r="J51" i="19"/>
  <c r="M51" i="19"/>
  <c r="J43" i="19"/>
  <c r="M43" i="19"/>
  <c r="J23" i="19"/>
  <c r="M23" i="19"/>
  <c r="J19" i="19"/>
  <c r="M19" i="19"/>
  <c r="J15" i="19"/>
  <c r="M15" i="19"/>
  <c r="J11" i="19"/>
  <c r="M11" i="19"/>
  <c r="K10" i="19"/>
  <c r="L10" i="19"/>
  <c r="K9" i="45"/>
  <c r="I92" i="19"/>
  <c r="I81" i="19"/>
  <c r="I65" i="19"/>
  <c r="I49" i="19"/>
  <c r="I33" i="19"/>
  <c r="I17" i="19"/>
  <c r="I89" i="19"/>
  <c r="I84" i="19"/>
  <c r="I73" i="19"/>
  <c r="I57" i="19"/>
  <c r="I41" i="19"/>
  <c r="I25" i="19"/>
  <c r="I27" i="19"/>
  <c r="I21" i="19"/>
  <c r="I15" i="19"/>
  <c r="I85" i="19"/>
  <c r="I67" i="19"/>
  <c r="I61" i="19"/>
  <c r="I55" i="19"/>
  <c r="I43" i="19"/>
  <c r="I37" i="19"/>
  <c r="I31" i="19"/>
  <c r="I59" i="19"/>
  <c r="I53" i="19"/>
  <c r="I47" i="19"/>
  <c r="I51" i="19"/>
  <c r="I11" i="19"/>
  <c r="I72" i="19"/>
  <c r="I56" i="19"/>
  <c r="I40" i="19"/>
  <c r="I24" i="19"/>
  <c r="I77" i="19"/>
  <c r="I71" i="19"/>
  <c r="I23" i="19"/>
  <c r="I87" i="19"/>
  <c r="I70" i="19"/>
  <c r="I54" i="19"/>
  <c r="I38" i="19"/>
  <c r="I22" i="19"/>
  <c r="I29" i="19"/>
  <c r="I68" i="19"/>
  <c r="I52" i="19"/>
  <c r="I36" i="19"/>
  <c r="I20" i="19"/>
  <c r="I88" i="19"/>
  <c r="I75" i="19"/>
  <c r="I69" i="19"/>
  <c r="I64" i="19"/>
  <c r="I48" i="19"/>
  <c r="I32" i="19"/>
  <c r="I16" i="19"/>
  <c r="I94" i="19"/>
  <c r="I86" i="19"/>
  <c r="I90" i="19"/>
  <c r="I78" i="19"/>
  <c r="I82" i="19"/>
  <c r="H10" i="1"/>
  <c r="N9" i="23" l="1"/>
  <c r="H9" i="1"/>
  <c r="P9" i="23"/>
  <c r="O9" i="23"/>
  <c r="S9" i="23"/>
  <c r="C43" i="82" s="1"/>
  <c r="R9" i="24"/>
  <c r="C48" i="82" s="1"/>
  <c r="S9" i="24"/>
  <c r="C49" i="82" s="1"/>
  <c r="I9" i="23"/>
  <c r="L13" i="23"/>
  <c r="M13" i="23"/>
  <c r="M11" i="23"/>
  <c r="L11" i="23"/>
  <c r="J19" i="23"/>
  <c r="J66" i="23"/>
  <c r="J98" i="23"/>
  <c r="J105" i="23"/>
  <c r="J70" i="23"/>
  <c r="J99" i="23"/>
  <c r="J103" i="23"/>
  <c r="J93" i="23"/>
  <c r="J94" i="23"/>
  <c r="J17" i="23"/>
  <c r="J40" i="23"/>
  <c r="J16" i="23"/>
  <c r="J62" i="23"/>
  <c r="J245" i="23"/>
  <c r="J37" i="23"/>
  <c r="J76" i="23"/>
  <c r="J52" i="23"/>
  <c r="J156" i="23"/>
  <c r="J90" i="23"/>
  <c r="J20" i="23"/>
  <c r="J148" i="23"/>
  <c r="J55" i="23"/>
  <c r="J53" i="23"/>
  <c r="J102" i="23"/>
  <c r="J101" i="23"/>
  <c r="J146" i="23"/>
  <c r="J75" i="23"/>
  <c r="J45" i="23"/>
  <c r="J104" i="23"/>
  <c r="J252" i="23"/>
  <c r="J172" i="23"/>
  <c r="J151" i="23"/>
  <c r="J13" i="23"/>
  <c r="J202" i="23"/>
  <c r="J112" i="23"/>
  <c r="J29" i="23"/>
  <c r="J79" i="23"/>
  <c r="J61" i="23"/>
  <c r="J195" i="23"/>
  <c r="J59" i="23"/>
  <c r="J47" i="23"/>
  <c r="J111" i="23"/>
  <c r="J39" i="23"/>
  <c r="J36" i="23"/>
  <c r="J133" i="23"/>
  <c r="J243" i="23"/>
  <c r="J153" i="23"/>
  <c r="J209" i="23"/>
  <c r="J68" i="23"/>
  <c r="J248" i="23"/>
  <c r="J96" i="23"/>
  <c r="J108" i="23"/>
  <c r="J114" i="23"/>
  <c r="J241" i="23"/>
  <c r="J77" i="23"/>
  <c r="K9" i="19"/>
  <c r="J21" i="23"/>
  <c r="J64" i="23"/>
  <c r="J165" i="23"/>
  <c r="J71" i="23"/>
  <c r="J189" i="23"/>
  <c r="J23" i="23"/>
  <c r="J113" i="23"/>
  <c r="J25" i="23"/>
  <c r="J89" i="23"/>
  <c r="J110" i="23"/>
  <c r="J154" i="23"/>
  <c r="J237" i="23"/>
  <c r="J149" i="23"/>
  <c r="J204" i="23"/>
  <c r="J203" i="23"/>
  <c r="J31" i="23"/>
  <c r="J27" i="23"/>
  <c r="J258" i="23"/>
  <c r="J87" i="23"/>
  <c r="J109" i="23"/>
  <c r="J242" i="23"/>
  <c r="J69" i="23"/>
  <c r="J134" i="23"/>
  <c r="J193" i="23"/>
  <c r="J186" i="23"/>
  <c r="J11" i="23"/>
  <c r="J88" i="23"/>
  <c r="J95" i="23"/>
  <c r="J173" i="23"/>
  <c r="J97" i="23"/>
  <c r="L9" i="19"/>
  <c r="J35" i="23"/>
  <c r="J43" i="23"/>
  <c r="J67" i="23"/>
  <c r="J51" i="23"/>
  <c r="J63" i="23"/>
  <c r="J15" i="23"/>
  <c r="J208" i="23"/>
  <c r="J201" i="23"/>
  <c r="J207" i="23"/>
  <c r="J206" i="23"/>
  <c r="J205" i="23"/>
  <c r="J188" i="23"/>
  <c r="J194" i="23"/>
  <c r="J155" i="23"/>
  <c r="J187" i="23"/>
  <c r="J191" i="23"/>
  <c r="J115" i="23"/>
  <c r="J56" i="23"/>
  <c r="J161" i="23"/>
  <c r="J32" i="23"/>
  <c r="J152" i="23"/>
  <c r="J10" i="23"/>
  <c r="J78" i="23"/>
  <c r="J57" i="23"/>
  <c r="J150" i="23"/>
  <c r="J163" i="23"/>
  <c r="J147" i="23"/>
  <c r="J236" i="23"/>
  <c r="J212" i="23"/>
  <c r="J257" i="23"/>
  <c r="J256" i="23"/>
  <c r="J158" i="23"/>
  <c r="J167" i="23"/>
  <c r="J249" i="23"/>
  <c r="J169" i="23"/>
  <c r="J164" i="23"/>
  <c r="J132" i="23"/>
  <c r="N9" i="45"/>
  <c r="N9" i="16"/>
  <c r="K9" i="16"/>
  <c r="L9" i="16"/>
  <c r="J38" i="23"/>
  <c r="J157" i="23"/>
  <c r="J228" i="23"/>
  <c r="J121" i="23"/>
  <c r="J190" i="23"/>
  <c r="J162" i="23"/>
  <c r="J131" i="23"/>
  <c r="J250" i="23"/>
  <c r="J235" i="23"/>
  <c r="J160" i="23"/>
  <c r="J129" i="23"/>
  <c r="J213" i="23"/>
  <c r="J240" i="23"/>
  <c r="J80" i="23"/>
  <c r="J211" i="23"/>
  <c r="J82" i="23"/>
  <c r="J117" i="23"/>
  <c r="J244" i="23"/>
  <c r="J251" i="23"/>
  <c r="J254" i="23"/>
  <c r="J84" i="23"/>
  <c r="J239" i="23"/>
  <c r="J130" i="23"/>
  <c r="J214" i="23"/>
  <c r="J238" i="23"/>
  <c r="J81" i="23"/>
  <c r="J83" i="23"/>
  <c r="J233" i="23"/>
  <c r="J159" i="23"/>
  <c r="J259" i="23"/>
  <c r="J171" i="23"/>
  <c r="J127" i="23"/>
  <c r="J125" i="23"/>
  <c r="J234" i="23"/>
  <c r="J126" i="23"/>
  <c r="J170" i="23"/>
  <c r="J192" i="23"/>
  <c r="J183" i="23"/>
  <c r="J26" i="23"/>
  <c r="J50" i="23"/>
  <c r="J44" i="23"/>
  <c r="J72" i="23"/>
  <c r="J246" i="23"/>
  <c r="J166" i="23"/>
  <c r="J255" i="23"/>
  <c r="J30" i="23"/>
  <c r="J106" i="23"/>
  <c r="J24" i="23"/>
  <c r="J58" i="23"/>
  <c r="J184" i="23"/>
  <c r="J100" i="23"/>
  <c r="J225" i="23"/>
  <c r="J231" i="23"/>
  <c r="J177" i="23"/>
  <c r="J180" i="23"/>
  <c r="J140" i="23"/>
  <c r="J145" i="23"/>
  <c r="J74" i="23"/>
  <c r="J118" i="23"/>
  <c r="J86" i="23"/>
  <c r="J174" i="23"/>
  <c r="J222" i="23"/>
  <c r="J227" i="23"/>
  <c r="J198" i="23"/>
  <c r="J200" i="23"/>
  <c r="J135" i="23"/>
  <c r="J142" i="23"/>
  <c r="J124" i="23"/>
  <c r="J216" i="23"/>
  <c r="J218" i="23"/>
  <c r="J91" i="23"/>
  <c r="J28" i="23"/>
  <c r="J119" i="23"/>
  <c r="J122" i="23"/>
  <c r="J181" i="23"/>
  <c r="J185" i="23"/>
  <c r="J175" i="23"/>
  <c r="J178" i="23"/>
  <c r="J224" i="23"/>
  <c r="J223" i="23"/>
  <c r="J229" i="23"/>
  <c r="J144" i="23"/>
  <c r="J65" i="23"/>
  <c r="J196" i="23"/>
  <c r="J168" i="23"/>
  <c r="J107" i="23"/>
  <c r="J247" i="23"/>
  <c r="J215" i="23"/>
  <c r="J220" i="23"/>
  <c r="J226" i="23"/>
  <c r="J197" i="23"/>
  <c r="J137" i="23"/>
  <c r="J138" i="23"/>
  <c r="J141" i="23"/>
  <c r="J49" i="23"/>
  <c r="J182" i="23"/>
  <c r="J176" i="23"/>
  <c r="J221" i="23"/>
  <c r="J232" i="23"/>
  <c r="J41" i="23"/>
  <c r="J73" i="23"/>
  <c r="J85" i="23"/>
  <c r="J123" i="23"/>
  <c r="J179" i="23"/>
  <c r="J217" i="23"/>
  <c r="J230" i="23"/>
  <c r="J92" i="23"/>
  <c r="J199" i="23"/>
  <c r="J136" i="23"/>
  <c r="J139" i="23"/>
  <c r="J143" i="23"/>
  <c r="J128" i="23"/>
  <c r="J210" i="23"/>
  <c r="J116" i="23"/>
  <c r="J120" i="23"/>
  <c r="J219" i="23"/>
  <c r="J33" i="23"/>
  <c r="J253" i="23"/>
  <c r="J54" i="23"/>
  <c r="J48" i="23"/>
  <c r="J22" i="23"/>
  <c r="J42" i="23"/>
  <c r="J14" i="23"/>
  <c r="J18" i="23"/>
  <c r="J60" i="23"/>
  <c r="J12" i="23"/>
  <c r="J34" i="23"/>
  <c r="J46" i="23"/>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<sst xmlns="http://schemas.openxmlformats.org/spreadsheetml/2006/main" count="3648" uniqueCount="1524">
  <si>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</si>
  <si>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</si>
  <si>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</si>
  <si>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</si>
  <si>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</si>
  <si>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</si>
  <si>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</si>
  <si>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</si>
  <si>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</si>
  <si>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</si>
  <si>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</si>
  <si>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</si>
  <si>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</si>
  <si>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</si>
  <si>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</si>
  <si>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</si>
  <si>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</si>
  <si>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</si>
  <si>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</si>
  <si>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</si>
  <si>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</si>
  <si>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</si>
  <si>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</si>
  <si>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</si>
  <si>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</si>
  <si>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</si>
  <si>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</si>
  <si>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</si>
  <si>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</si>
  <si>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</si>
  <si>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</si>
  <si>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</si>
  <si>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</si>
  <si>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</si>
  <si>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</si>
  <si>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</si>
  <si>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</si>
  <si>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</si>
  <si>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</si>
  <si>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</si>
  <si>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</si>
  <si>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</si>
  <si>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</si>
  <si>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</si>
  <si>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</si>
  <si>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</si>
  <si>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</si>
  <si>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</si>
  <si>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</si>
  <si>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</si>
  <si>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</si>
  <si>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</si>
  <si>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</si>
  <si>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</si>
  <si>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</si>
  <si>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</si>
  <si>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</si>
  <si>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</si>
  <si>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</si>
  <si>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</si>
  <si>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</si>
  <si>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</si>
  <si>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Confirm corectitudinea                     datelor declarate.                                                  DIRECTOR GRANT/PROIECT                                                                                                   Semnătura</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</si>
  <si>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</si>
  <si>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</si>
  <si>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</si>
  <si>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</si>
  <si>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</si>
  <si>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</si>
  <si>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</si>
  <si>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</si>
  <si>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</si>
  <si>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</si>
  <si>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</si>
  <si>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</si>
  <si>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</si>
  <si>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</si>
  <si>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</si>
  <si>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</si>
  <si>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</si>
  <si>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</si>
  <si>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</si>
  <si>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</si>
  <si>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</si>
  <si>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</si>
  <si>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</si>
  <si>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</si>
  <si>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</si>
  <si>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</si>
  <si>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</si>
  <si>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</si>
  <si>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</si>
  <si>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</si>
  <si>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</si>
  <si>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</si>
  <si>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</si>
  <si>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</si>
  <si>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</si>
  <si>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</si>
  <si>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</si>
  <si>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</si>
  <si>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</si>
  <si>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</si>
  <si>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</si>
  <si>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</si>
  <si>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</si>
  <si>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</si>
  <si>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</si>
  <si>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</si>
  <si>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</si>
  <si>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</si>
  <si>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</si>
  <si>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</si>
  <si>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</si>
  <si>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</si>
  <si>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</si>
  <si>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</si>
  <si>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</si>
  <si>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</si>
  <si>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</si>
  <si>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</si>
  <si>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</si>
  <si>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</si>
  <si>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</si>
  <si>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</si>
  <si>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</si>
  <si>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</si>
  <si>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</si>
  <si>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</si>
  <si>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</si>
  <si>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</si>
  <si>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</si>
  <si>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</si>
  <si>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</si>
  <si>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</si>
  <si>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</si>
  <si>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</si>
  <si>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</si>
  <si>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</si>
  <si>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</si>
  <si>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</si>
  <si>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</si>
  <si>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</si>
  <si>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</si>
  <si>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</si>
  <si>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</si>
  <si>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</si>
  <si>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</si>
  <si>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</si>
  <si>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</si>
  <si>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</si>
  <si>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</si>
  <si>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</si>
  <si>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</si>
  <si>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</si>
  <si>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</si>
  <si>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</si>
  <si>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</si>
  <si>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</si>
  <si>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</si>
  <si>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</si>
  <si>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</si>
  <si>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</si>
  <si>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</si>
  <si>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</si>
  <si>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</si>
  <si>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</si>
  <si>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</si>
  <si>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</si>
  <si>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</si>
  <si>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</si>
  <si>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</si>
  <si>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</si>
  <si>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</si>
  <si>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</si>
  <si>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</si>
  <si>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</si>
  <si>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</si>
  <si>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</si>
  <si>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</si>
  <si>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</si>
  <si>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</si>
  <si>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</si>
  <si>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</si>
  <si>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</si>
  <si>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</si>
  <si>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</si>
  <si>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</si>
  <si>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</si>
  <si>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</si>
  <si>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</si>
  <si>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</si>
  <si>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</si>
  <si>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</si>
  <si>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</si>
  <si>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</si>
  <si>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</si>
  <si>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</si>
  <si>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</si>
  <si>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</si>
  <si>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</si>
  <si>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</si>
  <si>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</si>
  <si>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</si>
  <si>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</si>
  <si>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</si>
  <si>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</si>
  <si>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</si>
  <si>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</si>
  <si>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</si>
  <si>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</si>
  <si>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</si>
  <si>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</si>
  <si>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</si>
  <si>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</si>
  <si>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</si>
  <si>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</si>
  <si>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</si>
  <si>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</si>
  <si>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</si>
  <si>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</si>
  <si>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</si>
  <si>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</si>
  <si>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</si>
  <si>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</si>
  <si>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</si>
  <si>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</si>
  <si>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</si>
  <si>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</si>
  <si>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</si>
  <si>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</si>
  <si>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</si>
  <si>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</si>
  <si>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</si>
  <si>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</si>
  <si>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</si>
  <si>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</si>
  <si>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</si>
  <si>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</si>
  <si>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</si>
  <si>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</si>
  <si>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</si>
  <si>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</si>
  <si>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</si>
  <si>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</si>
  <si>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</si>
  <si>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</si>
  <si>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</si>
  <si>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</si>
  <si>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</si>
  <si>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</si>
  <si>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</si>
  <si>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</si>
  <si>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</si>
  <si>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</si>
  <si>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</si>
  <si>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</si>
  <si>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</si>
  <si>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</si>
  <si>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</si>
  <si>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</si>
  <si>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</si>
  <si>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</si>
  <si>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</si>
  <si>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</si>
  <si>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</si>
  <si>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</si>
  <si>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</si>
  <si>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</si>
  <si>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</si>
  <si>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</si>
  <si>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</si>
  <si>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</si>
  <si>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</si>
  <si>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</si>
  <si>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</si>
  <si>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</si>
  <si>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</si>
  <si>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</si>
  <si>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</si>
  <si>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</si>
  <si>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</si>
  <si>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</si>
  <si>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</si>
  <si>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</si>
  <si>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</si>
  <si>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</si>
  <si>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</si>
  <si>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</si>
  <si>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</si>
  <si>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</si>
  <si>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</si>
  <si>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</si>
  <si>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</si>
  <si>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</si>
  <si>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</si>
  <si>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</si>
  <si>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</si>
  <si>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</si>
  <si>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</si>
  <si>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</si>
  <si>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</si>
  <si>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</si>
  <si>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</si>
  <si>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</si>
  <si>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</si>
  <si>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</si>
  <si>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</si>
  <si>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</si>
  <si>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</si>
  <si>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</si>
  <si>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</si>
  <si>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</si>
  <si>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</si>
  <si>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</si>
  <si>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</si>
  <si>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</si>
  <si>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</si>
  <si>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</si>
  <si>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</si>
  <si>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</si>
  <si>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</si>
  <si>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</si>
  <si>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</si>
  <si>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</si>
  <si>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</si>
  <si>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</si>
  <si>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</si>
  <si>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</si>
  <si>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</si>
  <si>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</si>
  <si>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</si>
  <si>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</si>
  <si>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</si>
  <si>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</si>
  <si>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</si>
  <si>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</si>
  <si>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</si>
  <si>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</si>
  <si>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</si>
  <si>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</si>
  <si>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</si>
  <si>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</si>
  <si>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</si>
  <si>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</si>
  <si>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</si>
  <si>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</si>
  <si>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</si>
  <si>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</si>
  <si>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</si>
  <si>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</si>
  <si>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</si>
  <si>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</si>
  <si>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</si>
  <si>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</si>
  <si>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</si>
  <si>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</si>
  <si>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</si>
  <si>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</si>
  <si>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</si>
  <si>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</si>
  <si>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</si>
  <si>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</si>
  <si>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</si>
  <si>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</si>
  <si>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</si>
  <si>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</si>
  <si>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</si>
  <si>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</si>
  <si>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</si>
  <si>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</si>
  <si>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</si>
  <si>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</si>
  <si>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</si>
  <si>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</si>
  <si>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</si>
  <si>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</si>
  <si>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</si>
  <si>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</si>
  <si>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</si>
  <si>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</si>
  <si>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</si>
  <si>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</si>
  <si>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</si>
  <si>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</si>
  <si>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</si>
  <si>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</si>
  <si>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</si>
  <si>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</si>
  <si>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</si>
  <si>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</si>
  <si>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</si>
  <si>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</si>
  <si>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</si>
  <si>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</si>
  <si>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</si>
  <si>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</si>
  <si>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</si>
  <si>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</si>
  <si>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</si>
  <si>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</si>
  <si>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</si>
  <si>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</si>
  <si>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</si>
  <si>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</si>
  <si>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</si>
  <si>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</si>
  <si>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</si>
  <si>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</si>
  <si>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</si>
  <si>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</si>
  <si>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</si>
  <si>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</si>
  <si>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</si>
  <si>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</si>
  <si>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</si>
  <si>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</si>
  <si>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</si>
  <si>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</si>
  <si>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</si>
  <si>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</si>
  <si>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</si>
  <si>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</si>
  <si>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</si>
  <si>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</si>
  <si>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</si>
  <si>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</si>
  <si>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</si>
  <si>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</si>
  <si>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</si>
  <si>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</si>
  <si>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</si>
  <si>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</si>
  <si>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</si>
  <si>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</si>
  <si>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</si>
  <si>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</si>
  <si>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</si>
  <si>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</si>
  <si>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</si>
  <si>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</si>
  <si>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</si>
  <si>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</si>
  <si>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</si>
  <si>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</si>
  <si>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</si>
  <si>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</si>
  <si>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</si>
  <si>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</si>
  <si>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</si>
  <si>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</si>
  <si>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</si>
  <si>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</si>
  <si>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</si>
  <si>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</si>
  <si>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</si>
  <si>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</si>
  <si>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</si>
  <si>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</si>
  <si>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</si>
  <si>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</si>
  <si>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</si>
  <si>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</si>
  <si>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</si>
  <si>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</si>
  <si>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</si>
  <si>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</si>
  <si>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</si>
  <si>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</si>
  <si>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</si>
  <si>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</si>
  <si>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</si>
  <si>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</si>
  <si>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</si>
  <si>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</si>
  <si>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</si>
  <si>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</si>
  <si>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</si>
  <si>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</si>
  <si>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</si>
  <si>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</si>
  <si>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</si>
  <si>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</si>
  <si>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</si>
  <si>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</si>
  <si>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</si>
  <si>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</si>
  <si>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</si>
  <si>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</si>
  <si>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</si>
  <si>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</si>
  <si>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</si>
  <si>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</si>
  <si>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</si>
  <si>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</si>
  <si>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</si>
  <si>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</si>
  <si>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</si>
  <si>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</si>
  <si>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</si>
  <si>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</si>
  <si>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</si>
  <si>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</si>
  <si>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</si>
  <si>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</si>
  <si>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</si>
  <si>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</si>
  <si>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</si>
  <si>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</si>
  <si>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</si>
  <si>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</si>
  <si>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</si>
  <si>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</si>
  <si>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</si>
  <si>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</si>
  <si>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</si>
  <si>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</si>
  <si>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</si>
  <si>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</si>
  <si>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</si>
  <si>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</si>
  <si>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</si>
  <si>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</si>
  <si>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</si>
  <si>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</si>
  <si>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</si>
  <si>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</si>
  <si>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</si>
  <si>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</si>
  <si>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</si>
  <si>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</si>
  <si>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</si>
  <si>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</si>
  <si>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</si>
  <si>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</si>
  <si>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</si>
  <si>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</si>
  <si>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</si>
  <si>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</si>
  <si>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</si>
  <si>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</si>
  <si>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</si>
  <si>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</si>
  <si>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</si>
  <si>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</si>
  <si>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</si>
  <si>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</si>
  <si>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</si>
  <si>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</si>
  <si>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</si>
  <si>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</si>
  <si>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</si>
  <si>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</si>
  <si>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</si>
  <si>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</si>
  <si>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</si>
  <si>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</si>
  <si>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</si>
  <si>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</si>
  <si>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</si>
  <si>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</si>
  <si>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</si>
  <si>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</si>
  <si>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</si>
  <si>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</si>
  <si>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</si>
  <si>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</si>
  <si>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</si>
  <si>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</si>
  <si>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</si>
  <si>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</si>
  <si>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</si>
  <si>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</si>
  <si>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</si>
  <si>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</si>
  <si>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</si>
  <si>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</si>
  <si>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</si>
  <si>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</si>
  <si>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</si>
  <si>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</si>
  <si>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</si>
  <si>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</si>
  <si>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</si>
  <si>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</si>
  <si>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</si>
  <si>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</si>
  <si>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</si>
  <si>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</si>
  <si>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</si>
  <si>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</si>
  <si>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</si>
  <si>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</si>
  <si>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</si>
  <si>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</si>
  <si>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</si>
  <si>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</si>
  <si>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</si>
  <si>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</si>
  <si>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</si>
  <si>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</si>
  <si>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</si>
  <si>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</si>
  <si>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</si>
  <si>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</si>
  <si>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</si>
  <si>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</si>
  <si>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</si>
  <si>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</si>
  <si>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</si>
  <si>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</si>
  <si>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</si>
  <si>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</si>
  <si>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</si>
  <si>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</si>
  <si>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</si>
  <si>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</si>
  <si>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</si>
  <si>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</si>
  <si>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</si>
  <si>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</si>
  <si>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</si>
  <si>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</si>
  <si>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</si>
  <si>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</si>
  <si>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</si>
  <si>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</si>
  <si>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</si>
  <si>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</si>
  <si>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</si>
  <si>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</si>
  <si>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</si>
  <si>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</si>
  <si>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</si>
  <si>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</si>
  <si>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</si>
  <si>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</si>
  <si>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</si>
  <si>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</si>
  <si>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</si>
  <si>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</si>
  <si>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</si>
  <si>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</si>
  <si>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</si>
  <si>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</si>
  <si>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</si>
  <si>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</si>
  <si>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</si>
  <si>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</si>
  <si>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</si>
  <si>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</si>
  <si>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</si>
  <si>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</si>
  <si>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</si>
  <si>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</si>
  <si>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</si>
  <si>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</si>
  <si>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</si>
  <si>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</si>
  <si>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</si>
  <si>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</si>
  <si>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</si>
  <si>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</si>
  <si>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</si>
  <si>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</si>
  <si>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</si>
  <si>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</si>
  <si>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</si>
  <si>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</si>
  <si>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</si>
  <si>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</si>
  <si>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</si>
  <si>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</si>
  <si>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</si>
  <si>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</si>
  <si>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</si>
  <si>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</si>
  <si>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</si>
  <si>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</si>
  <si>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</si>
  <si>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</si>
  <si>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</si>
  <si>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</si>
  <si>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</si>
  <si>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</si>
  <si>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</si>
  <si>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</si>
  <si>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</si>
  <si>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</si>
  <si>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</si>
  <si>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</si>
  <si>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</si>
  <si>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</si>
  <si>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</si>
  <si>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</si>
  <si>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</si>
  <si>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</si>
  <si>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</si>
  <si>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</si>
  <si>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</si>
  <si>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</si>
  <si>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</si>
  <si>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</si>
  <si>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</si>
  <si>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</si>
  <si>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</si>
  <si>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</si>
  <si>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</si>
  <si>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</si>
  <si>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</si>
  <si>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</si>
  <si>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</si>
  <si>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</si>
  <si>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</si>
  <si>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</si>
  <si>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</si>
  <si>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</si>
  <si>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</si>
  <si>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</si>
  <si>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</si>
  <si>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</si>
  <si>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</si>
  <si>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</si>
  <si>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</si>
  <si>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</si>
  <si>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</si>
  <si>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</si>
  <si>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</si>
  <si>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</si>
  <si>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</si>
  <si>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</si>
  <si>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</si>
  <si>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</si>
  <si>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</si>
  <si>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</si>
  <si>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</si>
  <si>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</si>
  <si>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</si>
  <si>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</si>
  <si>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</si>
  <si>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</si>
  <si>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</si>
  <si>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</si>
  <si>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</si>
  <si>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</si>
  <si>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</si>
  <si>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</si>
  <si>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</si>
  <si>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</si>
  <si>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</si>
  <si>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</si>
  <si>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</si>
  <si>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</si>
  <si>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</si>
  <si>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</si>
  <si>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</si>
  <si>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</si>
  <si>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</si>
  <si>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</si>
  <si>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</si>
  <si>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</si>
  <si>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</si>
  <si>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</si>
  <si>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</si>
  <si>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</si>
  <si>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</si>
  <si>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</si>
  <si>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</si>
  <si>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</si>
  <si>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</si>
  <si>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</si>
  <si>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</si>
  <si>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</si>
  <si>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</si>
  <si>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</si>
  <si>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</si>
  <si>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</si>
  <si>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</si>
  <si>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</si>
  <si>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</si>
  <si>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</si>
  <si>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</si>
  <si>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</si>
  <si>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</si>
  <si>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</si>
  <si>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</si>
  <si>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</si>
  <si>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</si>
  <si>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</si>
  <si>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</si>
  <si>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</si>
  <si>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</si>
  <si>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</si>
  <si>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</si>
  <si>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</si>
  <si>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</si>
  <si>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</si>
  <si>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</si>
  <si>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</si>
  <si>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</si>
  <si>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</si>
  <si>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</si>
  <si>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</si>
  <si>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</si>
  <si>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</si>
  <si>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</si>
  <si>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</si>
  <si>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</si>
  <si>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</si>
  <si>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</si>
  <si>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</si>
  <si>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</si>
  <si>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</si>
  <si>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</si>
  <si>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</si>
  <si>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</si>
  <si>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</si>
  <si>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</si>
  <si>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</si>
  <si>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</si>
  <si>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</si>
  <si>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</si>
  <si>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</si>
  <si>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</si>
  <si>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</si>
  <si>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</si>
  <si>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</si>
  <si>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</si>
  <si>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</si>
  <si>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</si>
  <si>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</si>
  <si>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</si>
  <si>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</si>
  <si>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</si>
  <si>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</si>
  <si>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</si>
  <si>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</si>
  <si>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</si>
  <si>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</si>
  <si>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</si>
  <si>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</si>
  <si>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</si>
  <si>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</si>
  <si>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</si>
  <si>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Preşedinte al Boardului Specializărilor</t>
  </si>
  <si>
    <t>Sindicat</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</si>
  <si>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</si>
  <si>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</si>
  <si>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</si>
  <si>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</si>
  <si>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</si>
  <si>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</si>
  <si>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</si>
  <si>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</si>
  <si>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</si>
  <si>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</si>
  <si>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</si>
  <si>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</si>
  <si>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</si>
  <si>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</si>
  <si>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</si>
  <si>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Admitere master</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</si>
  <si>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</si>
  <si>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</si>
  <si>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</si>
  <si>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</si>
  <si>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</si>
  <si>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</si>
  <si>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</si>
  <si>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</si>
  <si>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</si>
  <si>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</si>
  <si>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</si>
  <si>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</si>
  <si>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</si>
  <si>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</si>
  <si>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</si>
  <si>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</si>
  <si>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</si>
  <si>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</si>
  <si>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</si>
  <si>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</si>
  <si>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</si>
  <si>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</si>
  <si>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</si>
  <si>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</si>
  <si>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</si>
  <si>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</si>
  <si>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</si>
  <si>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</si>
  <si>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</si>
  <si>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</si>
  <si>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</si>
  <si>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</si>
  <si>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</si>
  <si>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</si>
  <si>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</si>
  <si>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</si>
  <si>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</si>
  <si>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</si>
  <si>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</si>
  <si>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</si>
  <si>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</si>
  <si>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</si>
  <si>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</si>
  <si>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</si>
  <si>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</si>
  <si>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</si>
  <si>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</si>
  <si>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</si>
  <si>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</si>
  <si>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</si>
  <si>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</si>
  <si>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</si>
  <si>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</si>
  <si>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</si>
  <si>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</si>
  <si>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</si>
  <si>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</si>
  <si>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</si>
  <si>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</si>
  <si>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</si>
  <si>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</si>
  <si>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</si>
  <si>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</si>
  <si>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</si>
  <si>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</si>
  <si>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</si>
  <si>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</si>
  <si>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</si>
  <si>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</si>
  <si>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</si>
  <si>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</si>
  <si>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</si>
  <si>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</si>
  <si>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</si>
  <si>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</si>
  <si>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</si>
  <si>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</si>
  <si>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</si>
  <si>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</si>
  <si>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</si>
  <si>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</si>
  <si>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</si>
  <si>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</si>
  <si>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</si>
  <si>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</si>
  <si>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</si>
  <si>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</si>
  <si>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</si>
  <si>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</si>
  <si>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</si>
  <si>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</si>
  <si>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</si>
  <si>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</si>
  <si>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</si>
  <si>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</si>
  <si>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</si>
  <si>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</si>
  <si>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</si>
  <si>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</si>
  <si>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</si>
  <si>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</si>
  <si>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</si>
  <si>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</si>
  <si>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</si>
  <si>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</si>
  <si>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</si>
  <si>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</si>
  <si>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</si>
  <si>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</si>
  <si>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</si>
  <si>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</si>
  <si>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</si>
  <si>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</si>
  <si>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</si>
  <si>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</si>
  <si>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</si>
  <si>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</si>
  <si>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</si>
  <si>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</si>
  <si>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</si>
  <si>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</si>
  <si>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</si>
  <si>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</si>
  <si>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</si>
  <si>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</si>
  <si>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</si>
  <si>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</si>
  <si>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</si>
  <si>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</si>
  <si>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</si>
  <si>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</si>
  <si>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</si>
  <si>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</si>
  <si>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</si>
  <si>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</si>
  <si>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</si>
  <si>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</si>
  <si>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</si>
  <si>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</si>
  <si>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</si>
  <si>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</si>
  <si>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</si>
  <si>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</si>
  <si>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</si>
  <si>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</si>
  <si>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</si>
  <si>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</si>
  <si>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</si>
  <si>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</si>
  <si>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</si>
  <si>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</si>
  <si>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</si>
  <si>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</si>
  <si>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</si>
  <si>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</si>
  <si>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</si>
  <si>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</si>
  <si>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</si>
  <si>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</si>
  <si>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</si>
  <si>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</si>
  <si>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</si>
  <si>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</si>
  <si>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</si>
  <si>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</si>
  <si>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</si>
  <si>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</si>
  <si>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</si>
  <si>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</si>
  <si>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</si>
  <si>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</si>
  <si>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</si>
  <si>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</si>
  <si>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</si>
  <si>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</si>
  <si>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</si>
  <si>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</si>
  <si>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</si>
  <si>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</si>
  <si>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</si>
  <si>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</si>
  <si>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</si>
  <si>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</si>
  <si>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</si>
  <si>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</si>
  <si>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</si>
  <si>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</si>
  <si>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</si>
  <si>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</si>
  <si>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</si>
  <si>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</si>
  <si>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</si>
  <si>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</si>
  <si>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</si>
  <si>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</si>
  <si>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</si>
  <si>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</si>
  <si>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</si>
  <si>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</si>
  <si>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</si>
  <si>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</si>
  <si>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</si>
  <si>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</si>
  <si>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</si>
  <si>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</si>
  <si>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</si>
  <si>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</si>
  <si>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</si>
  <si>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</si>
  <si>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</si>
  <si>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</si>
  <si>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</si>
  <si>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</si>
  <si>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</si>
  <si>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</si>
  <si>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</si>
  <si>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</si>
  <si>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</si>
  <si>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</si>
  <si>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</si>
  <si>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</si>
  <si>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</si>
  <si>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</si>
  <si>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</si>
  <si>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</si>
  <si>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</si>
  <si>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</si>
  <si>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</si>
  <si>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</si>
  <si>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</si>
  <si>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</si>
  <si>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</si>
  <si>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</si>
  <si>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</si>
  <si>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</si>
  <si>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</si>
  <si>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</si>
  <si>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</si>
  <si>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</si>
  <si>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</si>
  <si>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</si>
  <si>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</si>
  <si>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</si>
  <si>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</si>
  <si>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</si>
  <si>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</si>
  <si>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</si>
  <si>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</si>
  <si>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</si>
  <si>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</si>
  <si>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</si>
  <si>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</si>
  <si>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</si>
  <si>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</si>
  <si>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</si>
  <si>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</si>
  <si>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</si>
  <si>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</si>
  <si>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</si>
  <si>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</si>
  <si>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</si>
  <si>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</si>
  <si>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</si>
  <si>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</si>
  <si>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</si>
  <si>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</si>
  <si>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</si>
  <si>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</si>
  <si>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</si>
  <si>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</si>
  <si>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</si>
  <si>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</si>
  <si>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</si>
  <si>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</si>
  <si>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</si>
  <si>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</si>
  <si>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</si>
  <si>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</si>
  <si>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</si>
  <si>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</si>
  <si>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</si>
  <si>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</si>
  <si>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</si>
  <si>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</si>
  <si>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</si>
  <si>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</si>
  <si>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</si>
  <si>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</si>
  <si>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</si>
  <si>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</si>
  <si>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</si>
  <si>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</si>
  <si>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</si>
  <si>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</si>
  <si>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</si>
  <si>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</si>
  <si>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</si>
  <si>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</si>
  <si>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</si>
  <si>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</si>
  <si>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</si>
  <si>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</si>
  <si>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</si>
  <si>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</si>
  <si>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</si>
  <si>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</si>
  <si>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</si>
  <si>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</si>
  <si>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</si>
  <si>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</si>
  <si>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</si>
  <si>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</si>
  <si>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</si>
  <si>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</si>
  <si>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</si>
  <si>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</si>
  <si>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</si>
  <si>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</si>
  <si>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</si>
  <si>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</si>
  <si>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</si>
  <si>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</si>
  <si>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</si>
  <si>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</si>
  <si>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</si>
  <si>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</si>
  <si>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</si>
  <si>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</si>
  <si>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</si>
  <si>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</si>
  <si>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</si>
  <si>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</si>
  <si>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</si>
  <si>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</si>
  <si>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</si>
  <si>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</si>
  <si>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</si>
  <si>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</si>
  <si>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</si>
  <si>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</si>
  <si>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</si>
  <si>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</si>
  <si>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</si>
  <si>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</si>
  <si>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</si>
  <si>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</si>
  <si>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</si>
  <si>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</si>
  <si>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</si>
  <si>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</si>
  <si>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</si>
  <si>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</si>
  <si>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</si>
  <si>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</si>
  <si>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</si>
  <si>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</si>
  <si>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</si>
  <si>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</si>
  <si>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</si>
  <si>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</si>
  <si>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</si>
  <si>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</si>
  <si>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</si>
  <si>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</si>
  <si>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</si>
  <si>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</si>
  <si>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</si>
  <si>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</si>
  <si>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</si>
  <si>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</si>
  <si>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</si>
  <si>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</si>
  <si>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</si>
  <si>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Facultatea la care candidează</t>
  </si>
  <si>
    <t>Departament UPT</t>
  </si>
  <si>
    <t>Ilca Ioan</t>
  </si>
  <si>
    <t>Contribuţii privind îmbunătăţirea calităţii pentru piesele din oţel obţinute prin forjare din lingouri mari</t>
  </si>
  <si>
    <t>Ştiinţe Inginereşti</t>
  </si>
  <si>
    <t>Stiinţa şi Ingineria Materialelor</t>
  </si>
  <si>
    <t>4450 din 02.08.2004</t>
  </si>
  <si>
    <t>Tehnologia materialelor</t>
  </si>
  <si>
    <t>978-606-554-979-1</t>
  </si>
  <si>
    <t>Tehnologii moderne de obținere a materialelor</t>
  </si>
  <si>
    <t>VALORIFICAREA ZGURILOR DE FURNAL ÎN INDUSTRIA CIMENTULUI</t>
  </si>
  <si>
    <t>DEMETER L. ALPAR</t>
  </si>
  <si>
    <t>MANAGEMENTUL DEŞEURILOR MEDICALE</t>
  </si>
  <si>
    <t>GRIGORE C. ALIN</t>
  </si>
  <si>
    <t>CERCETĂRI PRIVIND INFLUENŢA STRUCTURII ÎNCĂRCĂTURII ASUPRA SCOATERII OŢELULUI ELABORAT ÎN CUPTOARE ELECTRICE CU ARC DE TIP EBT</t>
  </si>
  <si>
    <t>GRĂDINARU Ş. LOREDANA ALEXANDRA</t>
  </si>
  <si>
    <t>MANAGEMENTUL RISCULUI ÎN INDUSTRIA DE MATERIALE</t>
  </si>
  <si>
    <t>HRIŢCU O. RALUCA-PARASCHIVA</t>
  </si>
  <si>
    <t xml:space="preserve">MANAGEMENTUL UNEI STAŢII DE EPURARE A APELOR UZATE MENAJERE </t>
  </si>
  <si>
    <t>CUTEAN ALINA DIANA</t>
  </si>
  <si>
    <t xml:space="preserve">CERCETĂRI PRIVIND POSIBILITĂŢILE DE VALORIFICARE  A ŢUNDERULUI </t>
  </si>
  <si>
    <t>AMARIEI I. ANDREI LUCIAN</t>
  </si>
  <si>
    <t>EVOLUŢIA ACTIVITĂŢII INDUSTRIALE ÎN HUNEDOARA ÎN CONTEXTUL ECONOMIC NAŢIONAL</t>
  </si>
  <si>
    <t>MOCEAN N. ALINA</t>
  </si>
  <si>
    <t>MANAGEMENTUL ŞI CONTROLUL CALITĂŢII  SEMIFABRICATELOR DIN OŢEL,TURNATE CONTINUU</t>
  </si>
  <si>
    <t>PASCU V. GINA</t>
  </si>
  <si>
    <t>SISTEMUL DE MANAGEMENT INTEGRAT AL DEŞEURILOR ÎN JUDEŢUL HUNEDOARA</t>
  </si>
  <si>
    <t>BOŞTINĂ C. FLORINA MARIA</t>
  </si>
  <si>
    <t>VALORIFICAREA SUPERIOARĂ A SCOARŢELOR FEROASE DIN HALDELE DE ZGURĂ</t>
  </si>
  <si>
    <t>MATI S. SORIN ROMULUS</t>
  </si>
  <si>
    <t>CERCETĂRI PRIVIND VALORIFICAREA SUPERIOARĂ A DEŞEURILOR FEROASE MĂRUNTE ŞI PULVERULENTE ÎN INDUSTRIA SIDERURGICĂ</t>
  </si>
  <si>
    <t>STÎRC N. NICOLAE ALEXANDRU</t>
  </si>
  <si>
    <t>MANAGEMENTUL DEŞEURILOR MUNICIPALE</t>
  </si>
  <si>
    <t>RĂZVAN S.G. ROXANA-SILVIA</t>
  </si>
  <si>
    <t>CERCETĂRI EXPERIMENTALE ÎN FAZĂ DE LABORATOR CU PRIVIRE LA VALORIFICAREA DEŞEURILOR SIDERITICE</t>
  </si>
  <si>
    <t>BOARIU MĂDALINA CRISTINA</t>
  </si>
  <si>
    <t>ANALIZA DIAGNOSTIC ÎN EVALUAREA UNEI FIRME - STUDIU DE CAZ SC TRIDENT PRODUCTION SA</t>
  </si>
  <si>
    <t>HATU AURA STEFANIA</t>
  </si>
  <si>
    <t>ORGANIZAREA ŞI FUNCŢIONAREA SISTEMULUI DE MANAGEMENT INTEGRAT AL DEŞEURILOR ÎN JUDEŢUL HUNEDOARA</t>
  </si>
  <si>
    <t>MUNTEANU BIANCA</t>
  </si>
  <si>
    <t>GESTIONAREA DEŞEURILOR URBANE IN MUNICIPIUL HUNEDOARA</t>
  </si>
  <si>
    <t>SUCIU ANAMARIA IZABELA</t>
  </si>
  <si>
    <t>INGINERIE, MANAGEMENT SI DEYVOLTARE DURABILA LA SWES DEVA</t>
  </si>
  <si>
    <t>COSMA RALUCA VERONICA</t>
  </si>
  <si>
    <t>ANALIZA CALITĂŢII MEDIULUI ÎN JUDEŢUL HUNEDOARA</t>
  </si>
  <si>
    <t>NECULAI CRISTINELA CARMEN</t>
  </si>
  <si>
    <t>CERCETĂRI PRIVIND IMBUNATATIREA CALITATII SABOTILOR DE FRANA PENTRU MATERIALUL RULANT</t>
  </si>
  <si>
    <t>NISTOR VIOLETA</t>
  </si>
  <si>
    <t>Monitorizarea factorilor de mediu la ARCELORMITTAL HUNEDOARA</t>
  </si>
  <si>
    <t>LORINȚ D. Claudia-Elena</t>
  </si>
  <si>
    <t>Valorificarea deșeurilor cu conținut de fier în industria siderurgică</t>
  </si>
  <si>
    <t>MARTON E. Loredana-Elena</t>
  </si>
  <si>
    <t>Managementul producției la S.C. DEGO SYSTEM S.R.L.</t>
  </si>
  <si>
    <t>MEDRE I. Iuliana-Mirela</t>
  </si>
  <si>
    <t>Valorificarea zgurii LF în industria  siderurgică</t>
  </si>
  <si>
    <t>MIKLOȘ A. Brigitta</t>
  </si>
  <si>
    <t>Managementul riscului în industria  siderurgică</t>
  </si>
  <si>
    <t>MOGOI M. Nicoleta-Loredana</t>
  </si>
  <si>
    <t>Optimizarea structurii încărcăturii cuptorului electric cu arc tip EBT</t>
  </si>
  <si>
    <t>NINU I. Roxana-Maria</t>
  </si>
  <si>
    <t>Valorificarea deșeurilor provenite din construcții și demolări</t>
  </si>
  <si>
    <t>VINȚAN I. Rareș-Bogdan</t>
  </si>
  <si>
    <t>Exploatarea ecologică a carierelor de  marmură</t>
  </si>
  <si>
    <t>ZELINOI T.S. Flavius-Silviu</t>
  </si>
  <si>
    <t>Gestionarea deşeurilor urbane din Municipiul Brad</t>
  </si>
  <si>
    <t>DUDUMAN V.D. Alexandru-Florian</t>
  </si>
  <si>
    <t>Sistemul de management integrat al deşeurilor din Judeţul Hunedoara</t>
  </si>
  <si>
    <t>RUS V. Alin-Ionut</t>
  </si>
  <si>
    <t>Analiza calității mediului în Județul Hunedoara</t>
  </si>
  <si>
    <t>Managementul producției la SC SIMPAN SRL D</t>
  </si>
  <si>
    <t>MIHĂILĂ V. Georgeta</t>
  </si>
  <si>
    <t>MIHĂILĂ V. Daniela</t>
  </si>
  <si>
    <t>GRANCEA M. Dorina-Cristina</t>
  </si>
  <si>
    <t>Managementul gestionării și valorificării deșeurilor din echipamente electrice și electronice</t>
  </si>
  <si>
    <t>CHIVU I. Iulian-Cosmin</t>
  </si>
  <si>
    <t>Managementul integrat al deșeurilor la SC Cristmarplast SRL Orăștie</t>
  </si>
  <si>
    <t>GHILE M. Carolina-Carmen</t>
  </si>
  <si>
    <t>Monitorizarea factorilor de mediu la ArcelorMittal Hunedoara</t>
  </si>
  <si>
    <t>Analiza calității apei la stația de tratare Sânpetru Hunedoara</t>
  </si>
  <si>
    <t>ŞERBAN G. Diana</t>
  </si>
  <si>
    <t>ŢULIGĂ I. Florin- Gabrie</t>
  </si>
  <si>
    <t>Gestionarea și valorificarea deșeurilor la Macon Deva</t>
  </si>
  <si>
    <t>Valorificarea șlamurilor feroase în industria siderurgica</t>
  </si>
  <si>
    <t>DĂSCĂLESCU I. Camelia - Luminita</t>
  </si>
  <si>
    <t>Instalația de epurare a gazelor arse rezultate la elaborarea oțelului în cuptorul cu arc electric</t>
  </si>
  <si>
    <t>LORINȚ D. Claudia - Elena</t>
  </si>
  <si>
    <t>Reciclarea şi valorificarea vehiculelor scoase din uz</t>
  </si>
  <si>
    <t>JORZA S.V. Mihai-Daniel</t>
  </si>
  <si>
    <t>Implementarea sistemului de management integrat al deşeurilor  din judeţul Hunedoara</t>
  </si>
  <si>
    <t>BOŞTINĂ C. Florina-Maria</t>
  </si>
  <si>
    <t>Evaluarea riscurilor pentru securitate şi sănătate în muncă la Oţelăria Electrică ArcelorMittal Hunedoara</t>
  </si>
  <si>
    <t>CĂLIMAN I. Auror</t>
  </si>
  <si>
    <t>Monitorizarea factorilor de mediu la o uzină siderurgică</t>
  </si>
  <si>
    <t>LUPU C. Emica</t>
  </si>
  <si>
    <t>MIHEŢ C. Marcel</t>
  </si>
  <si>
    <t>Experimentări în fază de laborator privind valorificarea deşeurilor feroase pulverulente prin aglomera</t>
  </si>
  <si>
    <t>Controlul calităţii semifabricatelor turnate continuu din oţe</t>
  </si>
  <si>
    <t>PASCU Gina</t>
  </si>
  <si>
    <t>Optimizarea fluxului tehnologic de obţinere a semifabricatelor turnate continuu din oţel</t>
  </si>
  <si>
    <t>RADU V. Mihai</t>
  </si>
  <si>
    <t>Managementul gestionării deşeurilor  la S.C. Floriadi Retail S.R.L</t>
  </si>
  <si>
    <t>OMA N.D. Amalia-Maria</t>
  </si>
  <si>
    <t>S.D.V. multifuncţional</t>
  </si>
  <si>
    <t>ŞTAIER I. D. Ioan-Mihai</t>
  </si>
  <si>
    <t>Valorificarea deşeurilor feroase pulverulente în industria siderurgică</t>
  </si>
  <si>
    <t>LUPU N.D. Oana-Izabela</t>
  </si>
  <si>
    <t>Valorificarea deşeurilor feroase pulverulente în industria siderurgică în judeţul Gorj</t>
  </si>
  <si>
    <t>MATEI A.O.C. Oana-Raluca</t>
  </si>
  <si>
    <t>Managementul organizaţional într-o societate siderurgică</t>
  </si>
  <si>
    <t>MOLDOVAN N. Naomi-Donata</t>
  </si>
  <si>
    <t>Valorificarea deşeurilor pulverulente cu conţinut de fier prin brichetare</t>
  </si>
  <si>
    <t>MUNTEAN I. Ovidiu-Florin</t>
  </si>
  <si>
    <t>Analiza indicatorilor fizico-chimici ai apei în oraşul Hunedoara</t>
  </si>
  <si>
    <t>TÎRZIU D. Claudia-Elena</t>
  </si>
  <si>
    <t>Cercetări privind prelucrarea pietrei naturale-marmura</t>
  </si>
  <si>
    <t>VÎRCIU D. Nicoleta Daniela</t>
  </si>
  <si>
    <t>HD-49-STUD</t>
  </si>
  <si>
    <t>HD-48-STUD</t>
  </si>
  <si>
    <t>HD-47-STUD</t>
  </si>
  <si>
    <t>Activitate de modernizare Laborator Caracterizarea materialelor</t>
  </si>
  <si>
    <t>Research on the influence of chemical composition on the hardness of cast iron</t>
  </si>
  <si>
    <t>UNIVERSITY POLITEHNICA OF BUCHAREST SCIENTIFIC BULLETIN SERIES B-CHEMISTRY AND MATERIALS SCIENCE, 1(3), 149-156</t>
  </si>
  <si>
    <t>Simulation of thermal transfer through the polyamide intake manifold</t>
  </si>
  <si>
    <t xml:space="preserve"> MATERIALE PLASTICE,  56(1), 191-194</t>
  </si>
  <si>
    <t>Friction and Wear Behaviour of Composite Materials Containing Organic Components</t>
  </si>
  <si>
    <t xml:space="preserve"> MATERIALE PLASTICE,  54(2), 269-273</t>
  </si>
  <si>
    <t>Laboratory Researches Regarding Wear of the Composite Materials for Making Brake Shoes</t>
  </si>
  <si>
    <t xml:space="preserve"> MATERIALE PLASTICE,  54(2), 203-206</t>
  </si>
  <si>
    <t>The influence of carbon, manganese and silicon content upon the hardness of phosphorous cast iron used in manufacturing rolling stock braking shoes</t>
  </si>
  <si>
    <t>TEHNICKI VJESNIK-TECHNICAL GAZETTE, 23(6), 1643-1648</t>
  </si>
  <si>
    <t>Researches on the reduction of steel hydrogen content by its secondary treatment inside the ladle</t>
  </si>
  <si>
    <t>TEHNICKI VJESNIK-TECHNICAL GAZETTE, 23(5), 1381-1387</t>
  </si>
  <si>
    <t>Research on the increase of the reaction surface of self-reducing briquettes</t>
  </si>
  <si>
    <t>Environmental Engineering and Management Journal, 15(2), 443-451</t>
  </si>
  <si>
    <t>Research on the possibilities of sustainable use of powdery waste</t>
  </si>
  <si>
    <t>Environmental Engineering and Management Journal, 15(1), 207-212</t>
  </si>
  <si>
    <t>Braking mechanism for profile rolling mill cooling bed. Analysis and
operation</t>
  </si>
  <si>
    <t>International Conference on Applied Sciences 2019, ICAS 2019; Engineering Faculty of Hunedoara; Romania  May 2019Journal of Phiysics: Conference Series (1), 012018</t>
  </si>
  <si>
    <t>Analysis of the fluid dynamic behaviour through the air
collector following the installation of pressure outlets</t>
  </si>
  <si>
    <t>International Conference on Applied Sciences 2019, ICAS 2019; Engineering Faculty of Hunedoara; Romania  May 2019Journal of Phiysics: Conference Series (1), 012050</t>
  </si>
  <si>
    <t>Research regarding the hardness of cast iron</t>
  </si>
  <si>
    <t>International Conference on Applied Sciences 2019, ICAS 2019; Engineering Faculty of Hunedoara; Romania  May 2019Journal of Phiysics: Conference Series (1), 012049</t>
  </si>
  <si>
    <t>Capitalization possibilities of small ferrous and pulverous waste in the
iron production industry</t>
  </si>
  <si>
    <t>International Conference on Applied Sciences 2019, ICAS 2019; Engineering Faculty of Hunedoara; Romania  May 2019Journal of Phiysics: Conference Series (1), 012051</t>
  </si>
  <si>
    <t>Researches on the influence of slag addition and secondary treatment duration on steel quality</t>
  </si>
  <si>
    <t xml:space="preserve">International Conference on Applied Sciences (ICAS 2018), Location: Univ Banja Luka, Banja Luke, BOSNIA &amp; HERCEG, MAY 09-11, 2018,  IOP Conference Series-Materials Science and Engineering, Volume: 477, Article Number: 012010, DOI: 10.1088/1757-899X/477/1/012010, Published: 2019 </t>
  </si>
  <si>
    <t>Pulverous ferrous waste processing by agglomeration</t>
  </si>
  <si>
    <t xml:space="preserve">International Conference on Applied Sciences (ICAS 2018), Location: Univ Banja Luka, Banja Luke, BOSNIA &amp; HERCEG, MAY 09-11, 2018,  IOP Conference Series-Materials Science and Engineering, Volume: 477, Article Number: 012007, DOI: 10.1088/1757-899X/477/1/012007 , Published: 2019 </t>
  </si>
  <si>
    <t>Recovery and Valorification of Iron From Industrial Waste</t>
  </si>
  <si>
    <t>7th International Conference on Advanced Materials and Structures - AMS 2018, IOP Conf. Series: Materials Science and Engineering 416 (2018) 012096 doi:10.1088/1757-899X/416/1/012096</t>
  </si>
  <si>
    <t>Mathematical and physical modeling of thermal stratification phenomena in steel ladles</t>
  </si>
  <si>
    <t xml:space="preserve">International Conference on Applied Sciences 2017, ICAS 2017; Engineering Faculty of Hunedoara; Romania 10 May 2017 through 12 May 2017;IOP Conference Series: Materials Science and EngineeringVolume 294, Issue 1, 12 January 2018, Article number 012004,  DOI: 10.1088/1757-899X/294/1/012004 </t>
  </si>
  <si>
    <t>Experiments on composites meant for making brake pads for the rolling stock</t>
  </si>
  <si>
    <t xml:space="preserve"> International Conference on Applied Sciences (ICAS) Location: Engn Fac Hunedoara, Hunedoara, ROMANIA MAY 25-27, 2016,  IOP Conference Series-Materials Science and Engineering   Volume: 163     Article Number: UNSP 012025  </t>
  </si>
  <si>
    <t>The analysis of the steel deoxidation process in a vacuum installation</t>
  </si>
  <si>
    <t>Analysis of the Optimization Possibilities to Recover the Powdery Wastes Containing Iron and Carbon</t>
  </si>
  <si>
    <t xml:space="preserve"> International Conference on Numerical Analysis and Applied Mathematics (ICNAAM) Location: Rhodes, GREECE Date: SEP 23-29, 2015</t>
  </si>
  <si>
    <t>Optimization of synthetic slag additions used in continuous casting of steel</t>
  </si>
  <si>
    <t>6th International Conference on Advanced Materials and Structures (AMS 2015) Timişoara; Romania; 16 -17 October 2015, Solid State Phenomena 254, 176-181</t>
  </si>
  <si>
    <t>Research on composite materials used for brake shoes manufacture</t>
  </si>
  <si>
    <t>6th International Conference on Advanced Materials and Structures (AMS 2015) Timişoara; Romania; 16 -17 October 2015, Solid State Phenomena 254, 207-211</t>
  </si>
  <si>
    <t>Simulation of solidification process for billet with phi 350mm section, continuous casted</t>
  </si>
  <si>
    <t>International Conference on Applied Sciences, ICAS, JUN 03-05, 2015, Military Econ Acad Wuhan, Wuhan, PEOPLES R CHINA, IOP Conference Series-Materials Science and Engineering, 106, 012034</t>
  </si>
  <si>
    <t>Research regarding to behavior on advanced plastic from rolling mills equipment</t>
  </si>
  <si>
    <t>International Conference on Applied Sciences, ICAS, JUN 03-05, 2015, Military Econ Acad Wuhan, Wuhan, PEOPLES R CHINA, IOP Conference Series-Materials Science and Engineering, 106, 012035</t>
  </si>
  <si>
    <t>Industrial research on the quality of brake shoes meant for rolling stock</t>
  </si>
  <si>
    <t>International Conference on Applied Sciences, ICAS, JUN 03-05, 2015, Military Econ Acad Wuhan, Wuhan, PEOPLES R CHINA, IOP Conference Series-Materials Science and Engineering, 106, 012016</t>
  </si>
  <si>
    <t>Researches on obtaining composite materials to be used in manufacturing brake pads</t>
  </si>
  <si>
    <t>International Conference on Applied Sciences, ICAS, JUN 03-05, 2015, Military Econ Acad Wuhan, Wuhan, PEOPLES R CHINA, IOP Conference Series-Materials Science and Engineering, 106, 012015</t>
  </si>
  <si>
    <t>The influence of the cast iron structure upon the hardness of brake shoes meant for the rolling sock</t>
  </si>
  <si>
    <t>International Conference on Applied Sciences,  ICAS october 2014, Hunedoara, Romania, IOP Conference Series: Materials Science and Engineering, 85, 012026</t>
  </si>
  <si>
    <t>The influence of chemical composition upon the hardness of brake shoes meant for rolling stock</t>
  </si>
  <si>
    <t xml:space="preserve">International Conference on Numerical Analysis and Applied Mathematics ICNAAM 22–28 September 2014, Rhodes, Greece, AIP Conference Proceedings, 1648, 680005 </t>
  </si>
  <si>
    <t>Brichetă cilindrică multicavă produsă din deşeuri feroase pulverulente şi mărunte</t>
  </si>
  <si>
    <t>Nr. 127756/30.08.2019, Universitatea Politehnica Timișoara</t>
  </si>
  <si>
    <t>Parteneriat dezvoltat pentru CONsilierea şi PRACTIca Studenţilor în vederea creşterii angajabilităţii lor  - CONPRACTIS</t>
  </si>
  <si>
    <t>Operaţional Sectorial Dezvoltare a resurselor umane 2007-2013</t>
  </si>
  <si>
    <t>POSDRU/189/2.1/G/156607</t>
  </si>
  <si>
    <t>Oana LUPU</t>
  </si>
  <si>
    <t>Flavius BUCUR</t>
  </si>
  <si>
    <t>Robert BUCEVSCHI</t>
  </si>
  <si>
    <t>Darius POPESCU</t>
  </si>
  <si>
    <t>Comisie de indrumare</t>
  </si>
  <si>
    <t>Cristina PACURAR</t>
  </si>
  <si>
    <t>Miruna MAGAON</t>
  </si>
  <si>
    <t>Corneliu BIRTOK BANEASA</t>
  </si>
  <si>
    <t>Mihai TODOR</t>
  </si>
  <si>
    <t>Letitia CANDA</t>
  </si>
  <si>
    <t>Sorina SERBAN</t>
  </si>
  <si>
    <t>International Conference on Applied Sciences (ICAS2015), 3–5 June 2015, Wuhan, China</t>
  </si>
  <si>
    <t>Journal of Environmental Management/Elsevier</t>
  </si>
  <si>
    <t>Journal of Traffic and Transportation Engineering/KeAi</t>
  </si>
  <si>
    <t>International Conference Accomplishments in Mechanical and Industrial Engineering DEMI 2017, 26 - 27 May  Banja Luca, Bosnia and Herzegovina</t>
  </si>
  <si>
    <t>Poluanti</t>
  </si>
  <si>
    <t>https://cv.upt.ro/course/view.php?id=1397</t>
  </si>
  <si>
    <t>Master An I IMDDIM</t>
  </si>
  <si>
    <t>Calitate, mediu si reciclarea componentelor AR</t>
  </si>
  <si>
    <t>https://cv.upt.ro/course/view.php?id=1549</t>
  </si>
  <si>
    <t>Master An II MTAIA</t>
  </si>
  <si>
    <t xml:space="preserve">International Conference on Applied Sciences (ICAS2019), 9-11 Mai 2019, Hunedoara </t>
  </si>
  <si>
    <t>International Conference on Applied Sciences (ICAS2018), 9-11 Mai 2018, Banja Luka, Bosnia and Herzegovina</t>
  </si>
  <si>
    <t>International Conference „Advanced Materials and Structures – AMS 28–31 March 2018, Timisoara, Romania</t>
  </si>
  <si>
    <t xml:space="preserve">International Conference on Applied Sciences (ICAS2017), 10-12 Mai 2017, Hunedoara </t>
  </si>
  <si>
    <t xml:space="preserve">International Conference on Applied Sciences (ICAS2016), 25-27 Mai 2016, Hunedoara </t>
  </si>
  <si>
    <t>International Conference of Numerical Analisis and Applied Mathematics ICNAAM 2016, 19-25 September 2016, Rhodes, Greece</t>
  </si>
  <si>
    <t>International Conference of Numerical Analisis and Applied Mathematics ICNAAM 2015, 23-29 September 2015, Rhodes, Greece</t>
  </si>
  <si>
    <t>Alexandru Bran, Universitatea Politehnica Bucuresti</t>
  </si>
  <si>
    <t>Cristian Puscasu, Universitatea Politehnica Bucuresti</t>
  </si>
  <si>
    <t>Buzduga Radu, Universitatea Politehnica Bucuresti</t>
  </si>
  <si>
    <t>Andrei Victor, Universitatea Politehnica Bucuresti</t>
  </si>
  <si>
    <t>Apostol Cristian, Universitatea Politehnica Bucuresti</t>
  </si>
  <si>
    <t>Gheorghiu Csaba, Universitatea Politehnica Timisoara</t>
  </si>
  <si>
    <t>Craciun Andrei, Universitatea Politehnica Timisoara</t>
  </si>
  <si>
    <t>Prodecan</t>
  </si>
  <si>
    <t>Facultatea de Inginerie Hunedoara</t>
  </si>
  <si>
    <t>Specializarea MTAIA</t>
  </si>
  <si>
    <t>Membru Sindicat</t>
  </si>
  <si>
    <t>Specializarea IVD</t>
  </si>
  <si>
    <t>Acord CIII-BA-1402</t>
  </si>
  <si>
    <t>Acord SEE 19-MOB-0025</t>
  </si>
  <si>
    <t>CEEPUS</t>
  </si>
  <si>
    <t>SEE</t>
  </si>
  <si>
    <t>Deplasare CIII-BA-1402,  University of Banja Luka - Bosnia si Hertegovina</t>
  </si>
  <si>
    <t>Concurs post vacant Flori Mihaela</t>
  </si>
  <si>
    <t xml:space="preserve">Admitere licenta </t>
  </si>
  <si>
    <t>Admitere  master</t>
  </si>
  <si>
    <t>Concurs post vacant Nicoara Mircea</t>
  </si>
  <si>
    <t>Concurs post vacant Milostean Daniela</t>
  </si>
  <si>
    <t>Medalie de aur</t>
  </si>
  <si>
    <t>Universitatea de Stiinte agricole si Medicina Veterinară Bucuresti</t>
  </si>
  <si>
    <t>Diploma de excelenta</t>
  </si>
  <si>
    <t>Medalia PROINVENT</t>
  </si>
  <si>
    <t>PROINVENT 2019</t>
  </si>
  <si>
    <t>EUROINVENT 2019</t>
  </si>
  <si>
    <t>Salonul Internațional de Invenții și Inovații, Timisoara</t>
  </si>
  <si>
    <t>SNSIM</t>
  </si>
  <si>
    <t>AGIR</t>
  </si>
  <si>
    <t xml:space="preserve">Activitate promovare FIH </t>
  </si>
  <si>
    <t>Noaptea Cercetatorilor Europeni</t>
  </si>
  <si>
    <t>Facultatea ALTFEL</t>
  </si>
  <si>
    <t>Puterea mintii creative</t>
  </si>
  <si>
    <t>Ziua portilor deschise FIH</t>
  </si>
  <si>
    <t>Activitate de modernizare Laborator Baza energetica si de materii prime</t>
  </si>
  <si>
    <t>Asigură-ți Viitorul prin Educație și Antreprenoriat / AVEA, Nr. 39168 / 29.05.2019, Coordonator Universitatea  Politehnica Timișoara</t>
  </si>
  <si>
    <t>POCU</t>
  </si>
  <si>
    <t xml:space="preserve"> AVEA, Nr. 39168 / 29.05.2019</t>
  </si>
  <si>
    <t>International Conference on Applied Sciences (ICAS 2018), Location: Univ Banja Luka, Banja Luke, BOSNIA &amp; HERCEG, MAY 09-11, 2018</t>
  </si>
  <si>
    <t>International Conference „Advanced Materials and Structures – AMS 16-17 October 2015, Timisoara, Romania</t>
  </si>
  <si>
    <t>Sponsorizare Philips - laborator Caracterizarea materialelor</t>
  </si>
  <si>
    <t>Sponsorizare pentru Fundatia Politehnica de la  ArcelorMittal Hunedoara - Conferinta AMS</t>
  </si>
  <si>
    <t>Sponsorizare pentru Asociatia Universitaria de la ArcelorMittal Hunedoara - Conferinta ICAS</t>
  </si>
  <si>
    <t>Sponsorizare pentru Asociatia Universitaria de la  ArcelorMittal Hunedoara -Conferinta ICAS</t>
  </si>
  <si>
    <t xml:space="preserve">Sponsorizare CristmarPlast Orastie </t>
  </si>
  <si>
    <t>Sponsorizare pentru Asociatia Universitaria de la  ArcelorMittal Hunedoara -Conferinta HD STUD</t>
  </si>
  <si>
    <t>Socalici Ana Virginia</t>
  </si>
  <si>
    <t>Ardelean Marius, Ardelean Erika, Socalici Ana Virginia,  Heput Teodor</t>
  </si>
  <si>
    <t>Socalici Ana Virginia, Ardelean Erika</t>
  </si>
  <si>
    <t>Profesor Socalici Ana Virginia</t>
  </si>
  <si>
    <t>Bucur Flavius, Putan Vasile, Socalici Ana Virginia, Josan Ana</t>
  </si>
  <si>
    <t>Birtok-Băneasă Corneliu, Budiul-Berghian Adina, Socalici Ana Virginia, Bucevschi Robert</t>
  </si>
  <si>
    <t>Socalici Ana Virginia, Ardelean Erika, Pascu Liviu, Putan Vasile</t>
  </si>
  <si>
    <t>Ardelean Erika, Socalici Ana Virginia, Pascu Liviu, Putan Vasile, Heput Teodor</t>
  </si>
  <si>
    <t>Socalici Ana Virginia, Liviu Pascu, Erika Ardelean, Teodor Heput</t>
  </si>
  <si>
    <t>Socalici Ana Virginia, Erika Popa, Vasile Putan, Florin Dragoi</t>
  </si>
  <si>
    <t>Socalici Ana Virginia, Ardelean Erika, Crisan Eugen, Heput Teodor</t>
  </si>
  <si>
    <t xml:space="preserve">Socalici Ana Virginia, Ardelean Erika, Strugariu Laura </t>
  </si>
  <si>
    <t>Ardelean Marius, Ardelean Erika, Josan Ana, Socalici Ana Virginia</t>
  </si>
  <si>
    <t>Bucevschi Robert, Socalici Ana Virginia, Budiul Berghian Adina, Birtok Baneasa Corneliu</t>
  </si>
  <si>
    <t>Bucur Flavius, Socalici Ana Virginia, Josan Ana, Putan Vasile</t>
  </si>
  <si>
    <t>Lupu Oana, Socalici Ana Virginia, Bucur Flavius, Ardelean E</t>
  </si>
  <si>
    <t>Ardelean Erika, Ardelean Marius,  Socalici Ana Virginia, Putan Vasile, Putan Adriana</t>
  </si>
  <si>
    <t>Lupu Oana, Zgripcea Laurentiu,  Socalici Ana Virginia, Popa Erika, Harau Carmen</t>
  </si>
  <si>
    <t>Lupu Oana, Zgripcea Laurentiu, Socalici Ana Virginia, Ardelean Erika</t>
  </si>
  <si>
    <t xml:space="preserve">Putan Vasile, Vilceanu Lucia, Socalici Ana Virginia, Putan Adriana </t>
  </si>
  <si>
    <t>Socalici Ana Virginia, Pascu Liviu, Ardelean Erika, Putan Vasile</t>
  </si>
  <si>
    <t>Ardelean Erika, Socalici Ana Virginia, Ardelean Marius, Serban Sorina, Vatasescu Mihail</t>
  </si>
  <si>
    <t xml:space="preserve"> Popescu Darius-Alexandru, Vilceanu Lucia, Socalici Ana Virginia</t>
  </si>
  <si>
    <t>Ardelean Marius, Lascutoni Alina, Ardelean Erika, Socalici Ana Virginia</t>
  </si>
  <si>
    <t>Popa Erika, Socalici Ana Virginia, Pascu Liviu, Ardelean Marius</t>
  </si>
  <si>
    <t>Ardelean Erika, Lăscuţoni Alina, Ardelean M, Socalici Ana Virginia, Hepuţ Teodor</t>
  </si>
  <si>
    <t>Ardelean Marius,  Ardelean Erika, Josan Ana, Popa Erika, Socalici Ana Virginia</t>
  </si>
  <si>
    <t xml:space="preserve">Popa Erika,  Pascu Liviu, Socalici Ana Virginia, Lăscuţoni Alina  </t>
  </si>
  <si>
    <t>Socalici Ana Virginia, Pascu Liviu, Ardelean Erika, Popa Erika</t>
  </si>
  <si>
    <t xml:space="preserve">Socalici Ana Virginia, Pascu Liviu, Popa Erika, Hepuţ Teodor </t>
  </si>
  <si>
    <t xml:space="preserve"> Pascu Liviu, Socalici Ana Virginia, Popa Erika, Crisan Eugen </t>
  </si>
  <si>
    <t>Hepuţ Teodor, Crisan Eugen, Ardelean Erika, Socalici Ana Virginia, Ardelean Marius</t>
  </si>
  <si>
    <t>DUNGAN Luisa Izabel, Catargiu Felicia, Popescu F, Cernescu L, Cioabla Adrian, Lontis N, Negrea P, Ruset D, Vetres I, Badarau R, Badea I, Cuntan C, Deaconu S, Ghita E, Herman M, Panoiu M,  Ursu Neamt, Tokar A, Angheluta C, Laza I, Trif-Tordai G, Tirian G, Socalici Ana Virginia, Rob R, Popa M, Popa G, Dinis C, Dan Mircea, Baciu I, Adamescu N, Filipas S, Pitiga M</t>
  </si>
  <si>
    <t>HERBAN Sorin, Sirbu Roxana, Macarie Izabela, Mihali Lavinia, Dungan Luisa, Bala Alina, Tamasila Matei, Tulcan Aurel, Socalici Ana Virginia, Stanciu Loredana, Dan Daniel, Dumitrel Alina, Mitiu Iovan, Musuroi Sorin, Grecea Daniel, Ruset Vasile, Serban Aurel, Grecea Carmen, Dragomir Mugurel, Cadariu Brailoiu Liviu</t>
  </si>
  <si>
    <t>Concurs post vacant Buzdugan Dragos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</si>
</sst>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3">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s>
  <cellStyleXfs count="3">
    <xf numFmtId="0" fontId="0" fillId="0" borderId="0"/>
    <xf numFmtId="0" fontId="17" fillId="0" borderId="0" applyNumberFormat="0" applyFill="0" applyBorder="0" applyAlignment="0" applyProtection="0">
      <alignment vertical="top"/>
      <protection locked="0"/>
    </xf>
    <xf numFmtId="0" fontId="32" fillId="5" borderId="51" applyNumberFormat="0" applyAlignment="0" applyProtection="0"/>
  </cellStyleXfs>
  <cellXfs count="618">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0" fontId="0" fillId="0" borderId="1" xfId="0" applyFill="1" applyBorder="1" applyAlignment="1">
      <alignment horizontal="center" vertical="center"/>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4"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NumberFormat="1" applyFont="1" applyBorder="1" applyAlignment="1" applyProtection="1">
      <alignment horizontal="center" vertical="center" wrapText="1"/>
      <protection locked="0"/>
    </xf>
    <xf numFmtId="0" fontId="28" fillId="0" borderId="0" xfId="0" applyFont="1" applyBorder="1" applyAlignment="1" applyProtection="1">
      <alignment horizontal="right" vertical="center" indent="1"/>
      <protection hidden="1"/>
    </xf>
    <xf numFmtId="0" fontId="0" fillId="0" borderId="0" xfId="0" applyBorder="1" applyProtection="1">
      <protection hidden="1"/>
    </xf>
    <xf numFmtId="0" fontId="0" fillId="0" borderId="0" xfId="0" applyProtection="1">
      <protection hidden="1"/>
    </xf>
    <xf numFmtId="0" fontId="0" fillId="0" borderId="0" xfId="0" applyBorder="1" applyProtection="1">
      <protection locked="0" hidden="1"/>
    </xf>
    <xf numFmtId="0" fontId="0" fillId="0" borderId="0" xfId="0" applyProtection="1">
      <protection locked="0" hidden="1"/>
    </xf>
    <xf numFmtId="0" fontId="0" fillId="0" borderId="0" xfId="0" applyBorder="1"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Border="1" applyAlignment="1" applyProtection="1">
      <alignment horizontal="right" vertical="center" indent="1"/>
      <protection locked="0" hidden="1"/>
    </xf>
    <xf numFmtId="0" fontId="0" fillId="0" borderId="0" xfId="0" applyBorder="1" applyAlignment="1" applyProtection="1">
      <alignment horizontal="left" indent="1"/>
      <protection locked="0" hidden="1"/>
    </xf>
    <xf numFmtId="0" fontId="0" fillId="0" borderId="0" xfId="0" applyAlignment="1" applyProtection="1">
      <alignment horizontal="right" vertical="center" indent="1"/>
      <protection locked="0" hidden="1"/>
    </xf>
    <xf numFmtId="0" fontId="12" fillId="0" borderId="0" xfId="0" applyFont="1" applyProtection="1"/>
    <xf numFmtId="0" fontId="0" fillId="0" borderId="0" xfId="0" applyProtection="1">
      <protection locked="0"/>
    </xf>
    <xf numFmtId="0" fontId="10" fillId="0" borderId="0" xfId="0" applyFont="1" applyProtection="1">
      <protection locked="0" hidden="1"/>
    </xf>
    <xf numFmtId="0" fontId="10" fillId="0" borderId="0" xfId="0" applyFont="1" applyBorder="1" applyProtection="1">
      <protection locked="0" hidden="1"/>
    </xf>
    <xf numFmtId="0" fontId="12" fillId="0" borderId="0" xfId="0" applyFont="1" applyAlignment="1" applyProtection="1">
      <alignment vertical="center"/>
      <protection locked="0" hidden="1"/>
    </xf>
    <xf numFmtId="0" fontId="12" fillId="0" borderId="0" xfId="0" applyFont="1" applyFill="1" applyAlignment="1" applyProtection="1">
      <alignment horizontal="center"/>
      <protection locked="0" hidden="1"/>
    </xf>
    <xf numFmtId="0" fontId="12" fillId="0" borderId="0" xfId="0" applyFont="1" applyProtection="1">
      <protection locked="0" hidden="1"/>
    </xf>
    <xf numFmtId="0" fontId="12" fillId="0" borderId="0" xfId="0" applyFont="1" applyAlignment="1" applyProtection="1">
      <alignment horizontal="center"/>
      <protection locked="0" hidden="1"/>
    </xf>
    <xf numFmtId="49" fontId="12" fillId="0" borderId="15" xfId="0" applyNumberFormat="1" applyFont="1" applyBorder="1" applyAlignment="1" applyProtection="1">
      <alignment horizontal="center" vertical="center" wrapText="1"/>
      <protection locked="0" hidden="1"/>
    </xf>
    <xf numFmtId="0" fontId="12" fillId="0" borderId="0" xfId="0" applyFont="1" applyBorder="1" applyProtection="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Border="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Border="1" applyProtection="1">
      <protection locked="0"/>
    </xf>
    <xf numFmtId="0" fontId="12" fillId="0" borderId="0" xfId="0" applyFont="1" applyAlignment="1" applyProtection="1">
      <alignment horizontal="center"/>
      <protection locked="0"/>
    </xf>
    <xf numFmtId="0" fontId="14" fillId="0" borderId="1" xfId="0" applyFont="1" applyBorder="1" applyAlignment="1" applyProtection="1">
      <alignment horizontal="center" vertical="center"/>
    </xf>
    <xf numFmtId="49" fontId="12" fillId="0" borderId="0" xfId="0" applyNumberFormat="1" applyFont="1" applyProtection="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pplyProtection="1">
      <alignment horizontal="center" vertical="center" wrapText="1"/>
    </xf>
    <xf numFmtId="1" fontId="12" fillId="0" borderId="1" xfId="0" applyNumberFormat="1" applyFont="1" applyBorder="1" applyAlignment="1" applyProtection="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0" fontId="12" fillId="0" borderId="0" xfId="0" applyFont="1" applyAlignme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pplyProtection="1">
      <alignment wrapText="1"/>
    </xf>
    <xf numFmtId="0" fontId="28" fillId="0" borderId="0" xfId="0" applyFont="1" applyProtection="1"/>
    <xf numFmtId="49" fontId="28" fillId="0" borderId="0" xfId="0" applyNumberFormat="1" applyFont="1" applyBorder="1" applyAlignment="1" applyProtection="1">
      <alignment wrapText="1"/>
    </xf>
    <xf numFmtId="49" fontId="28" fillId="0" borderId="0" xfId="0" applyNumberFormat="1" applyFont="1" applyAlignment="1" applyProtection="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Fill="1" applyBorder="1" applyAlignment="1" applyProtection="1">
      <alignment vertical="center"/>
      <protection hidden="1"/>
    </xf>
    <xf numFmtId="0" fontId="0" fillId="0" borderId="5" xfId="0" applyFill="1"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Fill="1" applyBorder="1" applyAlignment="1" applyProtection="1">
      <alignment vertical="center"/>
      <protection hidden="1"/>
    </xf>
    <xf numFmtId="0" fontId="0" fillId="0" borderId="6" xfId="0" applyFill="1" applyBorder="1" applyAlignment="1" applyProtection="1">
      <alignment horizontal="center" vertical="center"/>
      <protection hidden="1"/>
    </xf>
    <xf numFmtId="0" fontId="0" fillId="0" borderId="14" xfId="0" applyFill="1" applyBorder="1" applyAlignment="1" applyProtection="1">
      <alignment horizontal="center" vertical="center"/>
      <protection hidden="1"/>
    </xf>
    <xf numFmtId="0" fontId="0" fillId="0" borderId="7" xfId="0" applyFill="1" applyBorder="1" applyAlignment="1" applyProtection="1">
      <alignment horizontal="center" vertical="center"/>
      <protection hidden="1"/>
    </xf>
    <xf numFmtId="2" fontId="0" fillId="0" borderId="5" xfId="0" applyNumberFormat="1" applyFill="1" applyBorder="1" applyAlignment="1" applyProtection="1">
      <alignment horizontal="center" vertical="center"/>
      <protection hidden="1"/>
    </xf>
    <xf numFmtId="49" fontId="0" fillId="0" borderId="18" xfId="0" applyNumberFormat="1" applyFill="1" applyBorder="1" applyAlignment="1" applyProtection="1">
      <alignment vertical="center"/>
      <protection hidden="1"/>
    </xf>
    <xf numFmtId="2" fontId="0" fillId="0" borderId="46" xfId="0" applyNumberFormat="1" applyFill="1" applyBorder="1" applyAlignment="1" applyProtection="1">
      <alignment horizontal="center" vertical="center"/>
      <protection hidden="1"/>
    </xf>
    <xf numFmtId="2" fontId="0" fillId="0" borderId="6" xfId="0" applyNumberFormat="1" applyFill="1" applyBorder="1" applyAlignment="1" applyProtection="1">
      <alignment horizontal="center" vertical="center"/>
      <protection hidden="1"/>
    </xf>
    <xf numFmtId="49" fontId="0" fillId="0" borderId="11" xfId="0" applyNumberFormat="1" applyFill="1" applyBorder="1" applyAlignment="1" applyProtection="1">
      <alignment vertical="center"/>
      <protection hidden="1"/>
    </xf>
    <xf numFmtId="0" fontId="0" fillId="0" borderId="9" xfId="0" applyFill="1" applyBorder="1" applyAlignment="1" applyProtection="1">
      <alignment horizontal="center" vertical="center"/>
      <protection hidden="1"/>
    </xf>
    <xf numFmtId="0" fontId="0" fillId="0" borderId="10" xfId="0" applyFill="1" applyBorder="1" applyAlignment="1" applyProtection="1">
      <alignment horizontal="center" vertical="center"/>
      <protection hidden="1"/>
    </xf>
    <xf numFmtId="0" fontId="0" fillId="0" borderId="11" xfId="0" applyFill="1" applyBorder="1" applyAlignment="1" applyProtection="1">
      <alignment horizontal="center" vertical="center"/>
      <protection hidden="1"/>
    </xf>
    <xf numFmtId="0" fontId="0" fillId="0" borderId="18" xfId="0" applyFill="1" applyBorder="1" applyAlignment="1" applyProtection="1">
      <alignment horizontal="center" vertical="center"/>
      <protection hidden="1"/>
    </xf>
    <xf numFmtId="0" fontId="0" fillId="0" borderId="20" xfId="0" applyFill="1"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5"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7" xfId="0" applyBorder="1" applyAlignment="1" applyProtection="1">
      <alignment horizontal="center" vertical="center"/>
      <protection hidden="1"/>
    </xf>
    <xf numFmtId="49" fontId="0" fillId="0" borderId="0" xfId="0" applyNumberFormat="1" applyBorder="1" applyAlignment="1" applyProtection="1">
      <alignment vertical="center"/>
      <protection hidden="1"/>
    </xf>
    <xf numFmtId="0" fontId="0" fillId="0" borderId="0" xfId="0" applyBorder="1"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0" fontId="0" fillId="0" borderId="0" xfId="0" applyAlignment="1" applyProtection="1">
      <alignment horizontal="center"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Fill="1" applyBorder="1" applyAlignment="1" applyProtection="1">
      <alignment horizontal="left"/>
      <protection hidden="1"/>
    </xf>
    <xf numFmtId="0" fontId="24" fillId="0" borderId="1" xfId="0" applyFont="1" applyBorder="1" applyAlignment="1" applyProtection="1">
      <alignment horizontal="left"/>
      <protection hidden="1"/>
    </xf>
    <xf numFmtId="0" fontId="8" fillId="0" borderId="1" xfId="0" applyFont="1" applyFill="1" applyBorder="1" applyAlignment="1" applyProtection="1">
      <alignment horizontal="left"/>
      <protection hidden="1"/>
    </xf>
    <xf numFmtId="0" fontId="12" fillId="0" borderId="1" xfId="0" applyNumberFormat="1"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pplyProtection="1">
      <alignment horizontal="center" vertical="center" wrapText="1"/>
    </xf>
    <xf numFmtId="4" fontId="12" fillId="0" borderId="1" xfId="0" applyNumberFormat="1" applyFont="1" applyBorder="1" applyAlignment="1" applyProtection="1">
      <alignment horizontal="center" vertical="center" wrapText="1"/>
    </xf>
    <xf numFmtId="0" fontId="28" fillId="0" borderId="0" xfId="0" applyFont="1" applyBorder="1" applyAlignment="1" applyProtection="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1" xfId="2" applyProtection="1">
      <protection locked="0" hidden="1"/>
    </xf>
    <xf numFmtId="0" fontId="0" fillId="0" borderId="1" xfId="0" applyNumberFormat="1"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0" fillId="0" borderId="0" xfId="0" applyFont="1" applyBorder="1" applyAlignment="1" applyProtection="1">
      <alignment horizontal="left" vertical="center"/>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NumberFormat="1" applyFont="1" applyBorder="1" applyAlignment="1" applyProtection="1">
      <alignment horizontal="left" vertical="center" wrapText="1"/>
      <protection locked="0"/>
    </xf>
    <xf numFmtId="0" fontId="44" fillId="0" borderId="0" xfId="0" applyFont="1" applyAlignment="1">
      <alignment wrapText="1"/>
    </xf>
    <xf numFmtId="0" fontId="0" fillId="0" borderId="41" xfId="0" applyBorder="1"/>
    <xf numFmtId="0" fontId="0" fillId="0" borderId="38" xfId="0" applyBorder="1"/>
    <xf numFmtId="0" fontId="0" fillId="0" borderId="42" xfId="0" applyBorder="1"/>
    <xf numFmtId="0" fontId="0" fillId="0" borderId="21" xfId="0" applyBorder="1" applyAlignment="1">
      <alignment horizontal="center" vertical="center"/>
    </xf>
    <xf numFmtId="0" fontId="44" fillId="0" borderId="0"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0" xfId="0" applyBorder="1" applyAlignment="1">
      <alignment horizontal="center" vertical="center"/>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7"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7" xfId="0" applyBorder="1"/>
    <xf numFmtId="0" fontId="45" fillId="0" borderId="0" xfId="0" applyFont="1" applyAlignment="1">
      <alignment wrapText="1"/>
    </xf>
    <xf numFmtId="0" fontId="0" fillId="0" borderId="0" xfId="0" applyBorder="1"/>
    <xf numFmtId="0" fontId="0" fillId="0" borderId="34" xfId="0" applyBorder="1"/>
    <xf numFmtId="0" fontId="12" fillId="0" borderId="1" xfId="0" applyNumberFormat="1" applyFont="1" applyBorder="1" applyAlignment="1" applyProtection="1">
      <alignment horizontal="left" vertical="center" wrapText="1"/>
      <protection locked="0"/>
    </xf>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7" xfId="0" applyFont="1" applyBorder="1" applyAlignment="1">
      <alignment wrapText="1"/>
    </xf>
    <xf numFmtId="0" fontId="0" fillId="0" borderId="41" xfId="0" applyBorder="1" applyAlignment="1"/>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12" fillId="0" borderId="0" xfId="0" applyFont="1" applyAlignment="1" applyProtection="1">
      <alignment horizontal="left" vertical="center"/>
      <protection locked="0" hidden="1"/>
    </xf>
    <xf numFmtId="0" fontId="12" fillId="0" borderId="3" xfId="0" applyFont="1" applyBorder="1" applyAlignment="1" applyProtection="1">
      <alignment horizontal="left" vertical="center" wrapText="1"/>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7"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0" fillId="0" borderId="0" xfId="0" applyFont="1" applyBorder="1"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Fill="1" applyBorder="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ont="1"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Font="1" applyBorder="1" applyAlignment="1" applyProtection="1">
      <alignment horizontal="center" vertical="center" wrapText="1"/>
      <protection locked="0"/>
    </xf>
    <xf numFmtId="0" fontId="0" fillId="0" borderId="2" xfId="0" applyFont="1" applyBorder="1" applyAlignment="1" applyProtection="1">
      <alignment vertical="center" wrapText="1"/>
      <protection locked="0"/>
    </xf>
    <xf numFmtId="0" fontId="0" fillId="0" borderId="1" xfId="0" applyFont="1"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ont="1" applyFill="1" applyBorder="1" applyAlignment="1" applyProtection="1">
      <alignment vertical="center" wrapText="1"/>
      <protection locked="0"/>
    </xf>
    <xf numFmtId="0" fontId="0" fillId="7" borderId="12" xfId="0" applyFont="1"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ont="1" applyFill="1" applyBorder="1" applyAlignment="1" applyProtection="1">
      <alignment vertical="center" wrapText="1"/>
      <protection locked="0"/>
    </xf>
    <xf numFmtId="0" fontId="0" fillId="7" borderId="3" xfId="0" applyFont="1" applyFill="1" applyBorder="1" applyAlignment="1" applyProtection="1">
      <alignment horizontal="center" vertical="center" wrapText="1"/>
      <protection locked="0"/>
    </xf>
    <xf numFmtId="0" fontId="0" fillId="7" borderId="3" xfId="0" applyFont="1"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vertical="center" wrapText="1"/>
      <protection locked="0"/>
    </xf>
    <xf numFmtId="0" fontId="7" fillId="0" borderId="2" xfId="0" applyFont="1" applyFill="1" applyBorder="1" applyAlignment="1" applyProtection="1">
      <alignment horizontal="center" vertical="center" wrapText="1"/>
      <protection locked="0"/>
    </xf>
    <xf numFmtId="0" fontId="7" fillId="0" borderId="2" xfId="0" applyFont="1" applyFill="1" applyBorder="1" applyAlignment="1" applyProtection="1">
      <alignment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Fill="1" applyAlignment="1" applyProtection="1">
      <alignment horizontal="right" vertical="center" readingOrder="2"/>
    </xf>
    <xf numFmtId="0" fontId="10" fillId="0" borderId="0" xfId="0" applyFont="1" applyBorder="1" applyProtection="1">
      <protection locked="0"/>
    </xf>
    <xf numFmtId="0" fontId="12" fillId="0" borderId="0" xfId="0" applyFont="1" applyAlignment="1" applyProtection="1">
      <alignment horizontal="center" vertical="center"/>
      <protection locked="0"/>
    </xf>
    <xf numFmtId="0" fontId="12" fillId="0" borderId="0" xfId="0" applyFont="1" applyFill="1" applyAlignment="1" applyProtection="1">
      <alignment horizontal="center"/>
      <protection locked="0"/>
    </xf>
    <xf numFmtId="0" fontId="12" fillId="0" borderId="0" xfId="0" applyFont="1" applyBorder="1" applyAlignment="1" applyProtection="1">
      <alignment horizontal="center" vertical="center" wrapText="1"/>
      <protection locked="0"/>
    </xf>
    <xf numFmtId="49" fontId="12" fillId="0" borderId="0" xfId="0" applyNumberFormat="1" applyFont="1" applyBorder="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Border="1" applyAlignment="1" applyProtection="1">
      <alignment horizontal="center" vertical="center" wrapText="1"/>
      <protection locked="0"/>
    </xf>
    <xf numFmtId="2" fontId="12" fillId="0" borderId="0"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pplyProtection="1">
      <alignment horizontal="right" vertical="center"/>
    </xf>
    <xf numFmtId="0" fontId="12" fillId="0" borderId="1" xfId="0" applyFont="1" applyBorder="1" applyAlignment="1" applyProtection="1">
      <alignment horizontal="center" vertical="center" wrapText="1"/>
    </xf>
    <xf numFmtId="0" fontId="12" fillId="0" borderId="0" xfId="0" applyFont="1" applyAlignment="1" applyProtection="1">
      <alignment horizontal="right" vertical="center"/>
      <protection locked="0"/>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0" xfId="0" applyFont="1" applyFill="1" applyAlignment="1" applyProtection="1">
      <alignment horizontal="center"/>
      <protection locked="0"/>
    </xf>
    <xf numFmtId="0" fontId="14" fillId="0" borderId="0" xfId="0" applyFont="1" applyBorder="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3" fontId="12" fillId="0" borderId="0" xfId="0" applyNumberFormat="1" applyFont="1" applyBorder="1" applyAlignment="1" applyProtection="1">
      <alignment horizontal="center" vertical="center"/>
      <protection locked="0"/>
    </xf>
    <xf numFmtId="0" fontId="21" fillId="0" borderId="0" xfId="0" applyFont="1" applyAlignment="1" applyProtection="1">
      <alignment horizontal="center" vertical="center"/>
      <protection locked="0"/>
    </xf>
    <xf numFmtId="1" fontId="12" fillId="0" borderId="49"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9"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9"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7"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1"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7" xfId="0" applyFont="1" applyBorder="1" applyAlignment="1" applyProtection="1">
      <alignment wrapText="1"/>
      <protection hidden="1"/>
    </xf>
    <xf numFmtId="0" fontId="17" fillId="0" borderId="37" xfId="1" applyFont="1" applyBorder="1" applyAlignment="1" applyProtection="1">
      <alignment wrapText="1"/>
      <protection hidden="1"/>
    </xf>
    <xf numFmtId="0" fontId="34" fillId="0" borderId="37" xfId="0" applyFont="1" applyBorder="1" applyAlignment="1" applyProtection="1">
      <alignment wrapText="1"/>
      <protection hidden="1"/>
    </xf>
    <xf numFmtId="0" fontId="35" fillId="0" borderId="37"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left" vertical="center"/>
      <protection locked="0"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pplyProtection="1">
      <alignment horizontal="right" vertical="center" wrapText="1"/>
    </xf>
    <xf numFmtId="4" fontId="12" fillId="0" borderId="1" xfId="0" applyNumberFormat="1" applyFont="1" applyBorder="1" applyAlignment="1" applyProtection="1">
      <alignment horizontal="right" vertical="center" wrapText="1"/>
    </xf>
    <xf numFmtId="0" fontId="28" fillId="0" borderId="0" xfId="0" applyFont="1" applyBorder="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Alignment="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0" xfId="0" applyFont="1" applyAlignment="1" applyProtection="1">
      <alignment horizontal="right" vertical="center"/>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9" fontId="12" fillId="0" borderId="1" xfId="0" applyNumberFormat="1" applyFont="1" applyBorder="1" applyProtection="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left" vertical="center" wrapText="1"/>
      <protection locked="0"/>
    </xf>
    <xf numFmtId="1" fontId="12" fillId="0" borderId="3" xfId="0" applyNumberFormat="1" applyFont="1" applyBorder="1" applyAlignment="1" applyProtection="1">
      <alignment horizontal="center" vertical="center" wrapText="1"/>
      <protection locked="0"/>
    </xf>
    <xf numFmtId="4" fontId="12" fillId="0" borderId="1" xfId="0" applyNumberFormat="1"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0" xfId="0" applyFont="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49" fontId="12" fillId="0" borderId="0" xfId="0" applyNumberFormat="1" applyFont="1" applyAlignment="1" applyProtection="1">
      <alignment horizontal="center" vertical="center"/>
      <protection locked="0"/>
    </xf>
    <xf numFmtId="0" fontId="10" fillId="0" borderId="0" xfId="0" applyFont="1" applyAlignment="1" applyProtection="1">
      <alignment wrapText="1"/>
      <protection locked="0"/>
    </xf>
    <xf numFmtId="0" fontId="12" fillId="0" borderId="37" xfId="0" applyNumberFormat="1" applyFont="1" applyBorder="1" applyAlignment="1" applyProtection="1">
      <alignment horizontal="center" vertical="center" wrapText="1"/>
      <protection locked="0"/>
    </xf>
    <xf numFmtId="0" fontId="12" fillId="0" borderId="22"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Border="1" applyAlignment="1" applyProtection="1">
      <alignment vertical="center"/>
      <protection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12" fillId="0" borderId="0" xfId="0" applyNumberFormat="1" applyFont="1" applyBorder="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17" xfId="0" applyNumberFormat="1" applyFont="1" applyBorder="1" applyAlignment="1" applyProtection="1">
      <alignment horizontal="center" vertical="center" wrapText="1"/>
      <protection locked="0"/>
    </xf>
    <xf numFmtId="0" fontId="0" fillId="0" borderId="0" xfId="0" applyAlignment="1" applyProtection="1">
      <protection locked="0"/>
    </xf>
    <xf numFmtId="1" fontId="12" fillId="0" borderId="54"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4" fillId="0" borderId="1" xfId="0" applyFont="1" applyBorder="1" applyAlignment="1">
      <alignment horizontal="center" vertical="center"/>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9"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wrapText="1"/>
      <protection locked="0"/>
    </xf>
    <xf numFmtId="164" fontId="0" fillId="0" borderId="1" xfId="0" applyNumberFormat="1" applyFill="1" applyBorder="1" applyAlignment="1">
      <alignment horizontal="center" vertical="center"/>
    </xf>
    <xf numFmtId="0" fontId="21" fillId="12" borderId="3" xfId="0" applyNumberFormat="1"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12" fillId="0" borderId="1"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hidden="1"/>
    </xf>
    <xf numFmtId="0" fontId="12" fillId="0" borderId="1" xfId="0" applyFont="1" applyBorder="1" applyAlignment="1" applyProtection="1">
      <alignment horizontal="center" vertical="center" wrapText="1"/>
      <protection hidden="1"/>
    </xf>
    <xf numFmtId="0" fontId="12" fillId="0" borderId="1"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2" fillId="0" borderId="1" xfId="0" applyFont="1" applyBorder="1" applyAlignment="1" applyProtection="1">
      <alignment horizontal="center" vertical="center" wrapText="1"/>
      <protection hidden="1"/>
    </xf>
    <xf numFmtId="0" fontId="0"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NumberFormat="1" applyFont="1" applyFill="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pplyProtection="1">
      <alignment horizontal="right" vertical="center" wrapText="1" indent="1"/>
    </xf>
    <xf numFmtId="4" fontId="47" fillId="0" borderId="2" xfId="0" applyNumberFormat="1" applyFont="1" applyBorder="1" applyAlignment="1" applyProtection="1">
      <alignment horizontal="right" vertical="center" wrapText="1" indent="1"/>
    </xf>
    <xf numFmtId="4" fontId="46" fillId="0" borderId="1" xfId="0" applyNumberFormat="1" applyFont="1" applyBorder="1" applyAlignment="1" applyProtection="1">
      <alignment horizontal="right" vertical="center" wrapText="1" indent="1"/>
    </xf>
    <xf numFmtId="4" fontId="48" fillId="0" borderId="44" xfId="0" applyNumberFormat="1" applyFont="1" applyBorder="1" applyAlignment="1" applyProtection="1">
      <alignment horizontal="right" vertical="center" wrapText="1" indent="1"/>
    </xf>
    <xf numFmtId="4" fontId="46" fillId="0" borderId="12" xfId="0" applyNumberFormat="1" applyFont="1" applyBorder="1" applyAlignment="1" applyProtection="1">
      <alignment horizontal="right" vertical="center" wrapText="1" indent="1"/>
    </xf>
    <xf numFmtId="4" fontId="46" fillId="0" borderId="2" xfId="0" applyNumberFormat="1" applyFont="1" applyBorder="1" applyAlignment="1" applyProtection="1">
      <alignment horizontal="right" vertical="center" wrapText="1" indent="1"/>
    </xf>
    <xf numFmtId="4" fontId="46" fillId="8" borderId="1" xfId="0" applyNumberFormat="1" applyFont="1" applyFill="1" applyBorder="1" applyAlignment="1" applyProtection="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pplyProtection="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pplyProtection="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2" fillId="0" borderId="2" xfId="0" applyFont="1" applyFill="1" applyBorder="1" applyAlignment="1" applyProtection="1">
      <alignment vertical="center" wrapText="1"/>
      <protection locked="0"/>
    </xf>
    <xf numFmtId="0" fontId="2" fillId="0" borderId="2" xfId="0" applyFont="1" applyBorder="1" applyAlignment="1" applyProtection="1">
      <alignment vertical="center" wrapText="1"/>
      <protection locked="0"/>
    </xf>
    <xf numFmtId="0" fontId="2" fillId="0" borderId="1" xfId="0" applyFont="1" applyFill="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Fill="1" applyBorder="1" applyAlignment="1" applyProtection="1">
      <alignment horizontal="left" vertical="center"/>
      <protection locked="0"/>
    </xf>
    <xf numFmtId="0" fontId="0" fillId="6" borderId="1" xfId="0" applyFont="1"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ont="1" applyFill="1" applyBorder="1" applyAlignment="1" applyProtection="1">
      <alignment horizontal="left" vertical="center" wrapText="1"/>
      <protection locked="0"/>
    </xf>
    <xf numFmtId="0" fontId="0" fillId="7" borderId="12" xfId="0" applyFont="1" applyFill="1" applyBorder="1" applyAlignment="1" applyProtection="1">
      <alignment horizontal="left" vertical="center" wrapText="1"/>
      <protection locked="0"/>
    </xf>
    <xf numFmtId="0" fontId="0" fillId="7" borderId="3" xfId="0" applyFont="1"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0" fillId="0" borderId="0" xfId="0" applyAlignment="1" applyProtection="1">
      <alignment horizontal="left" vertical="center"/>
      <protection locked="0"/>
    </xf>
    <xf numFmtId="0" fontId="0" fillId="0" borderId="0" xfId="0" applyFont="1" applyAlignment="1" applyProtection="1">
      <alignment vertical="center"/>
      <protection locked="0"/>
    </xf>
    <xf numFmtId="0" fontId="2" fillId="0" borderId="2" xfId="0" quotePrefix="1" applyFont="1" applyBorder="1" applyAlignment="1" applyProtection="1">
      <alignment horizontal="center" vertical="center" wrapText="1"/>
      <protection locked="0"/>
    </xf>
    <xf numFmtId="0" fontId="13" fillId="0" borderId="0" xfId="0" applyFont="1" applyBorder="1" applyAlignment="1" applyProtection="1">
      <alignment horizontal="right" vertical="center" indent="1"/>
      <protection locked="0" hidden="1"/>
    </xf>
    <xf numFmtId="0" fontId="62" fillId="13" borderId="0" xfId="0" applyFont="1" applyFill="1" applyBorder="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12" fillId="0" borderId="0" xfId="0" applyFont="1" applyAlignment="1" applyProtection="1">
      <alignment horizontal="right" vertical="center"/>
      <protection locked="0" hidden="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49" fontId="21" fillId="0" borderId="3" xfId="0" applyNumberFormat="1" applyFont="1" applyBorder="1" applyAlignment="1" applyProtection="1">
      <alignment horizontal="left" vertical="center" wrapText="1"/>
      <protection locked="0"/>
    </xf>
    <xf numFmtId="0" fontId="21" fillId="0" borderId="1" xfId="0" applyFont="1" applyBorder="1" applyAlignment="1" applyProtection="1">
      <alignment horizontal="left"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17" fontId="0" fillId="0" borderId="0" xfId="0" applyNumberFormat="1" applyProtection="1">
      <protection locked="0"/>
    </xf>
    <xf numFmtId="0" fontId="57" fillId="9" borderId="33" xfId="0" applyFont="1" applyFill="1" applyBorder="1" applyAlignment="1" applyProtection="1">
      <alignment horizontal="center"/>
      <protection hidden="1"/>
    </xf>
    <xf numFmtId="0" fontId="56" fillId="9" borderId="50"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60" fillId="0" borderId="2" xfId="0" applyFont="1" applyFill="1" applyBorder="1" applyAlignment="1" applyProtection="1">
      <alignment horizontal="left" vertical="center" wrapText="1" indent="1"/>
      <protection locked="0"/>
    </xf>
    <xf numFmtId="0" fontId="60" fillId="0" borderId="12" xfId="0" applyFont="1" applyFill="1" applyBorder="1" applyAlignment="1" applyProtection="1">
      <alignment horizontal="left" vertical="center" wrapText="1" indent="1"/>
      <protection locked="0"/>
    </xf>
    <xf numFmtId="0" fontId="60" fillId="0" borderId="3" xfId="0" applyFont="1" applyFill="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49" fontId="0" fillId="0" borderId="25" xfId="0" applyNumberFormat="1" applyFill="1" applyBorder="1" applyAlignment="1" applyProtection="1">
      <alignment horizontal="left" vertical="center"/>
      <protection hidden="1"/>
    </xf>
    <xf numFmtId="49" fontId="0" fillId="0" borderId="47" xfId="0" applyNumberFormat="1" applyFill="1" applyBorder="1" applyAlignment="1" applyProtection="1">
      <alignment horizontal="left" vertical="center"/>
      <protection hidden="1"/>
    </xf>
    <xf numFmtId="49" fontId="0" fillId="0" borderId="32" xfId="0" applyNumberFormat="1" applyFill="1" applyBorder="1" applyAlignment="1" applyProtection="1">
      <alignment horizontal="left" vertical="center"/>
      <protection hidden="1"/>
    </xf>
    <xf numFmtId="49" fontId="0" fillId="0" borderId="20" xfId="0" applyNumberFormat="1" applyFill="1" applyBorder="1" applyAlignment="1" applyProtection="1">
      <alignment horizontal="left" vertical="center"/>
      <protection hidden="1"/>
    </xf>
    <xf numFmtId="49" fontId="0" fillId="0" borderId="18" xfId="0" applyNumberFormat="1" applyFill="1" applyBorder="1" applyAlignment="1" applyProtection="1">
      <alignment horizontal="left" vertical="center"/>
      <protection hidden="1"/>
    </xf>
    <xf numFmtId="49" fontId="0" fillId="0" borderId="23" xfId="0" applyNumberFormat="1" applyFill="1" applyBorder="1" applyAlignment="1" applyProtection="1">
      <alignment horizontal="left" vertical="center"/>
      <protection hidden="1"/>
    </xf>
    <xf numFmtId="49" fontId="0" fillId="0" borderId="31" xfId="0" applyNumberFormat="1" applyFill="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1" xfId="0" applyFont="1" applyBorder="1" applyAlignment="1" applyProtection="1">
      <alignment horizontal="center" vertical="center" wrapText="1"/>
      <protection locked="0"/>
    </xf>
    <xf numFmtId="0" fontId="12" fillId="0" borderId="38" xfId="0" applyFont="1" applyBorder="1" applyAlignment="1" applyProtection="1">
      <alignment horizontal="center" vertical="center" wrapText="1"/>
      <protection locked="0"/>
    </xf>
    <xf numFmtId="0" fontId="12" fillId="0" borderId="42" xfId="0" applyFont="1" applyBorder="1" applyAlignment="1" applyProtection="1">
      <alignment horizontal="center" vertical="center"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0" fontId="21" fillId="10" borderId="53" xfId="0" applyFont="1" applyFill="1" applyBorder="1" applyAlignment="1" applyProtection="1">
      <alignment horizontal="center" vertical="center"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50" xfId="0" applyFont="1" applyBorder="1" applyAlignment="1" applyProtection="1">
      <alignment horizontal="center" vertical="center" wrapText="1"/>
      <protection locked="0"/>
    </xf>
    <xf numFmtId="0" fontId="12" fillId="0" borderId="0"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8"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12" fillId="0" borderId="36" xfId="0" applyFont="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1" xfId="0" applyFont="1" applyBorder="1" applyAlignment="1" applyProtection="1">
      <alignment horizontal="center" vertical="center" wrapText="1"/>
      <protection hidden="1"/>
    </xf>
    <xf numFmtId="0" fontId="12" fillId="0" borderId="15" xfId="0" applyNumberFormat="1" applyFont="1" applyBorder="1" applyAlignment="1" applyProtection="1">
      <alignment horizontal="center" vertical="center" wrapText="1"/>
      <protection locked="0"/>
    </xf>
    <xf numFmtId="0"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heetViews>
  <sheetFormatPr defaultColWidth="9.109375" defaultRowHeight="15.6"/>
  <cols>
    <col min="1" max="1" width="117.109375" style="94" customWidth="1"/>
    <col min="2" max="16384" width="9.109375" style="92"/>
  </cols>
  <sheetData>
    <row r="1" spans="1:1">
      <c r="A1" s="91" t="s">
        <v>496</v>
      </c>
    </row>
    <row r="2" spans="1:1">
      <c r="A2" s="93" t="s">
        <v>494</v>
      </c>
    </row>
    <row r="3" spans="1:1">
      <c r="A3" s="94" t="s">
        <v>495</v>
      </c>
    </row>
    <row r="4" spans="1:1">
      <c r="A4" s="94" t="s">
        <v>540</v>
      </c>
    </row>
    <row r="5" spans="1:1">
      <c r="A5" s="94" t="s">
        <v>553</v>
      </c>
    </row>
    <row r="6" spans="1:1">
      <c r="A6" s="94" t="s">
        <v>1016</v>
      </c>
    </row>
    <row r="7" spans="1:1" ht="14.25" customHeight="1">
      <c r="A7" s="94" t="s">
        <v>1017</v>
      </c>
    </row>
  </sheetData>
  <sheetProtection algorithmName="SHA-512" hashValue="AKh1+QRLME0Unn9Ts2QtR3M7qUVtRHW7Y8CikgtVE5SfhVqx+dwa1RxDT2il1o5xFfJ8dsg3Fz/o9fYbipeenA==" saltValue="tDZyLNswSKoKsX+rqdHRIQ==" spinCount="100000" sheet="1" objects="1" scenarios="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B10" sqref="B10:H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Inginerie din Hunedoara</v>
      </c>
      <c r="E2" s="61"/>
      <c r="F2" s="61"/>
      <c r="H2" s="62"/>
      <c r="I2" s="63"/>
      <c r="K2" s="62"/>
      <c r="M2" s="289"/>
      <c r="N2" s="289"/>
      <c r="O2" s="289"/>
    </row>
    <row r="3" spans="1:16" s="60" customFormat="1">
      <c r="A3" s="346" t="str">
        <f>IF(ISBLANK(departament),"","Departamentul " &amp; departament)</f>
        <v>Departamentul Inginerie și Management din Hunedoara</v>
      </c>
      <c r="E3" s="61"/>
      <c r="F3" s="61"/>
      <c r="H3" s="62"/>
      <c r="I3" s="63"/>
      <c r="K3" s="62"/>
      <c r="M3" s="289"/>
      <c r="N3" s="289"/>
      <c r="O3" s="289"/>
    </row>
    <row r="4" spans="1:16">
      <c r="A4" s="540" t="s">
        <v>784</v>
      </c>
      <c r="B4" s="540"/>
      <c r="C4" s="540"/>
      <c r="D4" s="540"/>
      <c r="E4" s="540"/>
      <c r="F4" s="540"/>
      <c r="G4" s="540"/>
      <c r="H4" s="540"/>
      <c r="I4" s="540"/>
      <c r="J4" s="226"/>
      <c r="K4" s="226"/>
      <c r="L4" s="226"/>
      <c r="M4" s="226"/>
      <c r="N4" s="64"/>
      <c r="O4" s="291"/>
    </row>
    <row r="5" spans="1:16">
      <c r="A5" s="540" t="s">
        <v>654</v>
      </c>
      <c r="B5" s="540"/>
      <c r="C5" s="540"/>
      <c r="D5" s="540"/>
      <c r="E5" s="540"/>
      <c r="F5" s="540"/>
      <c r="G5" s="540"/>
      <c r="H5" s="540"/>
      <c r="I5" s="540"/>
      <c r="J5" s="226"/>
      <c r="K5" s="226"/>
      <c r="L5" s="226"/>
      <c r="M5" s="226"/>
      <c r="N5" s="64"/>
    </row>
    <row r="6" spans="1:16" ht="13.5" customHeight="1">
      <c r="E6" s="64"/>
      <c r="F6" s="64"/>
      <c r="H6" s="64"/>
      <c r="I6" s="301"/>
      <c r="J6" s="347" t="str">
        <f>CONCATENATE(functie," ",nume_candidat)</f>
        <v>Profesor Socalici Ana Virginia</v>
      </c>
      <c r="N6" s="64"/>
    </row>
    <row r="7" spans="1:16" ht="18.75" customHeight="1">
      <c r="A7" s="537" t="s">
        <v>338</v>
      </c>
      <c r="B7" s="537" t="s">
        <v>0</v>
      </c>
      <c r="C7" s="537" t="s">
        <v>545</v>
      </c>
      <c r="D7" s="537" t="s">
        <v>16</v>
      </c>
      <c r="E7" s="538" t="s">
        <v>17</v>
      </c>
      <c r="F7" s="543" t="s">
        <v>2</v>
      </c>
      <c r="G7" s="537" t="s">
        <v>18</v>
      </c>
      <c r="H7" s="538" t="s">
        <v>546</v>
      </c>
      <c r="I7" s="537" t="s">
        <v>544</v>
      </c>
      <c r="J7" s="537"/>
      <c r="K7" s="537" t="s">
        <v>4</v>
      </c>
      <c r="L7" s="537"/>
      <c r="M7" s="541" t="s">
        <v>48</v>
      </c>
      <c r="N7" s="542"/>
      <c r="O7" s="544" t="s">
        <v>541</v>
      </c>
      <c r="P7" s="545" t="s">
        <v>551</v>
      </c>
    </row>
    <row r="8" spans="1:16" ht="45.7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4"/>
      <c r="P8" s="545"/>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IF(OR($B10="",$C10="",$D10="",$E10="",$F10&lt;an_initial,$F10&gt;an_final,$O10=FALSE),"",IF($H10="",CS_STR_ALTE*$G10/P10,CS_STR_ALTE*$H10))</f>
        <v/>
      </c>
      <c r="J10" s="16" t="str">
        <f t="shared" ref="J10:J73" si="2">IF(OR($B10="",$C10="",$D10="",$E10="",$F10="",$F10&gt;an_final,$O10=FALSE),"",IF($H10="",CS_STR_ALTE*$G10/P10,CS_STR_ALTE*$H10))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IF(OR($B74="",$C74="",$D74="",$E74="",$F74&lt;an_initial,$F74&gt;an_final,$O74=FALSE),"",IF($H74="",CS_STR_ALTE*$G74/P74,CS_STR_ALTE*$H74))</f>
        <v/>
      </c>
      <c r="J74" s="16" t="str">
        <f t="shared" ref="J74:J137" si="10">IF(OR($B74="",$C74="",$D74="",$E74="",$F74="",$F74&gt;an_final,$O74=FALSE),"",IF($H74="",CS_STR_ALTE*$G74/P74,CS_STR_ALTE*$H74))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ref="M100:M150" si="11">IF(OR($B100="",$C100="",$D100="",$E100="",$F100="",$F100&gt;an_final,$O100=FALSE),"",IF($H100="",$G100/P100,$H100))</f>
        <v/>
      </c>
      <c r="N100" s="58" t="str">
        <f t="shared" ref="N100:N150" si="12">IF(OR($B100="",$C100="",$D100="",$E100="",$F100="",$F100&lt;an_initial,$F100&gt;an_final,$O100=FALSE),"",IF($H100="",$G100/P100,$H100))</f>
        <v/>
      </c>
      <c r="O100" s="349" t="b">
        <f t="shared" si="7"/>
        <v>0</v>
      </c>
      <c r="P100" s="350">
        <f t="shared" ref="P100:P150" si="13">LEN(B100)-LEN(SUBSTITUTE(B100,",",""))+1</f>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11"/>
        <v/>
      </c>
      <c r="N101" s="58" t="str">
        <f t="shared" si="12"/>
        <v/>
      </c>
      <c r="O101" s="349" t="b">
        <f t="shared" si="7"/>
        <v>0</v>
      </c>
      <c r="P101" s="350">
        <f t="shared" si="13"/>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11"/>
        <v/>
      </c>
      <c r="N102" s="58" t="str">
        <f t="shared" si="12"/>
        <v/>
      </c>
      <c r="O102" s="349" t="b">
        <f t="shared" si="7"/>
        <v>0</v>
      </c>
      <c r="P102" s="350">
        <f t="shared" si="13"/>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11"/>
        <v/>
      </c>
      <c r="N103" s="58" t="str">
        <f t="shared" si="12"/>
        <v/>
      </c>
      <c r="O103" s="349" t="b">
        <f t="shared" si="7"/>
        <v>0</v>
      </c>
      <c r="P103" s="350">
        <f t="shared" si="13"/>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11"/>
        <v/>
      </c>
      <c r="N104" s="58" t="str">
        <f t="shared" si="12"/>
        <v/>
      </c>
      <c r="O104" s="349" t="b">
        <f t="shared" si="7"/>
        <v>0</v>
      </c>
      <c r="P104" s="350">
        <f t="shared" si="13"/>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11"/>
        <v/>
      </c>
      <c r="N105" s="58" t="str">
        <f t="shared" si="12"/>
        <v/>
      </c>
      <c r="O105" s="349" t="b">
        <f t="shared" si="7"/>
        <v>0</v>
      </c>
      <c r="P105" s="350">
        <f t="shared" si="13"/>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11"/>
        <v/>
      </c>
      <c r="N106" s="58" t="str">
        <f t="shared" si="12"/>
        <v/>
      </c>
      <c r="O106" s="349" t="b">
        <f t="shared" si="7"/>
        <v>0</v>
      </c>
      <c r="P106" s="350">
        <f t="shared" si="13"/>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11"/>
        <v/>
      </c>
      <c r="N107" s="58" t="str">
        <f t="shared" si="12"/>
        <v/>
      </c>
      <c r="O107" s="349" t="b">
        <f t="shared" si="7"/>
        <v>0</v>
      </c>
      <c r="P107" s="350">
        <f t="shared" si="13"/>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11"/>
        <v/>
      </c>
      <c r="N108" s="58" t="str">
        <f t="shared" si="12"/>
        <v/>
      </c>
      <c r="O108" s="349" t="b">
        <f t="shared" si="7"/>
        <v>0</v>
      </c>
      <c r="P108" s="350">
        <f t="shared" si="13"/>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11"/>
        <v/>
      </c>
      <c r="N109" s="58" t="str">
        <f t="shared" si="12"/>
        <v/>
      </c>
      <c r="O109" s="349" t="b">
        <f t="shared" si="7"/>
        <v>0</v>
      </c>
      <c r="P109" s="350">
        <f t="shared" si="13"/>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11"/>
        <v/>
      </c>
      <c r="N110" s="58" t="str">
        <f t="shared" si="12"/>
        <v/>
      </c>
      <c r="O110" s="349" t="b">
        <f t="shared" si="7"/>
        <v>0</v>
      </c>
      <c r="P110" s="350">
        <f t="shared" si="13"/>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11"/>
        <v/>
      </c>
      <c r="N111" s="58" t="str">
        <f t="shared" si="12"/>
        <v/>
      </c>
      <c r="O111" s="349" t="b">
        <f t="shared" si="7"/>
        <v>0</v>
      </c>
      <c r="P111" s="350">
        <f t="shared" si="13"/>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11"/>
        <v/>
      </c>
      <c r="N112" s="58" t="str">
        <f t="shared" si="12"/>
        <v/>
      </c>
      <c r="O112" s="349" t="b">
        <f t="shared" si="7"/>
        <v>0</v>
      </c>
      <c r="P112" s="350">
        <f t="shared" si="13"/>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11"/>
        <v/>
      </c>
      <c r="N113" s="58" t="str">
        <f t="shared" si="12"/>
        <v/>
      </c>
      <c r="O113" s="349" t="b">
        <f t="shared" si="7"/>
        <v>0</v>
      </c>
      <c r="P113" s="350">
        <f t="shared" si="13"/>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11"/>
        <v/>
      </c>
      <c r="N114" s="58" t="str">
        <f t="shared" si="12"/>
        <v/>
      </c>
      <c r="O114" s="349" t="b">
        <f t="shared" si="7"/>
        <v>0</v>
      </c>
      <c r="P114" s="350">
        <f t="shared" si="13"/>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11"/>
        <v/>
      </c>
      <c r="N115" s="58" t="str">
        <f t="shared" si="12"/>
        <v/>
      </c>
      <c r="O115" s="349" t="b">
        <f t="shared" si="7"/>
        <v>0</v>
      </c>
      <c r="P115" s="350">
        <f t="shared" si="13"/>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11"/>
        <v/>
      </c>
      <c r="N116" s="58" t="str">
        <f t="shared" si="12"/>
        <v/>
      </c>
      <c r="O116" s="349" t="b">
        <f t="shared" si="7"/>
        <v>0</v>
      </c>
      <c r="P116" s="350">
        <f t="shared" si="13"/>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11"/>
        <v/>
      </c>
      <c r="N117" s="58" t="str">
        <f t="shared" si="12"/>
        <v/>
      </c>
      <c r="O117" s="349" t="b">
        <f t="shared" si="7"/>
        <v>0</v>
      </c>
      <c r="P117" s="350">
        <f t="shared" si="13"/>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11"/>
        <v/>
      </c>
      <c r="N118" s="58" t="str">
        <f t="shared" si="12"/>
        <v/>
      </c>
      <c r="O118" s="349" t="b">
        <f t="shared" si="7"/>
        <v>0</v>
      </c>
      <c r="P118" s="350">
        <f t="shared" si="13"/>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11"/>
        <v/>
      </c>
      <c r="N119" s="58" t="str">
        <f t="shared" si="12"/>
        <v/>
      </c>
      <c r="O119" s="349" t="b">
        <f t="shared" si="7"/>
        <v>0</v>
      </c>
      <c r="P119" s="350">
        <f t="shared" si="13"/>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11"/>
        <v/>
      </c>
      <c r="N120" s="58" t="str">
        <f t="shared" si="12"/>
        <v/>
      </c>
      <c r="O120" s="349" t="b">
        <f t="shared" si="7"/>
        <v>0</v>
      </c>
      <c r="P120" s="350">
        <f t="shared" si="13"/>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11"/>
        <v/>
      </c>
      <c r="N121" s="58" t="str">
        <f t="shared" si="12"/>
        <v/>
      </c>
      <c r="O121" s="349" t="b">
        <f t="shared" si="7"/>
        <v>0</v>
      </c>
      <c r="P121" s="350">
        <f t="shared" si="13"/>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11"/>
        <v/>
      </c>
      <c r="N122" s="58" t="str">
        <f t="shared" si="12"/>
        <v/>
      </c>
      <c r="O122" s="349" t="b">
        <f t="shared" si="7"/>
        <v>0</v>
      </c>
      <c r="P122" s="350">
        <f t="shared" si="13"/>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11"/>
        <v/>
      </c>
      <c r="N123" s="58" t="str">
        <f t="shared" si="12"/>
        <v/>
      </c>
      <c r="O123" s="349" t="b">
        <f t="shared" si="7"/>
        <v>0</v>
      </c>
      <c r="P123" s="350">
        <f t="shared" si="13"/>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11"/>
        <v/>
      </c>
      <c r="N124" s="58" t="str">
        <f t="shared" si="12"/>
        <v/>
      </c>
      <c r="O124" s="349" t="b">
        <f t="shared" si="7"/>
        <v>0</v>
      </c>
      <c r="P124" s="350">
        <f t="shared" si="13"/>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11"/>
        <v/>
      </c>
      <c r="N125" s="58" t="str">
        <f t="shared" si="12"/>
        <v/>
      </c>
      <c r="O125" s="349" t="b">
        <f t="shared" si="7"/>
        <v>0</v>
      </c>
      <c r="P125" s="350">
        <f t="shared" si="13"/>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11"/>
        <v/>
      </c>
      <c r="N126" s="58" t="str">
        <f t="shared" si="12"/>
        <v/>
      </c>
      <c r="O126" s="349" t="b">
        <f t="shared" si="7"/>
        <v>0</v>
      </c>
      <c r="P126" s="350">
        <f t="shared" si="13"/>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11"/>
        <v/>
      </c>
      <c r="N127" s="58" t="str">
        <f t="shared" si="12"/>
        <v/>
      </c>
      <c r="O127" s="349" t="b">
        <f t="shared" si="7"/>
        <v>0</v>
      </c>
      <c r="P127" s="350">
        <f t="shared" si="13"/>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11"/>
        <v/>
      </c>
      <c r="N128" s="58" t="str">
        <f t="shared" si="12"/>
        <v/>
      </c>
      <c r="O128" s="349" t="b">
        <f t="shared" si="7"/>
        <v>0</v>
      </c>
      <c r="P128" s="350">
        <f t="shared" si="13"/>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11"/>
        <v/>
      </c>
      <c r="N129" s="58" t="str">
        <f t="shared" si="12"/>
        <v/>
      </c>
      <c r="O129" s="349" t="b">
        <f t="shared" si="7"/>
        <v>0</v>
      </c>
      <c r="P129" s="350">
        <f t="shared" si="13"/>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11"/>
        <v/>
      </c>
      <c r="N130" s="58" t="str">
        <f t="shared" si="12"/>
        <v/>
      </c>
      <c r="O130" s="349" t="b">
        <f t="shared" si="7"/>
        <v>0</v>
      </c>
      <c r="P130" s="350">
        <f t="shared" si="13"/>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11"/>
        <v/>
      </c>
      <c r="N131" s="58" t="str">
        <f t="shared" si="12"/>
        <v/>
      </c>
      <c r="O131" s="349" t="b">
        <f t="shared" si="7"/>
        <v>0</v>
      </c>
      <c r="P131" s="350">
        <f t="shared" si="13"/>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11"/>
        <v/>
      </c>
      <c r="N132" s="58" t="str">
        <f t="shared" si="12"/>
        <v/>
      </c>
      <c r="O132" s="349" t="b">
        <f t="shared" si="7"/>
        <v>0</v>
      </c>
      <c r="P132" s="350">
        <f t="shared" si="13"/>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11"/>
        <v/>
      </c>
      <c r="N133" s="58" t="str">
        <f t="shared" si="12"/>
        <v/>
      </c>
      <c r="O133" s="349" t="b">
        <f t="shared" si="7"/>
        <v>0</v>
      </c>
      <c r="P133" s="350">
        <f t="shared" si="13"/>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11"/>
        <v/>
      </c>
      <c r="N134" s="58" t="str">
        <f t="shared" si="12"/>
        <v/>
      </c>
      <c r="O134" s="349" t="b">
        <f t="shared" si="7"/>
        <v>0</v>
      </c>
      <c r="P134" s="350">
        <f t="shared" si="13"/>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11"/>
        <v/>
      </c>
      <c r="N135" s="58" t="str">
        <f t="shared" si="12"/>
        <v/>
      </c>
      <c r="O135" s="349" t="b">
        <f t="shared" si="7"/>
        <v>0</v>
      </c>
      <c r="P135" s="350">
        <f t="shared" si="13"/>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11"/>
        <v/>
      </c>
      <c r="N136" s="58" t="str">
        <f t="shared" si="12"/>
        <v/>
      </c>
      <c r="O136" s="349" t="b">
        <f t="shared" si="7"/>
        <v>0</v>
      </c>
      <c r="P136" s="350">
        <f t="shared" si="13"/>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11"/>
        <v/>
      </c>
      <c r="N137" s="58" t="str">
        <f t="shared" si="12"/>
        <v/>
      </c>
      <c r="O137" s="349" t="b">
        <f t="shared" si="7"/>
        <v>0</v>
      </c>
      <c r="P137" s="350">
        <f t="shared" si="13"/>
        <v>1</v>
      </c>
    </row>
    <row r="138" spans="1:16">
      <c r="A138" s="143">
        <v>129</v>
      </c>
      <c r="B138" s="6"/>
      <c r="C138" s="6"/>
      <c r="D138" s="65"/>
      <c r="E138" s="217"/>
      <c r="F138" s="216"/>
      <c r="G138" s="216"/>
      <c r="H138" s="216"/>
      <c r="I138" s="16" t="str">
        <f t="shared" ref="I138:I201" si="14">IF(OR($B138="",$C138="",$D138="",$E138="",$F138&lt;an_initial,$F138&gt;an_final,$O138=FALSE),"",IF($H138="",CS_STR_ALTE*$G138/P138,CS_STR_ALTE*$H138))</f>
        <v/>
      </c>
      <c r="J138" s="16" t="str">
        <f t="shared" ref="J138:J201" si="15">IF(OR($B138="",$C138="",$D138="",$E138="",$F138="",$F138&gt;an_final,$O138=FALSE),"",IF($H138="",CS_STR_ALTE*$G138/P138,CS_STR_ALTE*$H138))</f>
        <v/>
      </c>
      <c r="K138" s="375" t="str">
        <f t="shared" si="3"/>
        <v/>
      </c>
      <c r="L138" s="58" t="str">
        <f t="shared" si="4"/>
        <v/>
      </c>
      <c r="M138" s="376" t="str">
        <f t="shared" si="11"/>
        <v/>
      </c>
      <c r="N138" s="58" t="str">
        <f t="shared" si="12"/>
        <v/>
      </c>
      <c r="O138" s="349" t="b">
        <f t="shared" si="7"/>
        <v>0</v>
      </c>
      <c r="P138" s="350">
        <f t="shared" si="13"/>
        <v>1</v>
      </c>
    </row>
    <row r="139" spans="1:16">
      <c r="A139" s="143">
        <v>130</v>
      </c>
      <c r="B139" s="6"/>
      <c r="C139" s="6"/>
      <c r="D139" s="65"/>
      <c r="E139" s="217"/>
      <c r="F139" s="216"/>
      <c r="G139" s="216"/>
      <c r="H139" s="216"/>
      <c r="I139" s="16" t="str">
        <f t="shared" si="14"/>
        <v/>
      </c>
      <c r="J139" s="16" t="str">
        <f t="shared" si="15"/>
        <v/>
      </c>
      <c r="K139" s="375" t="str">
        <f t="shared" si="3"/>
        <v/>
      </c>
      <c r="L139" s="58" t="str">
        <f t="shared" si="4"/>
        <v/>
      </c>
      <c r="M139" s="376" t="str">
        <f t="shared" si="11"/>
        <v/>
      </c>
      <c r="N139" s="58" t="str">
        <f t="shared" si="12"/>
        <v/>
      </c>
      <c r="O139" s="349" t="b">
        <f t="shared" si="7"/>
        <v>0</v>
      </c>
      <c r="P139" s="350">
        <f t="shared" si="13"/>
        <v>1</v>
      </c>
    </row>
    <row r="140" spans="1:16">
      <c r="A140" s="143">
        <v>131</v>
      </c>
      <c r="B140" s="6"/>
      <c r="C140" s="6"/>
      <c r="D140" s="65"/>
      <c r="E140" s="217"/>
      <c r="F140" s="216"/>
      <c r="G140" s="216"/>
      <c r="H140" s="216"/>
      <c r="I140" s="16" t="str">
        <f t="shared" si="14"/>
        <v/>
      </c>
      <c r="J140" s="16" t="str">
        <f t="shared" si="15"/>
        <v/>
      </c>
      <c r="K140" s="375" t="str">
        <f t="shared" si="3"/>
        <v/>
      </c>
      <c r="L140" s="58" t="str">
        <f t="shared" si="4"/>
        <v/>
      </c>
      <c r="M140" s="376" t="str">
        <f t="shared" si="11"/>
        <v/>
      </c>
      <c r="N140" s="58" t="str">
        <f t="shared" si="12"/>
        <v/>
      </c>
      <c r="O140" s="349" t="b">
        <f t="shared" si="7"/>
        <v>0</v>
      </c>
      <c r="P140" s="350">
        <f t="shared" si="13"/>
        <v>1</v>
      </c>
    </row>
    <row r="141" spans="1:16">
      <c r="A141" s="143">
        <v>132</v>
      </c>
      <c r="B141" s="6"/>
      <c r="C141" s="6"/>
      <c r="D141" s="65"/>
      <c r="E141" s="217"/>
      <c r="F141" s="216"/>
      <c r="G141" s="216"/>
      <c r="H141" s="216"/>
      <c r="I141" s="16" t="str">
        <f t="shared" si="14"/>
        <v/>
      </c>
      <c r="J141" s="16" t="str">
        <f t="shared" si="15"/>
        <v/>
      </c>
      <c r="K141" s="375" t="str">
        <f t="shared" si="3"/>
        <v/>
      </c>
      <c r="L141" s="58" t="str">
        <f t="shared" si="4"/>
        <v/>
      </c>
      <c r="M141" s="376" t="str">
        <f t="shared" si="11"/>
        <v/>
      </c>
      <c r="N141" s="58" t="str">
        <f t="shared" si="12"/>
        <v/>
      </c>
      <c r="O141" s="349" t="b">
        <f t="shared" si="7"/>
        <v>0</v>
      </c>
      <c r="P141" s="350">
        <f t="shared" si="13"/>
        <v>1</v>
      </c>
    </row>
    <row r="142" spans="1:16">
      <c r="A142" s="143">
        <v>133</v>
      </c>
      <c r="B142" s="6"/>
      <c r="C142" s="6"/>
      <c r="D142" s="65"/>
      <c r="E142" s="217"/>
      <c r="F142" s="216"/>
      <c r="G142" s="216"/>
      <c r="H142" s="216"/>
      <c r="I142" s="16" t="str">
        <f t="shared" si="14"/>
        <v/>
      </c>
      <c r="J142" s="16" t="str">
        <f t="shared" si="15"/>
        <v/>
      </c>
      <c r="K142" s="375" t="str">
        <f t="shared" si="3"/>
        <v/>
      </c>
      <c r="L142" s="58" t="str">
        <f t="shared" si="4"/>
        <v/>
      </c>
      <c r="M142" s="376" t="str">
        <f t="shared" si="11"/>
        <v/>
      </c>
      <c r="N142" s="58" t="str">
        <f t="shared" si="12"/>
        <v/>
      </c>
      <c r="O142" s="349" t="b">
        <f t="shared" si="7"/>
        <v>0</v>
      </c>
      <c r="P142" s="350">
        <f t="shared" si="13"/>
        <v>1</v>
      </c>
    </row>
    <row r="143" spans="1:16">
      <c r="A143" s="143">
        <v>134</v>
      </c>
      <c r="B143" s="6"/>
      <c r="C143" s="6"/>
      <c r="D143" s="65"/>
      <c r="E143" s="217"/>
      <c r="F143" s="216"/>
      <c r="G143" s="216"/>
      <c r="H143" s="216"/>
      <c r="I143" s="16" t="str">
        <f t="shared" si="14"/>
        <v/>
      </c>
      <c r="J143" s="16" t="str">
        <f t="shared" si="15"/>
        <v/>
      </c>
      <c r="K143" s="375" t="str">
        <f t="shared" si="3"/>
        <v/>
      </c>
      <c r="L143" s="58" t="str">
        <f t="shared" si="4"/>
        <v/>
      </c>
      <c r="M143" s="376" t="str">
        <f t="shared" si="11"/>
        <v/>
      </c>
      <c r="N143" s="58" t="str">
        <f t="shared" si="12"/>
        <v/>
      </c>
      <c r="O143" s="349" t="b">
        <f t="shared" si="7"/>
        <v>0</v>
      </c>
      <c r="P143" s="350">
        <f t="shared" si="13"/>
        <v>1</v>
      </c>
    </row>
    <row r="144" spans="1:16">
      <c r="A144" s="143">
        <v>135</v>
      </c>
      <c r="B144" s="6"/>
      <c r="C144" s="6"/>
      <c r="D144" s="65"/>
      <c r="E144" s="217"/>
      <c r="F144" s="216"/>
      <c r="G144" s="216"/>
      <c r="H144" s="216"/>
      <c r="I144" s="16" t="str">
        <f t="shared" si="14"/>
        <v/>
      </c>
      <c r="J144" s="16" t="str">
        <f t="shared" si="15"/>
        <v/>
      </c>
      <c r="K144" s="375" t="str">
        <f t="shared" si="3"/>
        <v/>
      </c>
      <c r="L144" s="58" t="str">
        <f t="shared" si="4"/>
        <v/>
      </c>
      <c r="M144" s="376" t="str">
        <f t="shared" si="11"/>
        <v/>
      </c>
      <c r="N144" s="58" t="str">
        <f t="shared" si="12"/>
        <v/>
      </c>
      <c r="O144" s="349" t="b">
        <f t="shared" si="7"/>
        <v>0</v>
      </c>
      <c r="P144" s="350">
        <f t="shared" si="13"/>
        <v>1</v>
      </c>
    </row>
    <row r="145" spans="1:16">
      <c r="A145" s="143">
        <v>136</v>
      </c>
      <c r="B145" s="6"/>
      <c r="C145" s="6"/>
      <c r="D145" s="65"/>
      <c r="E145" s="217"/>
      <c r="F145" s="216"/>
      <c r="G145" s="216"/>
      <c r="H145" s="216"/>
      <c r="I145" s="16" t="str">
        <f t="shared" si="14"/>
        <v/>
      </c>
      <c r="J145" s="16" t="str">
        <f t="shared" si="15"/>
        <v/>
      </c>
      <c r="K145" s="375" t="str">
        <f t="shared" si="3"/>
        <v/>
      </c>
      <c r="L145" s="58" t="str">
        <f t="shared" si="4"/>
        <v/>
      </c>
      <c r="M145" s="376" t="str">
        <f t="shared" si="11"/>
        <v/>
      </c>
      <c r="N145" s="58" t="str">
        <f t="shared" si="12"/>
        <v/>
      </c>
      <c r="O145" s="349" t="b">
        <f t="shared" si="7"/>
        <v>0</v>
      </c>
      <c r="P145" s="350">
        <f t="shared" si="13"/>
        <v>1</v>
      </c>
    </row>
    <row r="146" spans="1:16">
      <c r="A146" s="143">
        <v>137</v>
      </c>
      <c r="B146" s="6"/>
      <c r="C146" s="6"/>
      <c r="D146" s="65"/>
      <c r="E146" s="217"/>
      <c r="F146" s="216"/>
      <c r="G146" s="216"/>
      <c r="H146" s="216"/>
      <c r="I146" s="16" t="str">
        <f t="shared" si="14"/>
        <v/>
      </c>
      <c r="J146" s="16" t="str">
        <f t="shared" si="15"/>
        <v/>
      </c>
      <c r="K146" s="375" t="str">
        <f t="shared" si="3"/>
        <v/>
      </c>
      <c r="L146" s="58" t="str">
        <f t="shared" si="4"/>
        <v/>
      </c>
      <c r="M146" s="376" t="str">
        <f t="shared" si="11"/>
        <v/>
      </c>
      <c r="N146" s="58" t="str">
        <f t="shared" si="12"/>
        <v/>
      </c>
      <c r="O146" s="349" t="b">
        <f t="shared" si="7"/>
        <v>0</v>
      </c>
      <c r="P146" s="350">
        <f t="shared" si="13"/>
        <v>1</v>
      </c>
    </row>
    <row r="147" spans="1:16">
      <c r="A147" s="143">
        <v>138</v>
      </c>
      <c r="B147" s="6"/>
      <c r="C147" s="6"/>
      <c r="D147" s="65"/>
      <c r="E147" s="217"/>
      <c r="F147" s="216"/>
      <c r="G147" s="216"/>
      <c r="H147" s="216"/>
      <c r="I147" s="16" t="str">
        <f t="shared" si="14"/>
        <v/>
      </c>
      <c r="J147" s="16" t="str">
        <f t="shared" si="15"/>
        <v/>
      </c>
      <c r="K147" s="375" t="str">
        <f t="shared" si="3"/>
        <v/>
      </c>
      <c r="L147" s="58" t="str">
        <f t="shared" si="4"/>
        <v/>
      </c>
      <c r="M147" s="376" t="str">
        <f t="shared" si="11"/>
        <v/>
      </c>
      <c r="N147" s="58" t="str">
        <f t="shared" si="12"/>
        <v/>
      </c>
      <c r="O147" s="349" t="b">
        <f t="shared" si="7"/>
        <v>0</v>
      </c>
      <c r="P147" s="350">
        <f t="shared" si="13"/>
        <v>1</v>
      </c>
    </row>
    <row r="148" spans="1:16">
      <c r="A148" s="143">
        <v>139</v>
      </c>
      <c r="B148" s="6"/>
      <c r="C148" s="6"/>
      <c r="D148" s="65"/>
      <c r="E148" s="217"/>
      <c r="F148" s="216"/>
      <c r="G148" s="216"/>
      <c r="H148" s="216"/>
      <c r="I148" s="16" t="str">
        <f t="shared" si="14"/>
        <v/>
      </c>
      <c r="J148" s="16" t="str">
        <f t="shared" si="15"/>
        <v/>
      </c>
      <c r="K148" s="375" t="str">
        <f t="shared" si="3"/>
        <v/>
      </c>
      <c r="L148" s="58" t="str">
        <f t="shared" si="4"/>
        <v/>
      </c>
      <c r="M148" s="376" t="str">
        <f t="shared" si="11"/>
        <v/>
      </c>
      <c r="N148" s="58" t="str">
        <f t="shared" si="12"/>
        <v/>
      </c>
      <c r="O148" s="349" t="b">
        <f t="shared" si="7"/>
        <v>0</v>
      </c>
      <c r="P148" s="350">
        <f t="shared" si="13"/>
        <v>1</v>
      </c>
    </row>
    <row r="149" spans="1:16">
      <c r="A149" s="143">
        <v>140</v>
      </c>
      <c r="B149" s="6"/>
      <c r="C149" s="6"/>
      <c r="D149" s="65"/>
      <c r="E149" s="217"/>
      <c r="F149" s="216"/>
      <c r="G149" s="216"/>
      <c r="H149" s="216"/>
      <c r="I149" s="16" t="str">
        <f t="shared" si="14"/>
        <v/>
      </c>
      <c r="J149" s="16" t="str">
        <f t="shared" si="15"/>
        <v/>
      </c>
      <c r="K149" s="375" t="str">
        <f t="shared" si="3"/>
        <v/>
      </c>
      <c r="L149" s="58" t="str">
        <f t="shared" si="4"/>
        <v/>
      </c>
      <c r="M149" s="376" t="str">
        <f t="shared" si="11"/>
        <v/>
      </c>
      <c r="N149" s="58" t="str">
        <f t="shared" si="12"/>
        <v/>
      </c>
      <c r="O149" s="349" t="b">
        <f t="shared" si="7"/>
        <v>0</v>
      </c>
      <c r="P149" s="350">
        <f t="shared" si="13"/>
        <v>1</v>
      </c>
    </row>
    <row r="150" spans="1:16">
      <c r="A150" s="143">
        <v>141</v>
      </c>
      <c r="B150" s="6"/>
      <c r="C150" s="6"/>
      <c r="D150" s="65"/>
      <c r="E150" s="217"/>
      <c r="F150" s="216"/>
      <c r="G150" s="216"/>
      <c r="H150" s="216"/>
      <c r="I150" s="16" t="str">
        <f t="shared" si="14"/>
        <v/>
      </c>
      <c r="J150" s="16" t="str">
        <f t="shared" si="15"/>
        <v/>
      </c>
      <c r="K150" s="375" t="str">
        <f t="shared" si="3"/>
        <v/>
      </c>
      <c r="L150" s="58" t="str">
        <f t="shared" si="4"/>
        <v/>
      </c>
      <c r="M150" s="376" t="str">
        <f t="shared" si="11"/>
        <v/>
      </c>
      <c r="N150" s="58" t="str">
        <f t="shared" si="12"/>
        <v/>
      </c>
      <c r="O150" s="349" t="b">
        <f t="shared" si="7"/>
        <v>0</v>
      </c>
      <c r="P150" s="350">
        <f t="shared" si="13"/>
        <v>1</v>
      </c>
    </row>
    <row r="151" spans="1:16">
      <c r="A151" s="143">
        <v>142</v>
      </c>
      <c r="B151" s="6"/>
      <c r="C151" s="6"/>
      <c r="D151" s="65"/>
      <c r="E151" s="217"/>
      <c r="F151" s="216"/>
      <c r="G151" s="216"/>
      <c r="H151" s="216"/>
      <c r="I151" s="16" t="str">
        <f t="shared" si="14"/>
        <v/>
      </c>
      <c r="J151" s="16" t="str">
        <f t="shared" si="15"/>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4"/>
        <v/>
      </c>
      <c r="J152" s="16" t="str">
        <f t="shared" si="15"/>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4"/>
        <v/>
      </c>
      <c r="J153" s="16" t="str">
        <f t="shared" si="15"/>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4"/>
        <v/>
      </c>
      <c r="J154" s="16" t="str">
        <f t="shared" si="15"/>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4"/>
        <v/>
      </c>
      <c r="J155" s="16" t="str">
        <f t="shared" si="15"/>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4"/>
        <v/>
      </c>
      <c r="J156" s="16" t="str">
        <f t="shared" si="15"/>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4"/>
        <v/>
      </c>
      <c r="J157" s="16" t="str">
        <f t="shared" si="15"/>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4"/>
        <v/>
      </c>
      <c r="J158" s="16" t="str">
        <f t="shared" si="15"/>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4"/>
        <v/>
      </c>
      <c r="J159" s="16" t="str">
        <f t="shared" si="15"/>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4"/>
        <v/>
      </c>
      <c r="J160" s="16" t="str">
        <f t="shared" si="15"/>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4"/>
        <v/>
      </c>
      <c r="J161" s="16" t="str">
        <f t="shared" si="15"/>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4"/>
        <v/>
      </c>
      <c r="J162" s="16" t="str">
        <f t="shared" si="15"/>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4"/>
        <v/>
      </c>
      <c r="J163" s="16" t="str">
        <f t="shared" si="15"/>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4"/>
        <v/>
      </c>
      <c r="J164" s="16" t="str">
        <f t="shared" si="15"/>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4"/>
        <v/>
      </c>
      <c r="J165" s="16" t="str">
        <f t="shared" si="15"/>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4"/>
        <v/>
      </c>
      <c r="J166" s="16" t="str">
        <f t="shared" si="15"/>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4"/>
        <v/>
      </c>
      <c r="J167" s="16" t="str">
        <f t="shared" si="15"/>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4"/>
        <v/>
      </c>
      <c r="J168" s="16" t="str">
        <f t="shared" si="15"/>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4"/>
        <v/>
      </c>
      <c r="J169" s="16" t="str">
        <f t="shared" si="15"/>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4"/>
        <v/>
      </c>
      <c r="J170" s="16" t="str">
        <f t="shared" si="15"/>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4"/>
        <v/>
      </c>
      <c r="J171" s="16" t="str">
        <f t="shared" si="15"/>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4"/>
        <v/>
      </c>
      <c r="J172" s="16" t="str">
        <f t="shared" si="15"/>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4"/>
        <v/>
      </c>
      <c r="J173" s="16" t="str">
        <f t="shared" si="15"/>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4"/>
        <v/>
      </c>
      <c r="J174" s="16" t="str">
        <f t="shared" si="15"/>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4"/>
        <v/>
      </c>
      <c r="J175" s="16" t="str">
        <f t="shared" si="15"/>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4"/>
        <v/>
      </c>
      <c r="J176" s="16" t="str">
        <f t="shared" si="15"/>
        <v/>
      </c>
      <c r="K176" s="375" t="str">
        <f t="shared" ref="K176:K214" si="16">IF(OR($B176="",$C176="",$D176="",$E176="",$F176="",$F176&gt;an_final,$O176=FALSE),"",IF($F176&gt;=an_initial,1,""))</f>
        <v/>
      </c>
      <c r="L176" s="58" t="str">
        <f t="shared" ref="L176:L214" si="17">IF(OR($B176="",$C176="",$D176="",$E176="",$F176="",$F176&gt;an_final,$O176=FALSE),"",1)</f>
        <v/>
      </c>
      <c r="M176" s="376" t="str">
        <f t="shared" ref="M176:M214" si="18">IF(OR($B176="",$C176="",$D176="",$E176="",$F176="",$F176&gt;an_final,$O176=FALSE),"",IF($H176="",$G176/P176,$H176))</f>
        <v/>
      </c>
      <c r="N176" s="58" t="str">
        <f t="shared" ref="N176:N214" si="19">IF(OR($B176="",$C176="",$D176="",$E176="",$F176="",$F176&lt;an_initial,$F176&gt;an_final,$O176=FALSE),"",IF($H176="",$G176/P176,$H176))</f>
        <v/>
      </c>
      <c r="O176" s="349" t="b">
        <f t="shared" ref="O176:O214" si="20">IF(nume_candidat="",FALSE,ISNUMBER(SEARCH(nume_candidat,$B176)))</f>
        <v>0</v>
      </c>
      <c r="P176" s="350">
        <f t="shared" ref="P176:P214" si="21">LEN(B176)-LEN(SUBSTITUTE(B176,",",""))+1</f>
        <v>1</v>
      </c>
    </row>
    <row r="177" spans="1:16">
      <c r="A177" s="143">
        <v>168</v>
      </c>
      <c r="B177" s="6"/>
      <c r="C177" s="6"/>
      <c r="D177" s="65"/>
      <c r="E177" s="217"/>
      <c r="F177" s="216"/>
      <c r="G177" s="216"/>
      <c r="H177" s="216"/>
      <c r="I177" s="16" t="str">
        <f t="shared" si="14"/>
        <v/>
      </c>
      <c r="J177" s="16" t="str">
        <f t="shared" si="15"/>
        <v/>
      </c>
      <c r="K177" s="375" t="str">
        <f t="shared" si="16"/>
        <v/>
      </c>
      <c r="L177" s="58" t="str">
        <f t="shared" si="17"/>
        <v/>
      </c>
      <c r="M177" s="376" t="str">
        <f t="shared" si="18"/>
        <v/>
      </c>
      <c r="N177" s="58" t="str">
        <f t="shared" si="19"/>
        <v/>
      </c>
      <c r="O177" s="349" t="b">
        <f t="shared" si="20"/>
        <v>0</v>
      </c>
      <c r="P177" s="350">
        <f t="shared" si="21"/>
        <v>1</v>
      </c>
    </row>
    <row r="178" spans="1:16">
      <c r="A178" s="143">
        <v>169</v>
      </c>
      <c r="B178" s="6"/>
      <c r="C178" s="6"/>
      <c r="D178" s="65"/>
      <c r="E178" s="217"/>
      <c r="F178" s="216"/>
      <c r="G178" s="216"/>
      <c r="H178" s="216"/>
      <c r="I178" s="16" t="str">
        <f t="shared" si="14"/>
        <v/>
      </c>
      <c r="J178" s="16" t="str">
        <f t="shared" si="15"/>
        <v/>
      </c>
      <c r="K178" s="375" t="str">
        <f t="shared" si="16"/>
        <v/>
      </c>
      <c r="L178" s="58" t="str">
        <f t="shared" si="17"/>
        <v/>
      </c>
      <c r="M178" s="376" t="str">
        <f t="shared" si="18"/>
        <v/>
      </c>
      <c r="N178" s="58" t="str">
        <f t="shared" si="19"/>
        <v/>
      </c>
      <c r="O178" s="349" t="b">
        <f t="shared" si="20"/>
        <v>0</v>
      </c>
      <c r="P178" s="350">
        <f t="shared" si="21"/>
        <v>1</v>
      </c>
    </row>
    <row r="179" spans="1:16">
      <c r="A179" s="143">
        <v>170</v>
      </c>
      <c r="B179" s="6"/>
      <c r="C179" s="6"/>
      <c r="D179" s="65"/>
      <c r="E179" s="217"/>
      <c r="F179" s="216"/>
      <c r="G179" s="216"/>
      <c r="H179" s="216"/>
      <c r="I179" s="16" t="str">
        <f t="shared" si="14"/>
        <v/>
      </c>
      <c r="J179" s="16" t="str">
        <f t="shared" si="15"/>
        <v/>
      </c>
      <c r="K179" s="375" t="str">
        <f t="shared" si="16"/>
        <v/>
      </c>
      <c r="L179" s="58" t="str">
        <f t="shared" si="17"/>
        <v/>
      </c>
      <c r="M179" s="376" t="str">
        <f t="shared" si="18"/>
        <v/>
      </c>
      <c r="N179" s="58" t="str">
        <f t="shared" si="19"/>
        <v/>
      </c>
      <c r="O179" s="349" t="b">
        <f t="shared" si="20"/>
        <v>0</v>
      </c>
      <c r="P179" s="350">
        <f t="shared" si="21"/>
        <v>1</v>
      </c>
    </row>
    <row r="180" spans="1:16">
      <c r="A180" s="143">
        <v>171</v>
      </c>
      <c r="B180" s="6"/>
      <c r="C180" s="6"/>
      <c r="D180" s="65"/>
      <c r="E180" s="217"/>
      <c r="F180" s="216"/>
      <c r="G180" s="216"/>
      <c r="H180" s="216"/>
      <c r="I180" s="16" t="str">
        <f t="shared" si="14"/>
        <v/>
      </c>
      <c r="J180" s="16" t="str">
        <f t="shared" si="15"/>
        <v/>
      </c>
      <c r="K180" s="375" t="str">
        <f t="shared" si="16"/>
        <v/>
      </c>
      <c r="L180" s="58" t="str">
        <f t="shared" si="17"/>
        <v/>
      </c>
      <c r="M180" s="376" t="str">
        <f t="shared" si="18"/>
        <v/>
      </c>
      <c r="N180" s="58" t="str">
        <f t="shared" si="19"/>
        <v/>
      </c>
      <c r="O180" s="349" t="b">
        <f t="shared" si="20"/>
        <v>0</v>
      </c>
      <c r="P180" s="350">
        <f t="shared" si="21"/>
        <v>1</v>
      </c>
    </row>
    <row r="181" spans="1:16">
      <c r="A181" s="143">
        <v>172</v>
      </c>
      <c r="B181" s="6"/>
      <c r="C181" s="6"/>
      <c r="D181" s="65"/>
      <c r="E181" s="217"/>
      <c r="F181" s="216"/>
      <c r="G181" s="216"/>
      <c r="H181" s="216"/>
      <c r="I181" s="16" t="str">
        <f t="shared" si="14"/>
        <v/>
      </c>
      <c r="J181" s="16" t="str">
        <f t="shared" si="15"/>
        <v/>
      </c>
      <c r="K181" s="375" t="str">
        <f t="shared" si="16"/>
        <v/>
      </c>
      <c r="L181" s="58" t="str">
        <f t="shared" si="17"/>
        <v/>
      </c>
      <c r="M181" s="376" t="str">
        <f t="shared" si="18"/>
        <v/>
      </c>
      <c r="N181" s="58" t="str">
        <f t="shared" si="19"/>
        <v/>
      </c>
      <c r="O181" s="349" t="b">
        <f t="shared" si="20"/>
        <v>0</v>
      </c>
      <c r="P181" s="350">
        <f t="shared" si="21"/>
        <v>1</v>
      </c>
    </row>
    <row r="182" spans="1:16">
      <c r="A182" s="143">
        <v>173</v>
      </c>
      <c r="B182" s="6"/>
      <c r="C182" s="6"/>
      <c r="D182" s="65"/>
      <c r="E182" s="217"/>
      <c r="F182" s="216"/>
      <c r="G182" s="216"/>
      <c r="H182" s="216"/>
      <c r="I182" s="16" t="str">
        <f t="shared" si="14"/>
        <v/>
      </c>
      <c r="J182" s="16" t="str">
        <f t="shared" si="15"/>
        <v/>
      </c>
      <c r="K182" s="375" t="str">
        <f t="shared" si="16"/>
        <v/>
      </c>
      <c r="L182" s="58" t="str">
        <f t="shared" si="17"/>
        <v/>
      </c>
      <c r="M182" s="376" t="str">
        <f t="shared" si="18"/>
        <v/>
      </c>
      <c r="N182" s="58" t="str">
        <f t="shared" si="19"/>
        <v/>
      </c>
      <c r="O182" s="349" t="b">
        <f t="shared" si="20"/>
        <v>0</v>
      </c>
      <c r="P182" s="350">
        <f t="shared" si="21"/>
        <v>1</v>
      </c>
    </row>
    <row r="183" spans="1:16">
      <c r="A183" s="143">
        <v>174</v>
      </c>
      <c r="B183" s="6"/>
      <c r="C183" s="6"/>
      <c r="D183" s="65"/>
      <c r="E183" s="217"/>
      <c r="F183" s="216"/>
      <c r="G183" s="216"/>
      <c r="H183" s="216"/>
      <c r="I183" s="16" t="str">
        <f t="shared" si="14"/>
        <v/>
      </c>
      <c r="J183" s="16" t="str">
        <f t="shared" si="15"/>
        <v/>
      </c>
      <c r="K183" s="375" t="str">
        <f t="shared" si="16"/>
        <v/>
      </c>
      <c r="L183" s="58" t="str">
        <f t="shared" si="17"/>
        <v/>
      </c>
      <c r="M183" s="376" t="str">
        <f t="shared" si="18"/>
        <v/>
      </c>
      <c r="N183" s="58" t="str">
        <f t="shared" si="19"/>
        <v/>
      </c>
      <c r="O183" s="349" t="b">
        <f t="shared" si="20"/>
        <v>0</v>
      </c>
      <c r="P183" s="350">
        <f t="shared" si="21"/>
        <v>1</v>
      </c>
    </row>
    <row r="184" spans="1:16">
      <c r="A184" s="143">
        <v>175</v>
      </c>
      <c r="B184" s="6"/>
      <c r="C184" s="6"/>
      <c r="D184" s="65"/>
      <c r="E184" s="217"/>
      <c r="F184" s="216"/>
      <c r="G184" s="216"/>
      <c r="H184" s="216"/>
      <c r="I184" s="16" t="str">
        <f t="shared" si="14"/>
        <v/>
      </c>
      <c r="J184" s="16" t="str">
        <f t="shared" si="15"/>
        <v/>
      </c>
      <c r="K184" s="375" t="str">
        <f t="shared" si="16"/>
        <v/>
      </c>
      <c r="L184" s="58" t="str">
        <f t="shared" si="17"/>
        <v/>
      </c>
      <c r="M184" s="376" t="str">
        <f t="shared" si="18"/>
        <v/>
      </c>
      <c r="N184" s="58" t="str">
        <f t="shared" si="19"/>
        <v/>
      </c>
      <c r="O184" s="349" t="b">
        <f t="shared" si="20"/>
        <v>0</v>
      </c>
      <c r="P184" s="350">
        <f t="shared" si="21"/>
        <v>1</v>
      </c>
    </row>
    <row r="185" spans="1:16">
      <c r="A185" s="143">
        <v>176</v>
      </c>
      <c r="B185" s="6"/>
      <c r="C185" s="6"/>
      <c r="D185" s="65"/>
      <c r="E185" s="217"/>
      <c r="F185" s="216"/>
      <c r="G185" s="216"/>
      <c r="H185" s="216"/>
      <c r="I185" s="16" t="str">
        <f t="shared" si="14"/>
        <v/>
      </c>
      <c r="J185" s="16" t="str">
        <f t="shared" si="15"/>
        <v/>
      </c>
      <c r="K185" s="375" t="str">
        <f t="shared" si="16"/>
        <v/>
      </c>
      <c r="L185" s="58" t="str">
        <f t="shared" si="17"/>
        <v/>
      </c>
      <c r="M185" s="376" t="str">
        <f t="shared" si="18"/>
        <v/>
      </c>
      <c r="N185" s="58" t="str">
        <f t="shared" si="19"/>
        <v/>
      </c>
      <c r="O185" s="349" t="b">
        <f t="shared" si="20"/>
        <v>0</v>
      </c>
      <c r="P185" s="350">
        <f t="shared" si="21"/>
        <v>1</v>
      </c>
    </row>
    <row r="186" spans="1:16">
      <c r="A186" s="143">
        <v>177</v>
      </c>
      <c r="B186" s="6"/>
      <c r="C186" s="6"/>
      <c r="D186" s="65"/>
      <c r="E186" s="217"/>
      <c r="F186" s="216"/>
      <c r="G186" s="216"/>
      <c r="H186" s="216"/>
      <c r="I186" s="16" t="str">
        <f t="shared" si="14"/>
        <v/>
      </c>
      <c r="J186" s="16" t="str">
        <f t="shared" si="15"/>
        <v/>
      </c>
      <c r="K186" s="375" t="str">
        <f t="shared" si="16"/>
        <v/>
      </c>
      <c r="L186" s="58" t="str">
        <f t="shared" si="17"/>
        <v/>
      </c>
      <c r="M186" s="376" t="str">
        <f t="shared" si="18"/>
        <v/>
      </c>
      <c r="N186" s="58" t="str">
        <f t="shared" si="19"/>
        <v/>
      </c>
      <c r="O186" s="349" t="b">
        <f t="shared" si="20"/>
        <v>0</v>
      </c>
      <c r="P186" s="350">
        <f t="shared" si="21"/>
        <v>1</v>
      </c>
    </row>
    <row r="187" spans="1:16">
      <c r="A187" s="143">
        <v>178</v>
      </c>
      <c r="B187" s="6"/>
      <c r="C187" s="6"/>
      <c r="D187" s="65"/>
      <c r="E187" s="217"/>
      <c r="F187" s="216"/>
      <c r="G187" s="216"/>
      <c r="H187" s="216"/>
      <c r="I187" s="16" t="str">
        <f t="shared" si="14"/>
        <v/>
      </c>
      <c r="J187" s="16" t="str">
        <f t="shared" si="15"/>
        <v/>
      </c>
      <c r="K187" s="375" t="str">
        <f t="shared" si="16"/>
        <v/>
      </c>
      <c r="L187" s="58" t="str">
        <f t="shared" si="17"/>
        <v/>
      </c>
      <c r="M187" s="376" t="str">
        <f t="shared" si="18"/>
        <v/>
      </c>
      <c r="N187" s="58" t="str">
        <f t="shared" si="19"/>
        <v/>
      </c>
      <c r="O187" s="349" t="b">
        <f t="shared" si="20"/>
        <v>0</v>
      </c>
      <c r="P187" s="350">
        <f t="shared" si="21"/>
        <v>1</v>
      </c>
    </row>
    <row r="188" spans="1:16">
      <c r="A188" s="143">
        <v>179</v>
      </c>
      <c r="B188" s="6"/>
      <c r="C188" s="6"/>
      <c r="D188" s="65"/>
      <c r="E188" s="217"/>
      <c r="F188" s="216"/>
      <c r="G188" s="216"/>
      <c r="H188" s="216"/>
      <c r="I188" s="16" t="str">
        <f t="shared" si="14"/>
        <v/>
      </c>
      <c r="J188" s="16" t="str">
        <f t="shared" si="15"/>
        <v/>
      </c>
      <c r="K188" s="375" t="str">
        <f t="shared" si="16"/>
        <v/>
      </c>
      <c r="L188" s="58" t="str">
        <f t="shared" si="17"/>
        <v/>
      </c>
      <c r="M188" s="376" t="str">
        <f t="shared" si="18"/>
        <v/>
      </c>
      <c r="N188" s="58" t="str">
        <f t="shared" si="19"/>
        <v/>
      </c>
      <c r="O188" s="349" t="b">
        <f t="shared" si="20"/>
        <v>0</v>
      </c>
      <c r="P188" s="350">
        <f t="shared" si="21"/>
        <v>1</v>
      </c>
    </row>
    <row r="189" spans="1:16">
      <c r="A189" s="143">
        <v>180</v>
      </c>
      <c r="B189" s="6"/>
      <c r="C189" s="6"/>
      <c r="D189" s="65"/>
      <c r="E189" s="217"/>
      <c r="F189" s="216"/>
      <c r="G189" s="216"/>
      <c r="H189" s="216"/>
      <c r="I189" s="16" t="str">
        <f t="shared" si="14"/>
        <v/>
      </c>
      <c r="J189" s="16" t="str">
        <f t="shared" si="15"/>
        <v/>
      </c>
      <c r="K189" s="375" t="str">
        <f t="shared" si="16"/>
        <v/>
      </c>
      <c r="L189" s="58" t="str">
        <f t="shared" si="17"/>
        <v/>
      </c>
      <c r="M189" s="376" t="str">
        <f t="shared" ref="M189:M201" si="22">IF(OR($B189="",$C189="",$D189="",$E189="",$F189="",$F189&gt;an_final,$O189=FALSE),"",IF($H189="",$G189/P189,$H189))</f>
        <v/>
      </c>
      <c r="N189" s="58" t="str">
        <f t="shared" ref="N189:N201" si="23">IF(OR($B189="",$C189="",$D189="",$E189="",$F189="",$F189&lt;an_initial,$F189&gt;an_final,$O189=FALSE),"",IF($H189="",$G189/P189,$H189))</f>
        <v/>
      </c>
      <c r="O189" s="349" t="b">
        <f t="shared" si="20"/>
        <v>0</v>
      </c>
      <c r="P189" s="350">
        <f t="shared" ref="P189:P201" si="24">LEN(B189)-LEN(SUBSTITUTE(B189,",",""))+1</f>
        <v>1</v>
      </c>
    </row>
    <row r="190" spans="1:16">
      <c r="A190" s="143">
        <v>181</v>
      </c>
      <c r="B190" s="6"/>
      <c r="C190" s="6"/>
      <c r="D190" s="65"/>
      <c r="E190" s="217"/>
      <c r="F190" s="216"/>
      <c r="G190" s="216"/>
      <c r="H190" s="216"/>
      <c r="I190" s="16" t="str">
        <f t="shared" si="14"/>
        <v/>
      </c>
      <c r="J190" s="16" t="str">
        <f t="shared" si="15"/>
        <v/>
      </c>
      <c r="K190" s="375" t="str">
        <f t="shared" si="16"/>
        <v/>
      </c>
      <c r="L190" s="58" t="str">
        <f t="shared" si="17"/>
        <v/>
      </c>
      <c r="M190" s="376" t="str">
        <f t="shared" si="22"/>
        <v/>
      </c>
      <c r="N190" s="58" t="str">
        <f t="shared" si="23"/>
        <v/>
      </c>
      <c r="O190" s="349" t="b">
        <f t="shared" si="20"/>
        <v>0</v>
      </c>
      <c r="P190" s="350">
        <f t="shared" si="24"/>
        <v>1</v>
      </c>
    </row>
    <row r="191" spans="1:16">
      <c r="A191" s="143">
        <v>182</v>
      </c>
      <c r="B191" s="6"/>
      <c r="C191" s="6"/>
      <c r="D191" s="65"/>
      <c r="E191" s="217"/>
      <c r="F191" s="216"/>
      <c r="G191" s="216"/>
      <c r="H191" s="216"/>
      <c r="I191" s="16" t="str">
        <f t="shared" si="14"/>
        <v/>
      </c>
      <c r="J191" s="16" t="str">
        <f t="shared" si="15"/>
        <v/>
      </c>
      <c r="K191" s="375" t="str">
        <f t="shared" si="16"/>
        <v/>
      </c>
      <c r="L191" s="58" t="str">
        <f t="shared" si="17"/>
        <v/>
      </c>
      <c r="M191" s="376" t="str">
        <f t="shared" si="22"/>
        <v/>
      </c>
      <c r="N191" s="58" t="str">
        <f t="shared" si="23"/>
        <v/>
      </c>
      <c r="O191" s="349" t="b">
        <f t="shared" si="20"/>
        <v>0</v>
      </c>
      <c r="P191" s="350">
        <f t="shared" si="24"/>
        <v>1</v>
      </c>
    </row>
    <row r="192" spans="1:16">
      <c r="A192" s="143">
        <v>183</v>
      </c>
      <c r="B192" s="6"/>
      <c r="C192" s="6"/>
      <c r="D192" s="65"/>
      <c r="E192" s="217"/>
      <c r="F192" s="216"/>
      <c r="G192" s="216"/>
      <c r="H192" s="216"/>
      <c r="I192" s="16" t="str">
        <f t="shared" si="14"/>
        <v/>
      </c>
      <c r="J192" s="16" t="str">
        <f t="shared" si="15"/>
        <v/>
      </c>
      <c r="K192" s="375" t="str">
        <f t="shared" si="16"/>
        <v/>
      </c>
      <c r="L192" s="58" t="str">
        <f t="shared" si="17"/>
        <v/>
      </c>
      <c r="M192" s="376" t="str">
        <f t="shared" si="22"/>
        <v/>
      </c>
      <c r="N192" s="58" t="str">
        <f t="shared" si="23"/>
        <v/>
      </c>
      <c r="O192" s="349" t="b">
        <f t="shared" si="20"/>
        <v>0</v>
      </c>
      <c r="P192" s="350">
        <f t="shared" si="24"/>
        <v>1</v>
      </c>
    </row>
    <row r="193" spans="1:16">
      <c r="A193" s="143">
        <v>184</v>
      </c>
      <c r="B193" s="6"/>
      <c r="C193" s="6"/>
      <c r="D193" s="65"/>
      <c r="E193" s="217"/>
      <c r="F193" s="216"/>
      <c r="G193" s="216"/>
      <c r="H193" s="216"/>
      <c r="I193" s="16" t="str">
        <f t="shared" si="14"/>
        <v/>
      </c>
      <c r="J193" s="16" t="str">
        <f t="shared" si="15"/>
        <v/>
      </c>
      <c r="K193" s="375" t="str">
        <f t="shared" si="16"/>
        <v/>
      </c>
      <c r="L193" s="58" t="str">
        <f t="shared" si="17"/>
        <v/>
      </c>
      <c r="M193" s="376" t="str">
        <f t="shared" si="22"/>
        <v/>
      </c>
      <c r="N193" s="58" t="str">
        <f t="shared" si="23"/>
        <v/>
      </c>
      <c r="O193" s="349" t="b">
        <f t="shared" si="20"/>
        <v>0</v>
      </c>
      <c r="P193" s="350">
        <f t="shared" si="24"/>
        <v>1</v>
      </c>
    </row>
    <row r="194" spans="1:16">
      <c r="A194" s="143">
        <v>185</v>
      </c>
      <c r="B194" s="6"/>
      <c r="C194" s="6"/>
      <c r="D194" s="65"/>
      <c r="E194" s="217"/>
      <c r="F194" s="216"/>
      <c r="G194" s="216"/>
      <c r="H194" s="216"/>
      <c r="I194" s="16" t="str">
        <f t="shared" si="14"/>
        <v/>
      </c>
      <c r="J194" s="16" t="str">
        <f t="shared" si="15"/>
        <v/>
      </c>
      <c r="K194" s="375" t="str">
        <f t="shared" si="16"/>
        <v/>
      </c>
      <c r="L194" s="58" t="str">
        <f t="shared" si="17"/>
        <v/>
      </c>
      <c r="M194" s="376" t="str">
        <f t="shared" si="22"/>
        <v/>
      </c>
      <c r="N194" s="58" t="str">
        <f t="shared" si="23"/>
        <v/>
      </c>
      <c r="O194" s="349" t="b">
        <f t="shared" si="20"/>
        <v>0</v>
      </c>
      <c r="P194" s="350">
        <f t="shared" si="24"/>
        <v>1</v>
      </c>
    </row>
    <row r="195" spans="1:16">
      <c r="A195" s="143">
        <v>186</v>
      </c>
      <c r="B195" s="6"/>
      <c r="C195" s="6"/>
      <c r="D195" s="65"/>
      <c r="E195" s="217"/>
      <c r="F195" s="216"/>
      <c r="G195" s="216"/>
      <c r="H195" s="216"/>
      <c r="I195" s="16" t="str">
        <f t="shared" si="14"/>
        <v/>
      </c>
      <c r="J195" s="16" t="str">
        <f t="shared" si="15"/>
        <v/>
      </c>
      <c r="K195" s="375" t="str">
        <f t="shared" si="16"/>
        <v/>
      </c>
      <c r="L195" s="58" t="str">
        <f t="shared" si="17"/>
        <v/>
      </c>
      <c r="M195" s="376" t="str">
        <f t="shared" si="22"/>
        <v/>
      </c>
      <c r="N195" s="58" t="str">
        <f t="shared" si="23"/>
        <v/>
      </c>
      <c r="O195" s="349" t="b">
        <f t="shared" si="20"/>
        <v>0</v>
      </c>
      <c r="P195" s="350">
        <f t="shared" si="24"/>
        <v>1</v>
      </c>
    </row>
    <row r="196" spans="1:16">
      <c r="A196" s="143">
        <v>187</v>
      </c>
      <c r="B196" s="6"/>
      <c r="C196" s="6"/>
      <c r="D196" s="65"/>
      <c r="E196" s="217"/>
      <c r="F196" s="216"/>
      <c r="G196" s="216"/>
      <c r="H196" s="216"/>
      <c r="I196" s="16" t="str">
        <f t="shared" si="14"/>
        <v/>
      </c>
      <c r="J196" s="16" t="str">
        <f t="shared" si="15"/>
        <v/>
      </c>
      <c r="K196" s="375" t="str">
        <f t="shared" si="16"/>
        <v/>
      </c>
      <c r="L196" s="58" t="str">
        <f t="shared" si="17"/>
        <v/>
      </c>
      <c r="M196" s="376" t="str">
        <f t="shared" si="22"/>
        <v/>
      </c>
      <c r="N196" s="58" t="str">
        <f t="shared" si="23"/>
        <v/>
      </c>
      <c r="O196" s="349" t="b">
        <f t="shared" si="20"/>
        <v>0</v>
      </c>
      <c r="P196" s="350">
        <f t="shared" si="24"/>
        <v>1</v>
      </c>
    </row>
    <row r="197" spans="1:16">
      <c r="A197" s="143">
        <v>188</v>
      </c>
      <c r="B197" s="6"/>
      <c r="C197" s="6"/>
      <c r="D197" s="65"/>
      <c r="E197" s="217"/>
      <c r="F197" s="216"/>
      <c r="G197" s="216"/>
      <c r="H197" s="216"/>
      <c r="I197" s="16" t="str">
        <f t="shared" si="14"/>
        <v/>
      </c>
      <c r="J197" s="16" t="str">
        <f t="shared" si="15"/>
        <v/>
      </c>
      <c r="K197" s="375" t="str">
        <f t="shared" si="16"/>
        <v/>
      </c>
      <c r="L197" s="58" t="str">
        <f t="shared" si="17"/>
        <v/>
      </c>
      <c r="M197" s="376" t="str">
        <f t="shared" si="22"/>
        <v/>
      </c>
      <c r="N197" s="58" t="str">
        <f t="shared" si="23"/>
        <v/>
      </c>
      <c r="O197" s="349" t="b">
        <f t="shared" si="20"/>
        <v>0</v>
      </c>
      <c r="P197" s="350">
        <f t="shared" si="24"/>
        <v>1</v>
      </c>
    </row>
    <row r="198" spans="1:16">
      <c r="A198" s="143">
        <v>189</v>
      </c>
      <c r="B198" s="6"/>
      <c r="C198" s="6"/>
      <c r="D198" s="65"/>
      <c r="E198" s="217"/>
      <c r="F198" s="216"/>
      <c r="G198" s="216"/>
      <c r="H198" s="216"/>
      <c r="I198" s="16" t="str">
        <f t="shared" si="14"/>
        <v/>
      </c>
      <c r="J198" s="16" t="str">
        <f t="shared" si="15"/>
        <v/>
      </c>
      <c r="K198" s="375" t="str">
        <f t="shared" si="16"/>
        <v/>
      </c>
      <c r="L198" s="58" t="str">
        <f t="shared" si="17"/>
        <v/>
      </c>
      <c r="M198" s="376" t="str">
        <f t="shared" si="22"/>
        <v/>
      </c>
      <c r="N198" s="58" t="str">
        <f t="shared" si="23"/>
        <v/>
      </c>
      <c r="O198" s="349" t="b">
        <f t="shared" si="20"/>
        <v>0</v>
      </c>
      <c r="P198" s="350">
        <f t="shared" si="24"/>
        <v>1</v>
      </c>
    </row>
    <row r="199" spans="1:16">
      <c r="A199" s="143">
        <v>190</v>
      </c>
      <c r="B199" s="6"/>
      <c r="C199" s="6"/>
      <c r="D199" s="65"/>
      <c r="E199" s="217"/>
      <c r="F199" s="216"/>
      <c r="G199" s="216"/>
      <c r="H199" s="216"/>
      <c r="I199" s="16" t="str">
        <f t="shared" si="14"/>
        <v/>
      </c>
      <c r="J199" s="16" t="str">
        <f t="shared" si="15"/>
        <v/>
      </c>
      <c r="K199" s="375" t="str">
        <f t="shared" si="16"/>
        <v/>
      </c>
      <c r="L199" s="58" t="str">
        <f t="shared" si="17"/>
        <v/>
      </c>
      <c r="M199" s="376" t="str">
        <f t="shared" si="22"/>
        <v/>
      </c>
      <c r="N199" s="58" t="str">
        <f t="shared" si="23"/>
        <v/>
      </c>
      <c r="O199" s="349" t="b">
        <f t="shared" si="20"/>
        <v>0</v>
      </c>
      <c r="P199" s="350">
        <f t="shared" si="24"/>
        <v>1</v>
      </c>
    </row>
    <row r="200" spans="1:16">
      <c r="A200" s="143">
        <v>191</v>
      </c>
      <c r="B200" s="6"/>
      <c r="C200" s="6"/>
      <c r="D200" s="65"/>
      <c r="E200" s="217"/>
      <c r="F200" s="216"/>
      <c r="G200" s="216"/>
      <c r="H200" s="216"/>
      <c r="I200" s="16" t="str">
        <f t="shared" si="14"/>
        <v/>
      </c>
      <c r="J200" s="16" t="str">
        <f t="shared" si="15"/>
        <v/>
      </c>
      <c r="K200" s="375" t="str">
        <f t="shared" si="16"/>
        <v/>
      </c>
      <c r="L200" s="58" t="str">
        <f t="shared" si="17"/>
        <v/>
      </c>
      <c r="M200" s="376" t="str">
        <f t="shared" si="22"/>
        <v/>
      </c>
      <c r="N200" s="58" t="str">
        <f t="shared" si="23"/>
        <v/>
      </c>
      <c r="O200" s="349" t="b">
        <f t="shared" si="20"/>
        <v>0</v>
      </c>
      <c r="P200" s="350">
        <f t="shared" si="24"/>
        <v>1</v>
      </c>
    </row>
    <row r="201" spans="1:16">
      <c r="A201" s="143">
        <v>192</v>
      </c>
      <c r="B201" s="6"/>
      <c r="C201" s="6"/>
      <c r="D201" s="65"/>
      <c r="E201" s="217"/>
      <c r="F201" s="216"/>
      <c r="G201" s="216"/>
      <c r="H201" s="216"/>
      <c r="I201" s="16" t="str">
        <f t="shared" si="14"/>
        <v/>
      </c>
      <c r="J201" s="16" t="str">
        <f t="shared" si="15"/>
        <v/>
      </c>
      <c r="K201" s="375" t="str">
        <f t="shared" si="16"/>
        <v/>
      </c>
      <c r="L201" s="58" t="str">
        <f t="shared" si="17"/>
        <v/>
      </c>
      <c r="M201" s="376" t="str">
        <f t="shared" si="22"/>
        <v/>
      </c>
      <c r="N201" s="58" t="str">
        <f t="shared" si="23"/>
        <v/>
      </c>
      <c r="O201" s="349" t="b">
        <f t="shared" si="20"/>
        <v>0</v>
      </c>
      <c r="P201" s="350">
        <f t="shared" si="24"/>
        <v>1</v>
      </c>
    </row>
    <row r="202" spans="1:16">
      <c r="A202" s="143">
        <v>193</v>
      </c>
      <c r="B202" s="6"/>
      <c r="C202" s="6"/>
      <c r="D202" s="65"/>
      <c r="E202" s="217"/>
      <c r="F202" s="216"/>
      <c r="G202" s="216"/>
      <c r="H202" s="216"/>
      <c r="I202" s="16" t="str">
        <f t="shared" ref="I202:I214" si="25">IF(OR($B202="",$C202="",$D202="",$E202="",$F202&lt;an_initial,$F202&gt;an_final,$O202=FALSE),"",IF($H202="",CS_STR_ALTE*$G202/P202,CS_STR_ALTE*$H202))</f>
        <v/>
      </c>
      <c r="J202" s="16" t="str">
        <f t="shared" ref="J202:J214" si="26">IF(OR($B202="",$C202="",$D202="",$E202="",$F202="",$F202&gt;an_final,$O202=FALSE),"",IF($H202="",CS_STR_ALTE*$G202/P202,CS_STR_ALTE*$H202))</f>
        <v/>
      </c>
      <c r="K202" s="375" t="str">
        <f t="shared" si="16"/>
        <v/>
      </c>
      <c r="L202" s="58" t="str">
        <f t="shared" si="17"/>
        <v/>
      </c>
      <c r="M202" s="376" t="str">
        <f t="shared" si="18"/>
        <v/>
      </c>
      <c r="N202" s="58" t="str">
        <f t="shared" si="19"/>
        <v/>
      </c>
      <c r="O202" s="349" t="b">
        <f t="shared" si="20"/>
        <v>0</v>
      </c>
      <c r="P202" s="350">
        <f t="shared" si="21"/>
        <v>1</v>
      </c>
    </row>
    <row r="203" spans="1:16">
      <c r="A203" s="143">
        <v>194</v>
      </c>
      <c r="B203" s="6"/>
      <c r="C203" s="6"/>
      <c r="D203" s="65"/>
      <c r="E203" s="217"/>
      <c r="F203" s="216"/>
      <c r="G203" s="216"/>
      <c r="H203" s="216"/>
      <c r="I203" s="16" t="str">
        <f t="shared" si="25"/>
        <v/>
      </c>
      <c r="J203" s="16" t="str">
        <f t="shared" si="26"/>
        <v/>
      </c>
      <c r="K203" s="375" t="str">
        <f t="shared" si="16"/>
        <v/>
      </c>
      <c r="L203" s="58" t="str">
        <f t="shared" si="17"/>
        <v/>
      </c>
      <c r="M203" s="376" t="str">
        <f t="shared" si="18"/>
        <v/>
      </c>
      <c r="N203" s="58" t="str">
        <f t="shared" si="19"/>
        <v/>
      </c>
      <c r="O203" s="349" t="b">
        <f t="shared" si="20"/>
        <v>0</v>
      </c>
      <c r="P203" s="350">
        <f t="shared" si="21"/>
        <v>1</v>
      </c>
    </row>
    <row r="204" spans="1:16">
      <c r="A204" s="143">
        <v>195</v>
      </c>
      <c r="B204" s="6"/>
      <c r="C204" s="6"/>
      <c r="D204" s="65"/>
      <c r="E204" s="217"/>
      <c r="F204" s="216"/>
      <c r="G204" s="216"/>
      <c r="H204" s="216"/>
      <c r="I204" s="16" t="str">
        <f t="shared" si="25"/>
        <v/>
      </c>
      <c r="J204" s="16" t="str">
        <f t="shared" si="26"/>
        <v/>
      </c>
      <c r="K204" s="375" t="str">
        <f t="shared" si="16"/>
        <v/>
      </c>
      <c r="L204" s="58" t="str">
        <f t="shared" si="17"/>
        <v/>
      </c>
      <c r="M204" s="376" t="str">
        <f t="shared" si="18"/>
        <v/>
      </c>
      <c r="N204" s="58" t="str">
        <f t="shared" si="19"/>
        <v/>
      </c>
      <c r="O204" s="349" t="b">
        <f t="shared" si="20"/>
        <v>0</v>
      </c>
      <c r="P204" s="350">
        <f t="shared" si="21"/>
        <v>1</v>
      </c>
    </row>
    <row r="205" spans="1:16">
      <c r="A205" s="143">
        <v>196</v>
      </c>
      <c r="B205" s="6"/>
      <c r="C205" s="6"/>
      <c r="D205" s="65"/>
      <c r="E205" s="217"/>
      <c r="F205" s="216"/>
      <c r="G205" s="216"/>
      <c r="H205" s="216"/>
      <c r="I205" s="16" t="str">
        <f t="shared" si="25"/>
        <v/>
      </c>
      <c r="J205" s="16" t="str">
        <f t="shared" si="26"/>
        <v/>
      </c>
      <c r="K205" s="375" t="str">
        <f t="shared" si="16"/>
        <v/>
      </c>
      <c r="L205" s="58" t="str">
        <f t="shared" si="17"/>
        <v/>
      </c>
      <c r="M205" s="376" t="str">
        <f t="shared" si="18"/>
        <v/>
      </c>
      <c r="N205" s="58" t="str">
        <f t="shared" si="19"/>
        <v/>
      </c>
      <c r="O205" s="349" t="b">
        <f t="shared" si="20"/>
        <v>0</v>
      </c>
      <c r="P205" s="350">
        <f t="shared" si="21"/>
        <v>1</v>
      </c>
    </row>
    <row r="206" spans="1:16">
      <c r="A206" s="143">
        <v>197</v>
      </c>
      <c r="B206" s="6"/>
      <c r="C206" s="6"/>
      <c r="D206" s="65"/>
      <c r="E206" s="217"/>
      <c r="F206" s="216"/>
      <c r="G206" s="216"/>
      <c r="H206" s="216"/>
      <c r="I206" s="16" t="str">
        <f t="shared" si="25"/>
        <v/>
      </c>
      <c r="J206" s="16" t="str">
        <f t="shared" si="26"/>
        <v/>
      </c>
      <c r="K206" s="375" t="str">
        <f t="shared" si="16"/>
        <v/>
      </c>
      <c r="L206" s="58" t="str">
        <f t="shared" si="17"/>
        <v/>
      </c>
      <c r="M206" s="376" t="str">
        <f t="shared" si="18"/>
        <v/>
      </c>
      <c r="N206" s="58" t="str">
        <f t="shared" si="19"/>
        <v/>
      </c>
      <c r="O206" s="349" t="b">
        <f t="shared" si="20"/>
        <v>0</v>
      </c>
      <c r="P206" s="350">
        <f t="shared" si="21"/>
        <v>1</v>
      </c>
    </row>
    <row r="207" spans="1:16">
      <c r="A207" s="143">
        <v>198</v>
      </c>
      <c r="B207" s="6"/>
      <c r="C207" s="6"/>
      <c r="D207" s="65"/>
      <c r="E207" s="217"/>
      <c r="F207" s="216"/>
      <c r="G207" s="216"/>
      <c r="H207" s="216"/>
      <c r="I207" s="16" t="str">
        <f t="shared" si="25"/>
        <v/>
      </c>
      <c r="J207" s="16" t="str">
        <f t="shared" si="26"/>
        <v/>
      </c>
      <c r="K207" s="375" t="str">
        <f t="shared" si="16"/>
        <v/>
      </c>
      <c r="L207" s="58" t="str">
        <f t="shared" si="17"/>
        <v/>
      </c>
      <c r="M207" s="376" t="str">
        <f t="shared" si="18"/>
        <v/>
      </c>
      <c r="N207" s="58" t="str">
        <f t="shared" si="19"/>
        <v/>
      </c>
      <c r="O207" s="349" t="b">
        <f t="shared" si="20"/>
        <v>0</v>
      </c>
      <c r="P207" s="350">
        <f t="shared" si="21"/>
        <v>1</v>
      </c>
    </row>
    <row r="208" spans="1:16">
      <c r="A208" s="143">
        <v>199</v>
      </c>
      <c r="B208" s="6"/>
      <c r="C208" s="6"/>
      <c r="D208" s="65"/>
      <c r="E208" s="217"/>
      <c r="F208" s="216"/>
      <c r="G208" s="216"/>
      <c r="H208" s="216"/>
      <c r="I208" s="16" t="str">
        <f t="shared" si="25"/>
        <v/>
      </c>
      <c r="J208" s="16" t="str">
        <f t="shared" si="26"/>
        <v/>
      </c>
      <c r="K208" s="375" t="str">
        <f t="shared" si="16"/>
        <v/>
      </c>
      <c r="L208" s="58" t="str">
        <f t="shared" si="17"/>
        <v/>
      </c>
      <c r="M208" s="376" t="str">
        <f t="shared" si="18"/>
        <v/>
      </c>
      <c r="N208" s="58" t="str">
        <f t="shared" si="19"/>
        <v/>
      </c>
      <c r="O208" s="349" t="b">
        <f t="shared" si="20"/>
        <v>0</v>
      </c>
      <c r="P208" s="350">
        <f t="shared" si="21"/>
        <v>1</v>
      </c>
    </row>
    <row r="209" spans="1:16">
      <c r="A209" s="143">
        <v>200</v>
      </c>
      <c r="B209" s="6"/>
      <c r="C209" s="6"/>
      <c r="D209" s="65"/>
      <c r="E209" s="217"/>
      <c r="F209" s="216"/>
      <c r="G209" s="216"/>
      <c r="H209" s="216"/>
      <c r="I209" s="16" t="str">
        <f t="shared" si="25"/>
        <v/>
      </c>
      <c r="J209" s="16" t="str">
        <f t="shared" si="26"/>
        <v/>
      </c>
      <c r="K209" s="375" t="str">
        <f t="shared" si="16"/>
        <v/>
      </c>
      <c r="L209" s="58" t="str">
        <f t="shared" si="17"/>
        <v/>
      </c>
      <c r="M209" s="376" t="str">
        <f t="shared" si="18"/>
        <v/>
      </c>
      <c r="N209" s="58" t="str">
        <f t="shared" si="19"/>
        <v/>
      </c>
      <c r="O209" s="349" t="b">
        <f t="shared" si="20"/>
        <v>0</v>
      </c>
      <c r="P209" s="350">
        <f t="shared" si="21"/>
        <v>1</v>
      </c>
    </row>
    <row r="210" spans="1:16">
      <c r="A210" s="143">
        <v>201</v>
      </c>
      <c r="B210" s="6"/>
      <c r="C210" s="6"/>
      <c r="D210" s="65"/>
      <c r="E210" s="217"/>
      <c r="F210" s="216"/>
      <c r="G210" s="216"/>
      <c r="H210" s="216"/>
      <c r="I210" s="16" t="str">
        <f t="shared" si="25"/>
        <v/>
      </c>
      <c r="J210" s="16" t="str">
        <f t="shared" si="26"/>
        <v/>
      </c>
      <c r="K210" s="375" t="str">
        <f t="shared" si="16"/>
        <v/>
      </c>
      <c r="L210" s="58" t="str">
        <f t="shared" si="17"/>
        <v/>
      </c>
      <c r="M210" s="376" t="str">
        <f t="shared" si="18"/>
        <v/>
      </c>
      <c r="N210" s="58" t="str">
        <f t="shared" si="19"/>
        <v/>
      </c>
      <c r="O210" s="349" t="b">
        <f t="shared" si="20"/>
        <v>0</v>
      </c>
      <c r="P210" s="350">
        <f t="shared" si="21"/>
        <v>1</v>
      </c>
    </row>
    <row r="211" spans="1:16">
      <c r="A211" s="143">
        <v>202</v>
      </c>
      <c r="B211" s="6"/>
      <c r="C211" s="6"/>
      <c r="D211" s="65"/>
      <c r="E211" s="217"/>
      <c r="F211" s="216"/>
      <c r="G211" s="216"/>
      <c r="H211" s="216"/>
      <c r="I211" s="16" t="str">
        <f t="shared" si="25"/>
        <v/>
      </c>
      <c r="J211" s="16" t="str">
        <f t="shared" si="26"/>
        <v/>
      </c>
      <c r="K211" s="375" t="str">
        <f t="shared" si="16"/>
        <v/>
      </c>
      <c r="L211" s="58" t="str">
        <f t="shared" si="17"/>
        <v/>
      </c>
      <c r="M211" s="376" t="str">
        <f t="shared" si="18"/>
        <v/>
      </c>
      <c r="N211" s="58" t="str">
        <f t="shared" si="19"/>
        <v/>
      </c>
      <c r="O211" s="349" t="b">
        <f t="shared" si="20"/>
        <v>0</v>
      </c>
      <c r="P211" s="350">
        <f t="shared" si="21"/>
        <v>1</v>
      </c>
    </row>
    <row r="212" spans="1:16">
      <c r="A212" s="143">
        <v>203</v>
      </c>
      <c r="B212" s="6"/>
      <c r="C212" s="6"/>
      <c r="D212" s="65"/>
      <c r="E212" s="217"/>
      <c r="F212" s="216"/>
      <c r="G212" s="216"/>
      <c r="H212" s="216"/>
      <c r="I212" s="16" t="str">
        <f t="shared" si="25"/>
        <v/>
      </c>
      <c r="J212" s="16" t="str">
        <f t="shared" si="26"/>
        <v/>
      </c>
      <c r="K212" s="375" t="str">
        <f t="shared" si="16"/>
        <v/>
      </c>
      <c r="L212" s="58" t="str">
        <f t="shared" si="17"/>
        <v/>
      </c>
      <c r="M212" s="376" t="str">
        <f t="shared" si="18"/>
        <v/>
      </c>
      <c r="N212" s="58" t="str">
        <f t="shared" si="19"/>
        <v/>
      </c>
      <c r="O212" s="349" t="b">
        <f t="shared" si="20"/>
        <v>0</v>
      </c>
      <c r="P212" s="350">
        <f t="shared" si="21"/>
        <v>1</v>
      </c>
    </row>
    <row r="213" spans="1:16">
      <c r="A213" s="143">
        <v>204</v>
      </c>
      <c r="B213" s="6"/>
      <c r="C213" s="6"/>
      <c r="D213" s="65"/>
      <c r="E213" s="217"/>
      <c r="F213" s="216"/>
      <c r="G213" s="216"/>
      <c r="H213" s="216"/>
      <c r="I213" s="16" t="str">
        <f t="shared" si="25"/>
        <v/>
      </c>
      <c r="J213" s="16" t="str">
        <f t="shared" si="26"/>
        <v/>
      </c>
      <c r="K213" s="375" t="str">
        <f t="shared" si="16"/>
        <v/>
      </c>
      <c r="L213" s="58" t="str">
        <f t="shared" si="17"/>
        <v/>
      </c>
      <c r="M213" s="376" t="str">
        <f t="shared" si="18"/>
        <v/>
      </c>
      <c r="N213" s="58" t="str">
        <f t="shared" si="19"/>
        <v/>
      </c>
      <c r="O213" s="349" t="b">
        <f t="shared" si="20"/>
        <v>0</v>
      </c>
      <c r="P213" s="350">
        <f t="shared" si="21"/>
        <v>1</v>
      </c>
    </row>
    <row r="214" spans="1:16">
      <c r="A214" s="143">
        <v>205</v>
      </c>
      <c r="B214" s="6"/>
      <c r="C214" s="6"/>
      <c r="D214" s="65"/>
      <c r="E214" s="217"/>
      <c r="F214" s="216"/>
      <c r="G214" s="216"/>
      <c r="H214" s="216"/>
      <c r="I214" s="16" t="str">
        <f t="shared" si="25"/>
        <v/>
      </c>
      <c r="J214" s="16" t="str">
        <f t="shared" si="26"/>
        <v/>
      </c>
      <c r="K214" s="375" t="str">
        <f t="shared" si="16"/>
        <v/>
      </c>
      <c r="L214" s="58" t="str">
        <f t="shared" si="17"/>
        <v/>
      </c>
      <c r="M214" s="376" t="str">
        <f t="shared" si="18"/>
        <v/>
      </c>
      <c r="N214" s="58" t="str">
        <f t="shared" si="19"/>
        <v/>
      </c>
      <c r="O214" s="349" t="b">
        <f t="shared" si="20"/>
        <v>0</v>
      </c>
      <c r="P214" s="350">
        <f t="shared" si="21"/>
        <v>1</v>
      </c>
    </row>
  </sheetData>
  <sheetProtection algorithmName="SHA-512" hashValue="kZFSc2x0pkRCxDtLJTzE08dYbuD7wIvdmPrq9qYgULU4nU+ZZ6TE7B0iYe3usAnlKquv2rr35KLK1qGg6dr6Tw==" saltValue="n6iIsfH/LA4lDLueaKtC9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pageSetUpPr fitToPage="1"/>
  </sheetPr>
  <dimension ref="A1:P259"/>
  <sheetViews>
    <sheetView zoomScaleNormal="100" workbookViewId="0">
      <selection activeCell="S13" sqref="S13"/>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Inginerie din Hunedoara</v>
      </c>
      <c r="E2" s="61"/>
      <c r="F2" s="61"/>
      <c r="H2" s="62"/>
      <c r="I2" s="63"/>
      <c r="K2" s="62"/>
      <c r="M2" s="289"/>
      <c r="N2" s="289"/>
      <c r="O2" s="289"/>
    </row>
    <row r="3" spans="1:16" s="60" customFormat="1">
      <c r="A3" s="346" t="str">
        <f>IF(ISBLANK(departament),"","Departamentul " &amp; departament)</f>
        <v>Departamentul Inginerie și Management din Hunedoara</v>
      </c>
      <c r="E3" s="61"/>
      <c r="F3" s="61"/>
      <c r="H3" s="62"/>
      <c r="I3" s="63"/>
      <c r="K3" s="62"/>
      <c r="M3" s="289"/>
      <c r="N3" s="289"/>
      <c r="O3" s="289"/>
    </row>
    <row r="4" spans="1:16">
      <c r="A4" s="540" t="s">
        <v>784</v>
      </c>
      <c r="B4" s="540"/>
      <c r="C4" s="540"/>
      <c r="D4" s="540"/>
      <c r="E4" s="540"/>
      <c r="F4" s="540"/>
      <c r="G4" s="540"/>
      <c r="H4" s="540"/>
      <c r="I4" s="540"/>
      <c r="J4" s="226"/>
      <c r="K4" s="226"/>
      <c r="L4" s="226"/>
      <c r="M4" s="226"/>
      <c r="N4" s="64"/>
      <c r="O4" s="291"/>
    </row>
    <row r="5" spans="1:16" ht="36.75" customHeight="1">
      <c r="A5" s="546" t="s">
        <v>656</v>
      </c>
      <c r="B5" s="546"/>
      <c r="C5" s="546"/>
      <c r="D5" s="546"/>
      <c r="E5" s="546"/>
      <c r="F5" s="546"/>
      <c r="G5" s="546"/>
      <c r="H5" s="546"/>
      <c r="I5" s="546"/>
      <c r="J5" s="226"/>
      <c r="K5" s="226"/>
      <c r="L5" s="226"/>
      <c r="M5" s="226"/>
      <c r="N5" s="64"/>
    </row>
    <row r="6" spans="1:16" ht="13.5" customHeight="1">
      <c r="E6" s="64"/>
      <c r="F6" s="64"/>
      <c r="H6" s="64"/>
      <c r="I6" s="301"/>
      <c r="J6" s="347" t="str">
        <f>CONCATENATE(functie," ",nume_candidat)</f>
        <v>Profesor Socalici Ana Virginia</v>
      </c>
      <c r="N6" s="64"/>
    </row>
    <row r="7" spans="1:16" ht="18.75" customHeight="1">
      <c r="A7" s="537" t="s">
        <v>338</v>
      </c>
      <c r="B7" s="537" t="s">
        <v>0</v>
      </c>
      <c r="C7" s="537" t="s">
        <v>545</v>
      </c>
      <c r="D7" s="537" t="s">
        <v>16</v>
      </c>
      <c r="E7" s="538" t="s">
        <v>17</v>
      </c>
      <c r="F7" s="543" t="s">
        <v>2</v>
      </c>
      <c r="G7" s="537" t="s">
        <v>18</v>
      </c>
      <c r="H7" s="538" t="s">
        <v>546</v>
      </c>
      <c r="I7" s="537" t="s">
        <v>544</v>
      </c>
      <c r="J7" s="537"/>
      <c r="K7" s="537" t="s">
        <v>4</v>
      </c>
      <c r="L7" s="537"/>
      <c r="M7" s="541" t="s">
        <v>48</v>
      </c>
      <c r="N7" s="542"/>
      <c r="O7" s="544" t="s">
        <v>541</v>
      </c>
      <c r="P7" s="545" t="s">
        <v>551</v>
      </c>
    </row>
    <row r="8" spans="1:16" ht="45.7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4"/>
      <c r="P8" s="545"/>
    </row>
    <row r="9" spans="1:16">
      <c r="A9" s="88"/>
      <c r="B9" s="65"/>
      <c r="C9" s="65"/>
      <c r="D9" s="65"/>
      <c r="E9" s="66"/>
      <c r="F9" s="30"/>
      <c r="G9" s="74"/>
      <c r="H9" s="67"/>
      <c r="I9" s="148">
        <f>SUMIF(I10:I1010,"&gt;0")</f>
        <v>120</v>
      </c>
      <c r="J9" s="148">
        <f t="shared" ref="J9:N9" si="0">SUMIF(J10:J108,"&gt;0")</f>
        <v>120</v>
      </c>
      <c r="K9" s="4">
        <f t="shared" si="0"/>
        <v>1</v>
      </c>
      <c r="L9" s="4">
        <f t="shared" si="0"/>
        <v>1</v>
      </c>
      <c r="M9" s="4">
        <f t="shared" si="0"/>
        <v>120</v>
      </c>
      <c r="N9" s="4">
        <f t="shared" si="0"/>
        <v>120</v>
      </c>
      <c r="O9" s="298"/>
    </row>
    <row r="10" spans="1:16" ht="31.2">
      <c r="A10" s="37">
        <v>1</v>
      </c>
      <c r="B10" s="380" t="s">
        <v>1490</v>
      </c>
      <c r="C10" s="380" t="s">
        <v>1242</v>
      </c>
      <c r="D10" s="380" t="s">
        <v>657</v>
      </c>
      <c r="E10" s="5" t="s">
        <v>1243</v>
      </c>
      <c r="F10" s="506">
        <v>2015</v>
      </c>
      <c r="G10" s="506">
        <v>483</v>
      </c>
      <c r="H10" s="506">
        <v>120</v>
      </c>
      <c r="I10" s="16">
        <f t="shared" ref="I10:I73" si="1">IF(OR($B10="",$C10="",$D10="",$E10="",$F10&lt;an_initial,$F10&gt;an_final,$O10=FALSE),"",IF($H10="",CS_STR_RO*$G10/P10,CS_STR_RO*$H10))</f>
        <v>120</v>
      </c>
      <c r="J10" s="16">
        <f t="shared" ref="J10:J73" si="2">IF(OR($B10="",$C10="",$D10="",$E10="",$F10="",$F10&gt;an_final,$O10=FALSE),"",IF($H10="",CS_STR_RO*$G10/P10,CS_STR_RO*$H10))</f>
        <v>120</v>
      </c>
      <c r="K10" s="58">
        <f t="shared" ref="K10:K73" si="3">IF(OR($B10="",$C10="",$D10="",$E10="",$F10="",$F10&gt;an_final,$O10=FALSE),"",IF($F10&gt;=an_initial,1,""))</f>
        <v>1</v>
      </c>
      <c r="L10" s="58">
        <f t="shared" ref="L10:L73" si="4">IF(OR($B10="",$C10="",$D10="",$E10="",$F10="",$F10&gt;an_final,$O10=FALSE),"",1)</f>
        <v>1</v>
      </c>
      <c r="M10" s="376">
        <f t="shared" ref="M10:M73" si="5">IF(OR($B10="",$C10="",$D10="",$E10="",$F10="",$F10&gt;an_final,$O10=FALSE),"",IF($H10="",$G10/P10,$H10))</f>
        <v>120</v>
      </c>
      <c r="N10" s="58">
        <f t="shared" ref="N10:N73" si="6">IF(OR($B10="",$C10="",$D10="",$E10="",$F10="",$F10&lt;an_initial,$F10&gt;an_final,$O10=FALSE),"",IF($H10="",$G10/P10,$H10))</f>
        <v>120</v>
      </c>
      <c r="O10" s="349" t="b">
        <f t="shared" ref="O10:O73" si="7">IF(nume_candidat="",FALSE,ISNUMBER(SEARCH(nume_candidat,$B10)))</f>
        <v>1</v>
      </c>
      <c r="P10" s="350">
        <f t="shared" ref="P10:P73" si="8">LEN(B10)-LEN(SUBSTITUTE(B10,",",""))+1</f>
        <v>4</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IF(OR($B74="",$C74="",$D74="",$E74="",$F74&lt;an_initial,$F74&gt;an_final,$O74=FALSE),"",IF($H74="",CS_STR_RO*$G74/P74,CS_STR_RO*$H74))</f>
        <v/>
      </c>
      <c r="J74" s="16" t="str">
        <f t="shared" ref="J74:J137" si="10">IF(OR($B74="",$C74="",$D74="",$E74="",$F74="",$F74&gt;an_final,$O74=FALSE),"",IF($H74="",CS_STR_RO*$G74/P74,CS_STR_RO*$H74))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IF(OR($B138="",$C138="",$D138="",$E138="",$F138&lt;an_initial,$F138&gt;an_final,$O138=FALSE),"",IF($H138="",CS_STR_RO*$G138/P138,CS_STR_RO*$H138))</f>
        <v/>
      </c>
      <c r="J138" s="16" t="str">
        <f t="shared" ref="J138:J201" si="18">IF(OR($B138="",$C138="",$D138="",$E138="",$F138="",$F138&gt;an_final,$O138=FALSE),"",IF($H138="",CS_STR_RO*$G138/P138,CS_STR_RO*$H138))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IF(OR($B202="",$C202="",$D202="",$E202="",$F202&lt;an_initial,$F202&gt;an_final,$O202=FALSE),"",IF($H202="",CS_STR_RO*$G202/P202,CS_STR_RO*$H202))</f>
        <v/>
      </c>
      <c r="J202" s="16" t="str">
        <f t="shared" ref="J202:J259" si="20">IF(OR($B202="",$C202="",$D202="",$E202="",$F202="",$F202&gt;an_final,$O202=FALSE),"",IF($H202="",CS_STR_RO*$G202/P202,CS_STR_RO*$H202))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QyYINtgS0vMTJOC/CQKs1/4NchSK3esqwula7cFWnu2iG4DB6usXUE9E2J9A+o6oa0VT1Hu5SkmgNDFfCYJMTQ==" saltValue="mRQnL6DTdsjVVHGyEyqcPQ=="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B10" sqref="B10:H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Inginerie din Hunedoara</v>
      </c>
      <c r="E2" s="61"/>
      <c r="F2" s="61"/>
      <c r="H2" s="62"/>
      <c r="I2" s="63"/>
      <c r="K2" s="62"/>
      <c r="M2" s="289"/>
      <c r="N2" s="289"/>
      <c r="O2" s="289"/>
    </row>
    <row r="3" spans="1:16" s="60" customFormat="1">
      <c r="A3" s="346" t="str">
        <f>IF(ISBLANK(departament),"","Departamentul " &amp; departament)</f>
        <v>Departamentul Inginerie și Management din Hunedoara</v>
      </c>
      <c r="E3" s="61"/>
      <c r="F3" s="61"/>
      <c r="H3" s="62"/>
      <c r="I3" s="63"/>
      <c r="K3" s="62"/>
      <c r="M3" s="289"/>
      <c r="N3" s="289"/>
      <c r="O3" s="289"/>
    </row>
    <row r="4" spans="1:16">
      <c r="A4" s="540" t="s">
        <v>784</v>
      </c>
      <c r="B4" s="540"/>
      <c r="C4" s="540"/>
      <c r="D4" s="540"/>
      <c r="E4" s="540"/>
      <c r="F4" s="540"/>
      <c r="G4" s="540"/>
      <c r="H4" s="540"/>
      <c r="I4" s="540"/>
      <c r="J4" s="226"/>
      <c r="K4" s="226"/>
      <c r="L4" s="226"/>
      <c r="M4" s="226"/>
      <c r="N4" s="64"/>
      <c r="O4" s="291"/>
    </row>
    <row r="5" spans="1:16">
      <c r="A5" s="546" t="s">
        <v>664</v>
      </c>
      <c r="B5" s="546"/>
      <c r="C5" s="546"/>
      <c r="D5" s="546"/>
      <c r="E5" s="546"/>
      <c r="F5" s="546"/>
      <c r="G5" s="546"/>
      <c r="H5" s="546"/>
      <c r="I5" s="546"/>
      <c r="J5" s="226"/>
      <c r="K5" s="226"/>
      <c r="L5" s="226"/>
      <c r="M5" s="226"/>
      <c r="N5" s="64"/>
    </row>
    <row r="6" spans="1:16" ht="13.5" customHeight="1">
      <c r="E6" s="64"/>
      <c r="F6" s="64"/>
      <c r="H6" s="64"/>
      <c r="I6" s="301"/>
      <c r="J6" s="347" t="str">
        <f>CONCATENATE(functie," ",nume_candidat)</f>
        <v>Profesor Socalici Ana Virginia</v>
      </c>
      <c r="N6" s="64"/>
    </row>
    <row r="7" spans="1:16" ht="18.75" customHeight="1">
      <c r="A7" s="537" t="s">
        <v>338</v>
      </c>
      <c r="B7" s="537" t="s">
        <v>0</v>
      </c>
      <c r="C7" s="537" t="s">
        <v>545</v>
      </c>
      <c r="D7" s="537" t="s">
        <v>16</v>
      </c>
      <c r="E7" s="538" t="s">
        <v>17</v>
      </c>
      <c r="F7" s="543" t="s">
        <v>2</v>
      </c>
      <c r="G7" s="537" t="s">
        <v>18</v>
      </c>
      <c r="H7" s="538" t="s">
        <v>546</v>
      </c>
      <c r="I7" s="537" t="s">
        <v>544</v>
      </c>
      <c r="J7" s="537"/>
      <c r="K7" s="537" t="s">
        <v>4</v>
      </c>
      <c r="L7" s="537"/>
      <c r="M7" s="541" t="s">
        <v>48</v>
      </c>
      <c r="N7" s="542"/>
      <c r="O7" s="544" t="s">
        <v>541</v>
      </c>
      <c r="P7" s="545" t="s">
        <v>551</v>
      </c>
    </row>
    <row r="8" spans="1:16" ht="45.7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4"/>
      <c r="P8" s="54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IF(OR($B10="",$C10="",$D10="",$E10="",$F10&lt;an_initial,$F10&gt;an_final,$O10=FALSE),"",IF($H10="",CS_STR_RO_ALT*$G10/P10,CS_STR_RO_ALT*$H10))</f>
        <v/>
      </c>
      <c r="J10" s="16" t="str">
        <f t="shared" ref="J10:J73" si="2">IF(OR($B10="",$C10="",$D10="",$E10="",$F10="",$F10&gt;an_final,$O10=FALSE),"",IF($H10="",CS_STR_RO_ALT*$G10/P10,CS_STR_RO_ALT*$H10))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IF(OR($B74="",$C74="",$D74="",$E74="",$F74&lt;an_initial,$F74&gt;an_final,$O74=FALSE),"",IF($H74="",CS_STR_RO_ALT*$G74/P74,CS_STR_RO_ALT*$H74))</f>
        <v/>
      </c>
      <c r="J74" s="16" t="str">
        <f t="shared" ref="J74:J137" si="10">IF(OR($B74="",$C74="",$D74="",$E74="",$F74="",$F74&gt;an_final,$O74=FALSE),"",IF($H74="",CS_STR_RO_ALT*$G74/P74,CS_STR_RO_ALT*$H74))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IF(OR($B138="",$C138="",$D138="",$E138="",$F138&lt;an_initial,$F138&gt;an_final,$O138=FALSE),"",IF($H138="",CS_STR_RO_ALT*$G138/P138,CS_STR_RO_ALT*$H138))</f>
        <v/>
      </c>
      <c r="J138" s="16" t="str">
        <f t="shared" ref="J138:J201" si="18">IF(OR($B138="",$C138="",$D138="",$E138="",$F138="",$F138&gt;an_final,$O138=FALSE),"",IF($H138="",CS_STR_RO_ALT*$G138/P138,CS_STR_RO_ALT*$H138))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IF(OR($B202="",$C202="",$D202="",$E202="",$F202&lt;an_initial,$F202&gt;an_final,$O202=FALSE),"",IF($H202="",CS_STR_RO_ALT*$G202/P202,CS_STR_RO_ALT*$H202))</f>
        <v/>
      </c>
      <c r="J202" s="16" t="str">
        <f t="shared" ref="J202:J259" si="20">IF(OR($B202="",$C202="",$D202="",$E202="",$F202="",$F202&gt;an_final,$O202=FALSE),"",IF($H202="",CS_STR_RO_ALT*$G202/P202,CS_STR_RO_ALT*$H202))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eCKo0b3OQ9mxbd2ZzQgUXFg3MlJ73NUtMhlNckXdTBy2x4Y6PVzIUSE0ouC3fqj9Va0xLF0iVgKJ/84FwP5Wfg==" saltValue="vmstbW42Z4CEHI5yQc7Mf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B10" sqref="B10:G12"/>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Inginerie din Hunedoara</v>
      </c>
      <c r="E2" s="61"/>
      <c r="F2" s="61"/>
      <c r="H2" s="62"/>
      <c r="I2" s="63"/>
      <c r="K2" s="62"/>
      <c r="M2" s="289"/>
      <c r="N2" s="289"/>
      <c r="O2" s="289"/>
    </row>
    <row r="3" spans="1:16" s="60" customFormat="1">
      <c r="A3" s="346" t="str">
        <f>IF(ISBLANK(departament),"","Departamentul " &amp; departament)</f>
        <v>Departamentul Inginerie și Management din Hunedoara</v>
      </c>
      <c r="E3" s="61"/>
      <c r="F3" s="61"/>
      <c r="H3" s="62"/>
      <c r="I3" s="63"/>
      <c r="K3" s="62"/>
      <c r="M3" s="289"/>
      <c r="N3" s="289"/>
      <c r="O3" s="289"/>
    </row>
    <row r="4" spans="1:16">
      <c r="A4" s="540" t="s">
        <v>784</v>
      </c>
      <c r="B4" s="540"/>
      <c r="C4" s="540"/>
      <c r="D4" s="540"/>
      <c r="E4" s="540"/>
      <c r="F4" s="540"/>
      <c r="G4" s="540"/>
      <c r="H4" s="540"/>
      <c r="I4" s="540"/>
      <c r="J4" s="226"/>
      <c r="K4" s="226"/>
      <c r="L4" s="226"/>
      <c r="M4" s="226"/>
      <c r="N4" s="64"/>
      <c r="O4" s="291"/>
    </row>
    <row r="5" spans="1:16">
      <c r="A5" s="540" t="s">
        <v>669</v>
      </c>
      <c r="B5" s="540"/>
      <c r="C5" s="540"/>
      <c r="D5" s="540"/>
      <c r="E5" s="540"/>
      <c r="F5" s="540"/>
      <c r="G5" s="540"/>
      <c r="H5" s="540"/>
      <c r="I5" s="540"/>
      <c r="J5" s="226"/>
      <c r="K5" s="226"/>
      <c r="L5" s="226"/>
      <c r="M5" s="226"/>
      <c r="N5" s="64"/>
    </row>
    <row r="6" spans="1:16" ht="13.5" customHeight="1">
      <c r="E6" s="64"/>
      <c r="F6" s="64"/>
      <c r="H6" s="64"/>
      <c r="I6" s="301"/>
      <c r="J6" s="347" t="str">
        <f>CONCATENATE(functie," ",nume_candidat)</f>
        <v>Profesor Socalici Ana Virginia</v>
      </c>
      <c r="N6" s="64"/>
    </row>
    <row r="7" spans="1:16" ht="18.75" customHeight="1">
      <c r="A7" s="537" t="s">
        <v>338</v>
      </c>
      <c r="B7" s="537" t="s">
        <v>0</v>
      </c>
      <c r="C7" s="537" t="s">
        <v>545</v>
      </c>
      <c r="D7" s="537" t="s">
        <v>16</v>
      </c>
      <c r="E7" s="538" t="s">
        <v>17</v>
      </c>
      <c r="F7" s="543" t="s">
        <v>2</v>
      </c>
      <c r="G7" s="537" t="s">
        <v>18</v>
      </c>
      <c r="H7" s="538" t="s">
        <v>546</v>
      </c>
      <c r="I7" s="537" t="s">
        <v>544</v>
      </c>
      <c r="J7" s="537"/>
      <c r="K7" s="537" t="s">
        <v>4</v>
      </c>
      <c r="L7" s="537"/>
      <c r="M7" s="541" t="s">
        <v>48</v>
      </c>
      <c r="N7" s="542"/>
      <c r="O7" s="544" t="s">
        <v>541</v>
      </c>
      <c r="P7" s="545" t="s">
        <v>551</v>
      </c>
    </row>
    <row r="8" spans="1:16" ht="46.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4"/>
      <c r="P8" s="545"/>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IF(OR($B10="",$C10="",$D10="",$E10="",$F10&lt;an_initial,$F10&gt;an_final,$O10=FALSE),"",IF($H10="",CS_STR_A2*$G10/P10,CS_STR_A2*$H10))</f>
        <v/>
      </c>
      <c r="J10" s="16" t="str">
        <f t="shared" ref="J10:J73" si="2">IF(OR($B10="",$C10="",$D10="",$E10="",$F10="",$F10&gt;an_final,$O10=FALSE),"",IF($H10="",CS_STR_A2*$G10/P10,CS_STR_A2*$H10))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IF(OR($B74="",$C74="",$D74="",$E74="",$F74&lt;an_initial,$F74&gt;an_final,$O74=FALSE),"",IF($H74="",CS_STR_A2*$G74/P74,CS_STR_A2*$H74))</f>
        <v/>
      </c>
      <c r="J74" s="16" t="str">
        <f t="shared" ref="J74:J137" si="10">IF(OR($B74="",$C74="",$D74="",$E74="",$F74="",$F74&gt;an_final,$O74=FALSE),"",IF($H74="",CS_STR_A2*$G74/P74,CS_STR_A2*$H74))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IF(OR($B138="",$C138="",$D138="",$E138="",$F138&lt;an_initial,$F138&gt;an_final,$O138=FALSE),"",IF($H138="",CS_STR_A2*$G138/P138,CS_STR_A2*$H138))</f>
        <v/>
      </c>
      <c r="J138" s="16" t="str">
        <f t="shared" ref="J138:J201" si="18">IF(OR($B138="",$C138="",$D138="",$E138="",$F138="",$F138&gt;an_final,$O138=FALSE),"",IF($H138="",CS_STR_A2*$G138/P138,CS_STR_A2*$H138))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IF(OR($B202="",$C202="",$D202="",$E202="",$F202&lt;an_initial,$F202&gt;an_final,$O202=FALSE),"",IF($H202="",CS_STR_A2*$G202/P202,CS_STR_A2*$H202))</f>
        <v/>
      </c>
      <c r="J202" s="16" t="str">
        <f t="shared" ref="J202:J259" si="20">IF(OR($B202="",$C202="",$D202="",$E202="",$F202="",$F202&gt;an_final,$O202=FALSE),"",IF($H202="",CS_STR_A2*$G202/P202,CS_STR_A2*$H202))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a0kbd3K0O2LhJRFPeB9do8t3YK1LTWIFZiKuMmJSwD6tbbPAwoenlzYuwWTDmzTqqDEw0ur9IEv3jDv+bX4IfQ==" saltValue="Nm4hXHkILcrLPIklxbTe/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B10" sqref="B10"/>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Inginerie din Hunedoara</v>
      </c>
      <c r="E2" s="61"/>
      <c r="F2" s="61"/>
      <c r="H2" s="62"/>
      <c r="I2" s="63"/>
      <c r="K2" s="62"/>
      <c r="M2" s="289"/>
      <c r="N2" s="289"/>
      <c r="O2" s="289"/>
    </row>
    <row r="3" spans="1:16" s="60" customFormat="1">
      <c r="A3" s="346" t="str">
        <f>IF(ISBLANK(departament),"","Departamentul " &amp; departament)</f>
        <v>Departamentul Inginerie și Management din Hunedoara</v>
      </c>
      <c r="E3" s="61"/>
      <c r="F3" s="61"/>
      <c r="H3" s="62"/>
      <c r="I3" s="63"/>
      <c r="K3" s="62"/>
      <c r="M3" s="289"/>
      <c r="N3" s="289"/>
      <c r="O3" s="289"/>
    </row>
    <row r="4" spans="1:16">
      <c r="A4" s="540" t="s">
        <v>784</v>
      </c>
      <c r="B4" s="540"/>
      <c r="C4" s="540"/>
      <c r="D4" s="540"/>
      <c r="E4" s="540"/>
      <c r="F4" s="540"/>
      <c r="G4" s="540"/>
      <c r="H4" s="540"/>
      <c r="I4" s="540"/>
      <c r="J4" s="226"/>
      <c r="K4" s="226"/>
      <c r="L4" s="226"/>
      <c r="M4" s="226"/>
      <c r="N4" s="64"/>
      <c r="O4" s="291"/>
    </row>
    <row r="5" spans="1:16">
      <c r="A5" s="540" t="s">
        <v>668</v>
      </c>
      <c r="B5" s="540"/>
      <c r="C5" s="540"/>
      <c r="D5" s="540"/>
      <c r="E5" s="540"/>
      <c r="F5" s="540"/>
      <c r="G5" s="540"/>
      <c r="H5" s="540"/>
      <c r="I5" s="540"/>
      <c r="J5" s="226"/>
      <c r="K5" s="226"/>
      <c r="L5" s="226"/>
      <c r="M5" s="226"/>
      <c r="N5" s="64"/>
    </row>
    <row r="6" spans="1:16" ht="13.5" customHeight="1">
      <c r="E6" s="64"/>
      <c r="F6" s="64"/>
      <c r="H6" s="64"/>
      <c r="I6" s="301"/>
      <c r="J6" s="347" t="str">
        <f>CONCATENATE(functie," ",nume_candidat)</f>
        <v>Profesor Socalici Ana Virginia</v>
      </c>
      <c r="N6" s="64"/>
    </row>
    <row r="7" spans="1:16" ht="18.75" customHeight="1">
      <c r="A7" s="537" t="s">
        <v>338</v>
      </c>
      <c r="B7" s="537" t="s">
        <v>0</v>
      </c>
      <c r="C7" s="537" t="s">
        <v>545</v>
      </c>
      <c r="D7" s="537" t="s">
        <v>16</v>
      </c>
      <c r="E7" s="538" t="s">
        <v>17</v>
      </c>
      <c r="F7" s="543" t="s">
        <v>2</v>
      </c>
      <c r="G7" s="537" t="s">
        <v>18</v>
      </c>
      <c r="H7" s="538" t="s">
        <v>546</v>
      </c>
      <c r="I7" s="537" t="s">
        <v>544</v>
      </c>
      <c r="J7" s="537"/>
      <c r="K7" s="537" t="s">
        <v>4</v>
      </c>
      <c r="L7" s="537"/>
      <c r="M7" s="541" t="s">
        <v>48</v>
      </c>
      <c r="N7" s="542"/>
      <c r="O7" s="544" t="s">
        <v>541</v>
      </c>
      <c r="P7" s="545" t="s">
        <v>551</v>
      </c>
    </row>
    <row r="8" spans="1:16" ht="45.7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4"/>
      <c r="P8" s="54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IF(OR($B10="",$C10="",$D10="",$E10="",$F10&lt;an_initial,$F10&gt;an_final,$O10=FALSE),"",IF($H10="",CS_STR_B2*$G10/P10,CS_STR_B2*$H10))</f>
        <v/>
      </c>
      <c r="J10" s="16" t="str">
        <f t="shared" ref="J10:J73" si="2">IF(OR($B10="",$C10="",$D10="",$E10="",$F10="",$F10&gt;an_final,$O10=FALSE),"",IF($H10="",CS_STR_B2*$G10/P10,CS_STR_B2*$H10))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IF(OR($B74="",$C74="",$D74="",$E74="",$F74&lt;an_initial,$F74&gt;an_final,$O74=FALSE),"",IF($H74="",CS_STR_B2*$G74/P74,CS_STR_B2*$H74))</f>
        <v/>
      </c>
      <c r="J74" s="16" t="str">
        <f t="shared" ref="J74:J137" si="10">IF(OR($B74="",$C74="",$D74="",$E74="",$F74="",$F74&gt;an_final,$O74=FALSE),"",IF($H74="",CS_STR_B2*$G74/P74,CS_STR_B2*$H74))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IF(OR($B138="",$C138="",$D138="",$E138="",$F138&lt;an_initial,$F138&gt;an_final,$O138=FALSE),"",IF($H138="",CS_STR_B2*$G138/P138,CS_STR_B2*$H138))</f>
        <v/>
      </c>
      <c r="J138" s="16" t="str">
        <f t="shared" ref="J138:J201" si="18">IF(OR($B138="",$C138="",$D138="",$E138="",$F138="",$F138&gt;an_final,$O138=FALSE),"",IF($H138="",CS_STR_B2*$G138/P138,CS_STR_B2*$H138))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IF(OR($B202="",$C202="",$D202="",$E202="",$F202&lt;an_initial,$F202&gt;an_final,$O202=FALSE),"",IF($H202="",CS_STR_B2*$G202/P202,CS_STR_B2*$H202))</f>
        <v/>
      </c>
      <c r="J202" s="16" t="str">
        <f t="shared" ref="J202:J259" si="20">IF(OR($B202="",$C202="",$D202="",$E202="",$F202="",$F202&gt;an_final,$O202=FALSE),"",IF($H202="",CS_STR_B2*$G202/P202,CS_STR_B2*$H202))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B8wXIGzgbfbJ9Qs+sfxrU/HVTwrjwFVAiU/BLO21EDsIwXnhuOCe3iN6fRI2r+GrxsvjHTtQvEHompHRV8yNZg==" saltValue="HqufjZ0V+4p6egqC/cg+V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B10" sqref="B10:H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Inginerie din Hunedoara</v>
      </c>
      <c r="E2" s="61"/>
      <c r="F2" s="61"/>
      <c r="H2" s="62"/>
      <c r="I2" s="63"/>
      <c r="K2" s="62"/>
      <c r="M2" s="289"/>
      <c r="N2" s="289"/>
      <c r="O2" s="289"/>
    </row>
    <row r="3" spans="1:16" s="60" customFormat="1">
      <c r="A3" s="346" t="str">
        <f>IF(ISBLANK(departament),"","Departamentul " &amp; departament)</f>
        <v>Departamentul Inginerie și Management din Hunedoara</v>
      </c>
      <c r="E3" s="61"/>
      <c r="F3" s="61"/>
      <c r="H3" s="62"/>
      <c r="I3" s="63"/>
      <c r="K3" s="62"/>
      <c r="M3" s="289"/>
      <c r="N3" s="289"/>
      <c r="O3" s="289"/>
    </row>
    <row r="4" spans="1:16">
      <c r="A4" s="540" t="s">
        <v>784</v>
      </c>
      <c r="B4" s="540"/>
      <c r="C4" s="540"/>
      <c r="D4" s="540"/>
      <c r="E4" s="540"/>
      <c r="F4" s="540"/>
      <c r="G4" s="540"/>
      <c r="H4" s="540"/>
      <c r="I4" s="540"/>
      <c r="J4" s="226"/>
      <c r="K4" s="226"/>
      <c r="L4" s="226"/>
      <c r="M4" s="226"/>
      <c r="N4" s="64"/>
      <c r="O4" s="291"/>
    </row>
    <row r="5" spans="1:16">
      <c r="A5" s="540" t="s">
        <v>667</v>
      </c>
      <c r="B5" s="540"/>
      <c r="C5" s="540"/>
      <c r="D5" s="540"/>
      <c r="E5" s="540"/>
      <c r="F5" s="540"/>
      <c r="G5" s="540"/>
      <c r="H5" s="540"/>
      <c r="I5" s="540"/>
      <c r="J5" s="226"/>
      <c r="K5" s="226"/>
      <c r="L5" s="226"/>
      <c r="M5" s="226"/>
      <c r="N5" s="64"/>
    </row>
    <row r="6" spans="1:16" ht="13.5" customHeight="1">
      <c r="E6" s="64"/>
      <c r="F6" s="64"/>
      <c r="H6" s="64"/>
      <c r="I6" s="301"/>
      <c r="J6" s="347" t="str">
        <f>CONCATENATE(functie," ",nume_candidat)</f>
        <v>Profesor Socalici Ana Virginia</v>
      </c>
      <c r="N6" s="64"/>
    </row>
    <row r="7" spans="1:16" ht="18.75" customHeight="1">
      <c r="A7" s="537" t="s">
        <v>338</v>
      </c>
      <c r="B7" s="537" t="s">
        <v>0</v>
      </c>
      <c r="C7" s="537" t="s">
        <v>545</v>
      </c>
      <c r="D7" s="537" t="s">
        <v>16</v>
      </c>
      <c r="E7" s="538" t="s">
        <v>17</v>
      </c>
      <c r="F7" s="543" t="s">
        <v>2</v>
      </c>
      <c r="G7" s="537" t="s">
        <v>18</v>
      </c>
      <c r="H7" s="538" t="s">
        <v>546</v>
      </c>
      <c r="I7" s="537" t="s">
        <v>544</v>
      </c>
      <c r="J7" s="537"/>
      <c r="K7" s="537" t="s">
        <v>4</v>
      </c>
      <c r="L7" s="537"/>
      <c r="M7" s="541" t="s">
        <v>48</v>
      </c>
      <c r="N7" s="542"/>
      <c r="O7" s="544" t="s">
        <v>541</v>
      </c>
      <c r="P7" s="545" t="s">
        <v>551</v>
      </c>
    </row>
    <row r="8" spans="1:16" ht="45.7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4"/>
      <c r="P8" s="545"/>
    </row>
    <row r="9" spans="1:16">
      <c r="A9" s="88"/>
      <c r="B9" s="65"/>
      <c r="C9" s="65"/>
      <c r="D9" s="65"/>
      <c r="E9" s="66"/>
      <c r="F9" s="30"/>
      <c r="G9" s="74"/>
      <c r="H9" s="67"/>
      <c r="I9" s="148">
        <f>SUMIF(I10:I1010,"&gt;0")</f>
        <v>0</v>
      </c>
      <c r="J9" s="148">
        <f t="shared" ref="J9:N9" si="0">SUMIF(J10:J214,"&gt;0")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IF(OR($B10="",$C10="",$D10="",$E10="",$F10&lt;an_initial,$F10&gt;an_final,$O10=FALSE),"",IF($H10="",CS_STR_ALTE2*$G10/P10,CS_STR_ALTE2*$H10))</f>
        <v/>
      </c>
      <c r="J10" s="16" t="str">
        <f t="shared" ref="J10:J73" si="2">IF(OR($B10="",$C10="",$D10="",$E10="",$F10="",$F10&gt;an_final,$O10=FALSE),"",IF($H10="",CS_STR_ALTE2*$G10/P10,CS_STR_ALTE2*$H10))</f>
        <v/>
      </c>
      <c r="K10" s="58" t="str">
        <f t="shared" ref="K10:K175" si="3">IF(OR($B10="",$C10="",$D10="",$E10="",$F10="",$F10&gt;an_final,$O10=FALSE),"",IF($F10&gt;=an_initial,1,""))</f>
        <v/>
      </c>
      <c r="L10" s="58" t="str">
        <f t="shared" ref="L10:L175" si="4">IF(OR($B10="",$C10="",$D10="",$E10="",$F10="",$F10&gt;an_final,$O10=FALSE),"",1)</f>
        <v/>
      </c>
      <c r="M10" s="376" t="str">
        <f t="shared" ref="M10:M175" si="5">IF(OR($B10="",$C10="",$D10="",$E10="",$F10="",$F10&gt;an_final,$O10=FALSE),"",IF($H10="",$G10/P10,$H10))</f>
        <v/>
      </c>
      <c r="N10" s="58" t="str">
        <f t="shared" ref="N10:N175" si="6">IF(OR($B10="",$C10="",$D10="",$E10="",$F10="",$F10&lt;an_initial,$F10&gt;an_final,$O10=FALSE),"",IF($H10="",$G10/P10,$H10))</f>
        <v/>
      </c>
      <c r="O10" s="349" t="b">
        <f t="shared" ref="O10:O175" si="7">IF(nume_candidat="",FALSE,ISNUMBER(SEARCH(nume_candidat,$B10)))</f>
        <v>0</v>
      </c>
      <c r="P10" s="350">
        <f t="shared" ref="P10:P175"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IF(OR($B74="",$C74="",$D74="",$E74="",$F74&lt;an_initial,$F74&gt;an_final,$O74=FALSE),"",IF($H74="",CS_STR_ALTE2*$G74/P74,CS_STR_ALTE2*$H74))</f>
        <v/>
      </c>
      <c r="J74" s="16" t="str">
        <f t="shared" ref="J74:J137" si="10">IF(OR($B74="",$C74="",$D74="",$E74="",$F74="",$F74&gt;an_final,$O74=FALSE),"",IF($H74="",CS_STR_ALTE2*$G74/P74,CS_STR_ALTE2*$H74))</f>
        <v/>
      </c>
      <c r="K74" s="375" t="str">
        <f t="shared" si="3"/>
        <v/>
      </c>
      <c r="L74" s="58" t="str">
        <f t="shared" si="4"/>
        <v/>
      </c>
      <c r="M74" s="376" t="str">
        <f t="shared" si="5"/>
        <v/>
      </c>
      <c r="N74" s="58" t="str">
        <f t="shared" si="6"/>
        <v/>
      </c>
      <c r="O74" s="349" t="b">
        <f t="shared" si="7"/>
        <v>0</v>
      </c>
      <c r="P74" s="350">
        <f t="shared" si="8"/>
        <v>1</v>
      </c>
    </row>
    <row r="75" spans="1:16">
      <c r="A75" s="143">
        <v>66</v>
      </c>
      <c r="B75" s="6"/>
      <c r="C75" s="6"/>
      <c r="D75" s="65"/>
      <c r="E75" s="217"/>
      <c r="F75" s="216"/>
      <c r="G75" s="216"/>
      <c r="H75" s="216"/>
      <c r="I75" s="16" t="str">
        <f t="shared" si="9"/>
        <v/>
      </c>
      <c r="J75" s="16" t="str">
        <f t="shared" si="10"/>
        <v/>
      </c>
      <c r="K75" s="375" t="str">
        <f t="shared" si="3"/>
        <v/>
      </c>
      <c r="L75" s="58" t="str">
        <f t="shared" si="4"/>
        <v/>
      </c>
      <c r="M75" s="376" t="str">
        <f t="shared" si="5"/>
        <v/>
      </c>
      <c r="N75" s="58" t="str">
        <f t="shared" si="6"/>
        <v/>
      </c>
      <c r="O75" s="349" t="b">
        <f t="shared" si="7"/>
        <v>0</v>
      </c>
      <c r="P75" s="350">
        <f t="shared" si="8"/>
        <v>1</v>
      </c>
    </row>
    <row r="76" spans="1:16">
      <c r="A76" s="143">
        <v>67</v>
      </c>
      <c r="B76" s="6"/>
      <c r="C76" s="6"/>
      <c r="D76" s="65"/>
      <c r="E76" s="217"/>
      <c r="F76" s="216"/>
      <c r="G76" s="216"/>
      <c r="H76" s="216"/>
      <c r="I76" s="16" t="str">
        <f t="shared" si="9"/>
        <v/>
      </c>
      <c r="J76" s="16" t="str">
        <f t="shared" si="10"/>
        <v/>
      </c>
      <c r="K76" s="375" t="str">
        <f t="shared" si="3"/>
        <v/>
      </c>
      <c r="L76" s="58" t="str">
        <f t="shared" si="4"/>
        <v/>
      </c>
      <c r="M76" s="376" t="str">
        <f t="shared" si="5"/>
        <v/>
      </c>
      <c r="N76" s="58" t="str">
        <f t="shared" si="6"/>
        <v/>
      </c>
      <c r="O76" s="349" t="b">
        <f t="shared" si="7"/>
        <v>0</v>
      </c>
      <c r="P76" s="350">
        <f t="shared" si="8"/>
        <v>1</v>
      </c>
    </row>
    <row r="77" spans="1:16">
      <c r="A77" s="143">
        <v>68</v>
      </c>
      <c r="B77" s="6"/>
      <c r="C77" s="6"/>
      <c r="D77" s="65"/>
      <c r="E77" s="217"/>
      <c r="F77" s="216"/>
      <c r="G77" s="216"/>
      <c r="H77" s="216"/>
      <c r="I77" s="16" t="str">
        <f t="shared" si="9"/>
        <v/>
      </c>
      <c r="J77" s="16" t="str">
        <f t="shared" si="10"/>
        <v/>
      </c>
      <c r="K77" s="375" t="str">
        <f t="shared" si="3"/>
        <v/>
      </c>
      <c r="L77" s="58" t="str">
        <f t="shared" si="4"/>
        <v/>
      </c>
      <c r="M77" s="376" t="str">
        <f t="shared" si="5"/>
        <v/>
      </c>
      <c r="N77" s="58" t="str">
        <f t="shared" si="6"/>
        <v/>
      </c>
      <c r="O77" s="349" t="b">
        <f t="shared" si="7"/>
        <v>0</v>
      </c>
      <c r="P77" s="350">
        <f t="shared" si="8"/>
        <v>1</v>
      </c>
    </row>
    <row r="78" spans="1:16">
      <c r="A78" s="143">
        <v>69</v>
      </c>
      <c r="B78" s="6"/>
      <c r="C78" s="6"/>
      <c r="D78" s="65"/>
      <c r="E78" s="217"/>
      <c r="F78" s="216"/>
      <c r="G78" s="216"/>
      <c r="H78" s="216"/>
      <c r="I78" s="16" t="str">
        <f t="shared" si="9"/>
        <v/>
      </c>
      <c r="J78" s="16" t="str">
        <f t="shared" si="10"/>
        <v/>
      </c>
      <c r="K78" s="375" t="str">
        <f t="shared" si="3"/>
        <v/>
      </c>
      <c r="L78" s="58" t="str">
        <f t="shared" si="4"/>
        <v/>
      </c>
      <c r="M78" s="376" t="str">
        <f t="shared" si="5"/>
        <v/>
      </c>
      <c r="N78" s="58" t="str">
        <f t="shared" si="6"/>
        <v/>
      </c>
      <c r="O78" s="349" t="b">
        <f t="shared" si="7"/>
        <v>0</v>
      </c>
      <c r="P78" s="350">
        <f t="shared" si="8"/>
        <v>1</v>
      </c>
    </row>
    <row r="79" spans="1:16">
      <c r="A79" s="143">
        <v>70</v>
      </c>
      <c r="B79" s="6"/>
      <c r="C79" s="6"/>
      <c r="D79" s="65"/>
      <c r="E79" s="217"/>
      <c r="F79" s="216"/>
      <c r="G79" s="216"/>
      <c r="H79" s="216"/>
      <c r="I79" s="16" t="str">
        <f t="shared" si="9"/>
        <v/>
      </c>
      <c r="J79" s="16" t="str">
        <f t="shared" si="10"/>
        <v/>
      </c>
      <c r="K79" s="375" t="str">
        <f t="shared" si="3"/>
        <v/>
      </c>
      <c r="L79" s="58" t="str">
        <f t="shared" si="4"/>
        <v/>
      </c>
      <c r="M79" s="376" t="str">
        <f t="shared" si="5"/>
        <v/>
      </c>
      <c r="N79" s="58" t="str">
        <f t="shared" si="6"/>
        <v/>
      </c>
      <c r="O79" s="349" t="b">
        <f t="shared" si="7"/>
        <v>0</v>
      </c>
      <c r="P79" s="350">
        <f t="shared" si="8"/>
        <v>1</v>
      </c>
    </row>
    <row r="80" spans="1:16">
      <c r="A80" s="143">
        <v>71</v>
      </c>
      <c r="B80" s="6"/>
      <c r="C80" s="6"/>
      <c r="D80" s="65"/>
      <c r="E80" s="217"/>
      <c r="F80" s="216"/>
      <c r="G80" s="216"/>
      <c r="H80" s="216"/>
      <c r="I80" s="16" t="str">
        <f t="shared" si="9"/>
        <v/>
      </c>
      <c r="J80" s="16" t="str">
        <f t="shared" si="10"/>
        <v/>
      </c>
      <c r="K80" s="375" t="str">
        <f t="shared" si="3"/>
        <v/>
      </c>
      <c r="L80" s="58" t="str">
        <f t="shared" si="4"/>
        <v/>
      </c>
      <c r="M80" s="376" t="str">
        <f t="shared" si="5"/>
        <v/>
      </c>
      <c r="N80" s="58" t="str">
        <f t="shared" si="6"/>
        <v/>
      </c>
      <c r="O80" s="349" t="b">
        <f t="shared" si="7"/>
        <v>0</v>
      </c>
      <c r="P80" s="350">
        <f t="shared" si="8"/>
        <v>1</v>
      </c>
    </row>
    <row r="81" spans="1:16">
      <c r="A81" s="143">
        <v>72</v>
      </c>
      <c r="B81" s="6"/>
      <c r="C81" s="6"/>
      <c r="D81" s="65"/>
      <c r="E81" s="217"/>
      <c r="F81" s="216"/>
      <c r="G81" s="216"/>
      <c r="H81" s="216"/>
      <c r="I81" s="16" t="str">
        <f t="shared" si="9"/>
        <v/>
      </c>
      <c r="J81" s="16" t="str">
        <f t="shared" si="10"/>
        <v/>
      </c>
      <c r="K81" s="375" t="str">
        <f t="shared" si="3"/>
        <v/>
      </c>
      <c r="L81" s="58" t="str">
        <f t="shared" si="4"/>
        <v/>
      </c>
      <c r="M81" s="376" t="str">
        <f t="shared" si="5"/>
        <v/>
      </c>
      <c r="N81" s="58" t="str">
        <f t="shared" si="6"/>
        <v/>
      </c>
      <c r="O81" s="349" t="b">
        <f t="shared" si="7"/>
        <v>0</v>
      </c>
      <c r="P81" s="350">
        <f t="shared" si="8"/>
        <v>1</v>
      </c>
    </row>
    <row r="82" spans="1:16">
      <c r="A82" s="143">
        <v>73</v>
      </c>
      <c r="B82" s="6"/>
      <c r="C82" s="6"/>
      <c r="D82" s="65"/>
      <c r="E82" s="217"/>
      <c r="F82" s="216"/>
      <c r="G82" s="216"/>
      <c r="H82" s="216"/>
      <c r="I82" s="16" t="str">
        <f t="shared" si="9"/>
        <v/>
      </c>
      <c r="J82" s="16" t="str">
        <f t="shared" si="10"/>
        <v/>
      </c>
      <c r="K82" s="375" t="str">
        <f t="shared" si="3"/>
        <v/>
      </c>
      <c r="L82" s="58" t="str">
        <f t="shared" si="4"/>
        <v/>
      </c>
      <c r="M82" s="376" t="str">
        <f t="shared" si="5"/>
        <v/>
      </c>
      <c r="N82" s="58" t="str">
        <f t="shared" si="6"/>
        <v/>
      </c>
      <c r="O82" s="349" t="b">
        <f t="shared" si="7"/>
        <v>0</v>
      </c>
      <c r="P82" s="350">
        <f t="shared" si="8"/>
        <v>1</v>
      </c>
    </row>
    <row r="83" spans="1:16">
      <c r="A83" s="143">
        <v>74</v>
      </c>
      <c r="B83" s="6"/>
      <c r="C83" s="6"/>
      <c r="D83" s="65"/>
      <c r="E83" s="217"/>
      <c r="F83" s="216"/>
      <c r="G83" s="216"/>
      <c r="H83" s="216"/>
      <c r="I83" s="16" t="str">
        <f t="shared" si="9"/>
        <v/>
      </c>
      <c r="J83" s="16" t="str">
        <f t="shared" si="10"/>
        <v/>
      </c>
      <c r="K83" s="375" t="str">
        <f t="shared" si="3"/>
        <v/>
      </c>
      <c r="L83" s="58" t="str">
        <f t="shared" si="4"/>
        <v/>
      </c>
      <c r="M83" s="376" t="str">
        <f t="shared" si="5"/>
        <v/>
      </c>
      <c r="N83" s="58" t="str">
        <f t="shared" si="6"/>
        <v/>
      </c>
      <c r="O83" s="349" t="b">
        <f t="shared" si="7"/>
        <v>0</v>
      </c>
      <c r="P83" s="350">
        <f t="shared" si="8"/>
        <v>1</v>
      </c>
    </row>
    <row r="84" spans="1:16">
      <c r="A84" s="143">
        <v>75</v>
      </c>
      <c r="B84" s="6"/>
      <c r="C84" s="6"/>
      <c r="D84" s="65"/>
      <c r="E84" s="217"/>
      <c r="F84" s="216"/>
      <c r="G84" s="216"/>
      <c r="H84" s="216"/>
      <c r="I84" s="16" t="str">
        <f t="shared" si="9"/>
        <v/>
      </c>
      <c r="J84" s="16" t="str">
        <f t="shared" si="10"/>
        <v/>
      </c>
      <c r="K84" s="375" t="str">
        <f t="shared" si="3"/>
        <v/>
      </c>
      <c r="L84" s="58" t="str">
        <f t="shared" si="4"/>
        <v/>
      </c>
      <c r="M84" s="376" t="str">
        <f t="shared" si="5"/>
        <v/>
      </c>
      <c r="N84" s="58" t="str">
        <f t="shared" si="6"/>
        <v/>
      </c>
      <c r="O84" s="349" t="b">
        <f t="shared" si="7"/>
        <v>0</v>
      </c>
      <c r="P84" s="350">
        <f t="shared" si="8"/>
        <v>1</v>
      </c>
    </row>
    <row r="85" spans="1:16">
      <c r="A85" s="143">
        <v>76</v>
      </c>
      <c r="B85" s="6"/>
      <c r="C85" s="6"/>
      <c r="D85" s="65"/>
      <c r="E85" s="217"/>
      <c r="F85" s="216"/>
      <c r="G85" s="216"/>
      <c r="H85" s="216"/>
      <c r="I85" s="16" t="str">
        <f t="shared" si="9"/>
        <v/>
      </c>
      <c r="J85" s="16" t="str">
        <f t="shared" si="10"/>
        <v/>
      </c>
      <c r="K85" s="375" t="str">
        <f t="shared" si="3"/>
        <v/>
      </c>
      <c r="L85" s="58" t="str">
        <f t="shared" si="4"/>
        <v/>
      </c>
      <c r="M85" s="376" t="str">
        <f t="shared" si="5"/>
        <v/>
      </c>
      <c r="N85" s="58" t="str">
        <f t="shared" si="6"/>
        <v/>
      </c>
      <c r="O85" s="349" t="b">
        <f t="shared" si="7"/>
        <v>0</v>
      </c>
      <c r="P85" s="350">
        <f t="shared" si="8"/>
        <v>1</v>
      </c>
    </row>
    <row r="86" spans="1:16">
      <c r="A86" s="143">
        <v>77</v>
      </c>
      <c r="B86" s="6"/>
      <c r="C86" s="6"/>
      <c r="D86" s="65"/>
      <c r="E86" s="217"/>
      <c r="F86" s="216"/>
      <c r="G86" s="216"/>
      <c r="H86" s="216"/>
      <c r="I86" s="16" t="str">
        <f t="shared" si="9"/>
        <v/>
      </c>
      <c r="J86" s="16" t="str">
        <f t="shared" si="10"/>
        <v/>
      </c>
      <c r="K86" s="375" t="str">
        <f t="shared" si="3"/>
        <v/>
      </c>
      <c r="L86" s="58" t="str">
        <f t="shared" si="4"/>
        <v/>
      </c>
      <c r="M86" s="376" t="str">
        <f t="shared" si="5"/>
        <v/>
      </c>
      <c r="N86" s="58" t="str">
        <f t="shared" si="6"/>
        <v/>
      </c>
      <c r="O86" s="349" t="b">
        <f t="shared" si="7"/>
        <v>0</v>
      </c>
      <c r="P86" s="350">
        <f t="shared" si="8"/>
        <v>1</v>
      </c>
    </row>
    <row r="87" spans="1:16">
      <c r="A87" s="143">
        <v>78</v>
      </c>
      <c r="B87" s="6"/>
      <c r="C87" s="6"/>
      <c r="D87" s="65"/>
      <c r="E87" s="217"/>
      <c r="F87" s="216"/>
      <c r="G87" s="216"/>
      <c r="H87" s="216"/>
      <c r="I87" s="16" t="str">
        <f t="shared" si="9"/>
        <v/>
      </c>
      <c r="J87" s="16" t="str">
        <f t="shared" si="10"/>
        <v/>
      </c>
      <c r="K87" s="375" t="str">
        <f t="shared" si="3"/>
        <v/>
      </c>
      <c r="L87" s="58" t="str">
        <f t="shared" si="4"/>
        <v/>
      </c>
      <c r="M87" s="376" t="str">
        <f t="shared" si="5"/>
        <v/>
      </c>
      <c r="N87" s="58" t="str">
        <f t="shared" si="6"/>
        <v/>
      </c>
      <c r="O87" s="349" t="b">
        <f t="shared" si="7"/>
        <v>0</v>
      </c>
      <c r="P87" s="350">
        <f t="shared" si="8"/>
        <v>1</v>
      </c>
    </row>
    <row r="88" spans="1:16">
      <c r="A88" s="143">
        <v>79</v>
      </c>
      <c r="B88" s="6"/>
      <c r="C88" s="6"/>
      <c r="D88" s="65"/>
      <c r="E88" s="217"/>
      <c r="F88" s="216"/>
      <c r="G88" s="216"/>
      <c r="H88" s="216"/>
      <c r="I88" s="16" t="str">
        <f t="shared" si="9"/>
        <v/>
      </c>
      <c r="J88" s="16" t="str">
        <f t="shared" si="10"/>
        <v/>
      </c>
      <c r="K88" s="375" t="str">
        <f t="shared" si="3"/>
        <v/>
      </c>
      <c r="L88" s="58" t="str">
        <f t="shared" si="4"/>
        <v/>
      </c>
      <c r="M88" s="376" t="str">
        <f t="shared" si="5"/>
        <v/>
      </c>
      <c r="N88" s="58" t="str">
        <f t="shared" si="6"/>
        <v/>
      </c>
      <c r="O88" s="349" t="b">
        <f t="shared" si="7"/>
        <v>0</v>
      </c>
      <c r="P88" s="350">
        <f t="shared" si="8"/>
        <v>1</v>
      </c>
    </row>
    <row r="89" spans="1:16">
      <c r="A89" s="143">
        <v>80</v>
      </c>
      <c r="B89" s="6"/>
      <c r="C89" s="6"/>
      <c r="D89" s="65"/>
      <c r="E89" s="217"/>
      <c r="F89" s="216"/>
      <c r="G89" s="216"/>
      <c r="H89" s="216"/>
      <c r="I89" s="16" t="str">
        <f t="shared" si="9"/>
        <v/>
      </c>
      <c r="J89" s="16" t="str">
        <f t="shared" si="10"/>
        <v/>
      </c>
      <c r="K89" s="375" t="str">
        <f t="shared" si="3"/>
        <v/>
      </c>
      <c r="L89" s="58" t="str">
        <f t="shared" si="4"/>
        <v/>
      </c>
      <c r="M89" s="376" t="str">
        <f t="shared" si="5"/>
        <v/>
      </c>
      <c r="N89" s="58" t="str">
        <f t="shared" si="6"/>
        <v/>
      </c>
      <c r="O89" s="349" t="b">
        <f t="shared" si="7"/>
        <v>0</v>
      </c>
      <c r="P89" s="350">
        <f t="shared" si="8"/>
        <v>1</v>
      </c>
    </row>
    <row r="90" spans="1:16">
      <c r="A90" s="143">
        <v>81</v>
      </c>
      <c r="B90" s="6"/>
      <c r="C90" s="6"/>
      <c r="D90" s="65"/>
      <c r="E90" s="217"/>
      <c r="F90" s="216"/>
      <c r="G90" s="216"/>
      <c r="H90" s="216"/>
      <c r="I90" s="16" t="str">
        <f t="shared" si="9"/>
        <v/>
      </c>
      <c r="J90" s="16" t="str">
        <f t="shared" si="10"/>
        <v/>
      </c>
      <c r="K90" s="375" t="str">
        <f t="shared" si="3"/>
        <v/>
      </c>
      <c r="L90" s="58" t="str">
        <f t="shared" si="4"/>
        <v/>
      </c>
      <c r="M90" s="376" t="str">
        <f t="shared" si="5"/>
        <v/>
      </c>
      <c r="N90" s="58" t="str">
        <f t="shared" si="6"/>
        <v/>
      </c>
      <c r="O90" s="349" t="b">
        <f t="shared" si="7"/>
        <v>0</v>
      </c>
      <c r="P90" s="350">
        <f t="shared" si="8"/>
        <v>1</v>
      </c>
    </row>
    <row r="91" spans="1:16">
      <c r="A91" s="143">
        <v>82</v>
      </c>
      <c r="B91" s="6"/>
      <c r="C91" s="6"/>
      <c r="D91" s="65"/>
      <c r="E91" s="217"/>
      <c r="F91" s="216"/>
      <c r="G91" s="216"/>
      <c r="H91" s="216"/>
      <c r="I91" s="16" t="str">
        <f t="shared" si="9"/>
        <v/>
      </c>
      <c r="J91" s="16" t="str">
        <f t="shared" si="10"/>
        <v/>
      </c>
      <c r="K91" s="375" t="str">
        <f t="shared" si="3"/>
        <v/>
      </c>
      <c r="L91" s="58" t="str">
        <f t="shared" si="4"/>
        <v/>
      </c>
      <c r="M91" s="376" t="str">
        <f t="shared" si="5"/>
        <v/>
      </c>
      <c r="N91" s="58" t="str">
        <f t="shared" si="6"/>
        <v/>
      </c>
      <c r="O91" s="349" t="b">
        <f t="shared" si="7"/>
        <v>0</v>
      </c>
      <c r="P91" s="350">
        <f t="shared" si="8"/>
        <v>1</v>
      </c>
    </row>
    <row r="92" spans="1:16">
      <c r="A92" s="143">
        <v>83</v>
      </c>
      <c r="B92" s="6"/>
      <c r="C92" s="6"/>
      <c r="D92" s="65"/>
      <c r="E92" s="217"/>
      <c r="F92" s="216"/>
      <c r="G92" s="216"/>
      <c r="H92" s="216"/>
      <c r="I92" s="16" t="str">
        <f t="shared" si="9"/>
        <v/>
      </c>
      <c r="J92" s="16" t="str">
        <f t="shared" si="10"/>
        <v/>
      </c>
      <c r="K92" s="375" t="str">
        <f t="shared" si="3"/>
        <v/>
      </c>
      <c r="L92" s="58" t="str">
        <f t="shared" si="4"/>
        <v/>
      </c>
      <c r="M92" s="376" t="str">
        <f t="shared" si="5"/>
        <v/>
      </c>
      <c r="N92" s="58" t="str">
        <f t="shared" si="6"/>
        <v/>
      </c>
      <c r="O92" s="349" t="b">
        <f t="shared" si="7"/>
        <v>0</v>
      </c>
      <c r="P92" s="350">
        <f t="shared" si="8"/>
        <v>1</v>
      </c>
    </row>
    <row r="93" spans="1:16">
      <c r="A93" s="143">
        <v>84</v>
      </c>
      <c r="B93" s="6"/>
      <c r="C93" s="6"/>
      <c r="D93" s="65"/>
      <c r="E93" s="217"/>
      <c r="F93" s="216"/>
      <c r="G93" s="216"/>
      <c r="H93" s="216"/>
      <c r="I93" s="16" t="str">
        <f t="shared" si="9"/>
        <v/>
      </c>
      <c r="J93" s="16" t="str">
        <f t="shared" si="10"/>
        <v/>
      </c>
      <c r="K93" s="375" t="str">
        <f t="shared" si="3"/>
        <v/>
      </c>
      <c r="L93" s="58" t="str">
        <f t="shared" si="4"/>
        <v/>
      </c>
      <c r="M93" s="376" t="str">
        <f t="shared" si="5"/>
        <v/>
      </c>
      <c r="N93" s="58" t="str">
        <f t="shared" si="6"/>
        <v/>
      </c>
      <c r="O93" s="349" t="b">
        <f t="shared" si="7"/>
        <v>0</v>
      </c>
      <c r="P93" s="350">
        <f t="shared" si="8"/>
        <v>1</v>
      </c>
    </row>
    <row r="94" spans="1:16">
      <c r="A94" s="143">
        <v>85</v>
      </c>
      <c r="B94" s="6"/>
      <c r="C94" s="6"/>
      <c r="D94" s="65"/>
      <c r="E94" s="217"/>
      <c r="F94" s="216"/>
      <c r="G94" s="216"/>
      <c r="H94" s="216"/>
      <c r="I94" s="16" t="str">
        <f t="shared" si="9"/>
        <v/>
      </c>
      <c r="J94" s="16" t="str">
        <f t="shared" si="10"/>
        <v/>
      </c>
      <c r="K94" s="375" t="str">
        <f t="shared" si="3"/>
        <v/>
      </c>
      <c r="L94" s="58" t="str">
        <f t="shared" si="4"/>
        <v/>
      </c>
      <c r="M94" s="376" t="str">
        <f t="shared" si="5"/>
        <v/>
      </c>
      <c r="N94" s="58" t="str">
        <f t="shared" si="6"/>
        <v/>
      </c>
      <c r="O94" s="349" t="b">
        <f t="shared" si="7"/>
        <v>0</v>
      </c>
      <c r="P94" s="350">
        <f t="shared" si="8"/>
        <v>1</v>
      </c>
    </row>
    <row r="95" spans="1:16">
      <c r="A95" s="143">
        <v>86</v>
      </c>
      <c r="B95" s="6"/>
      <c r="C95" s="6"/>
      <c r="D95" s="65"/>
      <c r="E95" s="217"/>
      <c r="F95" s="216"/>
      <c r="G95" s="216"/>
      <c r="H95" s="216"/>
      <c r="I95" s="16" t="str">
        <f t="shared" si="9"/>
        <v/>
      </c>
      <c r="J95" s="16" t="str">
        <f t="shared" si="10"/>
        <v/>
      </c>
      <c r="K95" s="375" t="str">
        <f t="shared" si="3"/>
        <v/>
      </c>
      <c r="L95" s="58" t="str">
        <f t="shared" si="4"/>
        <v/>
      </c>
      <c r="M95" s="376" t="str">
        <f t="shared" si="5"/>
        <v/>
      </c>
      <c r="N95" s="58" t="str">
        <f t="shared" si="6"/>
        <v/>
      </c>
      <c r="O95" s="349" t="b">
        <f t="shared" si="7"/>
        <v>0</v>
      </c>
      <c r="P95" s="350">
        <f t="shared" si="8"/>
        <v>1</v>
      </c>
    </row>
    <row r="96" spans="1:16">
      <c r="A96" s="143">
        <v>87</v>
      </c>
      <c r="B96" s="6"/>
      <c r="C96" s="6"/>
      <c r="D96" s="65"/>
      <c r="E96" s="217"/>
      <c r="F96" s="216"/>
      <c r="G96" s="216"/>
      <c r="H96" s="216"/>
      <c r="I96" s="16" t="str">
        <f t="shared" si="9"/>
        <v/>
      </c>
      <c r="J96" s="16" t="str">
        <f t="shared" si="10"/>
        <v/>
      </c>
      <c r="K96" s="375" t="str">
        <f t="shared" si="3"/>
        <v/>
      </c>
      <c r="L96" s="58" t="str">
        <f t="shared" si="4"/>
        <v/>
      </c>
      <c r="M96" s="376" t="str">
        <f t="shared" si="5"/>
        <v/>
      </c>
      <c r="N96" s="58" t="str">
        <f t="shared" si="6"/>
        <v/>
      </c>
      <c r="O96" s="349" t="b">
        <f t="shared" si="7"/>
        <v>0</v>
      </c>
      <c r="P96" s="350">
        <f t="shared" si="8"/>
        <v>1</v>
      </c>
    </row>
    <row r="97" spans="1:16">
      <c r="A97" s="143">
        <v>88</v>
      </c>
      <c r="B97" s="6"/>
      <c r="C97" s="6"/>
      <c r="D97" s="65"/>
      <c r="E97" s="217"/>
      <c r="F97" s="216"/>
      <c r="G97" s="216"/>
      <c r="H97" s="216"/>
      <c r="I97" s="16" t="str">
        <f t="shared" si="9"/>
        <v/>
      </c>
      <c r="J97" s="16" t="str">
        <f t="shared" si="10"/>
        <v/>
      </c>
      <c r="K97" s="375" t="str">
        <f t="shared" si="3"/>
        <v/>
      </c>
      <c r="L97" s="58" t="str">
        <f t="shared" si="4"/>
        <v/>
      </c>
      <c r="M97" s="376" t="str">
        <f t="shared" si="5"/>
        <v/>
      </c>
      <c r="N97" s="58" t="str">
        <f t="shared" si="6"/>
        <v/>
      </c>
      <c r="O97" s="349" t="b">
        <f t="shared" si="7"/>
        <v>0</v>
      </c>
      <c r="P97" s="350">
        <f t="shared" si="8"/>
        <v>1</v>
      </c>
    </row>
    <row r="98" spans="1:16">
      <c r="A98" s="143">
        <v>89</v>
      </c>
      <c r="B98" s="6"/>
      <c r="C98" s="6"/>
      <c r="D98" s="65"/>
      <c r="E98" s="217"/>
      <c r="F98" s="216"/>
      <c r="G98" s="216"/>
      <c r="H98" s="216"/>
      <c r="I98" s="16" t="str">
        <f t="shared" si="9"/>
        <v/>
      </c>
      <c r="J98" s="16" t="str">
        <f t="shared" si="10"/>
        <v/>
      </c>
      <c r="K98" s="375" t="str">
        <f t="shared" si="3"/>
        <v/>
      </c>
      <c r="L98" s="58" t="str">
        <f t="shared" si="4"/>
        <v/>
      </c>
      <c r="M98" s="376" t="str">
        <f t="shared" si="5"/>
        <v/>
      </c>
      <c r="N98" s="58" t="str">
        <f t="shared" si="6"/>
        <v/>
      </c>
      <c r="O98" s="349" t="b">
        <f t="shared" si="7"/>
        <v>0</v>
      </c>
      <c r="P98" s="350">
        <f t="shared" si="8"/>
        <v>1</v>
      </c>
    </row>
    <row r="99" spans="1:16">
      <c r="A99" s="143">
        <v>90</v>
      </c>
      <c r="B99" s="6"/>
      <c r="C99" s="6"/>
      <c r="D99" s="65"/>
      <c r="E99" s="217"/>
      <c r="F99" s="216"/>
      <c r="G99" s="216"/>
      <c r="H99" s="216"/>
      <c r="I99" s="16" t="str">
        <f t="shared" si="9"/>
        <v/>
      </c>
      <c r="J99" s="16" t="str">
        <f t="shared" si="10"/>
        <v/>
      </c>
      <c r="K99" s="375" t="str">
        <f t="shared" si="3"/>
        <v/>
      </c>
      <c r="L99" s="58" t="str">
        <f t="shared" si="4"/>
        <v/>
      </c>
      <c r="M99" s="376" t="str">
        <f t="shared" si="5"/>
        <v/>
      </c>
      <c r="N99" s="58" t="str">
        <f t="shared" si="6"/>
        <v/>
      </c>
      <c r="O99" s="349" t="b">
        <f t="shared" si="7"/>
        <v>0</v>
      </c>
      <c r="P99" s="350">
        <f t="shared" si="8"/>
        <v>1</v>
      </c>
    </row>
    <row r="100" spans="1:16">
      <c r="A100" s="143">
        <v>91</v>
      </c>
      <c r="B100" s="6"/>
      <c r="C100" s="6"/>
      <c r="D100" s="65"/>
      <c r="E100" s="217"/>
      <c r="F100" s="216"/>
      <c r="G100" s="216"/>
      <c r="H100" s="216"/>
      <c r="I100" s="16" t="str">
        <f t="shared" si="9"/>
        <v/>
      </c>
      <c r="J100" s="16" t="str">
        <f t="shared" si="10"/>
        <v/>
      </c>
      <c r="K100" s="375" t="str">
        <f t="shared" si="3"/>
        <v/>
      </c>
      <c r="L100" s="58" t="str">
        <f t="shared" si="4"/>
        <v/>
      </c>
      <c r="M100" s="376" t="str">
        <f t="shared" si="5"/>
        <v/>
      </c>
      <c r="N100" s="58" t="str">
        <f t="shared" si="6"/>
        <v/>
      </c>
      <c r="O100" s="349" t="b">
        <f t="shared" si="7"/>
        <v>0</v>
      </c>
      <c r="P100" s="350">
        <f t="shared" si="8"/>
        <v>1</v>
      </c>
    </row>
    <row r="101" spans="1:16">
      <c r="A101" s="143">
        <v>92</v>
      </c>
      <c r="B101" s="6"/>
      <c r="C101" s="6"/>
      <c r="D101" s="65"/>
      <c r="E101" s="217"/>
      <c r="F101" s="216"/>
      <c r="G101" s="216"/>
      <c r="H101" s="216"/>
      <c r="I101" s="16" t="str">
        <f t="shared" si="9"/>
        <v/>
      </c>
      <c r="J101" s="16" t="str">
        <f t="shared" si="10"/>
        <v/>
      </c>
      <c r="K101" s="375" t="str">
        <f t="shared" si="3"/>
        <v/>
      </c>
      <c r="L101" s="58" t="str">
        <f t="shared" si="4"/>
        <v/>
      </c>
      <c r="M101" s="376" t="str">
        <f t="shared" si="5"/>
        <v/>
      </c>
      <c r="N101" s="58" t="str">
        <f t="shared" si="6"/>
        <v/>
      </c>
      <c r="O101" s="349" t="b">
        <f t="shared" si="7"/>
        <v>0</v>
      </c>
      <c r="P101" s="350">
        <f t="shared" si="8"/>
        <v>1</v>
      </c>
    </row>
    <row r="102" spans="1:16">
      <c r="A102" s="143">
        <v>93</v>
      </c>
      <c r="B102" s="6"/>
      <c r="C102" s="6"/>
      <c r="D102" s="65"/>
      <c r="E102" s="217"/>
      <c r="F102" s="216"/>
      <c r="G102" s="216"/>
      <c r="H102" s="216"/>
      <c r="I102" s="16" t="str">
        <f t="shared" si="9"/>
        <v/>
      </c>
      <c r="J102" s="16" t="str">
        <f t="shared" si="10"/>
        <v/>
      </c>
      <c r="K102" s="375" t="str">
        <f t="shared" si="3"/>
        <v/>
      </c>
      <c r="L102" s="58" t="str">
        <f t="shared" si="4"/>
        <v/>
      </c>
      <c r="M102" s="376" t="str">
        <f t="shared" si="5"/>
        <v/>
      </c>
      <c r="N102" s="58" t="str">
        <f t="shared" si="6"/>
        <v/>
      </c>
      <c r="O102" s="349" t="b">
        <f t="shared" si="7"/>
        <v>0</v>
      </c>
      <c r="P102" s="350">
        <f t="shared" si="8"/>
        <v>1</v>
      </c>
    </row>
    <row r="103" spans="1:16">
      <c r="A103" s="143">
        <v>94</v>
      </c>
      <c r="B103" s="6"/>
      <c r="C103" s="6"/>
      <c r="D103" s="65"/>
      <c r="E103" s="217"/>
      <c r="F103" s="216"/>
      <c r="G103" s="216"/>
      <c r="H103" s="216"/>
      <c r="I103" s="16" t="str">
        <f t="shared" si="9"/>
        <v/>
      </c>
      <c r="J103" s="16" t="str">
        <f t="shared" si="10"/>
        <v/>
      </c>
      <c r="K103" s="375" t="str">
        <f t="shared" si="3"/>
        <v/>
      </c>
      <c r="L103" s="58" t="str">
        <f t="shared" si="4"/>
        <v/>
      </c>
      <c r="M103" s="376" t="str">
        <f t="shared" si="5"/>
        <v/>
      </c>
      <c r="N103" s="58" t="str">
        <f t="shared" si="6"/>
        <v/>
      </c>
      <c r="O103" s="349" t="b">
        <f t="shared" si="7"/>
        <v>0</v>
      </c>
      <c r="P103" s="350">
        <f t="shared" si="8"/>
        <v>1</v>
      </c>
    </row>
    <row r="104" spans="1:16">
      <c r="A104" s="143">
        <v>95</v>
      </c>
      <c r="B104" s="6"/>
      <c r="C104" s="6"/>
      <c r="D104" s="65"/>
      <c r="E104" s="217"/>
      <c r="F104" s="216"/>
      <c r="G104" s="216"/>
      <c r="H104" s="216"/>
      <c r="I104" s="16" t="str">
        <f t="shared" si="9"/>
        <v/>
      </c>
      <c r="J104" s="16" t="str">
        <f t="shared" si="10"/>
        <v/>
      </c>
      <c r="K104" s="375" t="str">
        <f t="shared" si="3"/>
        <v/>
      </c>
      <c r="L104" s="58" t="str">
        <f t="shared" si="4"/>
        <v/>
      </c>
      <c r="M104" s="376" t="str">
        <f t="shared" si="5"/>
        <v/>
      </c>
      <c r="N104" s="58" t="str">
        <f t="shared" si="6"/>
        <v/>
      </c>
      <c r="O104" s="349" t="b">
        <f t="shared" si="7"/>
        <v>0</v>
      </c>
      <c r="P104" s="350">
        <f t="shared" si="8"/>
        <v>1</v>
      </c>
    </row>
    <row r="105" spans="1:16">
      <c r="A105" s="143">
        <v>96</v>
      </c>
      <c r="B105" s="6"/>
      <c r="C105" s="6"/>
      <c r="D105" s="65"/>
      <c r="E105" s="217"/>
      <c r="F105" s="216"/>
      <c r="G105" s="216"/>
      <c r="H105" s="216"/>
      <c r="I105" s="16" t="str">
        <f t="shared" si="9"/>
        <v/>
      </c>
      <c r="J105" s="16" t="str">
        <f t="shared" si="10"/>
        <v/>
      </c>
      <c r="K105" s="375" t="str">
        <f t="shared" si="3"/>
        <v/>
      </c>
      <c r="L105" s="58" t="str">
        <f t="shared" si="4"/>
        <v/>
      </c>
      <c r="M105" s="376" t="str">
        <f t="shared" si="5"/>
        <v/>
      </c>
      <c r="N105" s="58" t="str">
        <f t="shared" si="6"/>
        <v/>
      </c>
      <c r="O105" s="349" t="b">
        <f t="shared" si="7"/>
        <v>0</v>
      </c>
      <c r="P105" s="350">
        <f t="shared" si="8"/>
        <v>1</v>
      </c>
    </row>
    <row r="106" spans="1:16">
      <c r="A106" s="143">
        <v>97</v>
      </c>
      <c r="B106" s="6"/>
      <c r="C106" s="6"/>
      <c r="D106" s="65"/>
      <c r="E106" s="217"/>
      <c r="F106" s="216"/>
      <c r="G106" s="216"/>
      <c r="H106" s="216"/>
      <c r="I106" s="16" t="str">
        <f t="shared" si="9"/>
        <v/>
      </c>
      <c r="J106" s="16" t="str">
        <f t="shared" si="10"/>
        <v/>
      </c>
      <c r="K106" s="375" t="str">
        <f t="shared" si="3"/>
        <v/>
      </c>
      <c r="L106" s="58" t="str">
        <f t="shared" si="4"/>
        <v/>
      </c>
      <c r="M106" s="376" t="str">
        <f t="shared" si="5"/>
        <v/>
      </c>
      <c r="N106" s="58" t="str">
        <f t="shared" si="6"/>
        <v/>
      </c>
      <c r="O106" s="349" t="b">
        <f t="shared" si="7"/>
        <v>0</v>
      </c>
      <c r="P106" s="350">
        <f t="shared" si="8"/>
        <v>1</v>
      </c>
    </row>
    <row r="107" spans="1:16">
      <c r="A107" s="143">
        <v>98</v>
      </c>
      <c r="B107" s="6"/>
      <c r="C107" s="6"/>
      <c r="D107" s="65"/>
      <c r="E107" s="217"/>
      <c r="F107" s="216"/>
      <c r="G107" s="216"/>
      <c r="H107" s="216"/>
      <c r="I107" s="16" t="str">
        <f t="shared" si="9"/>
        <v/>
      </c>
      <c r="J107" s="16" t="str">
        <f t="shared" si="10"/>
        <v/>
      </c>
      <c r="K107" s="375" t="str">
        <f t="shared" si="3"/>
        <v/>
      </c>
      <c r="L107" s="58" t="str">
        <f t="shared" si="4"/>
        <v/>
      </c>
      <c r="M107" s="376" t="str">
        <f t="shared" si="5"/>
        <v/>
      </c>
      <c r="N107" s="58" t="str">
        <f t="shared" si="6"/>
        <v/>
      </c>
      <c r="O107" s="349" t="b">
        <f t="shared" si="7"/>
        <v>0</v>
      </c>
      <c r="P107" s="350">
        <f t="shared" si="8"/>
        <v>1</v>
      </c>
    </row>
    <row r="108" spans="1:16">
      <c r="A108" s="143">
        <v>99</v>
      </c>
      <c r="B108" s="6"/>
      <c r="C108" s="6"/>
      <c r="D108" s="65"/>
      <c r="E108" s="217"/>
      <c r="F108" s="216"/>
      <c r="G108" s="216"/>
      <c r="H108" s="216"/>
      <c r="I108" s="16" t="str">
        <f t="shared" si="9"/>
        <v/>
      </c>
      <c r="J108" s="16" t="str">
        <f t="shared" si="10"/>
        <v/>
      </c>
      <c r="K108" s="375" t="str">
        <f t="shared" si="3"/>
        <v/>
      </c>
      <c r="L108" s="58" t="str">
        <f t="shared" si="4"/>
        <v/>
      </c>
      <c r="M108" s="376" t="str">
        <f t="shared" si="5"/>
        <v/>
      </c>
      <c r="N108" s="58" t="str">
        <f t="shared" si="6"/>
        <v/>
      </c>
      <c r="O108" s="349" t="b">
        <f t="shared" si="7"/>
        <v>0</v>
      </c>
      <c r="P108" s="350">
        <f t="shared" si="8"/>
        <v>1</v>
      </c>
    </row>
    <row r="109" spans="1:16">
      <c r="A109" s="143">
        <v>100</v>
      </c>
      <c r="B109" s="6"/>
      <c r="C109" s="6"/>
      <c r="D109" s="65"/>
      <c r="E109" s="217"/>
      <c r="F109" s="216"/>
      <c r="G109" s="216"/>
      <c r="H109" s="216"/>
      <c r="I109" s="16" t="str">
        <f t="shared" si="9"/>
        <v/>
      </c>
      <c r="J109" s="16" t="str">
        <f t="shared" si="10"/>
        <v/>
      </c>
      <c r="K109" s="375" t="str">
        <f t="shared" si="3"/>
        <v/>
      </c>
      <c r="L109" s="58" t="str">
        <f t="shared" si="4"/>
        <v/>
      </c>
      <c r="M109" s="376" t="str">
        <f t="shared" si="5"/>
        <v/>
      </c>
      <c r="N109" s="58" t="str">
        <f t="shared" si="6"/>
        <v/>
      </c>
      <c r="O109" s="349" t="b">
        <f t="shared" si="7"/>
        <v>0</v>
      </c>
      <c r="P109" s="350">
        <f t="shared" si="8"/>
        <v>1</v>
      </c>
    </row>
    <row r="110" spans="1:16">
      <c r="A110" s="143">
        <v>101</v>
      </c>
      <c r="B110" s="6"/>
      <c r="C110" s="6"/>
      <c r="D110" s="65"/>
      <c r="E110" s="217"/>
      <c r="F110" s="216"/>
      <c r="G110" s="216"/>
      <c r="H110" s="216"/>
      <c r="I110" s="16" t="str">
        <f t="shared" si="9"/>
        <v/>
      </c>
      <c r="J110" s="16" t="str">
        <f t="shared" si="10"/>
        <v/>
      </c>
      <c r="K110" s="375" t="str">
        <f t="shared" si="3"/>
        <v/>
      </c>
      <c r="L110" s="58" t="str">
        <f t="shared" si="4"/>
        <v/>
      </c>
      <c r="M110" s="376" t="str">
        <f t="shared" si="5"/>
        <v/>
      </c>
      <c r="N110" s="58" t="str">
        <f t="shared" si="6"/>
        <v/>
      </c>
      <c r="O110" s="349" t="b">
        <f t="shared" si="7"/>
        <v>0</v>
      </c>
      <c r="P110" s="350">
        <f t="shared" si="8"/>
        <v>1</v>
      </c>
    </row>
    <row r="111" spans="1:16">
      <c r="A111" s="143">
        <v>102</v>
      </c>
      <c r="B111" s="6"/>
      <c r="C111" s="6"/>
      <c r="D111" s="65"/>
      <c r="E111" s="217"/>
      <c r="F111" s="216"/>
      <c r="G111" s="216"/>
      <c r="H111" s="216"/>
      <c r="I111" s="16" t="str">
        <f t="shared" si="9"/>
        <v/>
      </c>
      <c r="J111" s="16" t="str">
        <f t="shared" si="10"/>
        <v/>
      </c>
      <c r="K111" s="375" t="str">
        <f t="shared" si="3"/>
        <v/>
      </c>
      <c r="L111" s="58" t="str">
        <f t="shared" si="4"/>
        <v/>
      </c>
      <c r="M111" s="376" t="str">
        <f t="shared" si="5"/>
        <v/>
      </c>
      <c r="N111" s="58" t="str">
        <f t="shared" si="6"/>
        <v/>
      </c>
      <c r="O111" s="349" t="b">
        <f t="shared" si="7"/>
        <v>0</v>
      </c>
      <c r="P111" s="350">
        <f t="shared" si="8"/>
        <v>1</v>
      </c>
    </row>
    <row r="112" spans="1:16">
      <c r="A112" s="143">
        <v>103</v>
      </c>
      <c r="B112" s="6"/>
      <c r="C112" s="6"/>
      <c r="D112" s="65"/>
      <c r="E112" s="217"/>
      <c r="F112" s="216"/>
      <c r="G112" s="216"/>
      <c r="H112" s="216"/>
      <c r="I112" s="16" t="str">
        <f t="shared" si="9"/>
        <v/>
      </c>
      <c r="J112" s="16" t="str">
        <f t="shared" si="10"/>
        <v/>
      </c>
      <c r="K112" s="375" t="str">
        <f t="shared" si="3"/>
        <v/>
      </c>
      <c r="L112" s="58" t="str">
        <f t="shared" si="4"/>
        <v/>
      </c>
      <c r="M112" s="376" t="str">
        <f t="shared" si="5"/>
        <v/>
      </c>
      <c r="N112" s="58" t="str">
        <f t="shared" si="6"/>
        <v/>
      </c>
      <c r="O112" s="349" t="b">
        <f t="shared" si="7"/>
        <v>0</v>
      </c>
      <c r="P112" s="350">
        <f t="shared" si="8"/>
        <v>1</v>
      </c>
    </row>
    <row r="113" spans="1:16">
      <c r="A113" s="143">
        <v>104</v>
      </c>
      <c r="B113" s="6"/>
      <c r="C113" s="6"/>
      <c r="D113" s="65"/>
      <c r="E113" s="217"/>
      <c r="F113" s="216"/>
      <c r="G113" s="216"/>
      <c r="H113" s="216"/>
      <c r="I113" s="16" t="str">
        <f t="shared" si="9"/>
        <v/>
      </c>
      <c r="J113" s="16" t="str">
        <f t="shared" si="10"/>
        <v/>
      </c>
      <c r="K113" s="375" t="str">
        <f t="shared" si="3"/>
        <v/>
      </c>
      <c r="L113" s="58" t="str">
        <f t="shared" si="4"/>
        <v/>
      </c>
      <c r="M113" s="376" t="str">
        <f t="shared" si="5"/>
        <v/>
      </c>
      <c r="N113" s="58" t="str">
        <f t="shared" si="6"/>
        <v/>
      </c>
      <c r="O113" s="349" t="b">
        <f t="shared" si="7"/>
        <v>0</v>
      </c>
      <c r="P113" s="350">
        <f t="shared" si="8"/>
        <v>1</v>
      </c>
    </row>
    <row r="114" spans="1:16">
      <c r="A114" s="143">
        <v>105</v>
      </c>
      <c r="B114" s="6"/>
      <c r="C114" s="6"/>
      <c r="D114" s="65"/>
      <c r="E114" s="217"/>
      <c r="F114" s="216"/>
      <c r="G114" s="216"/>
      <c r="H114" s="216"/>
      <c r="I114" s="16" t="str">
        <f t="shared" si="9"/>
        <v/>
      </c>
      <c r="J114" s="16" t="str">
        <f t="shared" si="10"/>
        <v/>
      </c>
      <c r="K114" s="375" t="str">
        <f t="shared" si="3"/>
        <v/>
      </c>
      <c r="L114" s="58" t="str">
        <f t="shared" si="4"/>
        <v/>
      </c>
      <c r="M114" s="376" t="str">
        <f t="shared" si="5"/>
        <v/>
      </c>
      <c r="N114" s="58" t="str">
        <f t="shared" si="6"/>
        <v/>
      </c>
      <c r="O114" s="349" t="b">
        <f t="shared" si="7"/>
        <v>0</v>
      </c>
      <c r="P114" s="350">
        <f t="shared" si="8"/>
        <v>1</v>
      </c>
    </row>
    <row r="115" spans="1:16">
      <c r="A115" s="143">
        <v>106</v>
      </c>
      <c r="B115" s="6"/>
      <c r="C115" s="6"/>
      <c r="D115" s="65"/>
      <c r="E115" s="217"/>
      <c r="F115" s="216"/>
      <c r="G115" s="216"/>
      <c r="H115" s="216"/>
      <c r="I115" s="16" t="str">
        <f t="shared" si="9"/>
        <v/>
      </c>
      <c r="J115" s="16" t="str">
        <f t="shared" si="10"/>
        <v/>
      </c>
      <c r="K115" s="375" t="str">
        <f t="shared" si="3"/>
        <v/>
      </c>
      <c r="L115" s="58" t="str">
        <f t="shared" si="4"/>
        <v/>
      </c>
      <c r="M115" s="376" t="str">
        <f t="shared" si="5"/>
        <v/>
      </c>
      <c r="N115" s="58" t="str">
        <f t="shared" si="6"/>
        <v/>
      </c>
      <c r="O115" s="349" t="b">
        <f t="shared" si="7"/>
        <v>0</v>
      </c>
      <c r="P115" s="350">
        <f t="shared" si="8"/>
        <v>1</v>
      </c>
    </row>
    <row r="116" spans="1:16">
      <c r="A116" s="143">
        <v>107</v>
      </c>
      <c r="B116" s="6"/>
      <c r="C116" s="6"/>
      <c r="D116" s="65"/>
      <c r="E116" s="217"/>
      <c r="F116" s="216"/>
      <c r="G116" s="216"/>
      <c r="H116" s="216"/>
      <c r="I116" s="16" t="str">
        <f t="shared" si="9"/>
        <v/>
      </c>
      <c r="J116" s="16" t="str">
        <f t="shared" si="10"/>
        <v/>
      </c>
      <c r="K116" s="375" t="str">
        <f t="shared" si="3"/>
        <v/>
      </c>
      <c r="L116" s="58" t="str">
        <f t="shared" si="4"/>
        <v/>
      </c>
      <c r="M116" s="376" t="str">
        <f t="shared" si="5"/>
        <v/>
      </c>
      <c r="N116" s="58" t="str">
        <f t="shared" si="6"/>
        <v/>
      </c>
      <c r="O116" s="349" t="b">
        <f t="shared" si="7"/>
        <v>0</v>
      </c>
      <c r="P116" s="350">
        <f t="shared" si="8"/>
        <v>1</v>
      </c>
    </row>
    <row r="117" spans="1:16">
      <c r="A117" s="143">
        <v>108</v>
      </c>
      <c r="B117" s="6"/>
      <c r="C117" s="6"/>
      <c r="D117" s="65"/>
      <c r="E117" s="217"/>
      <c r="F117" s="216"/>
      <c r="G117" s="216"/>
      <c r="H117" s="216"/>
      <c r="I117" s="16" t="str">
        <f t="shared" si="9"/>
        <v/>
      </c>
      <c r="J117" s="16" t="str">
        <f t="shared" si="10"/>
        <v/>
      </c>
      <c r="K117" s="375" t="str">
        <f t="shared" si="3"/>
        <v/>
      </c>
      <c r="L117" s="58" t="str">
        <f t="shared" si="4"/>
        <v/>
      </c>
      <c r="M117" s="376" t="str">
        <f t="shared" si="5"/>
        <v/>
      </c>
      <c r="N117" s="58" t="str">
        <f t="shared" si="6"/>
        <v/>
      </c>
      <c r="O117" s="349" t="b">
        <f t="shared" si="7"/>
        <v>0</v>
      </c>
      <c r="P117" s="350">
        <f t="shared" si="8"/>
        <v>1</v>
      </c>
    </row>
    <row r="118" spans="1:16">
      <c r="A118" s="143">
        <v>109</v>
      </c>
      <c r="B118" s="6"/>
      <c r="C118" s="6"/>
      <c r="D118" s="65"/>
      <c r="E118" s="217"/>
      <c r="F118" s="216"/>
      <c r="G118" s="216"/>
      <c r="H118" s="216"/>
      <c r="I118" s="16" t="str">
        <f t="shared" si="9"/>
        <v/>
      </c>
      <c r="J118" s="16" t="str">
        <f t="shared" si="10"/>
        <v/>
      </c>
      <c r="K118" s="375" t="str">
        <f t="shared" si="3"/>
        <v/>
      </c>
      <c r="L118" s="58" t="str">
        <f t="shared" si="4"/>
        <v/>
      </c>
      <c r="M118" s="376" t="str">
        <f t="shared" si="5"/>
        <v/>
      </c>
      <c r="N118" s="58" t="str">
        <f t="shared" si="6"/>
        <v/>
      </c>
      <c r="O118" s="349" t="b">
        <f t="shared" si="7"/>
        <v>0</v>
      </c>
      <c r="P118" s="350">
        <f t="shared" si="8"/>
        <v>1</v>
      </c>
    </row>
    <row r="119" spans="1:16">
      <c r="A119" s="143">
        <v>110</v>
      </c>
      <c r="B119" s="6"/>
      <c r="C119" s="6"/>
      <c r="D119" s="65"/>
      <c r="E119" s="217"/>
      <c r="F119" s="216"/>
      <c r="G119" s="216"/>
      <c r="H119" s="216"/>
      <c r="I119" s="16" t="str">
        <f t="shared" si="9"/>
        <v/>
      </c>
      <c r="J119" s="16" t="str">
        <f t="shared" si="10"/>
        <v/>
      </c>
      <c r="K119" s="375" t="str">
        <f t="shared" si="3"/>
        <v/>
      </c>
      <c r="L119" s="58" t="str">
        <f t="shared" si="4"/>
        <v/>
      </c>
      <c r="M119" s="376" t="str">
        <f t="shared" si="5"/>
        <v/>
      </c>
      <c r="N119" s="58" t="str">
        <f t="shared" si="6"/>
        <v/>
      </c>
      <c r="O119" s="349" t="b">
        <f t="shared" si="7"/>
        <v>0</v>
      </c>
      <c r="P119" s="350">
        <f t="shared" si="8"/>
        <v>1</v>
      </c>
    </row>
    <row r="120" spans="1:16">
      <c r="A120" s="143">
        <v>111</v>
      </c>
      <c r="B120" s="6"/>
      <c r="C120" s="6"/>
      <c r="D120" s="65"/>
      <c r="E120" s="217"/>
      <c r="F120" s="216"/>
      <c r="G120" s="216"/>
      <c r="H120" s="216"/>
      <c r="I120" s="16" t="str">
        <f t="shared" si="9"/>
        <v/>
      </c>
      <c r="J120" s="16" t="str">
        <f t="shared" si="10"/>
        <v/>
      </c>
      <c r="K120" s="375" t="str">
        <f t="shared" si="3"/>
        <v/>
      </c>
      <c r="L120" s="58" t="str">
        <f t="shared" si="4"/>
        <v/>
      </c>
      <c r="M120" s="376" t="str">
        <f t="shared" si="5"/>
        <v/>
      </c>
      <c r="N120" s="58" t="str">
        <f t="shared" si="6"/>
        <v/>
      </c>
      <c r="O120" s="349" t="b">
        <f t="shared" si="7"/>
        <v>0</v>
      </c>
      <c r="P120" s="350">
        <f t="shared" si="8"/>
        <v>1</v>
      </c>
    </row>
    <row r="121" spans="1:16">
      <c r="A121" s="143">
        <v>112</v>
      </c>
      <c r="B121" s="6"/>
      <c r="C121" s="6"/>
      <c r="D121" s="65"/>
      <c r="E121" s="217"/>
      <c r="F121" s="216"/>
      <c r="G121" s="216"/>
      <c r="H121" s="216"/>
      <c r="I121" s="16" t="str">
        <f t="shared" si="9"/>
        <v/>
      </c>
      <c r="J121" s="16" t="str">
        <f t="shared" si="10"/>
        <v/>
      </c>
      <c r="K121" s="375" t="str">
        <f t="shared" si="3"/>
        <v/>
      </c>
      <c r="L121" s="58" t="str">
        <f t="shared" si="4"/>
        <v/>
      </c>
      <c r="M121" s="376" t="str">
        <f t="shared" si="5"/>
        <v/>
      </c>
      <c r="N121" s="58" t="str">
        <f t="shared" si="6"/>
        <v/>
      </c>
      <c r="O121" s="349" t="b">
        <f t="shared" si="7"/>
        <v>0</v>
      </c>
      <c r="P121" s="350">
        <f t="shared" si="8"/>
        <v>1</v>
      </c>
    </row>
    <row r="122" spans="1:16">
      <c r="A122" s="143">
        <v>113</v>
      </c>
      <c r="B122" s="6"/>
      <c r="C122" s="6"/>
      <c r="D122" s="65"/>
      <c r="E122" s="217"/>
      <c r="F122" s="216"/>
      <c r="G122" s="216"/>
      <c r="H122" s="216"/>
      <c r="I122" s="16" t="str">
        <f t="shared" si="9"/>
        <v/>
      </c>
      <c r="J122" s="16" t="str">
        <f t="shared" si="10"/>
        <v/>
      </c>
      <c r="K122" s="375" t="str">
        <f t="shared" si="3"/>
        <v/>
      </c>
      <c r="L122" s="58" t="str">
        <f t="shared" si="4"/>
        <v/>
      </c>
      <c r="M122" s="376" t="str">
        <f t="shared" si="5"/>
        <v/>
      </c>
      <c r="N122" s="58" t="str">
        <f t="shared" si="6"/>
        <v/>
      </c>
      <c r="O122" s="349" t="b">
        <f t="shared" si="7"/>
        <v>0</v>
      </c>
      <c r="P122" s="350">
        <f t="shared" si="8"/>
        <v>1</v>
      </c>
    </row>
    <row r="123" spans="1:16">
      <c r="A123" s="143">
        <v>114</v>
      </c>
      <c r="B123" s="6"/>
      <c r="C123" s="6"/>
      <c r="D123" s="65"/>
      <c r="E123" s="217"/>
      <c r="F123" s="216"/>
      <c r="G123" s="216"/>
      <c r="H123" s="216"/>
      <c r="I123" s="16" t="str">
        <f t="shared" si="9"/>
        <v/>
      </c>
      <c r="J123" s="16" t="str">
        <f t="shared" si="10"/>
        <v/>
      </c>
      <c r="K123" s="375" t="str">
        <f t="shared" si="3"/>
        <v/>
      </c>
      <c r="L123" s="58" t="str">
        <f t="shared" si="4"/>
        <v/>
      </c>
      <c r="M123" s="376" t="str">
        <f t="shared" si="5"/>
        <v/>
      </c>
      <c r="N123" s="58" t="str">
        <f t="shared" si="6"/>
        <v/>
      </c>
      <c r="O123" s="349" t="b">
        <f t="shared" si="7"/>
        <v>0</v>
      </c>
      <c r="P123" s="350">
        <f t="shared" si="8"/>
        <v>1</v>
      </c>
    </row>
    <row r="124" spans="1:16">
      <c r="A124" s="143">
        <v>115</v>
      </c>
      <c r="B124" s="6"/>
      <c r="C124" s="6"/>
      <c r="D124" s="65"/>
      <c r="E124" s="217"/>
      <c r="F124" s="216"/>
      <c r="G124" s="216"/>
      <c r="H124" s="216"/>
      <c r="I124" s="16" t="str">
        <f t="shared" si="9"/>
        <v/>
      </c>
      <c r="J124" s="16" t="str">
        <f t="shared" si="10"/>
        <v/>
      </c>
      <c r="K124" s="375" t="str">
        <f t="shared" si="3"/>
        <v/>
      </c>
      <c r="L124" s="58" t="str">
        <f t="shared" si="4"/>
        <v/>
      </c>
      <c r="M124" s="376" t="str">
        <f t="shared" si="5"/>
        <v/>
      </c>
      <c r="N124" s="58" t="str">
        <f t="shared" si="6"/>
        <v/>
      </c>
      <c r="O124" s="349" t="b">
        <f t="shared" si="7"/>
        <v>0</v>
      </c>
      <c r="P124" s="350">
        <f t="shared" si="8"/>
        <v>1</v>
      </c>
    </row>
    <row r="125" spans="1:16">
      <c r="A125" s="143">
        <v>116</v>
      </c>
      <c r="B125" s="6"/>
      <c r="C125" s="6"/>
      <c r="D125" s="65"/>
      <c r="E125" s="217"/>
      <c r="F125" s="216"/>
      <c r="G125" s="216"/>
      <c r="H125" s="216"/>
      <c r="I125" s="16" t="str">
        <f t="shared" si="9"/>
        <v/>
      </c>
      <c r="J125" s="16" t="str">
        <f t="shared" si="10"/>
        <v/>
      </c>
      <c r="K125" s="375" t="str">
        <f t="shared" si="3"/>
        <v/>
      </c>
      <c r="L125" s="58" t="str">
        <f t="shared" si="4"/>
        <v/>
      </c>
      <c r="M125" s="376" t="str">
        <f t="shared" si="5"/>
        <v/>
      </c>
      <c r="N125" s="58" t="str">
        <f t="shared" si="6"/>
        <v/>
      </c>
      <c r="O125" s="349" t="b">
        <f t="shared" si="7"/>
        <v>0</v>
      </c>
      <c r="P125" s="350">
        <f t="shared" si="8"/>
        <v>1</v>
      </c>
    </row>
    <row r="126" spans="1:16">
      <c r="A126" s="143">
        <v>117</v>
      </c>
      <c r="B126" s="6"/>
      <c r="C126" s="6"/>
      <c r="D126" s="65"/>
      <c r="E126" s="217"/>
      <c r="F126" s="216"/>
      <c r="G126" s="216"/>
      <c r="H126" s="216"/>
      <c r="I126" s="16" t="str">
        <f t="shared" si="9"/>
        <v/>
      </c>
      <c r="J126" s="16" t="str">
        <f t="shared" si="10"/>
        <v/>
      </c>
      <c r="K126" s="375" t="str">
        <f t="shared" si="3"/>
        <v/>
      </c>
      <c r="L126" s="58" t="str">
        <f t="shared" si="4"/>
        <v/>
      </c>
      <c r="M126" s="376" t="str">
        <f t="shared" si="5"/>
        <v/>
      </c>
      <c r="N126" s="58" t="str">
        <f t="shared" si="6"/>
        <v/>
      </c>
      <c r="O126" s="349" t="b">
        <f t="shared" si="7"/>
        <v>0</v>
      </c>
      <c r="P126" s="350">
        <f t="shared" si="8"/>
        <v>1</v>
      </c>
    </row>
    <row r="127" spans="1:16">
      <c r="A127" s="143">
        <v>118</v>
      </c>
      <c r="B127" s="6"/>
      <c r="C127" s="6"/>
      <c r="D127" s="65"/>
      <c r="E127" s="217"/>
      <c r="F127" s="216"/>
      <c r="G127" s="216"/>
      <c r="H127" s="216"/>
      <c r="I127" s="16" t="str">
        <f t="shared" si="9"/>
        <v/>
      </c>
      <c r="J127" s="16" t="str">
        <f t="shared" si="10"/>
        <v/>
      </c>
      <c r="K127" s="375" t="str">
        <f t="shared" si="3"/>
        <v/>
      </c>
      <c r="L127" s="58" t="str">
        <f t="shared" si="4"/>
        <v/>
      </c>
      <c r="M127" s="376" t="str">
        <f t="shared" si="5"/>
        <v/>
      </c>
      <c r="N127" s="58" t="str">
        <f t="shared" si="6"/>
        <v/>
      </c>
      <c r="O127" s="349" t="b">
        <f t="shared" si="7"/>
        <v>0</v>
      </c>
      <c r="P127" s="350">
        <f t="shared" si="8"/>
        <v>1</v>
      </c>
    </row>
    <row r="128" spans="1:16">
      <c r="A128" s="143">
        <v>119</v>
      </c>
      <c r="B128" s="6"/>
      <c r="C128" s="6"/>
      <c r="D128" s="65"/>
      <c r="E128" s="217"/>
      <c r="F128" s="216"/>
      <c r="G128" s="216"/>
      <c r="H128" s="216"/>
      <c r="I128" s="16" t="str">
        <f t="shared" si="9"/>
        <v/>
      </c>
      <c r="J128" s="16" t="str">
        <f t="shared" si="10"/>
        <v/>
      </c>
      <c r="K128" s="375" t="str">
        <f t="shared" si="3"/>
        <v/>
      </c>
      <c r="L128" s="58" t="str">
        <f t="shared" si="4"/>
        <v/>
      </c>
      <c r="M128" s="376" t="str">
        <f t="shared" si="5"/>
        <v/>
      </c>
      <c r="N128" s="58" t="str">
        <f t="shared" si="6"/>
        <v/>
      </c>
      <c r="O128" s="349" t="b">
        <f t="shared" si="7"/>
        <v>0</v>
      </c>
      <c r="P128" s="350">
        <f t="shared" si="8"/>
        <v>1</v>
      </c>
    </row>
    <row r="129" spans="1:16">
      <c r="A129" s="143">
        <v>120</v>
      </c>
      <c r="B129" s="6"/>
      <c r="C129" s="6"/>
      <c r="D129" s="65"/>
      <c r="E129" s="217"/>
      <c r="F129" s="216"/>
      <c r="G129" s="216"/>
      <c r="H129" s="216"/>
      <c r="I129" s="16" t="str">
        <f t="shared" si="9"/>
        <v/>
      </c>
      <c r="J129" s="16" t="str">
        <f t="shared" si="10"/>
        <v/>
      </c>
      <c r="K129" s="375" t="str">
        <f t="shared" si="3"/>
        <v/>
      </c>
      <c r="L129" s="58" t="str">
        <f t="shared" si="4"/>
        <v/>
      </c>
      <c r="M129" s="376" t="str">
        <f t="shared" si="5"/>
        <v/>
      </c>
      <c r="N129" s="58" t="str">
        <f t="shared" si="6"/>
        <v/>
      </c>
      <c r="O129" s="349" t="b">
        <f t="shared" si="7"/>
        <v>0</v>
      </c>
      <c r="P129" s="350">
        <f t="shared" si="8"/>
        <v>1</v>
      </c>
    </row>
    <row r="130" spans="1:16">
      <c r="A130" s="143">
        <v>121</v>
      </c>
      <c r="B130" s="6"/>
      <c r="C130" s="6"/>
      <c r="D130" s="65"/>
      <c r="E130" s="217"/>
      <c r="F130" s="216"/>
      <c r="G130" s="216"/>
      <c r="H130" s="216"/>
      <c r="I130" s="16" t="str">
        <f t="shared" si="9"/>
        <v/>
      </c>
      <c r="J130" s="16" t="str">
        <f t="shared" si="10"/>
        <v/>
      </c>
      <c r="K130" s="375" t="str">
        <f t="shared" si="3"/>
        <v/>
      </c>
      <c r="L130" s="58" t="str">
        <f t="shared" si="4"/>
        <v/>
      </c>
      <c r="M130" s="376" t="str">
        <f t="shared" si="5"/>
        <v/>
      </c>
      <c r="N130" s="58" t="str">
        <f t="shared" si="6"/>
        <v/>
      </c>
      <c r="O130" s="349" t="b">
        <f t="shared" si="7"/>
        <v>0</v>
      </c>
      <c r="P130" s="350">
        <f t="shared" si="8"/>
        <v>1</v>
      </c>
    </row>
    <row r="131" spans="1:16">
      <c r="A131" s="143">
        <v>122</v>
      </c>
      <c r="B131" s="6"/>
      <c r="C131" s="6"/>
      <c r="D131" s="65"/>
      <c r="E131" s="217"/>
      <c r="F131" s="216"/>
      <c r="G131" s="216"/>
      <c r="H131" s="216"/>
      <c r="I131" s="16" t="str">
        <f t="shared" si="9"/>
        <v/>
      </c>
      <c r="J131" s="16" t="str">
        <f t="shared" si="10"/>
        <v/>
      </c>
      <c r="K131" s="375" t="str">
        <f t="shared" si="3"/>
        <v/>
      </c>
      <c r="L131" s="58" t="str">
        <f t="shared" si="4"/>
        <v/>
      </c>
      <c r="M131" s="376" t="str">
        <f t="shared" si="5"/>
        <v/>
      </c>
      <c r="N131" s="58" t="str">
        <f t="shared" si="6"/>
        <v/>
      </c>
      <c r="O131" s="349" t="b">
        <f t="shared" si="7"/>
        <v>0</v>
      </c>
      <c r="P131" s="350">
        <f t="shared" si="8"/>
        <v>1</v>
      </c>
    </row>
    <row r="132" spans="1:16">
      <c r="A132" s="143">
        <v>123</v>
      </c>
      <c r="B132" s="6"/>
      <c r="C132" s="6"/>
      <c r="D132" s="65"/>
      <c r="E132" s="217"/>
      <c r="F132" s="216"/>
      <c r="G132" s="216"/>
      <c r="H132" s="216"/>
      <c r="I132" s="16" t="str">
        <f t="shared" si="9"/>
        <v/>
      </c>
      <c r="J132" s="16" t="str">
        <f t="shared" si="10"/>
        <v/>
      </c>
      <c r="K132" s="375" t="str">
        <f t="shared" si="3"/>
        <v/>
      </c>
      <c r="L132" s="58" t="str">
        <f t="shared" si="4"/>
        <v/>
      </c>
      <c r="M132" s="376" t="str">
        <f t="shared" si="5"/>
        <v/>
      </c>
      <c r="N132" s="58" t="str">
        <f t="shared" si="6"/>
        <v/>
      </c>
      <c r="O132" s="349" t="b">
        <f t="shared" si="7"/>
        <v>0</v>
      </c>
      <c r="P132" s="350">
        <f t="shared" si="8"/>
        <v>1</v>
      </c>
    </row>
    <row r="133" spans="1:16">
      <c r="A133" s="143">
        <v>124</v>
      </c>
      <c r="B133" s="6"/>
      <c r="C133" s="6"/>
      <c r="D133" s="65"/>
      <c r="E133" s="217"/>
      <c r="F133" s="216"/>
      <c r="G133" s="216"/>
      <c r="H133" s="216"/>
      <c r="I133" s="16" t="str">
        <f t="shared" si="9"/>
        <v/>
      </c>
      <c r="J133" s="16" t="str">
        <f t="shared" si="10"/>
        <v/>
      </c>
      <c r="K133" s="375" t="str">
        <f t="shared" si="3"/>
        <v/>
      </c>
      <c r="L133" s="58" t="str">
        <f t="shared" si="4"/>
        <v/>
      </c>
      <c r="M133" s="376" t="str">
        <f t="shared" si="5"/>
        <v/>
      </c>
      <c r="N133" s="58" t="str">
        <f t="shared" si="6"/>
        <v/>
      </c>
      <c r="O133" s="349" t="b">
        <f t="shared" si="7"/>
        <v>0</v>
      </c>
      <c r="P133" s="350">
        <f t="shared" si="8"/>
        <v>1</v>
      </c>
    </row>
    <row r="134" spans="1:16">
      <c r="A134" s="143">
        <v>125</v>
      </c>
      <c r="B134" s="6"/>
      <c r="C134" s="6"/>
      <c r="D134" s="65"/>
      <c r="E134" s="217"/>
      <c r="F134" s="216"/>
      <c r="G134" s="216"/>
      <c r="H134" s="216"/>
      <c r="I134" s="16" t="str">
        <f t="shared" si="9"/>
        <v/>
      </c>
      <c r="J134" s="16" t="str">
        <f t="shared" si="10"/>
        <v/>
      </c>
      <c r="K134" s="375" t="str">
        <f t="shared" si="3"/>
        <v/>
      </c>
      <c r="L134" s="58" t="str">
        <f t="shared" si="4"/>
        <v/>
      </c>
      <c r="M134" s="376" t="str">
        <f t="shared" si="5"/>
        <v/>
      </c>
      <c r="N134" s="58" t="str">
        <f t="shared" si="6"/>
        <v/>
      </c>
      <c r="O134" s="349" t="b">
        <f t="shared" si="7"/>
        <v>0</v>
      </c>
      <c r="P134" s="350">
        <f t="shared" si="8"/>
        <v>1</v>
      </c>
    </row>
    <row r="135" spans="1:16">
      <c r="A135" s="143">
        <v>126</v>
      </c>
      <c r="B135" s="6"/>
      <c r="C135" s="6"/>
      <c r="D135" s="65"/>
      <c r="E135" s="217"/>
      <c r="F135" s="216"/>
      <c r="G135" s="216"/>
      <c r="H135" s="216"/>
      <c r="I135" s="16" t="str">
        <f t="shared" si="9"/>
        <v/>
      </c>
      <c r="J135" s="16" t="str">
        <f t="shared" si="10"/>
        <v/>
      </c>
      <c r="K135" s="375" t="str">
        <f t="shared" si="3"/>
        <v/>
      </c>
      <c r="L135" s="58" t="str">
        <f t="shared" si="4"/>
        <v/>
      </c>
      <c r="M135" s="376" t="str">
        <f t="shared" si="5"/>
        <v/>
      </c>
      <c r="N135" s="58" t="str">
        <f t="shared" si="6"/>
        <v/>
      </c>
      <c r="O135" s="349" t="b">
        <f t="shared" si="7"/>
        <v>0</v>
      </c>
      <c r="P135" s="350">
        <f t="shared" si="8"/>
        <v>1</v>
      </c>
    </row>
    <row r="136" spans="1:16">
      <c r="A136" s="143">
        <v>127</v>
      </c>
      <c r="B136" s="6"/>
      <c r="C136" s="6"/>
      <c r="D136" s="65"/>
      <c r="E136" s="217"/>
      <c r="F136" s="216"/>
      <c r="G136" s="216"/>
      <c r="H136" s="216"/>
      <c r="I136" s="16" t="str">
        <f t="shared" si="9"/>
        <v/>
      </c>
      <c r="J136" s="16" t="str">
        <f t="shared" si="10"/>
        <v/>
      </c>
      <c r="K136" s="375" t="str">
        <f t="shared" si="3"/>
        <v/>
      </c>
      <c r="L136" s="58" t="str">
        <f t="shared" si="4"/>
        <v/>
      </c>
      <c r="M136" s="376" t="str">
        <f t="shared" si="5"/>
        <v/>
      </c>
      <c r="N136" s="58" t="str">
        <f t="shared" si="6"/>
        <v/>
      </c>
      <c r="O136" s="349" t="b">
        <f t="shared" si="7"/>
        <v>0</v>
      </c>
      <c r="P136" s="350">
        <f t="shared" si="8"/>
        <v>1</v>
      </c>
    </row>
    <row r="137" spans="1:16">
      <c r="A137" s="143">
        <v>128</v>
      </c>
      <c r="B137" s="6"/>
      <c r="C137" s="6"/>
      <c r="D137" s="65"/>
      <c r="E137" s="217"/>
      <c r="F137" s="216"/>
      <c r="G137" s="216"/>
      <c r="H137" s="216"/>
      <c r="I137" s="16" t="str">
        <f t="shared" si="9"/>
        <v/>
      </c>
      <c r="J137" s="16" t="str">
        <f t="shared" si="10"/>
        <v/>
      </c>
      <c r="K137" s="375" t="str">
        <f t="shared" si="3"/>
        <v/>
      </c>
      <c r="L137" s="58" t="str">
        <f t="shared" si="4"/>
        <v/>
      </c>
      <c r="M137" s="376" t="str">
        <f t="shared" si="5"/>
        <v/>
      </c>
      <c r="N137" s="58" t="str">
        <f t="shared" si="6"/>
        <v/>
      </c>
      <c r="O137" s="349" t="b">
        <f t="shared" si="7"/>
        <v>0</v>
      </c>
      <c r="P137" s="350">
        <f t="shared" si="8"/>
        <v>1</v>
      </c>
    </row>
    <row r="138" spans="1:16">
      <c r="A138" s="143">
        <v>129</v>
      </c>
      <c r="B138" s="6"/>
      <c r="C138" s="6"/>
      <c r="D138" s="65"/>
      <c r="E138" s="217"/>
      <c r="F138" s="216"/>
      <c r="G138" s="216"/>
      <c r="H138" s="216"/>
      <c r="I138" s="16" t="str">
        <f t="shared" ref="I138:I201" si="11">IF(OR($B138="",$C138="",$D138="",$E138="",$F138&lt;an_initial,$F138&gt;an_final,$O138=FALSE),"",IF($H138="",CS_STR_ALTE2*$G138/P138,CS_STR_ALTE2*$H138))</f>
        <v/>
      </c>
      <c r="J138" s="16" t="str">
        <f t="shared" ref="J138:J201" si="12">IF(OR($B138="",$C138="",$D138="",$E138="",$F138="",$F138&gt;an_final,$O138=FALSE),"",IF($H138="",CS_STR_ALTE2*$G138/P138,CS_STR_ALTE2*$H138))</f>
        <v/>
      </c>
      <c r="K138" s="375" t="str">
        <f t="shared" si="3"/>
        <v/>
      </c>
      <c r="L138" s="58" t="str">
        <f t="shared" si="4"/>
        <v/>
      </c>
      <c r="M138" s="376" t="str">
        <f t="shared" si="5"/>
        <v/>
      </c>
      <c r="N138" s="58" t="str">
        <f t="shared" si="6"/>
        <v/>
      </c>
      <c r="O138" s="349" t="b">
        <f t="shared" si="7"/>
        <v>0</v>
      </c>
      <c r="P138" s="350">
        <f t="shared" si="8"/>
        <v>1</v>
      </c>
    </row>
    <row r="139" spans="1:16">
      <c r="A139" s="143">
        <v>130</v>
      </c>
      <c r="B139" s="6"/>
      <c r="C139" s="6"/>
      <c r="D139" s="65"/>
      <c r="E139" s="217"/>
      <c r="F139" s="216"/>
      <c r="G139" s="216"/>
      <c r="H139" s="216"/>
      <c r="I139" s="16" t="str">
        <f t="shared" si="11"/>
        <v/>
      </c>
      <c r="J139" s="16" t="str">
        <f t="shared" si="12"/>
        <v/>
      </c>
      <c r="K139" s="375" t="str">
        <f t="shared" si="3"/>
        <v/>
      </c>
      <c r="L139" s="58" t="str">
        <f t="shared" si="4"/>
        <v/>
      </c>
      <c r="M139" s="376" t="str">
        <f t="shared" si="5"/>
        <v/>
      </c>
      <c r="N139" s="58" t="str">
        <f t="shared" si="6"/>
        <v/>
      </c>
      <c r="O139" s="349" t="b">
        <f t="shared" si="7"/>
        <v>0</v>
      </c>
      <c r="P139" s="350">
        <f t="shared" si="8"/>
        <v>1</v>
      </c>
    </row>
    <row r="140" spans="1:16">
      <c r="A140" s="143">
        <v>131</v>
      </c>
      <c r="B140" s="6"/>
      <c r="C140" s="6"/>
      <c r="D140" s="65"/>
      <c r="E140" s="217"/>
      <c r="F140" s="216"/>
      <c r="G140" s="216"/>
      <c r="H140" s="216"/>
      <c r="I140" s="16" t="str">
        <f t="shared" si="11"/>
        <v/>
      </c>
      <c r="J140" s="16" t="str">
        <f t="shared" si="12"/>
        <v/>
      </c>
      <c r="K140" s="375" t="str">
        <f t="shared" si="3"/>
        <v/>
      </c>
      <c r="L140" s="58" t="str">
        <f t="shared" si="4"/>
        <v/>
      </c>
      <c r="M140" s="376" t="str">
        <f t="shared" si="5"/>
        <v/>
      </c>
      <c r="N140" s="58" t="str">
        <f t="shared" si="6"/>
        <v/>
      </c>
      <c r="O140" s="349" t="b">
        <f t="shared" si="7"/>
        <v>0</v>
      </c>
      <c r="P140" s="350">
        <f t="shared" si="8"/>
        <v>1</v>
      </c>
    </row>
    <row r="141" spans="1:16">
      <c r="A141" s="143">
        <v>132</v>
      </c>
      <c r="B141" s="6"/>
      <c r="C141" s="6"/>
      <c r="D141" s="65"/>
      <c r="E141" s="217"/>
      <c r="F141" s="216"/>
      <c r="G141" s="216"/>
      <c r="H141" s="216"/>
      <c r="I141" s="16" t="str">
        <f t="shared" si="11"/>
        <v/>
      </c>
      <c r="J141" s="16" t="str">
        <f t="shared" si="12"/>
        <v/>
      </c>
      <c r="K141" s="375" t="str">
        <f t="shared" si="3"/>
        <v/>
      </c>
      <c r="L141" s="58" t="str">
        <f t="shared" si="4"/>
        <v/>
      </c>
      <c r="M141" s="376" t="str">
        <f t="shared" si="5"/>
        <v/>
      </c>
      <c r="N141" s="58" t="str">
        <f t="shared" si="6"/>
        <v/>
      </c>
      <c r="O141" s="349" t="b">
        <f t="shared" si="7"/>
        <v>0</v>
      </c>
      <c r="P141" s="350">
        <f t="shared" si="8"/>
        <v>1</v>
      </c>
    </row>
    <row r="142" spans="1:16">
      <c r="A142" s="143">
        <v>133</v>
      </c>
      <c r="B142" s="6"/>
      <c r="C142" s="6"/>
      <c r="D142" s="65"/>
      <c r="E142" s="217"/>
      <c r="F142" s="216"/>
      <c r="G142" s="216"/>
      <c r="H142" s="216"/>
      <c r="I142" s="16" t="str">
        <f t="shared" si="11"/>
        <v/>
      </c>
      <c r="J142" s="16" t="str">
        <f t="shared" si="12"/>
        <v/>
      </c>
      <c r="K142" s="375" t="str">
        <f t="shared" si="3"/>
        <v/>
      </c>
      <c r="L142" s="58" t="str">
        <f t="shared" si="4"/>
        <v/>
      </c>
      <c r="M142" s="376" t="str">
        <f t="shared" si="5"/>
        <v/>
      </c>
      <c r="N142" s="58" t="str">
        <f t="shared" si="6"/>
        <v/>
      </c>
      <c r="O142" s="349" t="b">
        <f t="shared" si="7"/>
        <v>0</v>
      </c>
      <c r="P142" s="350">
        <f t="shared" si="8"/>
        <v>1</v>
      </c>
    </row>
    <row r="143" spans="1:16">
      <c r="A143" s="143">
        <v>134</v>
      </c>
      <c r="B143" s="6"/>
      <c r="C143" s="6"/>
      <c r="D143" s="65"/>
      <c r="E143" s="217"/>
      <c r="F143" s="216"/>
      <c r="G143" s="216"/>
      <c r="H143" s="216"/>
      <c r="I143" s="16" t="str">
        <f t="shared" si="11"/>
        <v/>
      </c>
      <c r="J143" s="16" t="str">
        <f t="shared" si="12"/>
        <v/>
      </c>
      <c r="K143" s="375" t="str">
        <f t="shared" si="3"/>
        <v/>
      </c>
      <c r="L143" s="58" t="str">
        <f t="shared" si="4"/>
        <v/>
      </c>
      <c r="M143" s="376" t="str">
        <f t="shared" si="5"/>
        <v/>
      </c>
      <c r="N143" s="58" t="str">
        <f t="shared" si="6"/>
        <v/>
      </c>
      <c r="O143" s="349" t="b">
        <f t="shared" si="7"/>
        <v>0</v>
      </c>
      <c r="P143" s="350">
        <f t="shared" si="8"/>
        <v>1</v>
      </c>
    </row>
    <row r="144" spans="1:16">
      <c r="A144" s="143">
        <v>135</v>
      </c>
      <c r="B144" s="6"/>
      <c r="C144" s="6"/>
      <c r="D144" s="65"/>
      <c r="E144" s="217"/>
      <c r="F144" s="216"/>
      <c r="G144" s="216"/>
      <c r="H144" s="216"/>
      <c r="I144" s="16" t="str">
        <f t="shared" si="11"/>
        <v/>
      </c>
      <c r="J144" s="16" t="str">
        <f t="shared" si="12"/>
        <v/>
      </c>
      <c r="K144" s="375" t="str">
        <f t="shared" si="3"/>
        <v/>
      </c>
      <c r="L144" s="58" t="str">
        <f t="shared" si="4"/>
        <v/>
      </c>
      <c r="M144" s="376" t="str">
        <f t="shared" si="5"/>
        <v/>
      </c>
      <c r="N144" s="58" t="str">
        <f t="shared" si="6"/>
        <v/>
      </c>
      <c r="O144" s="349" t="b">
        <f t="shared" si="7"/>
        <v>0</v>
      </c>
      <c r="P144" s="350">
        <f t="shared" si="8"/>
        <v>1</v>
      </c>
    </row>
    <row r="145" spans="1:16">
      <c r="A145" s="143">
        <v>136</v>
      </c>
      <c r="B145" s="6"/>
      <c r="C145" s="6"/>
      <c r="D145" s="65"/>
      <c r="E145" s="217"/>
      <c r="F145" s="216"/>
      <c r="G145" s="216"/>
      <c r="H145" s="216"/>
      <c r="I145" s="16" t="str">
        <f t="shared" si="11"/>
        <v/>
      </c>
      <c r="J145" s="16" t="str">
        <f t="shared" si="12"/>
        <v/>
      </c>
      <c r="K145" s="375" t="str">
        <f t="shared" si="3"/>
        <v/>
      </c>
      <c r="L145" s="58" t="str">
        <f t="shared" si="4"/>
        <v/>
      </c>
      <c r="M145" s="376" t="str">
        <f t="shared" si="5"/>
        <v/>
      </c>
      <c r="N145" s="58" t="str">
        <f t="shared" si="6"/>
        <v/>
      </c>
      <c r="O145" s="349" t="b">
        <f t="shared" si="7"/>
        <v>0</v>
      </c>
      <c r="P145" s="350">
        <f t="shared" si="8"/>
        <v>1</v>
      </c>
    </row>
    <row r="146" spans="1:16">
      <c r="A146" s="143">
        <v>137</v>
      </c>
      <c r="B146" s="6"/>
      <c r="C146" s="6"/>
      <c r="D146" s="65"/>
      <c r="E146" s="217"/>
      <c r="F146" s="216"/>
      <c r="G146" s="216"/>
      <c r="H146" s="216"/>
      <c r="I146" s="16" t="str">
        <f t="shared" si="11"/>
        <v/>
      </c>
      <c r="J146" s="16" t="str">
        <f t="shared" si="12"/>
        <v/>
      </c>
      <c r="K146" s="375" t="str">
        <f t="shared" si="3"/>
        <v/>
      </c>
      <c r="L146" s="58" t="str">
        <f t="shared" si="4"/>
        <v/>
      </c>
      <c r="M146" s="376" t="str">
        <f t="shared" si="5"/>
        <v/>
      </c>
      <c r="N146" s="58" t="str">
        <f t="shared" si="6"/>
        <v/>
      </c>
      <c r="O146" s="349" t="b">
        <f t="shared" si="7"/>
        <v>0</v>
      </c>
      <c r="P146" s="350">
        <f t="shared" si="8"/>
        <v>1</v>
      </c>
    </row>
    <row r="147" spans="1:16">
      <c r="A147" s="143">
        <v>138</v>
      </c>
      <c r="B147" s="6"/>
      <c r="C147" s="6"/>
      <c r="D147" s="65"/>
      <c r="E147" s="217"/>
      <c r="F147" s="216"/>
      <c r="G147" s="216"/>
      <c r="H147" s="216"/>
      <c r="I147" s="16" t="str">
        <f t="shared" si="11"/>
        <v/>
      </c>
      <c r="J147" s="16" t="str">
        <f t="shared" si="12"/>
        <v/>
      </c>
      <c r="K147" s="375" t="str">
        <f t="shared" si="3"/>
        <v/>
      </c>
      <c r="L147" s="58" t="str">
        <f t="shared" si="4"/>
        <v/>
      </c>
      <c r="M147" s="376" t="str">
        <f t="shared" si="5"/>
        <v/>
      </c>
      <c r="N147" s="58" t="str">
        <f t="shared" si="6"/>
        <v/>
      </c>
      <c r="O147" s="349" t="b">
        <f t="shared" si="7"/>
        <v>0</v>
      </c>
      <c r="P147" s="350">
        <f t="shared" si="8"/>
        <v>1</v>
      </c>
    </row>
    <row r="148" spans="1:16">
      <c r="A148" s="143">
        <v>139</v>
      </c>
      <c r="B148" s="6"/>
      <c r="C148" s="6"/>
      <c r="D148" s="65"/>
      <c r="E148" s="217"/>
      <c r="F148" s="216"/>
      <c r="G148" s="216"/>
      <c r="H148" s="216"/>
      <c r="I148" s="16" t="str">
        <f t="shared" si="11"/>
        <v/>
      </c>
      <c r="J148" s="16" t="str">
        <f t="shared" si="12"/>
        <v/>
      </c>
      <c r="K148" s="375" t="str">
        <f t="shared" si="3"/>
        <v/>
      </c>
      <c r="L148" s="58" t="str">
        <f t="shared" si="4"/>
        <v/>
      </c>
      <c r="M148" s="376" t="str">
        <f t="shared" si="5"/>
        <v/>
      </c>
      <c r="N148" s="58" t="str">
        <f t="shared" si="6"/>
        <v/>
      </c>
      <c r="O148" s="349" t="b">
        <f t="shared" si="7"/>
        <v>0</v>
      </c>
      <c r="P148" s="350">
        <f t="shared" si="8"/>
        <v>1</v>
      </c>
    </row>
    <row r="149" spans="1:16">
      <c r="A149" s="143">
        <v>140</v>
      </c>
      <c r="B149" s="6"/>
      <c r="C149" s="6"/>
      <c r="D149" s="65"/>
      <c r="E149" s="217"/>
      <c r="F149" s="216"/>
      <c r="G149" s="216"/>
      <c r="H149" s="216"/>
      <c r="I149" s="16" t="str">
        <f t="shared" si="11"/>
        <v/>
      </c>
      <c r="J149" s="16" t="str">
        <f t="shared" si="12"/>
        <v/>
      </c>
      <c r="K149" s="375" t="str">
        <f t="shared" si="3"/>
        <v/>
      </c>
      <c r="L149" s="58" t="str">
        <f t="shared" si="4"/>
        <v/>
      </c>
      <c r="M149" s="376" t="str">
        <f t="shared" si="5"/>
        <v/>
      </c>
      <c r="N149" s="58" t="str">
        <f t="shared" si="6"/>
        <v/>
      </c>
      <c r="O149" s="349" t="b">
        <f t="shared" si="7"/>
        <v>0</v>
      </c>
      <c r="P149" s="350">
        <f t="shared" si="8"/>
        <v>1</v>
      </c>
    </row>
    <row r="150" spans="1:16">
      <c r="A150" s="143">
        <v>141</v>
      </c>
      <c r="B150" s="6"/>
      <c r="C150" s="6"/>
      <c r="D150" s="65"/>
      <c r="E150" s="217"/>
      <c r="F150" s="216"/>
      <c r="G150" s="216"/>
      <c r="H150" s="216"/>
      <c r="I150" s="16" t="str">
        <f t="shared" si="11"/>
        <v/>
      </c>
      <c r="J150" s="16" t="str">
        <f t="shared" si="12"/>
        <v/>
      </c>
      <c r="K150" s="375" t="str">
        <f t="shared" si="3"/>
        <v/>
      </c>
      <c r="L150" s="58" t="str">
        <f t="shared" si="4"/>
        <v/>
      </c>
      <c r="M150" s="376" t="str">
        <f t="shared" si="5"/>
        <v/>
      </c>
      <c r="N150" s="58" t="str">
        <f t="shared" si="6"/>
        <v/>
      </c>
      <c r="O150" s="349" t="b">
        <f t="shared" si="7"/>
        <v>0</v>
      </c>
      <c r="P150" s="350">
        <f t="shared" si="8"/>
        <v>1</v>
      </c>
    </row>
    <row r="151" spans="1:16">
      <c r="A151" s="143">
        <v>142</v>
      </c>
      <c r="B151" s="6"/>
      <c r="C151" s="6"/>
      <c r="D151" s="65"/>
      <c r="E151" s="217"/>
      <c r="F151" s="216"/>
      <c r="G151" s="216"/>
      <c r="H151" s="216"/>
      <c r="I151" s="16" t="str">
        <f t="shared" si="11"/>
        <v/>
      </c>
      <c r="J151" s="16" t="str">
        <f t="shared" si="12"/>
        <v/>
      </c>
      <c r="K151" s="375" t="str">
        <f t="shared" si="3"/>
        <v/>
      </c>
      <c r="L151" s="58" t="str">
        <f t="shared" si="4"/>
        <v/>
      </c>
      <c r="M151" s="376" t="str">
        <f t="shared" si="5"/>
        <v/>
      </c>
      <c r="N151" s="58" t="str">
        <f t="shared" si="6"/>
        <v/>
      </c>
      <c r="O151" s="349" t="b">
        <f t="shared" si="7"/>
        <v>0</v>
      </c>
      <c r="P151" s="350">
        <f t="shared" si="8"/>
        <v>1</v>
      </c>
    </row>
    <row r="152" spans="1:16">
      <c r="A152" s="143">
        <v>143</v>
      </c>
      <c r="B152" s="6"/>
      <c r="C152" s="6"/>
      <c r="D152" s="65"/>
      <c r="E152" s="217"/>
      <c r="F152" s="216"/>
      <c r="G152" s="216"/>
      <c r="H152" s="216"/>
      <c r="I152" s="16" t="str">
        <f t="shared" si="11"/>
        <v/>
      </c>
      <c r="J152" s="16" t="str">
        <f t="shared" si="12"/>
        <v/>
      </c>
      <c r="K152" s="375" t="str">
        <f t="shared" si="3"/>
        <v/>
      </c>
      <c r="L152" s="58" t="str">
        <f t="shared" si="4"/>
        <v/>
      </c>
      <c r="M152" s="376" t="str">
        <f t="shared" si="5"/>
        <v/>
      </c>
      <c r="N152" s="58" t="str">
        <f t="shared" si="6"/>
        <v/>
      </c>
      <c r="O152" s="349" t="b">
        <f t="shared" si="7"/>
        <v>0</v>
      </c>
      <c r="P152" s="350">
        <f t="shared" si="8"/>
        <v>1</v>
      </c>
    </row>
    <row r="153" spans="1:16">
      <c r="A153" s="143">
        <v>144</v>
      </c>
      <c r="B153" s="6"/>
      <c r="C153" s="6"/>
      <c r="D153" s="65"/>
      <c r="E153" s="217"/>
      <c r="F153" s="216"/>
      <c r="G153" s="216"/>
      <c r="H153" s="216"/>
      <c r="I153" s="16" t="str">
        <f t="shared" si="11"/>
        <v/>
      </c>
      <c r="J153" s="16" t="str">
        <f t="shared" si="12"/>
        <v/>
      </c>
      <c r="K153" s="375" t="str">
        <f t="shared" si="3"/>
        <v/>
      </c>
      <c r="L153" s="58" t="str">
        <f t="shared" si="4"/>
        <v/>
      </c>
      <c r="M153" s="376" t="str">
        <f t="shared" si="5"/>
        <v/>
      </c>
      <c r="N153" s="58" t="str">
        <f t="shared" si="6"/>
        <v/>
      </c>
      <c r="O153" s="349" t="b">
        <f t="shared" si="7"/>
        <v>0</v>
      </c>
      <c r="P153" s="350">
        <f t="shared" si="8"/>
        <v>1</v>
      </c>
    </row>
    <row r="154" spans="1:16">
      <c r="A154" s="143">
        <v>145</v>
      </c>
      <c r="B154" s="6"/>
      <c r="C154" s="6"/>
      <c r="D154" s="65"/>
      <c r="E154" s="217"/>
      <c r="F154" s="216"/>
      <c r="G154" s="216"/>
      <c r="H154" s="216"/>
      <c r="I154" s="16" t="str">
        <f t="shared" si="11"/>
        <v/>
      </c>
      <c r="J154" s="16" t="str">
        <f t="shared" si="12"/>
        <v/>
      </c>
      <c r="K154" s="375" t="str">
        <f t="shared" si="3"/>
        <v/>
      </c>
      <c r="L154" s="58" t="str">
        <f t="shared" si="4"/>
        <v/>
      </c>
      <c r="M154" s="376" t="str">
        <f t="shared" si="5"/>
        <v/>
      </c>
      <c r="N154" s="58" t="str">
        <f t="shared" si="6"/>
        <v/>
      </c>
      <c r="O154" s="349" t="b">
        <f t="shared" si="7"/>
        <v>0</v>
      </c>
      <c r="P154" s="350">
        <f t="shared" si="8"/>
        <v>1</v>
      </c>
    </row>
    <row r="155" spans="1:16">
      <c r="A155" s="143">
        <v>146</v>
      </c>
      <c r="B155" s="6"/>
      <c r="C155" s="6"/>
      <c r="D155" s="65"/>
      <c r="E155" s="217"/>
      <c r="F155" s="216"/>
      <c r="G155" s="216"/>
      <c r="H155" s="216"/>
      <c r="I155" s="16" t="str">
        <f t="shared" si="11"/>
        <v/>
      </c>
      <c r="J155" s="16" t="str">
        <f t="shared" si="12"/>
        <v/>
      </c>
      <c r="K155" s="375" t="str">
        <f t="shared" si="3"/>
        <v/>
      </c>
      <c r="L155" s="58" t="str">
        <f t="shared" si="4"/>
        <v/>
      </c>
      <c r="M155" s="376" t="str">
        <f t="shared" si="5"/>
        <v/>
      </c>
      <c r="N155" s="58" t="str">
        <f t="shared" si="6"/>
        <v/>
      </c>
      <c r="O155" s="349" t="b">
        <f t="shared" si="7"/>
        <v>0</v>
      </c>
      <c r="P155" s="350">
        <f t="shared" si="8"/>
        <v>1</v>
      </c>
    </row>
    <row r="156" spans="1:16">
      <c r="A156" s="143">
        <v>147</v>
      </c>
      <c r="B156" s="6"/>
      <c r="C156" s="6"/>
      <c r="D156" s="65"/>
      <c r="E156" s="217"/>
      <c r="F156" s="216"/>
      <c r="G156" s="216"/>
      <c r="H156" s="216"/>
      <c r="I156" s="16" t="str">
        <f t="shared" si="11"/>
        <v/>
      </c>
      <c r="J156" s="16" t="str">
        <f t="shared" si="12"/>
        <v/>
      </c>
      <c r="K156" s="375" t="str">
        <f t="shared" si="3"/>
        <v/>
      </c>
      <c r="L156" s="58" t="str">
        <f t="shared" si="4"/>
        <v/>
      </c>
      <c r="M156" s="376" t="str">
        <f t="shared" si="5"/>
        <v/>
      </c>
      <c r="N156" s="58" t="str">
        <f t="shared" si="6"/>
        <v/>
      </c>
      <c r="O156" s="349" t="b">
        <f t="shared" si="7"/>
        <v>0</v>
      </c>
      <c r="P156" s="350">
        <f t="shared" si="8"/>
        <v>1</v>
      </c>
    </row>
    <row r="157" spans="1:16">
      <c r="A157" s="143">
        <v>148</v>
      </c>
      <c r="B157" s="6"/>
      <c r="C157" s="6"/>
      <c r="D157" s="65"/>
      <c r="E157" s="217"/>
      <c r="F157" s="216"/>
      <c r="G157" s="216"/>
      <c r="H157" s="216"/>
      <c r="I157" s="16" t="str">
        <f t="shared" si="11"/>
        <v/>
      </c>
      <c r="J157" s="16" t="str">
        <f t="shared" si="12"/>
        <v/>
      </c>
      <c r="K157" s="375" t="str">
        <f t="shared" si="3"/>
        <v/>
      </c>
      <c r="L157" s="58" t="str">
        <f t="shared" si="4"/>
        <v/>
      </c>
      <c r="M157" s="376" t="str">
        <f t="shared" si="5"/>
        <v/>
      </c>
      <c r="N157" s="58" t="str">
        <f t="shared" si="6"/>
        <v/>
      </c>
      <c r="O157" s="349" t="b">
        <f t="shared" si="7"/>
        <v>0</v>
      </c>
      <c r="P157" s="350">
        <f t="shared" si="8"/>
        <v>1</v>
      </c>
    </row>
    <row r="158" spans="1:16">
      <c r="A158" s="143">
        <v>149</v>
      </c>
      <c r="B158" s="6"/>
      <c r="C158" s="6"/>
      <c r="D158" s="65"/>
      <c r="E158" s="217"/>
      <c r="F158" s="216"/>
      <c r="G158" s="216"/>
      <c r="H158" s="216"/>
      <c r="I158" s="16" t="str">
        <f t="shared" si="11"/>
        <v/>
      </c>
      <c r="J158" s="16" t="str">
        <f t="shared" si="12"/>
        <v/>
      </c>
      <c r="K158" s="375" t="str">
        <f t="shared" si="3"/>
        <v/>
      </c>
      <c r="L158" s="58" t="str">
        <f t="shared" si="4"/>
        <v/>
      </c>
      <c r="M158" s="376" t="str">
        <f t="shared" si="5"/>
        <v/>
      </c>
      <c r="N158" s="58" t="str">
        <f t="shared" si="6"/>
        <v/>
      </c>
      <c r="O158" s="349" t="b">
        <f t="shared" si="7"/>
        <v>0</v>
      </c>
      <c r="P158" s="350">
        <f t="shared" si="8"/>
        <v>1</v>
      </c>
    </row>
    <row r="159" spans="1:16">
      <c r="A159" s="143">
        <v>150</v>
      </c>
      <c r="B159" s="6"/>
      <c r="C159" s="6"/>
      <c r="D159" s="65"/>
      <c r="E159" s="217"/>
      <c r="F159" s="216"/>
      <c r="G159" s="216"/>
      <c r="H159" s="216"/>
      <c r="I159" s="16" t="str">
        <f t="shared" si="11"/>
        <v/>
      </c>
      <c r="J159" s="16" t="str">
        <f t="shared" si="12"/>
        <v/>
      </c>
      <c r="K159" s="375" t="str">
        <f t="shared" si="3"/>
        <v/>
      </c>
      <c r="L159" s="58" t="str">
        <f t="shared" si="4"/>
        <v/>
      </c>
      <c r="M159" s="376" t="str">
        <f t="shared" si="5"/>
        <v/>
      </c>
      <c r="N159" s="58" t="str">
        <f t="shared" si="6"/>
        <v/>
      </c>
      <c r="O159" s="349" t="b">
        <f t="shared" si="7"/>
        <v>0</v>
      </c>
      <c r="P159" s="350">
        <f t="shared" si="8"/>
        <v>1</v>
      </c>
    </row>
    <row r="160" spans="1:16">
      <c r="A160" s="143">
        <v>151</v>
      </c>
      <c r="B160" s="6"/>
      <c r="C160" s="6"/>
      <c r="D160" s="65"/>
      <c r="E160" s="217"/>
      <c r="F160" s="216"/>
      <c r="G160" s="216"/>
      <c r="H160" s="216"/>
      <c r="I160" s="16" t="str">
        <f t="shared" si="11"/>
        <v/>
      </c>
      <c r="J160" s="16" t="str">
        <f t="shared" si="12"/>
        <v/>
      </c>
      <c r="K160" s="375" t="str">
        <f t="shared" si="3"/>
        <v/>
      </c>
      <c r="L160" s="58" t="str">
        <f t="shared" si="4"/>
        <v/>
      </c>
      <c r="M160" s="376" t="str">
        <f t="shared" si="5"/>
        <v/>
      </c>
      <c r="N160" s="58" t="str">
        <f t="shared" si="6"/>
        <v/>
      </c>
      <c r="O160" s="349" t="b">
        <f t="shared" si="7"/>
        <v>0</v>
      </c>
      <c r="P160" s="350">
        <f t="shared" si="8"/>
        <v>1</v>
      </c>
    </row>
    <row r="161" spans="1:16">
      <c r="A161" s="143">
        <v>152</v>
      </c>
      <c r="B161" s="6"/>
      <c r="C161" s="6"/>
      <c r="D161" s="65"/>
      <c r="E161" s="217"/>
      <c r="F161" s="216"/>
      <c r="G161" s="216"/>
      <c r="H161" s="216"/>
      <c r="I161" s="16" t="str">
        <f t="shared" si="11"/>
        <v/>
      </c>
      <c r="J161" s="16" t="str">
        <f t="shared" si="12"/>
        <v/>
      </c>
      <c r="K161" s="375" t="str">
        <f t="shared" si="3"/>
        <v/>
      </c>
      <c r="L161" s="58" t="str">
        <f t="shared" si="4"/>
        <v/>
      </c>
      <c r="M161" s="376" t="str">
        <f t="shared" si="5"/>
        <v/>
      </c>
      <c r="N161" s="58" t="str">
        <f t="shared" si="6"/>
        <v/>
      </c>
      <c r="O161" s="349" t="b">
        <f t="shared" si="7"/>
        <v>0</v>
      </c>
      <c r="P161" s="350">
        <f t="shared" si="8"/>
        <v>1</v>
      </c>
    </row>
    <row r="162" spans="1:16">
      <c r="A162" s="143">
        <v>153</v>
      </c>
      <c r="B162" s="6"/>
      <c r="C162" s="6"/>
      <c r="D162" s="65"/>
      <c r="E162" s="217"/>
      <c r="F162" s="216"/>
      <c r="G162" s="216"/>
      <c r="H162" s="216"/>
      <c r="I162" s="16" t="str">
        <f t="shared" si="11"/>
        <v/>
      </c>
      <c r="J162" s="16" t="str">
        <f t="shared" si="12"/>
        <v/>
      </c>
      <c r="K162" s="375" t="str">
        <f t="shared" si="3"/>
        <v/>
      </c>
      <c r="L162" s="58" t="str">
        <f t="shared" si="4"/>
        <v/>
      </c>
      <c r="M162" s="376" t="str">
        <f t="shared" si="5"/>
        <v/>
      </c>
      <c r="N162" s="58" t="str">
        <f t="shared" si="6"/>
        <v/>
      </c>
      <c r="O162" s="349" t="b">
        <f t="shared" si="7"/>
        <v>0</v>
      </c>
      <c r="P162" s="350">
        <f t="shared" si="8"/>
        <v>1</v>
      </c>
    </row>
    <row r="163" spans="1:16">
      <c r="A163" s="143">
        <v>154</v>
      </c>
      <c r="B163" s="6"/>
      <c r="C163" s="6"/>
      <c r="D163" s="65"/>
      <c r="E163" s="217"/>
      <c r="F163" s="216"/>
      <c r="G163" s="216"/>
      <c r="H163" s="216"/>
      <c r="I163" s="16" t="str">
        <f t="shared" si="11"/>
        <v/>
      </c>
      <c r="J163" s="16" t="str">
        <f t="shared" si="12"/>
        <v/>
      </c>
      <c r="K163" s="375" t="str">
        <f t="shared" si="3"/>
        <v/>
      </c>
      <c r="L163" s="58" t="str">
        <f t="shared" si="4"/>
        <v/>
      </c>
      <c r="M163" s="376" t="str">
        <f t="shared" si="5"/>
        <v/>
      </c>
      <c r="N163" s="58" t="str">
        <f t="shared" si="6"/>
        <v/>
      </c>
      <c r="O163" s="349" t="b">
        <f t="shared" si="7"/>
        <v>0</v>
      </c>
      <c r="P163" s="350">
        <f t="shared" si="8"/>
        <v>1</v>
      </c>
    </row>
    <row r="164" spans="1:16">
      <c r="A164" s="143">
        <v>155</v>
      </c>
      <c r="B164" s="6"/>
      <c r="C164" s="6"/>
      <c r="D164" s="65"/>
      <c r="E164" s="217"/>
      <c r="F164" s="216"/>
      <c r="G164" s="216"/>
      <c r="H164" s="216"/>
      <c r="I164" s="16" t="str">
        <f t="shared" si="11"/>
        <v/>
      </c>
      <c r="J164" s="16" t="str">
        <f t="shared" si="12"/>
        <v/>
      </c>
      <c r="K164" s="375" t="str">
        <f t="shared" si="3"/>
        <v/>
      </c>
      <c r="L164" s="58" t="str">
        <f t="shared" si="4"/>
        <v/>
      </c>
      <c r="M164" s="376" t="str">
        <f t="shared" si="5"/>
        <v/>
      </c>
      <c r="N164" s="58" t="str">
        <f t="shared" si="6"/>
        <v/>
      </c>
      <c r="O164" s="349" t="b">
        <f t="shared" si="7"/>
        <v>0</v>
      </c>
      <c r="P164" s="350">
        <f t="shared" si="8"/>
        <v>1</v>
      </c>
    </row>
    <row r="165" spans="1:16">
      <c r="A165" s="143">
        <v>156</v>
      </c>
      <c r="B165" s="6"/>
      <c r="C165" s="6"/>
      <c r="D165" s="65"/>
      <c r="E165" s="217"/>
      <c r="F165" s="216"/>
      <c r="G165" s="216"/>
      <c r="H165" s="216"/>
      <c r="I165" s="16" t="str">
        <f t="shared" si="11"/>
        <v/>
      </c>
      <c r="J165" s="16" t="str">
        <f t="shared" si="12"/>
        <v/>
      </c>
      <c r="K165" s="375" t="str">
        <f t="shared" si="3"/>
        <v/>
      </c>
      <c r="L165" s="58" t="str">
        <f t="shared" si="4"/>
        <v/>
      </c>
      <c r="M165" s="376" t="str">
        <f t="shared" si="5"/>
        <v/>
      </c>
      <c r="N165" s="58" t="str">
        <f t="shared" si="6"/>
        <v/>
      </c>
      <c r="O165" s="349" t="b">
        <f t="shared" si="7"/>
        <v>0</v>
      </c>
      <c r="P165" s="350">
        <f t="shared" si="8"/>
        <v>1</v>
      </c>
    </row>
    <row r="166" spans="1:16">
      <c r="A166" s="143">
        <v>157</v>
      </c>
      <c r="B166" s="6"/>
      <c r="C166" s="6"/>
      <c r="D166" s="65"/>
      <c r="E166" s="217"/>
      <c r="F166" s="216"/>
      <c r="G166" s="216"/>
      <c r="H166" s="216"/>
      <c r="I166" s="16" t="str">
        <f t="shared" si="11"/>
        <v/>
      </c>
      <c r="J166" s="16" t="str">
        <f t="shared" si="12"/>
        <v/>
      </c>
      <c r="K166" s="375" t="str">
        <f t="shared" si="3"/>
        <v/>
      </c>
      <c r="L166" s="58" t="str">
        <f t="shared" si="4"/>
        <v/>
      </c>
      <c r="M166" s="376" t="str">
        <f t="shared" si="5"/>
        <v/>
      </c>
      <c r="N166" s="58" t="str">
        <f t="shared" si="6"/>
        <v/>
      </c>
      <c r="O166" s="349" t="b">
        <f t="shared" si="7"/>
        <v>0</v>
      </c>
      <c r="P166" s="350">
        <f t="shared" si="8"/>
        <v>1</v>
      </c>
    </row>
    <row r="167" spans="1:16">
      <c r="A167" s="143">
        <v>158</v>
      </c>
      <c r="B167" s="6"/>
      <c r="C167" s="6"/>
      <c r="D167" s="65"/>
      <c r="E167" s="217"/>
      <c r="F167" s="216"/>
      <c r="G167" s="216"/>
      <c r="H167" s="216"/>
      <c r="I167" s="16" t="str">
        <f t="shared" si="11"/>
        <v/>
      </c>
      <c r="J167" s="16" t="str">
        <f t="shared" si="12"/>
        <v/>
      </c>
      <c r="K167" s="375" t="str">
        <f t="shared" si="3"/>
        <v/>
      </c>
      <c r="L167" s="58" t="str">
        <f t="shared" si="4"/>
        <v/>
      </c>
      <c r="M167" s="376" t="str">
        <f t="shared" si="5"/>
        <v/>
      </c>
      <c r="N167" s="58" t="str">
        <f t="shared" si="6"/>
        <v/>
      </c>
      <c r="O167" s="349" t="b">
        <f t="shared" si="7"/>
        <v>0</v>
      </c>
      <c r="P167" s="350">
        <f t="shared" si="8"/>
        <v>1</v>
      </c>
    </row>
    <row r="168" spans="1:16">
      <c r="A168" s="143">
        <v>159</v>
      </c>
      <c r="B168" s="6"/>
      <c r="C168" s="6"/>
      <c r="D168" s="65"/>
      <c r="E168" s="217"/>
      <c r="F168" s="216"/>
      <c r="G168" s="216"/>
      <c r="H168" s="216"/>
      <c r="I168" s="16" t="str">
        <f t="shared" si="11"/>
        <v/>
      </c>
      <c r="J168" s="16" t="str">
        <f t="shared" si="12"/>
        <v/>
      </c>
      <c r="K168" s="375" t="str">
        <f t="shared" si="3"/>
        <v/>
      </c>
      <c r="L168" s="58" t="str">
        <f t="shared" si="4"/>
        <v/>
      </c>
      <c r="M168" s="376" t="str">
        <f t="shared" si="5"/>
        <v/>
      </c>
      <c r="N168" s="58" t="str">
        <f t="shared" si="6"/>
        <v/>
      </c>
      <c r="O168" s="349" t="b">
        <f t="shared" si="7"/>
        <v>0</v>
      </c>
      <c r="P168" s="350">
        <f t="shared" si="8"/>
        <v>1</v>
      </c>
    </row>
    <row r="169" spans="1:16">
      <c r="A169" s="143">
        <v>160</v>
      </c>
      <c r="B169" s="6"/>
      <c r="C169" s="6"/>
      <c r="D169" s="65"/>
      <c r="E169" s="217"/>
      <c r="F169" s="216"/>
      <c r="G169" s="216"/>
      <c r="H169" s="216"/>
      <c r="I169" s="16" t="str">
        <f t="shared" si="11"/>
        <v/>
      </c>
      <c r="J169" s="16" t="str">
        <f t="shared" si="12"/>
        <v/>
      </c>
      <c r="K169" s="375" t="str">
        <f t="shared" si="3"/>
        <v/>
      </c>
      <c r="L169" s="58" t="str">
        <f t="shared" si="4"/>
        <v/>
      </c>
      <c r="M169" s="376" t="str">
        <f t="shared" si="5"/>
        <v/>
      </c>
      <c r="N169" s="58" t="str">
        <f t="shared" si="6"/>
        <v/>
      </c>
      <c r="O169" s="349" t="b">
        <f t="shared" si="7"/>
        <v>0</v>
      </c>
      <c r="P169" s="350">
        <f t="shared" si="8"/>
        <v>1</v>
      </c>
    </row>
    <row r="170" spans="1:16">
      <c r="A170" s="143">
        <v>161</v>
      </c>
      <c r="B170" s="6"/>
      <c r="C170" s="6"/>
      <c r="D170" s="65"/>
      <c r="E170" s="217"/>
      <c r="F170" s="216"/>
      <c r="G170" s="216"/>
      <c r="H170" s="216"/>
      <c r="I170" s="16" t="str">
        <f t="shared" si="11"/>
        <v/>
      </c>
      <c r="J170" s="16" t="str">
        <f t="shared" si="12"/>
        <v/>
      </c>
      <c r="K170" s="375" t="str">
        <f t="shared" si="3"/>
        <v/>
      </c>
      <c r="L170" s="58" t="str">
        <f t="shared" si="4"/>
        <v/>
      </c>
      <c r="M170" s="376" t="str">
        <f t="shared" si="5"/>
        <v/>
      </c>
      <c r="N170" s="58" t="str">
        <f t="shared" si="6"/>
        <v/>
      </c>
      <c r="O170" s="349" t="b">
        <f t="shared" si="7"/>
        <v>0</v>
      </c>
      <c r="P170" s="350">
        <f t="shared" si="8"/>
        <v>1</v>
      </c>
    </row>
    <row r="171" spans="1:16">
      <c r="A171" s="143">
        <v>162</v>
      </c>
      <c r="B171" s="6"/>
      <c r="C171" s="6"/>
      <c r="D171" s="65"/>
      <c r="E171" s="217"/>
      <c r="F171" s="216"/>
      <c r="G171" s="216"/>
      <c r="H171" s="216"/>
      <c r="I171" s="16" t="str">
        <f t="shared" si="11"/>
        <v/>
      </c>
      <c r="J171" s="16" t="str">
        <f t="shared" si="12"/>
        <v/>
      </c>
      <c r="K171" s="375" t="str">
        <f t="shared" si="3"/>
        <v/>
      </c>
      <c r="L171" s="58" t="str">
        <f t="shared" si="4"/>
        <v/>
      </c>
      <c r="M171" s="376" t="str">
        <f t="shared" si="5"/>
        <v/>
      </c>
      <c r="N171" s="58" t="str">
        <f t="shared" si="6"/>
        <v/>
      </c>
      <c r="O171" s="349" t="b">
        <f t="shared" si="7"/>
        <v>0</v>
      </c>
      <c r="P171" s="350">
        <f t="shared" si="8"/>
        <v>1</v>
      </c>
    </row>
    <row r="172" spans="1:16">
      <c r="A172" s="143">
        <v>163</v>
      </c>
      <c r="B172" s="6"/>
      <c r="C172" s="6"/>
      <c r="D172" s="65"/>
      <c r="E172" s="217"/>
      <c r="F172" s="216"/>
      <c r="G172" s="216"/>
      <c r="H172" s="216"/>
      <c r="I172" s="16" t="str">
        <f t="shared" si="11"/>
        <v/>
      </c>
      <c r="J172" s="16" t="str">
        <f t="shared" si="12"/>
        <v/>
      </c>
      <c r="K172" s="375" t="str">
        <f t="shared" si="3"/>
        <v/>
      </c>
      <c r="L172" s="58" t="str">
        <f t="shared" si="4"/>
        <v/>
      </c>
      <c r="M172" s="376" t="str">
        <f t="shared" si="5"/>
        <v/>
      </c>
      <c r="N172" s="58" t="str">
        <f t="shared" si="6"/>
        <v/>
      </c>
      <c r="O172" s="349" t="b">
        <f t="shared" si="7"/>
        <v>0</v>
      </c>
      <c r="P172" s="350">
        <f t="shared" si="8"/>
        <v>1</v>
      </c>
    </row>
    <row r="173" spans="1:16">
      <c r="A173" s="143">
        <v>164</v>
      </c>
      <c r="B173" s="6"/>
      <c r="C173" s="6"/>
      <c r="D173" s="65"/>
      <c r="E173" s="217"/>
      <c r="F173" s="216"/>
      <c r="G173" s="216"/>
      <c r="H173" s="216"/>
      <c r="I173" s="16" t="str">
        <f t="shared" si="11"/>
        <v/>
      </c>
      <c r="J173" s="16" t="str">
        <f t="shared" si="12"/>
        <v/>
      </c>
      <c r="K173" s="375" t="str">
        <f t="shared" si="3"/>
        <v/>
      </c>
      <c r="L173" s="58" t="str">
        <f t="shared" si="4"/>
        <v/>
      </c>
      <c r="M173" s="376" t="str">
        <f t="shared" si="5"/>
        <v/>
      </c>
      <c r="N173" s="58" t="str">
        <f t="shared" si="6"/>
        <v/>
      </c>
      <c r="O173" s="349" t="b">
        <f t="shared" si="7"/>
        <v>0</v>
      </c>
      <c r="P173" s="350">
        <f t="shared" si="8"/>
        <v>1</v>
      </c>
    </row>
    <row r="174" spans="1:16">
      <c r="A174" s="143">
        <v>165</v>
      </c>
      <c r="B174" s="6"/>
      <c r="C174" s="6"/>
      <c r="D174" s="65"/>
      <c r="E174" s="217"/>
      <c r="F174" s="216"/>
      <c r="G174" s="216"/>
      <c r="H174" s="216"/>
      <c r="I174" s="16" t="str">
        <f t="shared" si="11"/>
        <v/>
      </c>
      <c r="J174" s="16" t="str">
        <f t="shared" si="12"/>
        <v/>
      </c>
      <c r="K174" s="375" t="str">
        <f t="shared" si="3"/>
        <v/>
      </c>
      <c r="L174" s="58" t="str">
        <f t="shared" si="4"/>
        <v/>
      </c>
      <c r="M174" s="376" t="str">
        <f t="shared" si="5"/>
        <v/>
      </c>
      <c r="N174" s="58" t="str">
        <f t="shared" si="6"/>
        <v/>
      </c>
      <c r="O174" s="349" t="b">
        <f t="shared" si="7"/>
        <v>0</v>
      </c>
      <c r="P174" s="350">
        <f t="shared" si="8"/>
        <v>1</v>
      </c>
    </row>
    <row r="175" spans="1:16">
      <c r="A175" s="143">
        <v>166</v>
      </c>
      <c r="B175" s="6"/>
      <c r="C175" s="6"/>
      <c r="D175" s="65"/>
      <c r="E175" s="217"/>
      <c r="F175" s="216"/>
      <c r="G175" s="216"/>
      <c r="H175" s="216"/>
      <c r="I175" s="16" t="str">
        <f t="shared" si="11"/>
        <v/>
      </c>
      <c r="J175" s="16" t="str">
        <f t="shared" si="12"/>
        <v/>
      </c>
      <c r="K175" s="375" t="str">
        <f t="shared" si="3"/>
        <v/>
      </c>
      <c r="L175" s="58" t="str">
        <f t="shared" si="4"/>
        <v/>
      </c>
      <c r="M175" s="376" t="str">
        <f t="shared" si="5"/>
        <v/>
      </c>
      <c r="N175" s="58" t="str">
        <f t="shared" si="6"/>
        <v/>
      </c>
      <c r="O175" s="349" t="b">
        <f t="shared" si="7"/>
        <v>0</v>
      </c>
      <c r="P175" s="350">
        <f t="shared" si="8"/>
        <v>1</v>
      </c>
    </row>
    <row r="176" spans="1:16">
      <c r="A176" s="143">
        <v>167</v>
      </c>
      <c r="B176" s="6"/>
      <c r="C176" s="6"/>
      <c r="D176" s="65"/>
      <c r="E176" s="217"/>
      <c r="F176" s="216"/>
      <c r="G176" s="216"/>
      <c r="H176" s="216"/>
      <c r="I176" s="16" t="str">
        <f t="shared" si="11"/>
        <v/>
      </c>
      <c r="J176" s="16" t="str">
        <f t="shared" si="12"/>
        <v/>
      </c>
      <c r="K176" s="375" t="str">
        <f t="shared" ref="K176:K214" si="13">IF(OR($B176="",$C176="",$D176="",$E176="",$F176="",$F176&gt;an_final,$O176=FALSE),"",IF($F176&gt;=an_initial,1,""))</f>
        <v/>
      </c>
      <c r="L176" s="58" t="str">
        <f t="shared" ref="L176:L214" si="14">IF(OR($B176="",$C176="",$D176="",$E176="",$F176="",$F176&gt;an_final,$O176=FALSE),"",1)</f>
        <v/>
      </c>
      <c r="M176" s="376" t="str">
        <f t="shared" ref="M176:M214" si="15">IF(OR($B176="",$C176="",$D176="",$E176="",$F176="",$F176&gt;an_final,$O176=FALSE),"",IF($H176="",$G176/P176,$H176))</f>
        <v/>
      </c>
      <c r="N176" s="58" t="str">
        <f t="shared" ref="N176:N214" si="16">IF(OR($B176="",$C176="",$D176="",$E176="",$F176="",$F176&lt;an_initial,$F176&gt;an_final,$O176=FALSE),"",IF($H176="",$G176/P176,$H176))</f>
        <v/>
      </c>
      <c r="O176" s="349" t="b">
        <f t="shared" ref="O176:O214" si="17">IF(nume_candidat="",FALSE,ISNUMBER(SEARCH(nume_candidat,$B176)))</f>
        <v>0</v>
      </c>
      <c r="P176" s="350">
        <f t="shared" ref="P176:P214" si="18">LEN(B176)-LEN(SUBSTITUTE(B176,",",""))+1</f>
        <v>1</v>
      </c>
    </row>
    <row r="177" spans="1:16">
      <c r="A177" s="143">
        <v>168</v>
      </c>
      <c r="B177" s="6"/>
      <c r="C177" s="6"/>
      <c r="D177" s="65"/>
      <c r="E177" s="217"/>
      <c r="F177" s="216"/>
      <c r="G177" s="216"/>
      <c r="H177" s="216"/>
      <c r="I177" s="16" t="str">
        <f t="shared" si="11"/>
        <v/>
      </c>
      <c r="J177" s="16" t="str">
        <f t="shared" si="12"/>
        <v/>
      </c>
      <c r="K177" s="375" t="str">
        <f t="shared" si="13"/>
        <v/>
      </c>
      <c r="L177" s="58" t="str">
        <f t="shared" si="14"/>
        <v/>
      </c>
      <c r="M177" s="376" t="str">
        <f t="shared" si="15"/>
        <v/>
      </c>
      <c r="N177" s="58" t="str">
        <f t="shared" si="16"/>
        <v/>
      </c>
      <c r="O177" s="349" t="b">
        <f t="shared" si="17"/>
        <v>0</v>
      </c>
      <c r="P177" s="350">
        <f t="shared" si="18"/>
        <v>1</v>
      </c>
    </row>
    <row r="178" spans="1:16">
      <c r="A178" s="143">
        <v>169</v>
      </c>
      <c r="B178" s="6"/>
      <c r="C178" s="6"/>
      <c r="D178" s="65"/>
      <c r="E178" s="217"/>
      <c r="F178" s="216"/>
      <c r="G178" s="216"/>
      <c r="H178" s="216"/>
      <c r="I178" s="16" t="str">
        <f t="shared" si="11"/>
        <v/>
      </c>
      <c r="J178" s="16" t="str">
        <f t="shared" si="12"/>
        <v/>
      </c>
      <c r="K178" s="375" t="str">
        <f t="shared" si="13"/>
        <v/>
      </c>
      <c r="L178" s="58" t="str">
        <f t="shared" si="14"/>
        <v/>
      </c>
      <c r="M178" s="376" t="str">
        <f t="shared" si="15"/>
        <v/>
      </c>
      <c r="N178" s="58" t="str">
        <f t="shared" si="16"/>
        <v/>
      </c>
      <c r="O178" s="349" t="b">
        <f t="shared" si="17"/>
        <v>0</v>
      </c>
      <c r="P178" s="350">
        <f t="shared" si="18"/>
        <v>1</v>
      </c>
    </row>
    <row r="179" spans="1:16">
      <c r="A179" s="143">
        <v>170</v>
      </c>
      <c r="B179" s="6"/>
      <c r="C179" s="6"/>
      <c r="D179" s="65"/>
      <c r="E179" s="217"/>
      <c r="F179" s="216"/>
      <c r="G179" s="216"/>
      <c r="H179" s="216"/>
      <c r="I179" s="16" t="str">
        <f t="shared" si="11"/>
        <v/>
      </c>
      <c r="J179" s="16" t="str">
        <f t="shared" si="12"/>
        <v/>
      </c>
      <c r="K179" s="375" t="str">
        <f t="shared" si="13"/>
        <v/>
      </c>
      <c r="L179" s="58" t="str">
        <f t="shared" si="14"/>
        <v/>
      </c>
      <c r="M179" s="376" t="str">
        <f t="shared" si="15"/>
        <v/>
      </c>
      <c r="N179" s="58" t="str">
        <f t="shared" si="16"/>
        <v/>
      </c>
      <c r="O179" s="349" t="b">
        <f t="shared" si="17"/>
        <v>0</v>
      </c>
      <c r="P179" s="350">
        <f t="shared" si="18"/>
        <v>1</v>
      </c>
    </row>
    <row r="180" spans="1:16">
      <c r="A180" s="143">
        <v>171</v>
      </c>
      <c r="B180" s="6"/>
      <c r="C180" s="6"/>
      <c r="D180" s="65"/>
      <c r="E180" s="217"/>
      <c r="F180" s="216"/>
      <c r="G180" s="216"/>
      <c r="H180" s="216"/>
      <c r="I180" s="16" t="str">
        <f t="shared" si="11"/>
        <v/>
      </c>
      <c r="J180" s="16" t="str">
        <f t="shared" si="12"/>
        <v/>
      </c>
      <c r="K180" s="375" t="str">
        <f t="shared" si="13"/>
        <v/>
      </c>
      <c r="L180" s="58" t="str">
        <f t="shared" si="14"/>
        <v/>
      </c>
      <c r="M180" s="376" t="str">
        <f t="shared" si="15"/>
        <v/>
      </c>
      <c r="N180" s="58" t="str">
        <f t="shared" si="16"/>
        <v/>
      </c>
      <c r="O180" s="349" t="b">
        <f t="shared" si="17"/>
        <v>0</v>
      </c>
      <c r="P180" s="350">
        <f t="shared" si="18"/>
        <v>1</v>
      </c>
    </row>
    <row r="181" spans="1:16">
      <c r="A181" s="143">
        <v>172</v>
      </c>
      <c r="B181" s="6"/>
      <c r="C181" s="6"/>
      <c r="D181" s="65"/>
      <c r="E181" s="217"/>
      <c r="F181" s="216"/>
      <c r="G181" s="216"/>
      <c r="H181" s="216"/>
      <c r="I181" s="16" t="str">
        <f t="shared" si="11"/>
        <v/>
      </c>
      <c r="J181" s="16" t="str">
        <f t="shared" si="12"/>
        <v/>
      </c>
      <c r="K181" s="375" t="str">
        <f t="shared" si="13"/>
        <v/>
      </c>
      <c r="L181" s="58" t="str">
        <f t="shared" si="14"/>
        <v/>
      </c>
      <c r="M181" s="376" t="str">
        <f t="shared" si="15"/>
        <v/>
      </c>
      <c r="N181" s="58" t="str">
        <f t="shared" si="16"/>
        <v/>
      </c>
      <c r="O181" s="349" t="b">
        <f t="shared" si="17"/>
        <v>0</v>
      </c>
      <c r="P181" s="350">
        <f t="shared" si="18"/>
        <v>1</v>
      </c>
    </row>
    <row r="182" spans="1:16">
      <c r="A182" s="143">
        <v>173</v>
      </c>
      <c r="B182" s="6"/>
      <c r="C182" s="6"/>
      <c r="D182" s="65"/>
      <c r="E182" s="217"/>
      <c r="F182" s="216"/>
      <c r="G182" s="216"/>
      <c r="H182" s="216"/>
      <c r="I182" s="16" t="str">
        <f t="shared" si="11"/>
        <v/>
      </c>
      <c r="J182" s="16" t="str">
        <f t="shared" si="12"/>
        <v/>
      </c>
      <c r="K182" s="375" t="str">
        <f t="shared" si="13"/>
        <v/>
      </c>
      <c r="L182" s="58" t="str">
        <f t="shared" si="14"/>
        <v/>
      </c>
      <c r="M182" s="376" t="str">
        <f t="shared" si="15"/>
        <v/>
      </c>
      <c r="N182" s="58" t="str">
        <f t="shared" si="16"/>
        <v/>
      </c>
      <c r="O182" s="349" t="b">
        <f t="shared" si="17"/>
        <v>0</v>
      </c>
      <c r="P182" s="350">
        <f t="shared" si="18"/>
        <v>1</v>
      </c>
    </row>
    <row r="183" spans="1:16">
      <c r="A183" s="143">
        <v>174</v>
      </c>
      <c r="B183" s="6"/>
      <c r="C183" s="6"/>
      <c r="D183" s="65"/>
      <c r="E183" s="217"/>
      <c r="F183" s="216"/>
      <c r="G183" s="216"/>
      <c r="H183" s="216"/>
      <c r="I183" s="16" t="str">
        <f t="shared" si="11"/>
        <v/>
      </c>
      <c r="J183" s="16" t="str">
        <f t="shared" si="12"/>
        <v/>
      </c>
      <c r="K183" s="375" t="str">
        <f t="shared" si="13"/>
        <v/>
      </c>
      <c r="L183" s="58" t="str">
        <f t="shared" si="14"/>
        <v/>
      </c>
      <c r="M183" s="376" t="str">
        <f t="shared" si="15"/>
        <v/>
      </c>
      <c r="N183" s="58" t="str">
        <f t="shared" si="16"/>
        <v/>
      </c>
      <c r="O183" s="349" t="b">
        <f t="shared" si="17"/>
        <v>0</v>
      </c>
      <c r="P183" s="350">
        <f t="shared" si="18"/>
        <v>1</v>
      </c>
    </row>
    <row r="184" spans="1:16">
      <c r="A184" s="143">
        <v>175</v>
      </c>
      <c r="B184" s="6"/>
      <c r="C184" s="6"/>
      <c r="D184" s="65"/>
      <c r="E184" s="217"/>
      <c r="F184" s="216"/>
      <c r="G184" s="216"/>
      <c r="H184" s="216"/>
      <c r="I184" s="16" t="str">
        <f t="shared" si="11"/>
        <v/>
      </c>
      <c r="J184" s="16" t="str">
        <f t="shared" si="12"/>
        <v/>
      </c>
      <c r="K184" s="375" t="str">
        <f t="shared" si="13"/>
        <v/>
      </c>
      <c r="L184" s="58" t="str">
        <f t="shared" si="14"/>
        <v/>
      </c>
      <c r="M184" s="376" t="str">
        <f t="shared" si="15"/>
        <v/>
      </c>
      <c r="N184" s="58" t="str">
        <f t="shared" si="16"/>
        <v/>
      </c>
      <c r="O184" s="349" t="b">
        <f t="shared" si="17"/>
        <v>0</v>
      </c>
      <c r="P184" s="350">
        <f t="shared" si="18"/>
        <v>1</v>
      </c>
    </row>
    <row r="185" spans="1:16">
      <c r="A185" s="143">
        <v>176</v>
      </c>
      <c r="B185" s="6"/>
      <c r="C185" s="6"/>
      <c r="D185" s="65"/>
      <c r="E185" s="217"/>
      <c r="F185" s="216"/>
      <c r="G185" s="216"/>
      <c r="H185" s="216"/>
      <c r="I185" s="16" t="str">
        <f t="shared" si="11"/>
        <v/>
      </c>
      <c r="J185" s="16" t="str">
        <f t="shared" si="12"/>
        <v/>
      </c>
      <c r="K185" s="375" t="str">
        <f t="shared" si="13"/>
        <v/>
      </c>
      <c r="L185" s="58" t="str">
        <f t="shared" si="14"/>
        <v/>
      </c>
      <c r="M185" s="376" t="str">
        <f t="shared" si="15"/>
        <v/>
      </c>
      <c r="N185" s="58" t="str">
        <f t="shared" si="16"/>
        <v/>
      </c>
      <c r="O185" s="349" t="b">
        <f t="shared" si="17"/>
        <v>0</v>
      </c>
      <c r="P185" s="350">
        <f t="shared" si="18"/>
        <v>1</v>
      </c>
    </row>
    <row r="186" spans="1:16">
      <c r="A186" s="143">
        <v>177</v>
      </c>
      <c r="B186" s="6"/>
      <c r="C186" s="6"/>
      <c r="D186" s="65"/>
      <c r="E186" s="217"/>
      <c r="F186" s="216"/>
      <c r="G186" s="216"/>
      <c r="H186" s="216"/>
      <c r="I186" s="16" t="str">
        <f t="shared" si="11"/>
        <v/>
      </c>
      <c r="J186" s="16" t="str">
        <f t="shared" si="12"/>
        <v/>
      </c>
      <c r="K186" s="375" t="str">
        <f t="shared" si="13"/>
        <v/>
      </c>
      <c r="L186" s="58" t="str">
        <f t="shared" si="14"/>
        <v/>
      </c>
      <c r="M186" s="376" t="str">
        <f t="shared" si="15"/>
        <v/>
      </c>
      <c r="N186" s="58" t="str">
        <f t="shared" si="16"/>
        <v/>
      </c>
      <c r="O186" s="349" t="b">
        <f t="shared" si="17"/>
        <v>0</v>
      </c>
      <c r="P186" s="350">
        <f t="shared" si="18"/>
        <v>1</v>
      </c>
    </row>
    <row r="187" spans="1:16">
      <c r="A187" s="143">
        <v>178</v>
      </c>
      <c r="B187" s="6"/>
      <c r="C187" s="6"/>
      <c r="D187" s="65"/>
      <c r="E187" s="217"/>
      <c r="F187" s="216"/>
      <c r="G187" s="216"/>
      <c r="H187" s="216"/>
      <c r="I187" s="16" t="str">
        <f t="shared" si="11"/>
        <v/>
      </c>
      <c r="J187" s="16" t="str">
        <f t="shared" si="12"/>
        <v/>
      </c>
      <c r="K187" s="375" t="str">
        <f t="shared" si="13"/>
        <v/>
      </c>
      <c r="L187" s="58" t="str">
        <f t="shared" si="14"/>
        <v/>
      </c>
      <c r="M187" s="376" t="str">
        <f t="shared" si="15"/>
        <v/>
      </c>
      <c r="N187" s="58" t="str">
        <f t="shared" si="16"/>
        <v/>
      </c>
      <c r="O187" s="349" t="b">
        <f t="shared" si="17"/>
        <v>0</v>
      </c>
      <c r="P187" s="350">
        <f t="shared" si="18"/>
        <v>1</v>
      </c>
    </row>
    <row r="188" spans="1:16">
      <c r="A188" s="143">
        <v>179</v>
      </c>
      <c r="B188" s="6"/>
      <c r="C188" s="6"/>
      <c r="D188" s="65"/>
      <c r="E188" s="217"/>
      <c r="F188" s="216"/>
      <c r="G188" s="216"/>
      <c r="H188" s="216"/>
      <c r="I188" s="16" t="str">
        <f t="shared" si="11"/>
        <v/>
      </c>
      <c r="J188" s="16" t="str">
        <f t="shared" si="12"/>
        <v/>
      </c>
      <c r="K188" s="375" t="str">
        <f t="shared" si="13"/>
        <v/>
      </c>
      <c r="L188" s="58" t="str">
        <f t="shared" si="14"/>
        <v/>
      </c>
      <c r="M188" s="376" t="str">
        <f t="shared" si="15"/>
        <v/>
      </c>
      <c r="N188" s="58" t="str">
        <f t="shared" si="16"/>
        <v/>
      </c>
      <c r="O188" s="349" t="b">
        <f t="shared" si="17"/>
        <v>0</v>
      </c>
      <c r="P188" s="350">
        <f t="shared" si="18"/>
        <v>1</v>
      </c>
    </row>
    <row r="189" spans="1:16">
      <c r="A189" s="143">
        <v>180</v>
      </c>
      <c r="B189" s="6"/>
      <c r="C189" s="6"/>
      <c r="D189" s="65"/>
      <c r="E189" s="217"/>
      <c r="F189" s="216"/>
      <c r="G189" s="216"/>
      <c r="H189" s="216"/>
      <c r="I189" s="16" t="str">
        <f t="shared" si="11"/>
        <v/>
      </c>
      <c r="J189" s="16" t="str">
        <f t="shared" si="12"/>
        <v/>
      </c>
      <c r="K189" s="375" t="str">
        <f t="shared" si="13"/>
        <v/>
      </c>
      <c r="L189" s="58" t="str">
        <f t="shared" si="14"/>
        <v/>
      </c>
      <c r="M189" s="376" t="str">
        <f t="shared" si="15"/>
        <v/>
      </c>
      <c r="N189" s="58" t="str">
        <f t="shared" si="16"/>
        <v/>
      </c>
      <c r="O189" s="349" t="b">
        <f t="shared" si="17"/>
        <v>0</v>
      </c>
      <c r="P189" s="350">
        <f t="shared" si="18"/>
        <v>1</v>
      </c>
    </row>
    <row r="190" spans="1:16">
      <c r="A190" s="143">
        <v>181</v>
      </c>
      <c r="B190" s="6"/>
      <c r="C190" s="6"/>
      <c r="D190" s="65"/>
      <c r="E190" s="217"/>
      <c r="F190" s="216"/>
      <c r="G190" s="216"/>
      <c r="H190" s="216"/>
      <c r="I190" s="16" t="str">
        <f t="shared" si="11"/>
        <v/>
      </c>
      <c r="J190" s="16" t="str">
        <f t="shared" si="12"/>
        <v/>
      </c>
      <c r="K190" s="375" t="str">
        <f t="shared" si="13"/>
        <v/>
      </c>
      <c r="L190" s="58" t="str">
        <f t="shared" si="14"/>
        <v/>
      </c>
      <c r="M190" s="376" t="str">
        <f t="shared" si="15"/>
        <v/>
      </c>
      <c r="N190" s="58" t="str">
        <f t="shared" si="16"/>
        <v/>
      </c>
      <c r="O190" s="349" t="b">
        <f t="shared" si="17"/>
        <v>0</v>
      </c>
      <c r="P190" s="350">
        <f t="shared" si="18"/>
        <v>1</v>
      </c>
    </row>
    <row r="191" spans="1:16">
      <c r="A191" s="143">
        <v>182</v>
      </c>
      <c r="B191" s="6"/>
      <c r="C191" s="6"/>
      <c r="D191" s="65"/>
      <c r="E191" s="217"/>
      <c r="F191" s="216"/>
      <c r="G191" s="216"/>
      <c r="H191" s="216"/>
      <c r="I191" s="16" t="str">
        <f t="shared" si="11"/>
        <v/>
      </c>
      <c r="J191" s="16" t="str">
        <f t="shared" si="12"/>
        <v/>
      </c>
      <c r="K191" s="375" t="str">
        <f t="shared" si="13"/>
        <v/>
      </c>
      <c r="L191" s="58" t="str">
        <f t="shared" si="14"/>
        <v/>
      </c>
      <c r="M191" s="376" t="str">
        <f t="shared" si="15"/>
        <v/>
      </c>
      <c r="N191" s="58" t="str">
        <f t="shared" si="16"/>
        <v/>
      </c>
      <c r="O191" s="349" t="b">
        <f t="shared" si="17"/>
        <v>0</v>
      </c>
      <c r="P191" s="350">
        <f t="shared" si="18"/>
        <v>1</v>
      </c>
    </row>
    <row r="192" spans="1:16">
      <c r="A192" s="143">
        <v>183</v>
      </c>
      <c r="B192" s="6"/>
      <c r="C192" s="6"/>
      <c r="D192" s="65"/>
      <c r="E192" s="217"/>
      <c r="F192" s="216"/>
      <c r="G192" s="216"/>
      <c r="H192" s="216"/>
      <c r="I192" s="16" t="str">
        <f t="shared" si="11"/>
        <v/>
      </c>
      <c r="J192" s="16" t="str">
        <f t="shared" si="12"/>
        <v/>
      </c>
      <c r="K192" s="375" t="str">
        <f t="shared" si="13"/>
        <v/>
      </c>
      <c r="L192" s="58" t="str">
        <f t="shared" si="14"/>
        <v/>
      </c>
      <c r="M192" s="376" t="str">
        <f t="shared" si="15"/>
        <v/>
      </c>
      <c r="N192" s="58" t="str">
        <f t="shared" si="16"/>
        <v/>
      </c>
      <c r="O192" s="349" t="b">
        <f t="shared" si="17"/>
        <v>0</v>
      </c>
      <c r="P192" s="350">
        <f t="shared" si="18"/>
        <v>1</v>
      </c>
    </row>
    <row r="193" spans="1:16">
      <c r="A193" s="143">
        <v>184</v>
      </c>
      <c r="B193" s="6"/>
      <c r="C193" s="6"/>
      <c r="D193" s="65"/>
      <c r="E193" s="217"/>
      <c r="F193" s="216"/>
      <c r="G193" s="216"/>
      <c r="H193" s="216"/>
      <c r="I193" s="16" t="str">
        <f t="shared" si="11"/>
        <v/>
      </c>
      <c r="J193" s="16" t="str">
        <f t="shared" si="12"/>
        <v/>
      </c>
      <c r="K193" s="375" t="str">
        <f t="shared" si="13"/>
        <v/>
      </c>
      <c r="L193" s="58" t="str">
        <f t="shared" si="14"/>
        <v/>
      </c>
      <c r="M193" s="376" t="str">
        <f t="shared" si="15"/>
        <v/>
      </c>
      <c r="N193" s="58" t="str">
        <f t="shared" si="16"/>
        <v/>
      </c>
      <c r="O193" s="349" t="b">
        <f t="shared" si="17"/>
        <v>0</v>
      </c>
      <c r="P193" s="350">
        <f t="shared" si="18"/>
        <v>1</v>
      </c>
    </row>
    <row r="194" spans="1:16">
      <c r="A194" s="143">
        <v>185</v>
      </c>
      <c r="B194" s="6"/>
      <c r="C194" s="6"/>
      <c r="D194" s="65"/>
      <c r="E194" s="217"/>
      <c r="F194" s="216"/>
      <c r="G194" s="216"/>
      <c r="H194" s="216"/>
      <c r="I194" s="16" t="str">
        <f t="shared" si="11"/>
        <v/>
      </c>
      <c r="J194" s="16" t="str">
        <f t="shared" si="12"/>
        <v/>
      </c>
      <c r="K194" s="375" t="str">
        <f t="shared" si="13"/>
        <v/>
      </c>
      <c r="L194" s="58" t="str">
        <f t="shared" si="14"/>
        <v/>
      </c>
      <c r="M194" s="376" t="str">
        <f t="shared" si="15"/>
        <v/>
      </c>
      <c r="N194" s="58" t="str">
        <f t="shared" si="16"/>
        <v/>
      </c>
      <c r="O194" s="349" t="b">
        <f t="shared" si="17"/>
        <v>0</v>
      </c>
      <c r="P194" s="350">
        <f t="shared" si="18"/>
        <v>1</v>
      </c>
    </row>
    <row r="195" spans="1:16">
      <c r="A195" s="143">
        <v>186</v>
      </c>
      <c r="B195" s="6"/>
      <c r="C195" s="6"/>
      <c r="D195" s="65"/>
      <c r="E195" s="217"/>
      <c r="F195" s="216"/>
      <c r="G195" s="216"/>
      <c r="H195" s="216"/>
      <c r="I195" s="16" t="str">
        <f t="shared" si="11"/>
        <v/>
      </c>
      <c r="J195" s="16" t="str">
        <f t="shared" si="12"/>
        <v/>
      </c>
      <c r="K195" s="375" t="str">
        <f t="shared" si="13"/>
        <v/>
      </c>
      <c r="L195" s="58" t="str">
        <f t="shared" si="14"/>
        <v/>
      </c>
      <c r="M195" s="376" t="str">
        <f t="shared" si="15"/>
        <v/>
      </c>
      <c r="N195" s="58" t="str">
        <f t="shared" si="16"/>
        <v/>
      </c>
      <c r="O195" s="349" t="b">
        <f t="shared" si="17"/>
        <v>0</v>
      </c>
      <c r="P195" s="350">
        <f t="shared" si="18"/>
        <v>1</v>
      </c>
    </row>
    <row r="196" spans="1:16">
      <c r="A196" s="143">
        <v>187</v>
      </c>
      <c r="B196" s="6"/>
      <c r="C196" s="6"/>
      <c r="D196" s="65"/>
      <c r="E196" s="217"/>
      <c r="F196" s="216"/>
      <c r="G196" s="216"/>
      <c r="H196" s="216"/>
      <c r="I196" s="16" t="str">
        <f t="shared" si="11"/>
        <v/>
      </c>
      <c r="J196" s="16" t="str">
        <f t="shared" si="12"/>
        <v/>
      </c>
      <c r="K196" s="375" t="str">
        <f t="shared" si="13"/>
        <v/>
      </c>
      <c r="L196" s="58" t="str">
        <f t="shared" si="14"/>
        <v/>
      </c>
      <c r="M196" s="376" t="str">
        <f t="shared" si="15"/>
        <v/>
      </c>
      <c r="N196" s="58" t="str">
        <f t="shared" si="16"/>
        <v/>
      </c>
      <c r="O196" s="349" t="b">
        <f t="shared" si="17"/>
        <v>0</v>
      </c>
      <c r="P196" s="350">
        <f t="shared" si="18"/>
        <v>1</v>
      </c>
    </row>
    <row r="197" spans="1:16">
      <c r="A197" s="143">
        <v>188</v>
      </c>
      <c r="B197" s="6"/>
      <c r="C197" s="6"/>
      <c r="D197" s="65"/>
      <c r="E197" s="217"/>
      <c r="F197" s="216"/>
      <c r="G197" s="216"/>
      <c r="H197" s="216"/>
      <c r="I197" s="16" t="str">
        <f t="shared" si="11"/>
        <v/>
      </c>
      <c r="J197" s="16" t="str">
        <f t="shared" si="12"/>
        <v/>
      </c>
      <c r="K197" s="375" t="str">
        <f t="shared" si="13"/>
        <v/>
      </c>
      <c r="L197" s="58" t="str">
        <f t="shared" si="14"/>
        <v/>
      </c>
      <c r="M197" s="376" t="str">
        <f t="shared" si="15"/>
        <v/>
      </c>
      <c r="N197" s="58" t="str">
        <f t="shared" si="16"/>
        <v/>
      </c>
      <c r="O197" s="349" t="b">
        <f t="shared" si="17"/>
        <v>0</v>
      </c>
      <c r="P197" s="350">
        <f t="shared" si="18"/>
        <v>1</v>
      </c>
    </row>
    <row r="198" spans="1:16">
      <c r="A198" s="143">
        <v>189</v>
      </c>
      <c r="B198" s="6"/>
      <c r="C198" s="6"/>
      <c r="D198" s="65"/>
      <c r="E198" s="217"/>
      <c r="F198" s="216"/>
      <c r="G198" s="216"/>
      <c r="H198" s="216"/>
      <c r="I198" s="16" t="str">
        <f t="shared" si="11"/>
        <v/>
      </c>
      <c r="J198" s="16" t="str">
        <f t="shared" si="12"/>
        <v/>
      </c>
      <c r="K198" s="375" t="str">
        <f t="shared" si="13"/>
        <v/>
      </c>
      <c r="L198" s="58" t="str">
        <f t="shared" si="14"/>
        <v/>
      </c>
      <c r="M198" s="376" t="str">
        <f t="shared" si="15"/>
        <v/>
      </c>
      <c r="N198" s="58" t="str">
        <f t="shared" si="16"/>
        <v/>
      </c>
      <c r="O198" s="349" t="b">
        <f t="shared" si="17"/>
        <v>0</v>
      </c>
      <c r="P198" s="350">
        <f t="shared" si="18"/>
        <v>1</v>
      </c>
    </row>
    <row r="199" spans="1:16">
      <c r="A199" s="143">
        <v>190</v>
      </c>
      <c r="B199" s="6"/>
      <c r="C199" s="6"/>
      <c r="D199" s="65"/>
      <c r="E199" s="217"/>
      <c r="F199" s="216"/>
      <c r="G199" s="216"/>
      <c r="H199" s="216"/>
      <c r="I199" s="16" t="str">
        <f t="shared" si="11"/>
        <v/>
      </c>
      <c r="J199" s="16" t="str">
        <f t="shared" si="12"/>
        <v/>
      </c>
      <c r="K199" s="375" t="str">
        <f t="shared" si="13"/>
        <v/>
      </c>
      <c r="L199" s="58" t="str">
        <f t="shared" si="14"/>
        <v/>
      </c>
      <c r="M199" s="376" t="str">
        <f t="shared" si="15"/>
        <v/>
      </c>
      <c r="N199" s="58" t="str">
        <f t="shared" si="16"/>
        <v/>
      </c>
      <c r="O199" s="349" t="b">
        <f t="shared" si="17"/>
        <v>0</v>
      </c>
      <c r="P199" s="350">
        <f t="shared" si="18"/>
        <v>1</v>
      </c>
    </row>
    <row r="200" spans="1:16">
      <c r="A200" s="143">
        <v>191</v>
      </c>
      <c r="B200" s="6"/>
      <c r="C200" s="6"/>
      <c r="D200" s="65"/>
      <c r="E200" s="217"/>
      <c r="F200" s="216"/>
      <c r="G200" s="216"/>
      <c r="H200" s="216"/>
      <c r="I200" s="16" t="str">
        <f t="shared" si="11"/>
        <v/>
      </c>
      <c r="J200" s="16" t="str">
        <f t="shared" si="12"/>
        <v/>
      </c>
      <c r="K200" s="375" t="str">
        <f t="shared" si="13"/>
        <v/>
      </c>
      <c r="L200" s="58" t="str">
        <f t="shared" si="14"/>
        <v/>
      </c>
      <c r="M200" s="376" t="str">
        <f t="shared" si="15"/>
        <v/>
      </c>
      <c r="N200" s="58" t="str">
        <f t="shared" si="16"/>
        <v/>
      </c>
      <c r="O200" s="349" t="b">
        <f t="shared" si="17"/>
        <v>0</v>
      </c>
      <c r="P200" s="350">
        <f t="shared" si="18"/>
        <v>1</v>
      </c>
    </row>
    <row r="201" spans="1:16">
      <c r="A201" s="143">
        <v>192</v>
      </c>
      <c r="B201" s="6"/>
      <c r="C201" s="6"/>
      <c r="D201" s="65"/>
      <c r="E201" s="217"/>
      <c r="F201" s="216"/>
      <c r="G201" s="216"/>
      <c r="H201" s="216"/>
      <c r="I201" s="16" t="str">
        <f t="shared" si="11"/>
        <v/>
      </c>
      <c r="J201" s="16" t="str">
        <f t="shared" si="12"/>
        <v/>
      </c>
      <c r="K201" s="375" t="str">
        <f t="shared" si="13"/>
        <v/>
      </c>
      <c r="L201" s="58" t="str">
        <f t="shared" si="14"/>
        <v/>
      </c>
      <c r="M201" s="376" t="str">
        <f t="shared" si="15"/>
        <v/>
      </c>
      <c r="N201" s="58" t="str">
        <f t="shared" si="16"/>
        <v/>
      </c>
      <c r="O201" s="349" t="b">
        <f t="shared" si="17"/>
        <v>0</v>
      </c>
      <c r="P201" s="350">
        <f t="shared" si="18"/>
        <v>1</v>
      </c>
    </row>
    <row r="202" spans="1:16">
      <c r="A202" s="143">
        <v>193</v>
      </c>
      <c r="B202" s="6"/>
      <c r="C202" s="6"/>
      <c r="D202" s="65"/>
      <c r="E202" s="217"/>
      <c r="F202" s="216"/>
      <c r="G202" s="216"/>
      <c r="H202" s="216"/>
      <c r="I202" s="16" t="str">
        <f t="shared" ref="I202:I214" si="19">IF(OR($B202="",$C202="",$D202="",$E202="",$F202&lt;an_initial,$F202&gt;an_final,$O202=FALSE),"",IF($H202="",CS_STR_ALTE2*$G202/P202,CS_STR_ALTE2*$H202))</f>
        <v/>
      </c>
      <c r="J202" s="16" t="str">
        <f t="shared" ref="J202:J214" si="20">IF(OR($B202="",$C202="",$D202="",$E202="",$F202="",$F202&gt;an_final,$O202=FALSE),"",IF($H202="",CS_STR_ALTE2*$G202/P202,CS_STR_ALTE2*$H202))</f>
        <v/>
      </c>
      <c r="K202" s="375" t="str">
        <f t="shared" si="13"/>
        <v/>
      </c>
      <c r="L202" s="58" t="str">
        <f t="shared" si="14"/>
        <v/>
      </c>
      <c r="M202" s="376" t="str">
        <f t="shared" si="15"/>
        <v/>
      </c>
      <c r="N202" s="58" t="str">
        <f t="shared" si="16"/>
        <v/>
      </c>
      <c r="O202" s="349" t="b">
        <f t="shared" si="17"/>
        <v>0</v>
      </c>
      <c r="P202" s="350">
        <f t="shared" si="18"/>
        <v>1</v>
      </c>
    </row>
    <row r="203" spans="1:16">
      <c r="A203" s="143">
        <v>194</v>
      </c>
      <c r="B203" s="6"/>
      <c r="C203" s="6"/>
      <c r="D203" s="65"/>
      <c r="E203" s="217"/>
      <c r="F203" s="216"/>
      <c r="G203" s="216"/>
      <c r="H203" s="216"/>
      <c r="I203" s="16" t="str">
        <f t="shared" si="19"/>
        <v/>
      </c>
      <c r="J203" s="16" t="str">
        <f t="shared" si="20"/>
        <v/>
      </c>
      <c r="K203" s="375" t="str">
        <f t="shared" si="13"/>
        <v/>
      </c>
      <c r="L203" s="58" t="str">
        <f t="shared" si="14"/>
        <v/>
      </c>
      <c r="M203" s="376" t="str">
        <f t="shared" si="15"/>
        <v/>
      </c>
      <c r="N203" s="58" t="str">
        <f t="shared" si="16"/>
        <v/>
      </c>
      <c r="O203" s="349" t="b">
        <f t="shared" si="17"/>
        <v>0</v>
      </c>
      <c r="P203" s="350">
        <f t="shared" si="18"/>
        <v>1</v>
      </c>
    </row>
    <row r="204" spans="1:16">
      <c r="A204" s="143">
        <v>195</v>
      </c>
      <c r="B204" s="6"/>
      <c r="C204" s="6"/>
      <c r="D204" s="65"/>
      <c r="E204" s="217"/>
      <c r="F204" s="216"/>
      <c r="G204" s="216"/>
      <c r="H204" s="216"/>
      <c r="I204" s="16" t="str">
        <f t="shared" si="19"/>
        <v/>
      </c>
      <c r="J204" s="16" t="str">
        <f t="shared" si="20"/>
        <v/>
      </c>
      <c r="K204" s="375" t="str">
        <f t="shared" si="13"/>
        <v/>
      </c>
      <c r="L204" s="58" t="str">
        <f t="shared" si="14"/>
        <v/>
      </c>
      <c r="M204" s="376" t="str">
        <f t="shared" si="15"/>
        <v/>
      </c>
      <c r="N204" s="58" t="str">
        <f t="shared" si="16"/>
        <v/>
      </c>
      <c r="O204" s="349" t="b">
        <f t="shared" si="17"/>
        <v>0</v>
      </c>
      <c r="P204" s="350">
        <f t="shared" si="18"/>
        <v>1</v>
      </c>
    </row>
    <row r="205" spans="1:16">
      <c r="A205" s="143">
        <v>196</v>
      </c>
      <c r="B205" s="6"/>
      <c r="C205" s="6"/>
      <c r="D205" s="65"/>
      <c r="E205" s="217"/>
      <c r="F205" s="216"/>
      <c r="G205" s="216"/>
      <c r="H205" s="216"/>
      <c r="I205" s="16" t="str">
        <f t="shared" si="19"/>
        <v/>
      </c>
      <c r="J205" s="16" t="str">
        <f t="shared" si="20"/>
        <v/>
      </c>
      <c r="K205" s="375" t="str">
        <f t="shared" si="13"/>
        <v/>
      </c>
      <c r="L205" s="58" t="str">
        <f t="shared" si="14"/>
        <v/>
      </c>
      <c r="M205" s="376" t="str">
        <f t="shared" si="15"/>
        <v/>
      </c>
      <c r="N205" s="58" t="str">
        <f t="shared" si="16"/>
        <v/>
      </c>
      <c r="O205" s="349" t="b">
        <f t="shared" si="17"/>
        <v>0</v>
      </c>
      <c r="P205" s="350">
        <f t="shared" si="18"/>
        <v>1</v>
      </c>
    </row>
    <row r="206" spans="1:16">
      <c r="A206" s="143">
        <v>197</v>
      </c>
      <c r="B206" s="6"/>
      <c r="C206" s="6"/>
      <c r="D206" s="65"/>
      <c r="E206" s="217"/>
      <c r="F206" s="216"/>
      <c r="G206" s="216"/>
      <c r="H206" s="216"/>
      <c r="I206" s="16" t="str">
        <f t="shared" si="19"/>
        <v/>
      </c>
      <c r="J206" s="16" t="str">
        <f t="shared" si="20"/>
        <v/>
      </c>
      <c r="K206" s="375" t="str">
        <f t="shared" si="13"/>
        <v/>
      </c>
      <c r="L206" s="58" t="str">
        <f t="shared" si="14"/>
        <v/>
      </c>
      <c r="M206" s="376" t="str">
        <f t="shared" si="15"/>
        <v/>
      </c>
      <c r="N206" s="58" t="str">
        <f t="shared" si="16"/>
        <v/>
      </c>
      <c r="O206" s="349" t="b">
        <f t="shared" si="17"/>
        <v>0</v>
      </c>
      <c r="P206" s="350">
        <f t="shared" si="18"/>
        <v>1</v>
      </c>
    </row>
    <row r="207" spans="1:16">
      <c r="A207" s="143">
        <v>198</v>
      </c>
      <c r="B207" s="6"/>
      <c r="C207" s="6"/>
      <c r="D207" s="65"/>
      <c r="E207" s="217"/>
      <c r="F207" s="216"/>
      <c r="G207" s="216"/>
      <c r="H207" s="216"/>
      <c r="I207" s="16" t="str">
        <f t="shared" si="19"/>
        <v/>
      </c>
      <c r="J207" s="16" t="str">
        <f t="shared" si="20"/>
        <v/>
      </c>
      <c r="K207" s="375" t="str">
        <f t="shared" si="13"/>
        <v/>
      </c>
      <c r="L207" s="58" t="str">
        <f t="shared" si="14"/>
        <v/>
      </c>
      <c r="M207" s="376" t="str">
        <f t="shared" si="15"/>
        <v/>
      </c>
      <c r="N207" s="58" t="str">
        <f t="shared" si="16"/>
        <v/>
      </c>
      <c r="O207" s="349" t="b">
        <f t="shared" si="17"/>
        <v>0</v>
      </c>
      <c r="P207" s="350">
        <f t="shared" si="18"/>
        <v>1</v>
      </c>
    </row>
    <row r="208" spans="1:16">
      <c r="A208" s="143">
        <v>199</v>
      </c>
      <c r="B208" s="6"/>
      <c r="C208" s="6"/>
      <c r="D208" s="65"/>
      <c r="E208" s="217"/>
      <c r="F208" s="216"/>
      <c r="G208" s="216"/>
      <c r="H208" s="216"/>
      <c r="I208" s="16" t="str">
        <f t="shared" si="19"/>
        <v/>
      </c>
      <c r="J208" s="16" t="str">
        <f t="shared" si="20"/>
        <v/>
      </c>
      <c r="K208" s="375" t="str">
        <f t="shared" si="13"/>
        <v/>
      </c>
      <c r="L208" s="58" t="str">
        <f t="shared" si="14"/>
        <v/>
      </c>
      <c r="M208" s="376" t="str">
        <f t="shared" si="15"/>
        <v/>
      </c>
      <c r="N208" s="58" t="str">
        <f t="shared" si="16"/>
        <v/>
      </c>
      <c r="O208" s="349" t="b">
        <f t="shared" si="17"/>
        <v>0</v>
      </c>
      <c r="P208" s="350">
        <f t="shared" si="18"/>
        <v>1</v>
      </c>
    </row>
    <row r="209" spans="1:16">
      <c r="A209" s="143">
        <v>200</v>
      </c>
      <c r="B209" s="6"/>
      <c r="C209" s="6"/>
      <c r="D209" s="65"/>
      <c r="E209" s="217"/>
      <c r="F209" s="216"/>
      <c r="G209" s="216"/>
      <c r="H209" s="216"/>
      <c r="I209" s="16" t="str">
        <f t="shared" si="19"/>
        <v/>
      </c>
      <c r="J209" s="16" t="str">
        <f t="shared" si="20"/>
        <v/>
      </c>
      <c r="K209" s="375" t="str">
        <f t="shared" si="13"/>
        <v/>
      </c>
      <c r="L209" s="58" t="str">
        <f t="shared" si="14"/>
        <v/>
      </c>
      <c r="M209" s="376" t="str">
        <f t="shared" si="15"/>
        <v/>
      </c>
      <c r="N209" s="58" t="str">
        <f t="shared" si="16"/>
        <v/>
      </c>
      <c r="O209" s="349" t="b">
        <f t="shared" si="17"/>
        <v>0</v>
      </c>
      <c r="P209" s="350">
        <f t="shared" si="18"/>
        <v>1</v>
      </c>
    </row>
    <row r="210" spans="1:16">
      <c r="A210" s="143">
        <v>201</v>
      </c>
      <c r="B210" s="6"/>
      <c r="C210" s="6"/>
      <c r="D210" s="65"/>
      <c r="E210" s="217"/>
      <c r="F210" s="216"/>
      <c r="G210" s="216"/>
      <c r="H210" s="216"/>
      <c r="I210" s="16" t="str">
        <f t="shared" si="19"/>
        <v/>
      </c>
      <c r="J210" s="16" t="str">
        <f t="shared" si="20"/>
        <v/>
      </c>
      <c r="K210" s="375" t="str">
        <f t="shared" si="13"/>
        <v/>
      </c>
      <c r="L210" s="58" t="str">
        <f t="shared" si="14"/>
        <v/>
      </c>
      <c r="M210" s="376" t="str">
        <f t="shared" si="15"/>
        <v/>
      </c>
      <c r="N210" s="58" t="str">
        <f t="shared" si="16"/>
        <v/>
      </c>
      <c r="O210" s="349" t="b">
        <f t="shared" si="17"/>
        <v>0</v>
      </c>
      <c r="P210" s="350">
        <f t="shared" si="18"/>
        <v>1</v>
      </c>
    </row>
    <row r="211" spans="1:16">
      <c r="A211" s="143">
        <v>202</v>
      </c>
      <c r="B211" s="6"/>
      <c r="C211" s="6"/>
      <c r="D211" s="65"/>
      <c r="E211" s="217"/>
      <c r="F211" s="216"/>
      <c r="G211" s="216"/>
      <c r="H211" s="216"/>
      <c r="I211" s="16" t="str">
        <f t="shared" si="19"/>
        <v/>
      </c>
      <c r="J211" s="16" t="str">
        <f t="shared" si="20"/>
        <v/>
      </c>
      <c r="K211" s="375" t="str">
        <f t="shared" si="13"/>
        <v/>
      </c>
      <c r="L211" s="58" t="str">
        <f t="shared" si="14"/>
        <v/>
      </c>
      <c r="M211" s="376" t="str">
        <f t="shared" si="15"/>
        <v/>
      </c>
      <c r="N211" s="58" t="str">
        <f t="shared" si="16"/>
        <v/>
      </c>
      <c r="O211" s="349" t="b">
        <f t="shared" si="17"/>
        <v>0</v>
      </c>
      <c r="P211" s="350">
        <f t="shared" si="18"/>
        <v>1</v>
      </c>
    </row>
    <row r="212" spans="1:16">
      <c r="A212" s="143">
        <v>203</v>
      </c>
      <c r="B212" s="6"/>
      <c r="C212" s="6"/>
      <c r="D212" s="65"/>
      <c r="E212" s="217"/>
      <c r="F212" s="216"/>
      <c r="G212" s="216"/>
      <c r="H212" s="216"/>
      <c r="I212" s="16" t="str">
        <f t="shared" si="19"/>
        <v/>
      </c>
      <c r="J212" s="16" t="str">
        <f t="shared" si="20"/>
        <v/>
      </c>
      <c r="K212" s="375" t="str">
        <f t="shared" si="13"/>
        <v/>
      </c>
      <c r="L212" s="58" t="str">
        <f t="shared" si="14"/>
        <v/>
      </c>
      <c r="M212" s="376" t="str">
        <f t="shared" si="15"/>
        <v/>
      </c>
      <c r="N212" s="58" t="str">
        <f t="shared" si="16"/>
        <v/>
      </c>
      <c r="O212" s="349" t="b">
        <f t="shared" si="17"/>
        <v>0</v>
      </c>
      <c r="P212" s="350">
        <f t="shared" si="18"/>
        <v>1</v>
      </c>
    </row>
    <row r="213" spans="1:16">
      <c r="A213" s="143">
        <v>204</v>
      </c>
      <c r="B213" s="6"/>
      <c r="C213" s="6"/>
      <c r="D213" s="65"/>
      <c r="E213" s="217"/>
      <c r="F213" s="216"/>
      <c r="G213" s="216"/>
      <c r="H213" s="216"/>
      <c r="I213" s="16" t="str">
        <f t="shared" si="19"/>
        <v/>
      </c>
      <c r="J213" s="16" t="str">
        <f t="shared" si="20"/>
        <v/>
      </c>
      <c r="K213" s="375" t="str">
        <f t="shared" si="13"/>
        <v/>
      </c>
      <c r="L213" s="58" t="str">
        <f t="shared" si="14"/>
        <v/>
      </c>
      <c r="M213" s="376" t="str">
        <f t="shared" si="15"/>
        <v/>
      </c>
      <c r="N213" s="58" t="str">
        <f t="shared" si="16"/>
        <v/>
      </c>
      <c r="O213" s="349" t="b">
        <f t="shared" si="17"/>
        <v>0</v>
      </c>
      <c r="P213" s="350">
        <f t="shared" si="18"/>
        <v>1</v>
      </c>
    </row>
    <row r="214" spans="1:16">
      <c r="A214" s="143">
        <v>205</v>
      </c>
      <c r="B214" s="6"/>
      <c r="C214" s="6"/>
      <c r="D214" s="65"/>
      <c r="E214" s="217"/>
      <c r="F214" s="216"/>
      <c r="G214" s="216"/>
      <c r="H214" s="216"/>
      <c r="I214" s="16" t="str">
        <f t="shared" si="19"/>
        <v/>
      </c>
      <c r="J214" s="16" t="str">
        <f t="shared" si="20"/>
        <v/>
      </c>
      <c r="K214" s="375" t="str">
        <f t="shared" si="13"/>
        <v/>
      </c>
      <c r="L214" s="58" t="str">
        <f t="shared" si="14"/>
        <v/>
      </c>
      <c r="M214" s="376" t="str">
        <f t="shared" si="15"/>
        <v/>
      </c>
      <c r="N214" s="58" t="str">
        <f t="shared" si="16"/>
        <v/>
      </c>
      <c r="O214" s="349" t="b">
        <f t="shared" si="17"/>
        <v>0</v>
      </c>
      <c r="P214" s="350">
        <f t="shared" si="18"/>
        <v>1</v>
      </c>
    </row>
  </sheetData>
  <sheetProtection algorithmName="SHA-512" hashValue="Nq9et1w/Pt4x1btSomzdfiaWw7kHoTnm7djybMbQYQjxGVZuQm49szWZpq0zcVCLSeewVPu9vXm3TZiF41pLtQ==" saltValue="l6PNC9EqlYvj3TKUI0rxpA=="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B10" sqref="B10:H13"/>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Inginerie din Hunedoara</v>
      </c>
      <c r="E2" s="61"/>
      <c r="F2" s="61"/>
      <c r="H2" s="62"/>
      <c r="I2" s="63"/>
      <c r="K2" s="62"/>
      <c r="M2" s="289"/>
      <c r="N2" s="289"/>
      <c r="O2" s="289"/>
    </row>
    <row r="3" spans="1:16" s="60" customFormat="1">
      <c r="A3" s="346" t="str">
        <f>IF(ISBLANK(departament),"","Departamentul " &amp; departament)</f>
        <v>Departamentul Inginerie și Management din Hunedoara</v>
      </c>
      <c r="E3" s="61"/>
      <c r="F3" s="61"/>
      <c r="H3" s="62"/>
      <c r="I3" s="63"/>
      <c r="K3" s="62"/>
      <c r="M3" s="289"/>
      <c r="N3" s="289"/>
      <c r="O3" s="289"/>
    </row>
    <row r="4" spans="1:16">
      <c r="A4" s="540" t="s">
        <v>784</v>
      </c>
      <c r="B4" s="540"/>
      <c r="C4" s="540"/>
      <c r="D4" s="540"/>
      <c r="E4" s="540"/>
      <c r="F4" s="540"/>
      <c r="G4" s="540"/>
      <c r="H4" s="540"/>
      <c r="I4" s="540"/>
      <c r="J4" s="226"/>
      <c r="K4" s="226"/>
      <c r="L4" s="226"/>
      <c r="M4" s="226"/>
      <c r="N4" s="64"/>
      <c r="O4" s="291"/>
    </row>
    <row r="5" spans="1:16" ht="36.75" customHeight="1">
      <c r="A5" s="546" t="s">
        <v>666</v>
      </c>
      <c r="B5" s="546"/>
      <c r="C5" s="546"/>
      <c r="D5" s="546"/>
      <c r="E5" s="546"/>
      <c r="F5" s="546"/>
      <c r="G5" s="546"/>
      <c r="H5" s="546"/>
      <c r="I5" s="546"/>
      <c r="J5" s="226"/>
      <c r="K5" s="226"/>
      <c r="L5" s="226"/>
      <c r="M5" s="226"/>
      <c r="N5" s="64"/>
    </row>
    <row r="6" spans="1:16" ht="13.5" customHeight="1">
      <c r="E6" s="64"/>
      <c r="F6" s="64"/>
      <c r="H6" s="64"/>
      <c r="I6" s="301"/>
      <c r="J6" s="347" t="str">
        <f>CONCATENATE(functie," ",nume_candidat)</f>
        <v>Profesor Socalici Ana Virginia</v>
      </c>
      <c r="N6" s="64"/>
    </row>
    <row r="7" spans="1:16" ht="18.75" customHeight="1">
      <c r="A7" s="537" t="s">
        <v>338</v>
      </c>
      <c r="B7" s="537" t="s">
        <v>0</v>
      </c>
      <c r="C7" s="537" t="s">
        <v>545</v>
      </c>
      <c r="D7" s="537" t="s">
        <v>16</v>
      </c>
      <c r="E7" s="538" t="s">
        <v>17</v>
      </c>
      <c r="F7" s="543" t="s">
        <v>2</v>
      </c>
      <c r="G7" s="537" t="s">
        <v>18</v>
      </c>
      <c r="H7" s="538" t="s">
        <v>546</v>
      </c>
      <c r="I7" s="537" t="s">
        <v>544</v>
      </c>
      <c r="J7" s="537"/>
      <c r="K7" s="537" t="s">
        <v>4</v>
      </c>
      <c r="L7" s="537"/>
      <c r="M7" s="541" t="s">
        <v>48</v>
      </c>
      <c r="N7" s="542"/>
      <c r="O7" s="544" t="s">
        <v>541</v>
      </c>
      <c r="P7" s="545" t="s">
        <v>551</v>
      </c>
    </row>
    <row r="8" spans="1:16" ht="45.7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4"/>
      <c r="P8" s="54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IF(OR($B10="",$C10="",$D10="",$E10="",$F10&lt;an_initial,$F10&gt;an_final,$O10=FALSE),"",IF($H10="",CS_STR_RO2*$G10/P10,CS_STR_RO2*$H10))</f>
        <v/>
      </c>
      <c r="J10" s="16" t="str">
        <f t="shared" ref="J10:J73" si="2">IF(OR($B10="",$C10="",$D10="",$E10="",$F10="",$F10&gt;an_final,$O10=FALSE),"",IF($H10="",CS_STR_RO2*$G10/P10,CS_STR_RO2*$H10))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
      <c r="E74" s="217"/>
      <c r="F74" s="216"/>
      <c r="G74" s="216"/>
      <c r="H74" s="216"/>
      <c r="I74" s="16" t="str">
        <f t="shared" ref="I74:I137" si="9">IF(OR($B74="",$C74="",$D74="",$E74="",$F74&lt;an_initial,$F74&gt;an_final,$O74=FALSE),"",IF($H74="",CS_STR_RO2*$G74/P74,CS_STR_RO2*$H74))</f>
        <v/>
      </c>
      <c r="J74" s="16" t="str">
        <f t="shared" ref="J74:J137" si="10">IF(OR($B74="",$C74="",$D74="",$E74="",$F74="",$F74&gt;an_final,$O74=FALSE),"",IF($H74="",CS_STR_RO2*$G74/P74,CS_STR_RO2*$H74))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IF(OR($B138="",$C138="",$D138="",$E138="",$F138&lt;an_initial,$F138&gt;an_final,$O138=FALSE),"",IF($H138="",CS_STR_RO2*$G138/P138,CS_STR_RO2*$H138))</f>
        <v/>
      </c>
      <c r="J138" s="16" t="str">
        <f t="shared" ref="J138:J201" si="18">IF(OR($B138="",$C138="",$D138="",$E138="",$F138="",$F138&gt;an_final,$O138=FALSE),"",IF($H138="",CS_STR_RO2*$G138/P138,CS_STR_RO2*$H138))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IF(OR($B202="",$C202="",$D202="",$E202="",$F202&lt;an_initial,$F202&gt;an_final,$O202=FALSE),"",IF($H202="",CS_STR_RO2*$G202/P202,CS_STR_RO2*$H202))</f>
        <v/>
      </c>
      <c r="J202" s="16" t="str">
        <f t="shared" ref="J202:J259" si="20">IF(OR($B202="",$C202="",$D202="",$E202="",$F202="",$F202&gt;an_final,$O202=FALSE),"",IF($H202="",CS_STR_RO2*$G202/P202,CS_STR_RO2*$H202))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TTXwmgvTT0YDSyCAstIuhiAO/BwUy2vEp6las5SNw8IuYgQJ4M0YM592bkEP2wRWUBgCvaqsx6/Degvi5ezR1Q==" saltValue="YPJAkl177o0nIhdmptEk/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B10" sqref="B10:H12"/>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554687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Inginerie din Hunedoara</v>
      </c>
      <c r="E2" s="61"/>
      <c r="F2" s="61"/>
      <c r="H2" s="62"/>
      <c r="I2" s="63"/>
      <c r="K2" s="62"/>
      <c r="M2" s="289"/>
      <c r="N2" s="289"/>
      <c r="O2" s="289"/>
    </row>
    <row r="3" spans="1:16" s="60" customFormat="1">
      <c r="A3" s="346" t="str">
        <f>IF(ISBLANK(departament),"","Departamentul " &amp; departament)</f>
        <v>Departamentul Inginerie și Management din Hunedoara</v>
      </c>
      <c r="E3" s="61"/>
      <c r="F3" s="61"/>
      <c r="H3" s="62"/>
      <c r="I3" s="63"/>
      <c r="K3" s="62"/>
      <c r="M3" s="289"/>
      <c r="N3" s="289"/>
      <c r="O3" s="289"/>
    </row>
    <row r="4" spans="1:16">
      <c r="A4" s="540" t="s">
        <v>784</v>
      </c>
      <c r="B4" s="540"/>
      <c r="C4" s="540"/>
      <c r="D4" s="540"/>
      <c r="E4" s="540"/>
      <c r="F4" s="540"/>
      <c r="G4" s="540"/>
      <c r="H4" s="540"/>
      <c r="I4" s="540"/>
      <c r="J4" s="226"/>
      <c r="K4" s="226"/>
      <c r="L4" s="226"/>
      <c r="M4" s="226"/>
      <c r="N4" s="64"/>
      <c r="O4" s="291"/>
    </row>
    <row r="5" spans="1:16">
      <c r="A5" s="546" t="s">
        <v>665</v>
      </c>
      <c r="B5" s="546"/>
      <c r="C5" s="546"/>
      <c r="D5" s="546"/>
      <c r="E5" s="546"/>
      <c r="F5" s="546"/>
      <c r="G5" s="546"/>
      <c r="H5" s="546"/>
      <c r="I5" s="546"/>
      <c r="J5" s="226"/>
      <c r="K5" s="226"/>
      <c r="L5" s="226"/>
      <c r="M5" s="226"/>
      <c r="N5" s="64"/>
    </row>
    <row r="6" spans="1:16" ht="13.5" customHeight="1">
      <c r="E6" s="64"/>
      <c r="F6" s="64"/>
      <c r="H6" s="64"/>
      <c r="I6" s="301"/>
      <c r="J6" s="347" t="str">
        <f>CONCATENATE(functie," ",nume_candidat)</f>
        <v>Profesor Socalici Ana Virginia</v>
      </c>
      <c r="N6" s="64"/>
    </row>
    <row r="7" spans="1:16" ht="18.75" customHeight="1">
      <c r="A7" s="537" t="s">
        <v>338</v>
      </c>
      <c r="B7" s="537" t="s">
        <v>0</v>
      </c>
      <c r="C7" s="537" t="s">
        <v>545</v>
      </c>
      <c r="D7" s="537" t="s">
        <v>16</v>
      </c>
      <c r="E7" s="538" t="s">
        <v>17</v>
      </c>
      <c r="F7" s="543" t="s">
        <v>2</v>
      </c>
      <c r="G7" s="537" t="s">
        <v>18</v>
      </c>
      <c r="H7" s="538" t="s">
        <v>546</v>
      </c>
      <c r="I7" s="537" t="s">
        <v>544</v>
      </c>
      <c r="J7" s="537"/>
      <c r="K7" s="537" t="s">
        <v>4</v>
      </c>
      <c r="L7" s="537"/>
      <c r="M7" s="541" t="s">
        <v>48</v>
      </c>
      <c r="N7" s="542"/>
      <c r="O7" s="544" t="s">
        <v>541</v>
      </c>
      <c r="P7" s="545" t="s">
        <v>551</v>
      </c>
    </row>
    <row r="8" spans="1:16" ht="45.7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4"/>
      <c r="P8" s="54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65"/>
      <c r="E10" s="5"/>
      <c r="F10" s="220"/>
      <c r="G10" s="220"/>
      <c r="H10" s="220"/>
      <c r="I10" s="16" t="str">
        <f t="shared" ref="I10:I73" si="1">IF(OR($B10="",$C10="",$D10="",$E10="",$F10&lt;an_initial,$F10&gt;an_final,$O10=FALSE),"",IF($H10="",CS_STR_RO_ALT2*$G10/P10,CS_STR_RO_ALT2*$H10))</f>
        <v/>
      </c>
      <c r="J10" s="16" t="str">
        <f t="shared" ref="J10:J73" si="2">IF(OR($B10="",$C10="",$D10="",$E10="",$F10="",$F10&gt;an_final,$O10=FALSE),"",IF($H10="",CS_STR_RO_ALT2*$G10/P10,CS_STR_RO_ALT2*$H10))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65"/>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65"/>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5"/>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5"/>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5"/>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5"/>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5"/>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5"/>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5"/>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5"/>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5"/>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5"/>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5"/>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5"/>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5"/>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5"/>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5"/>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5"/>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5"/>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5"/>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5"/>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5"/>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5"/>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5"/>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5"/>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5"/>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5"/>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5"/>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5"/>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5"/>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5"/>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5"/>
      <c r="E42" s="217"/>
      <c r="F42" s="216"/>
      <c r="G42" s="216"/>
      <c r="H42" s="216"/>
      <c r="I42" s="16" t="str">
        <f t="shared" si="1"/>
        <v/>
      </c>
      <c r="J42" s="16" t="str">
        <f t="shared" si="2"/>
        <v/>
      </c>
      <c r="K42" s="375" t="str">
        <f t="shared" si="3"/>
        <v/>
      </c>
      <c r="L42" s="58" t="str">
        <f t="shared" si="4"/>
        <v/>
      </c>
      <c r="M42" s="376" t="str">
        <f t="shared" si="5"/>
        <v/>
      </c>
      <c r="N42" s="58" t="str">
        <f t="shared" si="6"/>
        <v/>
      </c>
      <c r="O42" s="349" t="b">
        <f t="shared" si="7"/>
        <v>0</v>
      </c>
      <c r="P42" s="350">
        <f t="shared" si="8"/>
        <v>1</v>
      </c>
    </row>
    <row r="43" spans="1:16">
      <c r="A43" s="143">
        <v>34</v>
      </c>
      <c r="B43" s="6"/>
      <c r="C43" s="6"/>
      <c r="D43" s="65"/>
      <c r="E43" s="217"/>
      <c r="F43" s="216"/>
      <c r="G43" s="216"/>
      <c r="H43" s="216"/>
      <c r="I43" s="16" t="str">
        <f t="shared" si="1"/>
        <v/>
      </c>
      <c r="J43" s="16" t="str">
        <f t="shared" si="2"/>
        <v/>
      </c>
      <c r="K43" s="375" t="str">
        <f t="shared" si="3"/>
        <v/>
      </c>
      <c r="L43" s="58" t="str">
        <f t="shared" si="4"/>
        <v/>
      </c>
      <c r="M43" s="376" t="str">
        <f t="shared" si="5"/>
        <v/>
      </c>
      <c r="N43" s="58" t="str">
        <f t="shared" si="6"/>
        <v/>
      </c>
      <c r="O43" s="349" t="b">
        <f t="shared" si="7"/>
        <v>0</v>
      </c>
      <c r="P43" s="350">
        <f t="shared" si="8"/>
        <v>1</v>
      </c>
    </row>
    <row r="44" spans="1:16">
      <c r="A44" s="143">
        <v>35</v>
      </c>
      <c r="B44" s="6"/>
      <c r="C44" s="6"/>
      <c r="D44" s="65"/>
      <c r="E44" s="217"/>
      <c r="F44" s="216"/>
      <c r="G44" s="216"/>
      <c r="H44" s="216"/>
      <c r="I44" s="16" t="str">
        <f t="shared" si="1"/>
        <v/>
      </c>
      <c r="J44" s="16" t="str">
        <f t="shared" si="2"/>
        <v/>
      </c>
      <c r="K44" s="375" t="str">
        <f t="shared" si="3"/>
        <v/>
      </c>
      <c r="L44" s="58" t="str">
        <f t="shared" si="4"/>
        <v/>
      </c>
      <c r="M44" s="376" t="str">
        <f t="shared" si="5"/>
        <v/>
      </c>
      <c r="N44" s="58" t="str">
        <f t="shared" si="6"/>
        <v/>
      </c>
      <c r="O44" s="349" t="b">
        <f t="shared" si="7"/>
        <v>0</v>
      </c>
      <c r="P44" s="350">
        <f t="shared" si="8"/>
        <v>1</v>
      </c>
    </row>
    <row r="45" spans="1:16">
      <c r="A45" s="143">
        <v>36</v>
      </c>
      <c r="B45" s="6"/>
      <c r="C45" s="6"/>
      <c r="D45" s="65"/>
      <c r="E45" s="217"/>
      <c r="F45" s="216"/>
      <c r="G45" s="216"/>
      <c r="H45" s="216"/>
      <c r="I45" s="16" t="str">
        <f t="shared" si="1"/>
        <v/>
      </c>
      <c r="J45" s="16" t="str">
        <f t="shared" si="2"/>
        <v/>
      </c>
      <c r="K45" s="375" t="str">
        <f t="shared" si="3"/>
        <v/>
      </c>
      <c r="L45" s="58" t="str">
        <f t="shared" si="4"/>
        <v/>
      </c>
      <c r="M45" s="376" t="str">
        <f t="shared" si="5"/>
        <v/>
      </c>
      <c r="N45" s="58" t="str">
        <f t="shared" si="6"/>
        <v/>
      </c>
      <c r="O45" s="349" t="b">
        <f t="shared" si="7"/>
        <v>0</v>
      </c>
      <c r="P45" s="350">
        <f t="shared" si="8"/>
        <v>1</v>
      </c>
    </row>
    <row r="46" spans="1:16">
      <c r="A46" s="143">
        <v>37</v>
      </c>
      <c r="B46" s="6"/>
      <c r="C46" s="6"/>
      <c r="D46" s="65"/>
      <c r="E46" s="217"/>
      <c r="F46" s="216"/>
      <c r="G46" s="216"/>
      <c r="H46" s="216"/>
      <c r="I46" s="16" t="str">
        <f t="shared" si="1"/>
        <v/>
      </c>
      <c r="J46" s="16" t="str">
        <f t="shared" si="2"/>
        <v/>
      </c>
      <c r="K46" s="375" t="str">
        <f t="shared" si="3"/>
        <v/>
      </c>
      <c r="L46" s="58" t="str">
        <f t="shared" si="4"/>
        <v/>
      </c>
      <c r="M46" s="376" t="str">
        <f t="shared" si="5"/>
        <v/>
      </c>
      <c r="N46" s="58" t="str">
        <f t="shared" si="6"/>
        <v/>
      </c>
      <c r="O46" s="349" t="b">
        <f t="shared" si="7"/>
        <v>0</v>
      </c>
      <c r="P46" s="350">
        <f t="shared" si="8"/>
        <v>1</v>
      </c>
    </row>
    <row r="47" spans="1:16">
      <c r="A47" s="143">
        <v>38</v>
      </c>
      <c r="B47" s="6"/>
      <c r="C47" s="6"/>
      <c r="D47" s="65"/>
      <c r="E47" s="217"/>
      <c r="F47" s="216"/>
      <c r="G47" s="216"/>
      <c r="H47" s="216"/>
      <c r="I47" s="16" t="str">
        <f t="shared" si="1"/>
        <v/>
      </c>
      <c r="J47" s="16" t="str">
        <f t="shared" si="2"/>
        <v/>
      </c>
      <c r="K47" s="375" t="str">
        <f t="shared" si="3"/>
        <v/>
      </c>
      <c r="L47" s="58" t="str">
        <f t="shared" si="4"/>
        <v/>
      </c>
      <c r="M47" s="376" t="str">
        <f t="shared" si="5"/>
        <v/>
      </c>
      <c r="N47" s="58" t="str">
        <f t="shared" si="6"/>
        <v/>
      </c>
      <c r="O47" s="349" t="b">
        <f t="shared" si="7"/>
        <v>0</v>
      </c>
      <c r="P47" s="350">
        <f t="shared" si="8"/>
        <v>1</v>
      </c>
    </row>
    <row r="48" spans="1:16">
      <c r="A48" s="143">
        <v>39</v>
      </c>
      <c r="B48" s="6"/>
      <c r="C48" s="6"/>
      <c r="D48" s="65"/>
      <c r="E48" s="217"/>
      <c r="F48" s="216"/>
      <c r="G48" s="216"/>
      <c r="H48" s="216"/>
      <c r="I48" s="16" t="str">
        <f t="shared" si="1"/>
        <v/>
      </c>
      <c r="J48" s="16" t="str">
        <f t="shared" si="2"/>
        <v/>
      </c>
      <c r="K48" s="375" t="str">
        <f t="shared" si="3"/>
        <v/>
      </c>
      <c r="L48" s="58" t="str">
        <f t="shared" si="4"/>
        <v/>
      </c>
      <c r="M48" s="376" t="str">
        <f t="shared" si="5"/>
        <v/>
      </c>
      <c r="N48" s="58" t="str">
        <f t="shared" si="6"/>
        <v/>
      </c>
      <c r="O48" s="349" t="b">
        <f t="shared" si="7"/>
        <v>0</v>
      </c>
      <c r="P48" s="350">
        <f t="shared" si="8"/>
        <v>1</v>
      </c>
    </row>
    <row r="49" spans="1:16">
      <c r="A49" s="143">
        <v>40</v>
      </c>
      <c r="B49" s="6"/>
      <c r="C49" s="6"/>
      <c r="D49" s="65"/>
      <c r="E49" s="217"/>
      <c r="F49" s="216"/>
      <c r="G49" s="216"/>
      <c r="H49" s="216"/>
      <c r="I49" s="16" t="str">
        <f t="shared" si="1"/>
        <v/>
      </c>
      <c r="J49" s="16" t="str">
        <f t="shared" si="2"/>
        <v/>
      </c>
      <c r="K49" s="375" t="str">
        <f t="shared" si="3"/>
        <v/>
      </c>
      <c r="L49" s="58" t="str">
        <f t="shared" si="4"/>
        <v/>
      </c>
      <c r="M49" s="376" t="str">
        <f t="shared" si="5"/>
        <v/>
      </c>
      <c r="N49" s="58" t="str">
        <f t="shared" si="6"/>
        <v/>
      </c>
      <c r="O49" s="349" t="b">
        <f t="shared" si="7"/>
        <v>0</v>
      </c>
      <c r="P49" s="350">
        <f t="shared" si="8"/>
        <v>1</v>
      </c>
    </row>
    <row r="50" spans="1:16">
      <c r="A50" s="143">
        <v>41</v>
      </c>
      <c r="B50" s="6"/>
      <c r="C50" s="6"/>
      <c r="D50" s="65"/>
      <c r="E50" s="217"/>
      <c r="F50" s="216"/>
      <c r="G50" s="216"/>
      <c r="H50" s="216"/>
      <c r="I50" s="16" t="str">
        <f t="shared" si="1"/>
        <v/>
      </c>
      <c r="J50" s="16" t="str">
        <f t="shared" si="2"/>
        <v/>
      </c>
      <c r="K50" s="375" t="str">
        <f t="shared" si="3"/>
        <v/>
      </c>
      <c r="L50" s="58" t="str">
        <f t="shared" si="4"/>
        <v/>
      </c>
      <c r="M50" s="376" t="str">
        <f t="shared" si="5"/>
        <v/>
      </c>
      <c r="N50" s="58" t="str">
        <f t="shared" si="6"/>
        <v/>
      </c>
      <c r="O50" s="349" t="b">
        <f t="shared" si="7"/>
        <v>0</v>
      </c>
      <c r="P50" s="350">
        <f t="shared" si="8"/>
        <v>1</v>
      </c>
    </row>
    <row r="51" spans="1:16">
      <c r="A51" s="143">
        <v>42</v>
      </c>
      <c r="B51" s="6"/>
      <c r="C51" s="6"/>
      <c r="D51" s="65"/>
      <c r="E51" s="217"/>
      <c r="F51" s="216"/>
      <c r="G51" s="216"/>
      <c r="H51" s="216"/>
      <c r="I51" s="16" t="str">
        <f t="shared" si="1"/>
        <v/>
      </c>
      <c r="J51" s="16" t="str">
        <f t="shared" si="2"/>
        <v/>
      </c>
      <c r="K51" s="375" t="str">
        <f t="shared" si="3"/>
        <v/>
      </c>
      <c r="L51" s="58" t="str">
        <f t="shared" si="4"/>
        <v/>
      </c>
      <c r="M51" s="376" t="str">
        <f t="shared" si="5"/>
        <v/>
      </c>
      <c r="N51" s="58" t="str">
        <f t="shared" si="6"/>
        <v/>
      </c>
      <c r="O51" s="349" t="b">
        <f t="shared" si="7"/>
        <v>0</v>
      </c>
      <c r="P51" s="350">
        <f t="shared" si="8"/>
        <v>1</v>
      </c>
    </row>
    <row r="52" spans="1:16">
      <c r="A52" s="143">
        <v>43</v>
      </c>
      <c r="B52" s="6"/>
      <c r="C52" s="6"/>
      <c r="D52" s="65"/>
      <c r="E52" s="217"/>
      <c r="F52" s="216"/>
      <c r="G52" s="216"/>
      <c r="H52" s="216"/>
      <c r="I52" s="16" t="str">
        <f t="shared" si="1"/>
        <v/>
      </c>
      <c r="J52" s="16" t="str">
        <f t="shared" si="2"/>
        <v/>
      </c>
      <c r="K52" s="375" t="str">
        <f t="shared" si="3"/>
        <v/>
      </c>
      <c r="L52" s="58" t="str">
        <f t="shared" si="4"/>
        <v/>
      </c>
      <c r="M52" s="376" t="str">
        <f t="shared" si="5"/>
        <v/>
      </c>
      <c r="N52" s="58" t="str">
        <f t="shared" si="6"/>
        <v/>
      </c>
      <c r="O52" s="349" t="b">
        <f t="shared" si="7"/>
        <v>0</v>
      </c>
      <c r="P52" s="350">
        <f t="shared" si="8"/>
        <v>1</v>
      </c>
    </row>
    <row r="53" spans="1:16">
      <c r="A53" s="143">
        <v>44</v>
      </c>
      <c r="B53" s="6"/>
      <c r="C53" s="6"/>
      <c r="D53" s="65"/>
      <c r="E53" s="217"/>
      <c r="F53" s="216"/>
      <c r="G53" s="216"/>
      <c r="H53" s="216"/>
      <c r="I53" s="16" t="str">
        <f t="shared" si="1"/>
        <v/>
      </c>
      <c r="J53" s="16" t="str">
        <f t="shared" si="2"/>
        <v/>
      </c>
      <c r="K53" s="375" t="str">
        <f t="shared" si="3"/>
        <v/>
      </c>
      <c r="L53" s="58" t="str">
        <f t="shared" si="4"/>
        <v/>
      </c>
      <c r="M53" s="376" t="str">
        <f t="shared" si="5"/>
        <v/>
      </c>
      <c r="N53" s="58" t="str">
        <f t="shared" si="6"/>
        <v/>
      </c>
      <c r="O53" s="349" t="b">
        <f t="shared" si="7"/>
        <v>0</v>
      </c>
      <c r="P53" s="350">
        <f t="shared" si="8"/>
        <v>1</v>
      </c>
    </row>
    <row r="54" spans="1:16">
      <c r="A54" s="143">
        <v>45</v>
      </c>
      <c r="B54" s="6"/>
      <c r="C54" s="6"/>
      <c r="D54" s="65"/>
      <c r="E54" s="217"/>
      <c r="F54" s="216"/>
      <c r="G54" s="216"/>
      <c r="H54" s="216"/>
      <c r="I54" s="16" t="str">
        <f t="shared" si="1"/>
        <v/>
      </c>
      <c r="J54" s="16" t="str">
        <f t="shared" si="2"/>
        <v/>
      </c>
      <c r="K54" s="375" t="str">
        <f t="shared" si="3"/>
        <v/>
      </c>
      <c r="L54" s="58" t="str">
        <f t="shared" si="4"/>
        <v/>
      </c>
      <c r="M54" s="376" t="str">
        <f t="shared" si="5"/>
        <v/>
      </c>
      <c r="N54" s="58" t="str">
        <f t="shared" si="6"/>
        <v/>
      </c>
      <c r="O54" s="349" t="b">
        <f t="shared" si="7"/>
        <v>0</v>
      </c>
      <c r="P54" s="350">
        <f t="shared" si="8"/>
        <v>1</v>
      </c>
    </row>
    <row r="55" spans="1:16">
      <c r="A55" s="143">
        <v>46</v>
      </c>
      <c r="B55" s="6"/>
      <c r="C55" s="6"/>
      <c r="D55" s="65"/>
      <c r="E55" s="217"/>
      <c r="F55" s="216"/>
      <c r="G55" s="216"/>
      <c r="H55" s="216"/>
      <c r="I55" s="16" t="str">
        <f t="shared" si="1"/>
        <v/>
      </c>
      <c r="J55" s="16" t="str">
        <f t="shared" si="2"/>
        <v/>
      </c>
      <c r="K55" s="375" t="str">
        <f t="shared" si="3"/>
        <v/>
      </c>
      <c r="L55" s="58" t="str">
        <f t="shared" si="4"/>
        <v/>
      </c>
      <c r="M55" s="376" t="str">
        <f t="shared" si="5"/>
        <v/>
      </c>
      <c r="N55" s="58" t="str">
        <f t="shared" si="6"/>
        <v/>
      </c>
      <c r="O55" s="349" t="b">
        <f t="shared" si="7"/>
        <v>0</v>
      </c>
      <c r="P55" s="350">
        <f t="shared" si="8"/>
        <v>1</v>
      </c>
    </row>
    <row r="56" spans="1:16">
      <c r="A56" s="143">
        <v>47</v>
      </c>
      <c r="B56" s="6"/>
      <c r="C56" s="6"/>
      <c r="D56" s="65"/>
      <c r="E56" s="217"/>
      <c r="F56" s="216"/>
      <c r="G56" s="216"/>
      <c r="H56" s="216"/>
      <c r="I56" s="16" t="str">
        <f t="shared" si="1"/>
        <v/>
      </c>
      <c r="J56" s="16" t="str">
        <f t="shared" si="2"/>
        <v/>
      </c>
      <c r="K56" s="375" t="str">
        <f t="shared" si="3"/>
        <v/>
      </c>
      <c r="L56" s="58" t="str">
        <f t="shared" si="4"/>
        <v/>
      </c>
      <c r="M56" s="376" t="str">
        <f t="shared" si="5"/>
        <v/>
      </c>
      <c r="N56" s="58" t="str">
        <f t="shared" si="6"/>
        <v/>
      </c>
      <c r="O56" s="349" t="b">
        <f t="shared" si="7"/>
        <v>0</v>
      </c>
      <c r="P56" s="350">
        <f t="shared" si="8"/>
        <v>1</v>
      </c>
    </row>
    <row r="57" spans="1:16">
      <c r="A57" s="143">
        <v>48</v>
      </c>
      <c r="B57" s="6"/>
      <c r="C57" s="6"/>
      <c r="D57" s="65"/>
      <c r="E57" s="217"/>
      <c r="F57" s="216"/>
      <c r="G57" s="216"/>
      <c r="H57" s="216"/>
      <c r="I57" s="16" t="str">
        <f t="shared" si="1"/>
        <v/>
      </c>
      <c r="J57" s="16" t="str">
        <f t="shared" si="2"/>
        <v/>
      </c>
      <c r="K57" s="375" t="str">
        <f t="shared" si="3"/>
        <v/>
      </c>
      <c r="L57" s="58" t="str">
        <f t="shared" si="4"/>
        <v/>
      </c>
      <c r="M57" s="376" t="str">
        <f t="shared" si="5"/>
        <v/>
      </c>
      <c r="N57" s="58" t="str">
        <f t="shared" si="6"/>
        <v/>
      </c>
      <c r="O57" s="349" t="b">
        <f t="shared" si="7"/>
        <v>0</v>
      </c>
      <c r="P57" s="350">
        <f t="shared" si="8"/>
        <v>1</v>
      </c>
    </row>
    <row r="58" spans="1:16">
      <c r="A58" s="143">
        <v>49</v>
      </c>
      <c r="B58" s="6"/>
      <c r="C58" s="6"/>
      <c r="D58" s="65"/>
      <c r="E58" s="217"/>
      <c r="F58" s="216"/>
      <c r="G58" s="216"/>
      <c r="H58" s="216"/>
      <c r="I58" s="16" t="str">
        <f t="shared" si="1"/>
        <v/>
      </c>
      <c r="J58" s="16" t="str">
        <f t="shared" si="2"/>
        <v/>
      </c>
      <c r="K58" s="375" t="str">
        <f t="shared" si="3"/>
        <v/>
      </c>
      <c r="L58" s="58" t="str">
        <f t="shared" si="4"/>
        <v/>
      </c>
      <c r="M58" s="376" t="str">
        <f t="shared" si="5"/>
        <v/>
      </c>
      <c r="N58" s="58" t="str">
        <f t="shared" si="6"/>
        <v/>
      </c>
      <c r="O58" s="349" t="b">
        <f t="shared" si="7"/>
        <v>0</v>
      </c>
      <c r="P58" s="350">
        <f t="shared" si="8"/>
        <v>1</v>
      </c>
    </row>
    <row r="59" spans="1:16">
      <c r="A59" s="143">
        <v>50</v>
      </c>
      <c r="B59" s="6"/>
      <c r="C59" s="6"/>
      <c r="D59" s="65"/>
      <c r="E59" s="217"/>
      <c r="F59" s="216"/>
      <c r="G59" s="216"/>
      <c r="H59" s="216"/>
      <c r="I59" s="16" t="str">
        <f t="shared" si="1"/>
        <v/>
      </c>
      <c r="J59" s="16" t="str">
        <f t="shared" si="2"/>
        <v/>
      </c>
      <c r="K59" s="375" t="str">
        <f t="shared" si="3"/>
        <v/>
      </c>
      <c r="L59" s="58" t="str">
        <f t="shared" si="4"/>
        <v/>
      </c>
      <c r="M59" s="376" t="str">
        <f t="shared" si="5"/>
        <v/>
      </c>
      <c r="N59" s="58" t="str">
        <f t="shared" si="6"/>
        <v/>
      </c>
      <c r="O59" s="349" t="b">
        <f t="shared" si="7"/>
        <v>0</v>
      </c>
      <c r="P59" s="350">
        <f t="shared" si="8"/>
        <v>1</v>
      </c>
    </row>
    <row r="60" spans="1:16">
      <c r="A60" s="143">
        <v>51</v>
      </c>
      <c r="B60" s="6"/>
      <c r="C60" s="6"/>
      <c r="D60" s="65"/>
      <c r="E60" s="217"/>
      <c r="F60" s="216"/>
      <c r="G60" s="216"/>
      <c r="H60" s="216"/>
      <c r="I60" s="16" t="str">
        <f t="shared" si="1"/>
        <v/>
      </c>
      <c r="J60" s="16" t="str">
        <f t="shared" si="2"/>
        <v/>
      </c>
      <c r="K60" s="375" t="str">
        <f t="shared" si="3"/>
        <v/>
      </c>
      <c r="L60" s="58" t="str">
        <f t="shared" si="4"/>
        <v/>
      </c>
      <c r="M60" s="376" t="str">
        <f t="shared" si="5"/>
        <v/>
      </c>
      <c r="N60" s="58" t="str">
        <f t="shared" si="6"/>
        <v/>
      </c>
      <c r="O60" s="349" t="b">
        <f t="shared" si="7"/>
        <v>0</v>
      </c>
      <c r="P60" s="350">
        <f t="shared" si="8"/>
        <v>1</v>
      </c>
    </row>
    <row r="61" spans="1:16">
      <c r="A61" s="143">
        <v>52</v>
      </c>
      <c r="B61" s="6"/>
      <c r="C61" s="6"/>
      <c r="D61" s="65"/>
      <c r="E61" s="217"/>
      <c r="F61" s="216"/>
      <c r="G61" s="216"/>
      <c r="H61" s="216"/>
      <c r="I61" s="16" t="str">
        <f t="shared" si="1"/>
        <v/>
      </c>
      <c r="J61" s="16" t="str">
        <f t="shared" si="2"/>
        <v/>
      </c>
      <c r="K61" s="375" t="str">
        <f t="shared" si="3"/>
        <v/>
      </c>
      <c r="L61" s="58" t="str">
        <f t="shared" si="4"/>
        <v/>
      </c>
      <c r="M61" s="376" t="str">
        <f t="shared" si="5"/>
        <v/>
      </c>
      <c r="N61" s="58" t="str">
        <f t="shared" si="6"/>
        <v/>
      </c>
      <c r="O61" s="349" t="b">
        <f t="shared" si="7"/>
        <v>0</v>
      </c>
      <c r="P61" s="350">
        <f t="shared" si="8"/>
        <v>1</v>
      </c>
    </row>
    <row r="62" spans="1:16">
      <c r="A62" s="143">
        <v>53</v>
      </c>
      <c r="B62" s="6"/>
      <c r="C62" s="6"/>
      <c r="D62" s="65"/>
      <c r="E62" s="217"/>
      <c r="F62" s="216"/>
      <c r="G62" s="216"/>
      <c r="H62" s="216"/>
      <c r="I62" s="16" t="str">
        <f t="shared" si="1"/>
        <v/>
      </c>
      <c r="J62" s="16" t="str">
        <f t="shared" si="2"/>
        <v/>
      </c>
      <c r="K62" s="375" t="str">
        <f t="shared" si="3"/>
        <v/>
      </c>
      <c r="L62" s="58" t="str">
        <f t="shared" si="4"/>
        <v/>
      </c>
      <c r="M62" s="376" t="str">
        <f t="shared" si="5"/>
        <v/>
      </c>
      <c r="N62" s="58" t="str">
        <f t="shared" si="6"/>
        <v/>
      </c>
      <c r="O62" s="349" t="b">
        <f t="shared" si="7"/>
        <v>0</v>
      </c>
      <c r="P62" s="350">
        <f t="shared" si="8"/>
        <v>1</v>
      </c>
    </row>
    <row r="63" spans="1:16">
      <c r="A63" s="143">
        <v>54</v>
      </c>
      <c r="B63" s="6"/>
      <c r="C63" s="6"/>
      <c r="D63" s="65"/>
      <c r="E63" s="217"/>
      <c r="F63" s="216"/>
      <c r="G63" s="216"/>
      <c r="H63" s="216"/>
      <c r="I63" s="16" t="str">
        <f t="shared" si="1"/>
        <v/>
      </c>
      <c r="J63" s="16" t="str">
        <f t="shared" si="2"/>
        <v/>
      </c>
      <c r="K63" s="375" t="str">
        <f t="shared" si="3"/>
        <v/>
      </c>
      <c r="L63" s="58" t="str">
        <f t="shared" si="4"/>
        <v/>
      </c>
      <c r="M63" s="376" t="str">
        <f t="shared" si="5"/>
        <v/>
      </c>
      <c r="N63" s="58" t="str">
        <f t="shared" si="6"/>
        <v/>
      </c>
      <c r="O63" s="349" t="b">
        <f t="shared" si="7"/>
        <v>0</v>
      </c>
      <c r="P63" s="350">
        <f t="shared" si="8"/>
        <v>1</v>
      </c>
    </row>
    <row r="64" spans="1:16">
      <c r="A64" s="143">
        <v>55</v>
      </c>
      <c r="B64" s="6"/>
      <c r="C64" s="6"/>
      <c r="D64" s="65"/>
      <c r="E64" s="217"/>
      <c r="F64" s="216"/>
      <c r="G64" s="216"/>
      <c r="H64" s="216"/>
      <c r="I64" s="16" t="str">
        <f t="shared" si="1"/>
        <v/>
      </c>
      <c r="J64" s="16" t="str">
        <f t="shared" si="2"/>
        <v/>
      </c>
      <c r="K64" s="375" t="str">
        <f t="shared" si="3"/>
        <v/>
      </c>
      <c r="L64" s="58" t="str">
        <f t="shared" si="4"/>
        <v/>
      </c>
      <c r="M64" s="376" t="str">
        <f t="shared" si="5"/>
        <v/>
      </c>
      <c r="N64" s="58" t="str">
        <f t="shared" si="6"/>
        <v/>
      </c>
      <c r="O64" s="349" t="b">
        <f t="shared" si="7"/>
        <v>0</v>
      </c>
      <c r="P64" s="350">
        <f t="shared" si="8"/>
        <v>1</v>
      </c>
    </row>
    <row r="65" spans="1:16">
      <c r="A65" s="143">
        <v>56</v>
      </c>
      <c r="B65" s="6"/>
      <c r="C65" s="6"/>
      <c r="D65" s="65"/>
      <c r="E65" s="217"/>
      <c r="F65" s="216"/>
      <c r="G65" s="216"/>
      <c r="H65" s="216"/>
      <c r="I65" s="16" t="str">
        <f t="shared" si="1"/>
        <v/>
      </c>
      <c r="J65" s="16" t="str">
        <f t="shared" si="2"/>
        <v/>
      </c>
      <c r="K65" s="375" t="str">
        <f t="shared" si="3"/>
        <v/>
      </c>
      <c r="L65" s="58" t="str">
        <f t="shared" si="4"/>
        <v/>
      </c>
      <c r="M65" s="376" t="str">
        <f t="shared" si="5"/>
        <v/>
      </c>
      <c r="N65" s="58" t="str">
        <f t="shared" si="6"/>
        <v/>
      </c>
      <c r="O65" s="349" t="b">
        <f t="shared" si="7"/>
        <v>0</v>
      </c>
      <c r="P65" s="350">
        <f t="shared" si="8"/>
        <v>1</v>
      </c>
    </row>
    <row r="66" spans="1:16">
      <c r="A66" s="143">
        <v>57</v>
      </c>
      <c r="B66" s="6"/>
      <c r="C66" s="6"/>
      <c r="D66" s="65"/>
      <c r="E66" s="217"/>
      <c r="F66" s="216"/>
      <c r="G66" s="216"/>
      <c r="H66" s="216"/>
      <c r="I66" s="16" t="str">
        <f t="shared" si="1"/>
        <v/>
      </c>
      <c r="J66" s="16" t="str">
        <f t="shared" si="2"/>
        <v/>
      </c>
      <c r="K66" s="375" t="str">
        <f t="shared" si="3"/>
        <v/>
      </c>
      <c r="L66" s="58" t="str">
        <f t="shared" si="4"/>
        <v/>
      </c>
      <c r="M66" s="376" t="str">
        <f t="shared" si="5"/>
        <v/>
      </c>
      <c r="N66" s="58" t="str">
        <f t="shared" si="6"/>
        <v/>
      </c>
      <c r="O66" s="349" t="b">
        <f t="shared" si="7"/>
        <v>0</v>
      </c>
      <c r="P66" s="350">
        <f t="shared" si="8"/>
        <v>1</v>
      </c>
    </row>
    <row r="67" spans="1:16">
      <c r="A67" s="143">
        <v>58</v>
      </c>
      <c r="B67" s="6"/>
      <c r="C67" s="6"/>
      <c r="D67" s="65"/>
      <c r="E67" s="217"/>
      <c r="F67" s="216"/>
      <c r="G67" s="216"/>
      <c r="H67" s="216"/>
      <c r="I67" s="16" t="str">
        <f t="shared" si="1"/>
        <v/>
      </c>
      <c r="J67" s="16" t="str">
        <f t="shared" si="2"/>
        <v/>
      </c>
      <c r="K67" s="375" t="str">
        <f t="shared" si="3"/>
        <v/>
      </c>
      <c r="L67" s="58" t="str">
        <f t="shared" si="4"/>
        <v/>
      </c>
      <c r="M67" s="376" t="str">
        <f t="shared" si="5"/>
        <v/>
      </c>
      <c r="N67" s="58" t="str">
        <f t="shared" si="6"/>
        <v/>
      </c>
      <c r="O67" s="349" t="b">
        <f t="shared" si="7"/>
        <v>0</v>
      </c>
      <c r="P67" s="350">
        <f t="shared" si="8"/>
        <v>1</v>
      </c>
    </row>
    <row r="68" spans="1:16">
      <c r="A68" s="143">
        <v>59</v>
      </c>
      <c r="B68" s="6"/>
      <c r="C68" s="6"/>
      <c r="D68" s="65"/>
      <c r="E68" s="217"/>
      <c r="F68" s="216"/>
      <c r="G68" s="216"/>
      <c r="H68" s="216"/>
      <c r="I68" s="16" t="str">
        <f t="shared" si="1"/>
        <v/>
      </c>
      <c r="J68" s="16" t="str">
        <f t="shared" si="2"/>
        <v/>
      </c>
      <c r="K68" s="375" t="str">
        <f t="shared" si="3"/>
        <v/>
      </c>
      <c r="L68" s="58" t="str">
        <f t="shared" si="4"/>
        <v/>
      </c>
      <c r="M68" s="376" t="str">
        <f t="shared" si="5"/>
        <v/>
      </c>
      <c r="N68" s="58" t="str">
        <f t="shared" si="6"/>
        <v/>
      </c>
      <c r="O68" s="349" t="b">
        <f t="shared" si="7"/>
        <v>0</v>
      </c>
      <c r="P68" s="350">
        <f t="shared" si="8"/>
        <v>1</v>
      </c>
    </row>
    <row r="69" spans="1:16">
      <c r="A69" s="143">
        <v>60</v>
      </c>
      <c r="B69" s="6"/>
      <c r="C69" s="6"/>
      <c r="D69" s="65"/>
      <c r="E69" s="217"/>
      <c r="F69" s="216"/>
      <c r="G69" s="216"/>
      <c r="H69" s="216"/>
      <c r="I69" s="16" t="str">
        <f t="shared" si="1"/>
        <v/>
      </c>
      <c r="J69" s="16" t="str">
        <f t="shared" si="2"/>
        <v/>
      </c>
      <c r="K69" s="375" t="str">
        <f t="shared" si="3"/>
        <v/>
      </c>
      <c r="L69" s="58" t="str">
        <f t="shared" si="4"/>
        <v/>
      </c>
      <c r="M69" s="376" t="str">
        <f t="shared" si="5"/>
        <v/>
      </c>
      <c r="N69" s="58" t="str">
        <f t="shared" si="6"/>
        <v/>
      </c>
      <c r="O69" s="349" t="b">
        <f t="shared" si="7"/>
        <v>0</v>
      </c>
      <c r="P69" s="350">
        <f t="shared" si="8"/>
        <v>1</v>
      </c>
    </row>
    <row r="70" spans="1:16">
      <c r="A70" s="143">
        <v>61</v>
      </c>
      <c r="B70" s="6"/>
      <c r="C70" s="6"/>
      <c r="D70" s="65"/>
      <c r="E70" s="217"/>
      <c r="F70" s="216"/>
      <c r="G70" s="216"/>
      <c r="H70" s="216"/>
      <c r="I70" s="16" t="str">
        <f t="shared" si="1"/>
        <v/>
      </c>
      <c r="J70" s="16" t="str">
        <f t="shared" si="2"/>
        <v/>
      </c>
      <c r="K70" s="375" t="str">
        <f t="shared" si="3"/>
        <v/>
      </c>
      <c r="L70" s="58" t="str">
        <f t="shared" si="4"/>
        <v/>
      </c>
      <c r="M70" s="376" t="str">
        <f t="shared" si="5"/>
        <v/>
      </c>
      <c r="N70" s="58" t="str">
        <f t="shared" si="6"/>
        <v/>
      </c>
      <c r="O70" s="349" t="b">
        <f t="shared" si="7"/>
        <v>0</v>
      </c>
      <c r="P70" s="350">
        <f t="shared" si="8"/>
        <v>1</v>
      </c>
    </row>
    <row r="71" spans="1:16">
      <c r="A71" s="143">
        <v>62</v>
      </c>
      <c r="B71" s="6"/>
      <c r="C71" s="6"/>
      <c r="D71" s="65"/>
      <c r="E71" s="217"/>
      <c r="F71" s="216"/>
      <c r="G71" s="216"/>
      <c r="H71" s="216"/>
      <c r="I71" s="16" t="str">
        <f t="shared" si="1"/>
        <v/>
      </c>
      <c r="J71" s="16" t="str">
        <f t="shared" si="2"/>
        <v/>
      </c>
      <c r="K71" s="375" t="str">
        <f t="shared" si="3"/>
        <v/>
      </c>
      <c r="L71" s="58" t="str">
        <f t="shared" si="4"/>
        <v/>
      </c>
      <c r="M71" s="376" t="str">
        <f t="shared" si="5"/>
        <v/>
      </c>
      <c r="N71" s="58" t="str">
        <f t="shared" si="6"/>
        <v/>
      </c>
      <c r="O71" s="349" t="b">
        <f t="shared" si="7"/>
        <v>0</v>
      </c>
      <c r="P71" s="350">
        <f t="shared" si="8"/>
        <v>1</v>
      </c>
    </row>
    <row r="72" spans="1:16">
      <c r="A72" s="143">
        <v>63</v>
      </c>
      <c r="B72" s="6"/>
      <c r="C72" s="6"/>
      <c r="D72" s="65"/>
      <c r="E72" s="217"/>
      <c r="F72" s="216"/>
      <c r="G72" s="216"/>
      <c r="H72" s="216"/>
      <c r="I72" s="16" t="str">
        <f t="shared" si="1"/>
        <v/>
      </c>
      <c r="J72" s="16" t="str">
        <f t="shared" si="2"/>
        <v/>
      </c>
      <c r="K72" s="375" t="str">
        <f t="shared" si="3"/>
        <v/>
      </c>
      <c r="L72" s="58" t="str">
        <f t="shared" si="4"/>
        <v/>
      </c>
      <c r="M72" s="376" t="str">
        <f t="shared" si="5"/>
        <v/>
      </c>
      <c r="N72" s="58" t="str">
        <f t="shared" si="6"/>
        <v/>
      </c>
      <c r="O72" s="349" t="b">
        <f t="shared" si="7"/>
        <v>0</v>
      </c>
      <c r="P72" s="350">
        <f t="shared" si="8"/>
        <v>1</v>
      </c>
    </row>
    <row r="73" spans="1:16">
      <c r="A73" s="143">
        <v>64</v>
      </c>
      <c r="B73" s="6"/>
      <c r="C73" s="6"/>
      <c r="D73" s="65"/>
      <c r="E73" s="217"/>
      <c r="F73" s="216"/>
      <c r="G73" s="216"/>
      <c r="H73" s="216"/>
      <c r="I73" s="16" t="str">
        <f t="shared" si="1"/>
        <v/>
      </c>
      <c r="J73" s="16" t="str">
        <f t="shared" si="2"/>
        <v/>
      </c>
      <c r="K73" s="375" t="str">
        <f t="shared" si="3"/>
        <v/>
      </c>
      <c r="L73" s="58" t="str">
        <f t="shared" si="4"/>
        <v/>
      </c>
      <c r="M73" s="376" t="str">
        <f t="shared" si="5"/>
        <v/>
      </c>
      <c r="N73" s="58" t="str">
        <f t="shared" si="6"/>
        <v/>
      </c>
      <c r="O73" s="349" t="b">
        <f t="shared" si="7"/>
        <v>0</v>
      </c>
      <c r="P73" s="350">
        <f t="shared" si="8"/>
        <v>1</v>
      </c>
    </row>
    <row r="74" spans="1:16">
      <c r="A74" s="143">
        <v>65</v>
      </c>
      <c r="B74" s="6"/>
      <c r="C74" s="6"/>
      <c r="D74" s="65"/>
      <c r="E74" s="217"/>
      <c r="F74" s="216"/>
      <c r="G74" s="216"/>
      <c r="H74" s="216"/>
      <c r="I74" s="16" t="str">
        <f t="shared" ref="I74:I137" si="9">IF(OR($B74="",$C74="",$D74="",$E74="",$F74&lt;an_initial,$F74&gt;an_final,$O74=FALSE),"",IF($H74="",CS_STR_RO_ALT2*$G74/P74,CS_STR_RO_ALT2*$H74))</f>
        <v/>
      </c>
      <c r="J74" s="16" t="str">
        <f t="shared" ref="J74:J137" si="10">IF(OR($B74="",$C74="",$D74="",$E74="",$F74="",$F74&gt;an_final,$O74=FALSE),"",IF($H74="",CS_STR_RO_ALT2*$G74/P74,CS_STR_RO_ALT2*$H74))</f>
        <v/>
      </c>
      <c r="K74" s="375"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143">
        <v>66</v>
      </c>
      <c r="B75" s="6"/>
      <c r="C75" s="6"/>
      <c r="D75" s="65"/>
      <c r="E75" s="217"/>
      <c r="F75" s="216"/>
      <c r="G75" s="216"/>
      <c r="H75" s="216"/>
      <c r="I75" s="16" t="str">
        <f t="shared" si="9"/>
        <v/>
      </c>
      <c r="J75" s="16" t="str">
        <f t="shared" si="10"/>
        <v/>
      </c>
      <c r="K75" s="375" t="str">
        <f t="shared" si="11"/>
        <v/>
      </c>
      <c r="L75" s="58" t="str">
        <f t="shared" si="12"/>
        <v/>
      </c>
      <c r="M75" s="376" t="str">
        <f t="shared" si="13"/>
        <v/>
      </c>
      <c r="N75" s="58" t="str">
        <f t="shared" si="14"/>
        <v/>
      </c>
      <c r="O75" s="349" t="b">
        <f t="shared" si="15"/>
        <v>0</v>
      </c>
      <c r="P75" s="350">
        <f t="shared" si="16"/>
        <v>1</v>
      </c>
    </row>
    <row r="76" spans="1:16">
      <c r="A76" s="143">
        <v>67</v>
      </c>
      <c r="B76" s="6"/>
      <c r="C76" s="6"/>
      <c r="D76" s="65"/>
      <c r="E76" s="217"/>
      <c r="F76" s="216"/>
      <c r="G76" s="216"/>
      <c r="H76" s="216"/>
      <c r="I76" s="16" t="str">
        <f t="shared" si="9"/>
        <v/>
      </c>
      <c r="J76" s="16" t="str">
        <f t="shared" si="10"/>
        <v/>
      </c>
      <c r="K76" s="375" t="str">
        <f t="shared" si="11"/>
        <v/>
      </c>
      <c r="L76" s="58" t="str">
        <f t="shared" si="12"/>
        <v/>
      </c>
      <c r="M76" s="376" t="str">
        <f t="shared" si="13"/>
        <v/>
      </c>
      <c r="N76" s="58" t="str">
        <f t="shared" si="14"/>
        <v/>
      </c>
      <c r="O76" s="349" t="b">
        <f t="shared" si="15"/>
        <v>0</v>
      </c>
      <c r="P76" s="350">
        <f t="shared" si="16"/>
        <v>1</v>
      </c>
    </row>
    <row r="77" spans="1:16">
      <c r="A77" s="143">
        <v>68</v>
      </c>
      <c r="B77" s="6"/>
      <c r="C77" s="6"/>
      <c r="D77" s="65"/>
      <c r="E77" s="217"/>
      <c r="F77" s="216"/>
      <c r="G77" s="216"/>
      <c r="H77" s="216"/>
      <c r="I77" s="16" t="str">
        <f t="shared" si="9"/>
        <v/>
      </c>
      <c r="J77" s="16" t="str">
        <f t="shared" si="10"/>
        <v/>
      </c>
      <c r="K77" s="375" t="str">
        <f t="shared" si="11"/>
        <v/>
      </c>
      <c r="L77" s="58" t="str">
        <f t="shared" si="12"/>
        <v/>
      </c>
      <c r="M77" s="376" t="str">
        <f t="shared" si="13"/>
        <v/>
      </c>
      <c r="N77" s="58" t="str">
        <f t="shared" si="14"/>
        <v/>
      </c>
      <c r="O77" s="349" t="b">
        <f t="shared" si="15"/>
        <v>0</v>
      </c>
      <c r="P77" s="350">
        <f t="shared" si="16"/>
        <v>1</v>
      </c>
    </row>
    <row r="78" spans="1:16">
      <c r="A78" s="143">
        <v>69</v>
      </c>
      <c r="B78" s="6"/>
      <c r="C78" s="6"/>
      <c r="D78" s="65"/>
      <c r="E78" s="217"/>
      <c r="F78" s="216"/>
      <c r="G78" s="216"/>
      <c r="H78" s="216"/>
      <c r="I78" s="16" t="str">
        <f t="shared" si="9"/>
        <v/>
      </c>
      <c r="J78" s="16" t="str">
        <f t="shared" si="10"/>
        <v/>
      </c>
      <c r="K78" s="375" t="str">
        <f t="shared" si="11"/>
        <v/>
      </c>
      <c r="L78" s="58" t="str">
        <f t="shared" si="12"/>
        <v/>
      </c>
      <c r="M78" s="376" t="str">
        <f t="shared" si="13"/>
        <v/>
      </c>
      <c r="N78" s="58" t="str">
        <f t="shared" si="14"/>
        <v/>
      </c>
      <c r="O78" s="349" t="b">
        <f t="shared" si="15"/>
        <v>0</v>
      </c>
      <c r="P78" s="350">
        <f t="shared" si="16"/>
        <v>1</v>
      </c>
    </row>
    <row r="79" spans="1:16">
      <c r="A79" s="143">
        <v>70</v>
      </c>
      <c r="B79" s="6"/>
      <c r="C79" s="6"/>
      <c r="D79" s="65"/>
      <c r="E79" s="217"/>
      <c r="F79" s="216"/>
      <c r="G79" s="216"/>
      <c r="H79" s="216"/>
      <c r="I79" s="16" t="str">
        <f t="shared" si="9"/>
        <v/>
      </c>
      <c r="J79" s="16" t="str">
        <f t="shared" si="10"/>
        <v/>
      </c>
      <c r="K79" s="375" t="str">
        <f t="shared" si="11"/>
        <v/>
      </c>
      <c r="L79" s="58" t="str">
        <f t="shared" si="12"/>
        <v/>
      </c>
      <c r="M79" s="376" t="str">
        <f t="shared" si="13"/>
        <v/>
      </c>
      <c r="N79" s="58" t="str">
        <f t="shared" si="14"/>
        <v/>
      </c>
      <c r="O79" s="349" t="b">
        <f t="shared" si="15"/>
        <v>0</v>
      </c>
      <c r="P79" s="350">
        <f t="shared" si="16"/>
        <v>1</v>
      </c>
    </row>
    <row r="80" spans="1:16">
      <c r="A80" s="143">
        <v>71</v>
      </c>
      <c r="B80" s="6"/>
      <c r="C80" s="6"/>
      <c r="D80" s="65"/>
      <c r="E80" s="217"/>
      <c r="F80" s="216"/>
      <c r="G80" s="216"/>
      <c r="H80" s="216"/>
      <c r="I80" s="16" t="str">
        <f t="shared" si="9"/>
        <v/>
      </c>
      <c r="J80" s="16" t="str">
        <f t="shared" si="10"/>
        <v/>
      </c>
      <c r="K80" s="375" t="str">
        <f t="shared" si="11"/>
        <v/>
      </c>
      <c r="L80" s="58" t="str">
        <f t="shared" si="12"/>
        <v/>
      </c>
      <c r="M80" s="376" t="str">
        <f t="shared" si="13"/>
        <v/>
      </c>
      <c r="N80" s="58" t="str">
        <f t="shared" si="14"/>
        <v/>
      </c>
      <c r="O80" s="349" t="b">
        <f t="shared" si="15"/>
        <v>0</v>
      </c>
      <c r="P80" s="350">
        <f t="shared" si="16"/>
        <v>1</v>
      </c>
    </row>
    <row r="81" spans="1:16">
      <c r="A81" s="143">
        <v>72</v>
      </c>
      <c r="B81" s="6"/>
      <c r="C81" s="6"/>
      <c r="D81" s="65"/>
      <c r="E81" s="217"/>
      <c r="F81" s="216"/>
      <c r="G81" s="216"/>
      <c r="H81" s="216"/>
      <c r="I81" s="16" t="str">
        <f t="shared" si="9"/>
        <v/>
      </c>
      <c r="J81" s="16" t="str">
        <f t="shared" si="10"/>
        <v/>
      </c>
      <c r="K81" s="375" t="str">
        <f t="shared" si="11"/>
        <v/>
      </c>
      <c r="L81" s="58" t="str">
        <f t="shared" si="12"/>
        <v/>
      </c>
      <c r="M81" s="376" t="str">
        <f t="shared" si="13"/>
        <v/>
      </c>
      <c r="N81" s="58" t="str">
        <f t="shared" si="14"/>
        <v/>
      </c>
      <c r="O81" s="349" t="b">
        <f t="shared" si="15"/>
        <v>0</v>
      </c>
      <c r="P81" s="350">
        <f t="shared" si="16"/>
        <v>1</v>
      </c>
    </row>
    <row r="82" spans="1:16">
      <c r="A82" s="143">
        <v>73</v>
      </c>
      <c r="B82" s="6"/>
      <c r="C82" s="6"/>
      <c r="D82" s="65"/>
      <c r="E82" s="217"/>
      <c r="F82" s="216"/>
      <c r="G82" s="216"/>
      <c r="H82" s="216"/>
      <c r="I82" s="16" t="str">
        <f t="shared" si="9"/>
        <v/>
      </c>
      <c r="J82" s="16" t="str">
        <f t="shared" si="10"/>
        <v/>
      </c>
      <c r="K82" s="375" t="str">
        <f t="shared" si="11"/>
        <v/>
      </c>
      <c r="L82" s="58" t="str">
        <f t="shared" si="12"/>
        <v/>
      </c>
      <c r="M82" s="376" t="str">
        <f t="shared" si="13"/>
        <v/>
      </c>
      <c r="N82" s="58" t="str">
        <f t="shared" si="14"/>
        <v/>
      </c>
      <c r="O82" s="349" t="b">
        <f t="shared" si="15"/>
        <v>0</v>
      </c>
      <c r="P82" s="350">
        <f t="shared" si="16"/>
        <v>1</v>
      </c>
    </row>
    <row r="83" spans="1:16">
      <c r="A83" s="143">
        <v>74</v>
      </c>
      <c r="B83" s="6"/>
      <c r="C83" s="6"/>
      <c r="D83" s="65"/>
      <c r="E83" s="217"/>
      <c r="F83" s="216"/>
      <c r="G83" s="216"/>
      <c r="H83" s="216"/>
      <c r="I83" s="16" t="str">
        <f t="shared" si="9"/>
        <v/>
      </c>
      <c r="J83" s="16" t="str">
        <f t="shared" si="10"/>
        <v/>
      </c>
      <c r="K83" s="375" t="str">
        <f t="shared" si="11"/>
        <v/>
      </c>
      <c r="L83" s="58" t="str">
        <f t="shared" si="12"/>
        <v/>
      </c>
      <c r="M83" s="376" t="str">
        <f t="shared" si="13"/>
        <v/>
      </c>
      <c r="N83" s="58" t="str">
        <f t="shared" si="14"/>
        <v/>
      </c>
      <c r="O83" s="349" t="b">
        <f t="shared" si="15"/>
        <v>0</v>
      </c>
      <c r="P83" s="350">
        <f t="shared" si="16"/>
        <v>1</v>
      </c>
    </row>
    <row r="84" spans="1:16">
      <c r="A84" s="143">
        <v>75</v>
      </c>
      <c r="B84" s="6"/>
      <c r="C84" s="6"/>
      <c r="D84" s="65"/>
      <c r="E84" s="217"/>
      <c r="F84" s="216"/>
      <c r="G84" s="216"/>
      <c r="H84" s="216"/>
      <c r="I84" s="16" t="str">
        <f t="shared" si="9"/>
        <v/>
      </c>
      <c r="J84" s="16" t="str">
        <f t="shared" si="10"/>
        <v/>
      </c>
      <c r="K84" s="375" t="str">
        <f t="shared" si="11"/>
        <v/>
      </c>
      <c r="L84" s="58" t="str">
        <f t="shared" si="12"/>
        <v/>
      </c>
      <c r="M84" s="376" t="str">
        <f t="shared" si="13"/>
        <v/>
      </c>
      <c r="N84" s="58" t="str">
        <f t="shared" si="14"/>
        <v/>
      </c>
      <c r="O84" s="349" t="b">
        <f t="shared" si="15"/>
        <v>0</v>
      </c>
      <c r="P84" s="350">
        <f t="shared" si="16"/>
        <v>1</v>
      </c>
    </row>
    <row r="85" spans="1:16">
      <c r="A85" s="143">
        <v>76</v>
      </c>
      <c r="B85" s="6"/>
      <c r="C85" s="6"/>
      <c r="D85" s="65"/>
      <c r="E85" s="217"/>
      <c r="F85" s="216"/>
      <c r="G85" s="216"/>
      <c r="H85" s="216"/>
      <c r="I85" s="16" t="str">
        <f t="shared" si="9"/>
        <v/>
      </c>
      <c r="J85" s="16" t="str">
        <f t="shared" si="10"/>
        <v/>
      </c>
      <c r="K85" s="375" t="str">
        <f t="shared" si="11"/>
        <v/>
      </c>
      <c r="L85" s="58" t="str">
        <f t="shared" si="12"/>
        <v/>
      </c>
      <c r="M85" s="376" t="str">
        <f t="shared" si="13"/>
        <v/>
      </c>
      <c r="N85" s="58" t="str">
        <f t="shared" si="14"/>
        <v/>
      </c>
      <c r="O85" s="349" t="b">
        <f t="shared" si="15"/>
        <v>0</v>
      </c>
      <c r="P85" s="350">
        <f t="shared" si="16"/>
        <v>1</v>
      </c>
    </row>
    <row r="86" spans="1:16">
      <c r="A86" s="143">
        <v>77</v>
      </c>
      <c r="B86" s="6"/>
      <c r="C86" s="6"/>
      <c r="D86" s="65"/>
      <c r="E86" s="217"/>
      <c r="F86" s="216"/>
      <c r="G86" s="216"/>
      <c r="H86" s="216"/>
      <c r="I86" s="16" t="str">
        <f t="shared" si="9"/>
        <v/>
      </c>
      <c r="J86" s="16" t="str">
        <f t="shared" si="10"/>
        <v/>
      </c>
      <c r="K86" s="375" t="str">
        <f t="shared" si="11"/>
        <v/>
      </c>
      <c r="L86" s="58" t="str">
        <f t="shared" si="12"/>
        <v/>
      </c>
      <c r="M86" s="376" t="str">
        <f t="shared" si="13"/>
        <v/>
      </c>
      <c r="N86" s="58" t="str">
        <f t="shared" si="14"/>
        <v/>
      </c>
      <c r="O86" s="349" t="b">
        <f t="shared" si="15"/>
        <v>0</v>
      </c>
      <c r="P86" s="350">
        <f t="shared" si="16"/>
        <v>1</v>
      </c>
    </row>
    <row r="87" spans="1:16">
      <c r="A87" s="143">
        <v>78</v>
      </c>
      <c r="B87" s="6"/>
      <c r="C87" s="6"/>
      <c r="D87" s="65"/>
      <c r="E87" s="217"/>
      <c r="F87" s="216"/>
      <c r="G87" s="216"/>
      <c r="H87" s="216"/>
      <c r="I87" s="16" t="str">
        <f t="shared" si="9"/>
        <v/>
      </c>
      <c r="J87" s="16" t="str">
        <f t="shared" si="10"/>
        <v/>
      </c>
      <c r="K87" s="375" t="str">
        <f t="shared" si="11"/>
        <v/>
      </c>
      <c r="L87" s="58" t="str">
        <f t="shared" si="12"/>
        <v/>
      </c>
      <c r="M87" s="376" t="str">
        <f t="shared" si="13"/>
        <v/>
      </c>
      <c r="N87" s="58" t="str">
        <f t="shared" si="14"/>
        <v/>
      </c>
      <c r="O87" s="349" t="b">
        <f t="shared" si="15"/>
        <v>0</v>
      </c>
      <c r="P87" s="350">
        <f t="shared" si="16"/>
        <v>1</v>
      </c>
    </row>
    <row r="88" spans="1:16">
      <c r="A88" s="143">
        <v>79</v>
      </c>
      <c r="B88" s="6"/>
      <c r="C88" s="6"/>
      <c r="D88" s="65"/>
      <c r="E88" s="217"/>
      <c r="F88" s="216"/>
      <c r="G88" s="216"/>
      <c r="H88" s="216"/>
      <c r="I88" s="16" t="str">
        <f t="shared" si="9"/>
        <v/>
      </c>
      <c r="J88" s="16" t="str">
        <f t="shared" si="10"/>
        <v/>
      </c>
      <c r="K88" s="375" t="str">
        <f t="shared" si="11"/>
        <v/>
      </c>
      <c r="L88" s="58" t="str">
        <f t="shared" si="12"/>
        <v/>
      </c>
      <c r="M88" s="376" t="str">
        <f t="shared" si="13"/>
        <v/>
      </c>
      <c r="N88" s="58" t="str">
        <f t="shared" si="14"/>
        <v/>
      </c>
      <c r="O88" s="349" t="b">
        <f t="shared" si="15"/>
        <v>0</v>
      </c>
      <c r="P88" s="350">
        <f t="shared" si="16"/>
        <v>1</v>
      </c>
    </row>
    <row r="89" spans="1:16">
      <c r="A89" s="143">
        <v>80</v>
      </c>
      <c r="B89" s="6"/>
      <c r="C89" s="6"/>
      <c r="D89" s="65"/>
      <c r="E89" s="217"/>
      <c r="F89" s="216"/>
      <c r="G89" s="216"/>
      <c r="H89" s="216"/>
      <c r="I89" s="16" t="str">
        <f t="shared" si="9"/>
        <v/>
      </c>
      <c r="J89" s="16" t="str">
        <f t="shared" si="10"/>
        <v/>
      </c>
      <c r="K89" s="375" t="str">
        <f t="shared" si="11"/>
        <v/>
      </c>
      <c r="L89" s="58" t="str">
        <f t="shared" si="12"/>
        <v/>
      </c>
      <c r="M89" s="376" t="str">
        <f t="shared" si="13"/>
        <v/>
      </c>
      <c r="N89" s="58" t="str">
        <f t="shared" si="14"/>
        <v/>
      </c>
      <c r="O89" s="349" t="b">
        <f t="shared" si="15"/>
        <v>0</v>
      </c>
      <c r="P89" s="350">
        <f t="shared" si="16"/>
        <v>1</v>
      </c>
    </row>
    <row r="90" spans="1:16">
      <c r="A90" s="143">
        <v>81</v>
      </c>
      <c r="B90" s="6"/>
      <c r="C90" s="6"/>
      <c r="D90" s="65"/>
      <c r="E90" s="217"/>
      <c r="F90" s="216"/>
      <c r="G90" s="216"/>
      <c r="H90" s="216"/>
      <c r="I90" s="16" t="str">
        <f t="shared" si="9"/>
        <v/>
      </c>
      <c r="J90" s="16" t="str">
        <f t="shared" si="10"/>
        <v/>
      </c>
      <c r="K90" s="375" t="str">
        <f t="shared" si="11"/>
        <v/>
      </c>
      <c r="L90" s="58" t="str">
        <f t="shared" si="12"/>
        <v/>
      </c>
      <c r="M90" s="376" t="str">
        <f t="shared" si="13"/>
        <v/>
      </c>
      <c r="N90" s="58" t="str">
        <f t="shared" si="14"/>
        <v/>
      </c>
      <c r="O90" s="349" t="b">
        <f t="shared" si="15"/>
        <v>0</v>
      </c>
      <c r="P90" s="350">
        <f t="shared" si="16"/>
        <v>1</v>
      </c>
    </row>
    <row r="91" spans="1:16">
      <c r="A91" s="143">
        <v>82</v>
      </c>
      <c r="B91" s="6"/>
      <c r="C91" s="6"/>
      <c r="D91" s="65"/>
      <c r="E91" s="217"/>
      <c r="F91" s="216"/>
      <c r="G91" s="216"/>
      <c r="H91" s="216"/>
      <c r="I91" s="16" t="str">
        <f t="shared" si="9"/>
        <v/>
      </c>
      <c r="J91" s="16" t="str">
        <f t="shared" si="10"/>
        <v/>
      </c>
      <c r="K91" s="375" t="str">
        <f t="shared" si="11"/>
        <v/>
      </c>
      <c r="L91" s="58" t="str">
        <f t="shared" si="12"/>
        <v/>
      </c>
      <c r="M91" s="376" t="str">
        <f t="shared" si="13"/>
        <v/>
      </c>
      <c r="N91" s="58" t="str">
        <f t="shared" si="14"/>
        <v/>
      </c>
      <c r="O91" s="349" t="b">
        <f t="shared" si="15"/>
        <v>0</v>
      </c>
      <c r="P91" s="350">
        <f t="shared" si="16"/>
        <v>1</v>
      </c>
    </row>
    <row r="92" spans="1:16">
      <c r="A92" s="143">
        <v>83</v>
      </c>
      <c r="B92" s="6"/>
      <c r="C92" s="6"/>
      <c r="D92" s="65"/>
      <c r="E92" s="217"/>
      <c r="F92" s="216"/>
      <c r="G92" s="216"/>
      <c r="H92" s="216"/>
      <c r="I92" s="16" t="str">
        <f t="shared" si="9"/>
        <v/>
      </c>
      <c r="J92" s="16" t="str">
        <f t="shared" si="10"/>
        <v/>
      </c>
      <c r="K92" s="375" t="str">
        <f t="shared" si="11"/>
        <v/>
      </c>
      <c r="L92" s="58" t="str">
        <f t="shared" si="12"/>
        <v/>
      </c>
      <c r="M92" s="376" t="str">
        <f t="shared" si="13"/>
        <v/>
      </c>
      <c r="N92" s="58" t="str">
        <f t="shared" si="14"/>
        <v/>
      </c>
      <c r="O92" s="349" t="b">
        <f t="shared" si="15"/>
        <v>0</v>
      </c>
      <c r="P92" s="350">
        <f t="shared" si="16"/>
        <v>1</v>
      </c>
    </row>
    <row r="93" spans="1:16">
      <c r="A93" s="143">
        <v>84</v>
      </c>
      <c r="B93" s="6"/>
      <c r="C93" s="6"/>
      <c r="D93" s="65"/>
      <c r="E93" s="217"/>
      <c r="F93" s="216"/>
      <c r="G93" s="216"/>
      <c r="H93" s="216"/>
      <c r="I93" s="16" t="str">
        <f t="shared" si="9"/>
        <v/>
      </c>
      <c r="J93" s="16" t="str">
        <f t="shared" si="10"/>
        <v/>
      </c>
      <c r="K93" s="375" t="str">
        <f t="shared" si="11"/>
        <v/>
      </c>
      <c r="L93" s="58" t="str">
        <f t="shared" si="12"/>
        <v/>
      </c>
      <c r="M93" s="376" t="str">
        <f t="shared" si="13"/>
        <v/>
      </c>
      <c r="N93" s="58" t="str">
        <f t="shared" si="14"/>
        <v/>
      </c>
      <c r="O93" s="349" t="b">
        <f t="shared" si="15"/>
        <v>0</v>
      </c>
      <c r="P93" s="350">
        <f t="shared" si="16"/>
        <v>1</v>
      </c>
    </row>
    <row r="94" spans="1:16">
      <c r="A94" s="143">
        <v>85</v>
      </c>
      <c r="B94" s="6"/>
      <c r="C94" s="6"/>
      <c r="D94" s="65"/>
      <c r="E94" s="217"/>
      <c r="F94" s="216"/>
      <c r="G94" s="216"/>
      <c r="H94" s="216"/>
      <c r="I94" s="16" t="str">
        <f t="shared" si="9"/>
        <v/>
      </c>
      <c r="J94" s="16" t="str">
        <f t="shared" si="10"/>
        <v/>
      </c>
      <c r="K94" s="375" t="str">
        <f t="shared" si="11"/>
        <v/>
      </c>
      <c r="L94" s="58" t="str">
        <f t="shared" si="12"/>
        <v/>
      </c>
      <c r="M94" s="376" t="str">
        <f t="shared" si="13"/>
        <v/>
      </c>
      <c r="N94" s="58" t="str">
        <f t="shared" si="14"/>
        <v/>
      </c>
      <c r="O94" s="349" t="b">
        <f t="shared" si="15"/>
        <v>0</v>
      </c>
      <c r="P94" s="350">
        <f t="shared" si="16"/>
        <v>1</v>
      </c>
    </row>
    <row r="95" spans="1:16">
      <c r="A95" s="143">
        <v>86</v>
      </c>
      <c r="B95" s="6"/>
      <c r="C95" s="6"/>
      <c r="D95" s="65"/>
      <c r="E95" s="217"/>
      <c r="F95" s="216"/>
      <c r="G95" s="216"/>
      <c r="H95" s="216"/>
      <c r="I95" s="16" t="str">
        <f t="shared" si="9"/>
        <v/>
      </c>
      <c r="J95" s="16" t="str">
        <f t="shared" si="10"/>
        <v/>
      </c>
      <c r="K95" s="375" t="str">
        <f t="shared" si="11"/>
        <v/>
      </c>
      <c r="L95" s="58" t="str">
        <f t="shared" si="12"/>
        <v/>
      </c>
      <c r="M95" s="376" t="str">
        <f t="shared" si="13"/>
        <v/>
      </c>
      <c r="N95" s="58" t="str">
        <f t="shared" si="14"/>
        <v/>
      </c>
      <c r="O95" s="349" t="b">
        <f t="shared" si="15"/>
        <v>0</v>
      </c>
      <c r="P95" s="350">
        <f t="shared" si="16"/>
        <v>1</v>
      </c>
    </row>
    <row r="96" spans="1:16">
      <c r="A96" s="143">
        <v>87</v>
      </c>
      <c r="B96" s="6"/>
      <c r="C96" s="6"/>
      <c r="D96" s="65"/>
      <c r="E96" s="217"/>
      <c r="F96" s="216"/>
      <c r="G96" s="216"/>
      <c r="H96" s="216"/>
      <c r="I96" s="16" t="str">
        <f t="shared" si="9"/>
        <v/>
      </c>
      <c r="J96" s="16" t="str">
        <f t="shared" si="10"/>
        <v/>
      </c>
      <c r="K96" s="375" t="str">
        <f t="shared" si="11"/>
        <v/>
      </c>
      <c r="L96" s="58" t="str">
        <f t="shared" si="12"/>
        <v/>
      </c>
      <c r="M96" s="376" t="str">
        <f t="shared" si="13"/>
        <v/>
      </c>
      <c r="N96" s="58" t="str">
        <f t="shared" si="14"/>
        <v/>
      </c>
      <c r="O96" s="349" t="b">
        <f t="shared" si="15"/>
        <v>0</v>
      </c>
      <c r="P96" s="350">
        <f t="shared" si="16"/>
        <v>1</v>
      </c>
    </row>
    <row r="97" spans="1:16">
      <c r="A97" s="143">
        <v>88</v>
      </c>
      <c r="B97" s="6"/>
      <c r="C97" s="6"/>
      <c r="D97" s="65"/>
      <c r="E97" s="217"/>
      <c r="F97" s="216"/>
      <c r="G97" s="216"/>
      <c r="H97" s="216"/>
      <c r="I97" s="16" t="str">
        <f t="shared" si="9"/>
        <v/>
      </c>
      <c r="J97" s="16" t="str">
        <f t="shared" si="10"/>
        <v/>
      </c>
      <c r="K97" s="375" t="str">
        <f t="shared" si="11"/>
        <v/>
      </c>
      <c r="L97" s="58" t="str">
        <f t="shared" si="12"/>
        <v/>
      </c>
      <c r="M97" s="376" t="str">
        <f t="shared" si="13"/>
        <v/>
      </c>
      <c r="N97" s="58" t="str">
        <f t="shared" si="14"/>
        <v/>
      </c>
      <c r="O97" s="349" t="b">
        <f t="shared" si="15"/>
        <v>0</v>
      </c>
      <c r="P97" s="350">
        <f t="shared" si="16"/>
        <v>1</v>
      </c>
    </row>
    <row r="98" spans="1:16">
      <c r="A98" s="143">
        <v>89</v>
      </c>
      <c r="B98" s="6"/>
      <c r="C98" s="6"/>
      <c r="D98" s="65"/>
      <c r="E98" s="217"/>
      <c r="F98" s="216"/>
      <c r="G98" s="216"/>
      <c r="H98" s="216"/>
      <c r="I98" s="16" t="str">
        <f t="shared" si="9"/>
        <v/>
      </c>
      <c r="J98" s="16" t="str">
        <f t="shared" si="10"/>
        <v/>
      </c>
      <c r="K98" s="375" t="str">
        <f t="shared" si="11"/>
        <v/>
      </c>
      <c r="L98" s="58" t="str">
        <f t="shared" si="12"/>
        <v/>
      </c>
      <c r="M98" s="376" t="str">
        <f t="shared" si="13"/>
        <v/>
      </c>
      <c r="N98" s="58" t="str">
        <f t="shared" si="14"/>
        <v/>
      </c>
      <c r="O98" s="349" t="b">
        <f t="shared" si="15"/>
        <v>0</v>
      </c>
      <c r="P98" s="350">
        <f t="shared" si="16"/>
        <v>1</v>
      </c>
    </row>
    <row r="99" spans="1:16">
      <c r="A99" s="143">
        <v>90</v>
      </c>
      <c r="B99" s="6"/>
      <c r="C99" s="6"/>
      <c r="D99" s="65"/>
      <c r="E99" s="217"/>
      <c r="F99" s="216"/>
      <c r="G99" s="216"/>
      <c r="H99" s="216"/>
      <c r="I99" s="16" t="str">
        <f t="shared" si="9"/>
        <v/>
      </c>
      <c r="J99" s="16" t="str">
        <f t="shared" si="10"/>
        <v/>
      </c>
      <c r="K99" s="375" t="str">
        <f t="shared" si="11"/>
        <v/>
      </c>
      <c r="L99" s="58" t="str">
        <f t="shared" si="12"/>
        <v/>
      </c>
      <c r="M99" s="376" t="str">
        <f t="shared" si="13"/>
        <v/>
      </c>
      <c r="N99" s="58" t="str">
        <f t="shared" si="14"/>
        <v/>
      </c>
      <c r="O99" s="349" t="b">
        <f t="shared" si="15"/>
        <v>0</v>
      </c>
      <c r="P99" s="350">
        <f t="shared" si="16"/>
        <v>1</v>
      </c>
    </row>
    <row r="100" spans="1:16">
      <c r="A100" s="143">
        <v>91</v>
      </c>
      <c r="B100" s="6"/>
      <c r="C100" s="6"/>
      <c r="D100" s="65"/>
      <c r="E100" s="217"/>
      <c r="F100" s="216"/>
      <c r="G100" s="216"/>
      <c r="H100" s="216"/>
      <c r="I100" s="16" t="str">
        <f t="shared" si="9"/>
        <v/>
      </c>
      <c r="J100" s="16" t="str">
        <f t="shared" si="10"/>
        <v/>
      </c>
      <c r="K100" s="375" t="str">
        <f t="shared" si="11"/>
        <v/>
      </c>
      <c r="L100" s="58" t="str">
        <f t="shared" si="12"/>
        <v/>
      </c>
      <c r="M100" s="376" t="str">
        <f t="shared" si="13"/>
        <v/>
      </c>
      <c r="N100" s="58" t="str">
        <f t="shared" si="14"/>
        <v/>
      </c>
      <c r="O100" s="349" t="b">
        <f t="shared" si="15"/>
        <v>0</v>
      </c>
      <c r="P100" s="350">
        <f t="shared" si="16"/>
        <v>1</v>
      </c>
    </row>
    <row r="101" spans="1:16">
      <c r="A101" s="143">
        <v>92</v>
      </c>
      <c r="B101" s="6"/>
      <c r="C101" s="6"/>
      <c r="D101" s="65"/>
      <c r="E101" s="217"/>
      <c r="F101" s="216"/>
      <c r="G101" s="216"/>
      <c r="H101" s="216"/>
      <c r="I101" s="16" t="str">
        <f t="shared" si="9"/>
        <v/>
      </c>
      <c r="J101" s="16" t="str">
        <f t="shared" si="10"/>
        <v/>
      </c>
      <c r="K101" s="375" t="str">
        <f t="shared" si="11"/>
        <v/>
      </c>
      <c r="L101" s="58" t="str">
        <f t="shared" si="12"/>
        <v/>
      </c>
      <c r="M101" s="376" t="str">
        <f t="shared" si="13"/>
        <v/>
      </c>
      <c r="N101" s="58" t="str">
        <f t="shared" si="14"/>
        <v/>
      </c>
      <c r="O101" s="349" t="b">
        <f t="shared" si="15"/>
        <v>0</v>
      </c>
      <c r="P101" s="350">
        <f t="shared" si="16"/>
        <v>1</v>
      </c>
    </row>
    <row r="102" spans="1:16">
      <c r="A102" s="143">
        <v>93</v>
      </c>
      <c r="B102" s="6"/>
      <c r="C102" s="6"/>
      <c r="D102" s="65"/>
      <c r="E102" s="217"/>
      <c r="F102" s="216"/>
      <c r="G102" s="216"/>
      <c r="H102" s="216"/>
      <c r="I102" s="16" t="str">
        <f t="shared" si="9"/>
        <v/>
      </c>
      <c r="J102" s="16" t="str">
        <f t="shared" si="10"/>
        <v/>
      </c>
      <c r="K102" s="375" t="str">
        <f t="shared" si="11"/>
        <v/>
      </c>
      <c r="L102" s="58" t="str">
        <f t="shared" si="12"/>
        <v/>
      </c>
      <c r="M102" s="376" t="str">
        <f t="shared" si="13"/>
        <v/>
      </c>
      <c r="N102" s="58" t="str">
        <f t="shared" si="14"/>
        <v/>
      </c>
      <c r="O102" s="349" t="b">
        <f t="shared" si="15"/>
        <v>0</v>
      </c>
      <c r="P102" s="350">
        <f t="shared" si="16"/>
        <v>1</v>
      </c>
    </row>
    <row r="103" spans="1:16">
      <c r="A103" s="143">
        <v>94</v>
      </c>
      <c r="B103" s="6"/>
      <c r="C103" s="6"/>
      <c r="D103" s="65"/>
      <c r="E103" s="217"/>
      <c r="F103" s="216"/>
      <c r="G103" s="216"/>
      <c r="H103" s="216"/>
      <c r="I103" s="16" t="str">
        <f t="shared" si="9"/>
        <v/>
      </c>
      <c r="J103" s="16" t="str">
        <f t="shared" si="10"/>
        <v/>
      </c>
      <c r="K103" s="375" t="str">
        <f t="shared" si="11"/>
        <v/>
      </c>
      <c r="L103" s="58" t="str">
        <f t="shared" si="12"/>
        <v/>
      </c>
      <c r="M103" s="376" t="str">
        <f t="shared" si="13"/>
        <v/>
      </c>
      <c r="N103" s="58" t="str">
        <f t="shared" si="14"/>
        <v/>
      </c>
      <c r="O103" s="349" t="b">
        <f t="shared" si="15"/>
        <v>0</v>
      </c>
      <c r="P103" s="350">
        <f t="shared" si="16"/>
        <v>1</v>
      </c>
    </row>
    <row r="104" spans="1:16">
      <c r="A104" s="143">
        <v>95</v>
      </c>
      <c r="B104" s="6"/>
      <c r="C104" s="6"/>
      <c r="D104" s="65"/>
      <c r="E104" s="217"/>
      <c r="F104" s="216"/>
      <c r="G104" s="216"/>
      <c r="H104" s="216"/>
      <c r="I104" s="16" t="str">
        <f t="shared" si="9"/>
        <v/>
      </c>
      <c r="J104" s="16" t="str">
        <f t="shared" si="10"/>
        <v/>
      </c>
      <c r="K104" s="375" t="str">
        <f t="shared" si="11"/>
        <v/>
      </c>
      <c r="L104" s="58" t="str">
        <f t="shared" si="12"/>
        <v/>
      </c>
      <c r="M104" s="376" t="str">
        <f t="shared" si="13"/>
        <v/>
      </c>
      <c r="N104" s="58" t="str">
        <f t="shared" si="14"/>
        <v/>
      </c>
      <c r="O104" s="349" t="b">
        <f t="shared" si="15"/>
        <v>0</v>
      </c>
      <c r="P104" s="350">
        <f t="shared" si="16"/>
        <v>1</v>
      </c>
    </row>
    <row r="105" spans="1:16">
      <c r="A105" s="143">
        <v>96</v>
      </c>
      <c r="B105" s="6"/>
      <c r="C105" s="6"/>
      <c r="D105" s="65"/>
      <c r="E105" s="217"/>
      <c r="F105" s="216"/>
      <c r="G105" s="216"/>
      <c r="H105" s="216"/>
      <c r="I105" s="16" t="str">
        <f t="shared" si="9"/>
        <v/>
      </c>
      <c r="J105" s="16" t="str">
        <f t="shared" si="10"/>
        <v/>
      </c>
      <c r="K105" s="375" t="str">
        <f t="shared" si="11"/>
        <v/>
      </c>
      <c r="L105" s="58" t="str">
        <f t="shared" si="12"/>
        <v/>
      </c>
      <c r="M105" s="376" t="str">
        <f t="shared" si="13"/>
        <v/>
      </c>
      <c r="N105" s="58" t="str">
        <f t="shared" si="14"/>
        <v/>
      </c>
      <c r="O105" s="349" t="b">
        <f t="shared" si="15"/>
        <v>0</v>
      </c>
      <c r="P105" s="350">
        <f t="shared" si="16"/>
        <v>1</v>
      </c>
    </row>
    <row r="106" spans="1:16">
      <c r="A106" s="143">
        <v>97</v>
      </c>
      <c r="B106" s="6"/>
      <c r="C106" s="6"/>
      <c r="D106" s="65"/>
      <c r="E106" s="217"/>
      <c r="F106" s="216"/>
      <c r="G106" s="216"/>
      <c r="H106" s="216"/>
      <c r="I106" s="16" t="str">
        <f t="shared" si="9"/>
        <v/>
      </c>
      <c r="J106" s="16" t="str">
        <f t="shared" si="10"/>
        <v/>
      </c>
      <c r="K106" s="375" t="str">
        <f t="shared" si="11"/>
        <v/>
      </c>
      <c r="L106" s="58" t="str">
        <f t="shared" si="12"/>
        <v/>
      </c>
      <c r="M106" s="376" t="str">
        <f t="shared" si="13"/>
        <v/>
      </c>
      <c r="N106" s="58" t="str">
        <f t="shared" si="14"/>
        <v/>
      </c>
      <c r="O106" s="349" t="b">
        <f t="shared" si="15"/>
        <v>0</v>
      </c>
      <c r="P106" s="350">
        <f t="shared" si="16"/>
        <v>1</v>
      </c>
    </row>
    <row r="107" spans="1:16">
      <c r="A107" s="143">
        <v>98</v>
      </c>
      <c r="B107" s="6"/>
      <c r="C107" s="6"/>
      <c r="D107" s="65"/>
      <c r="E107" s="217"/>
      <c r="F107" s="216"/>
      <c r="G107" s="216"/>
      <c r="H107" s="216"/>
      <c r="I107" s="16" t="str">
        <f t="shared" si="9"/>
        <v/>
      </c>
      <c r="J107" s="16" t="str">
        <f t="shared" si="10"/>
        <v/>
      </c>
      <c r="K107" s="375" t="str">
        <f t="shared" si="11"/>
        <v/>
      </c>
      <c r="L107" s="58" t="str">
        <f t="shared" si="12"/>
        <v/>
      </c>
      <c r="M107" s="376" t="str">
        <f t="shared" si="13"/>
        <v/>
      </c>
      <c r="N107" s="58" t="str">
        <f t="shared" si="14"/>
        <v/>
      </c>
      <c r="O107" s="349" t="b">
        <f t="shared" si="15"/>
        <v>0</v>
      </c>
      <c r="P107" s="350">
        <f t="shared" si="16"/>
        <v>1</v>
      </c>
    </row>
    <row r="108" spans="1:16">
      <c r="A108" s="143">
        <v>99</v>
      </c>
      <c r="B108" s="6"/>
      <c r="C108" s="6"/>
      <c r="D108" s="65"/>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65"/>
      <c r="E109" s="145"/>
      <c r="F109" s="146"/>
      <c r="G109" s="144"/>
      <c r="H109" s="145"/>
      <c r="I109" s="16" t="str">
        <f t="shared" si="9"/>
        <v/>
      </c>
      <c r="J109" s="16" t="str">
        <f t="shared" si="10"/>
        <v/>
      </c>
    </row>
    <row r="110" spans="1:16">
      <c r="A110" s="143">
        <v>101</v>
      </c>
      <c r="B110" s="144"/>
      <c r="C110" s="144"/>
      <c r="D110" s="65"/>
      <c r="E110" s="145"/>
      <c r="F110" s="146"/>
      <c r="G110" s="144"/>
      <c r="H110" s="145"/>
      <c r="I110" s="16" t="str">
        <f t="shared" si="9"/>
        <v/>
      </c>
      <c r="J110" s="16" t="str">
        <f t="shared" si="10"/>
        <v/>
      </c>
    </row>
    <row r="111" spans="1:16">
      <c r="A111" s="143">
        <v>102</v>
      </c>
      <c r="B111" s="144"/>
      <c r="C111" s="144"/>
      <c r="D111" s="65"/>
      <c r="E111" s="145"/>
      <c r="F111" s="146"/>
      <c r="G111" s="144"/>
      <c r="H111" s="145"/>
      <c r="I111" s="16" t="str">
        <f t="shared" si="9"/>
        <v/>
      </c>
      <c r="J111" s="16" t="str">
        <f t="shared" si="10"/>
        <v/>
      </c>
    </row>
    <row r="112" spans="1:16">
      <c r="A112" s="143">
        <v>103</v>
      </c>
      <c r="B112" s="144"/>
      <c r="C112" s="144"/>
      <c r="D112" s="65"/>
      <c r="E112" s="145"/>
      <c r="F112" s="146"/>
      <c r="G112" s="144"/>
      <c r="H112" s="145"/>
      <c r="I112" s="16" t="str">
        <f t="shared" si="9"/>
        <v/>
      </c>
      <c r="J112" s="16" t="str">
        <f t="shared" si="10"/>
        <v/>
      </c>
    </row>
    <row r="113" spans="1:10">
      <c r="A113" s="143">
        <v>104</v>
      </c>
      <c r="B113" s="144"/>
      <c r="C113" s="144"/>
      <c r="D113" s="65"/>
      <c r="E113" s="145"/>
      <c r="F113" s="146"/>
      <c r="G113" s="144"/>
      <c r="H113" s="145"/>
      <c r="I113" s="16" t="str">
        <f t="shared" si="9"/>
        <v/>
      </c>
      <c r="J113" s="16" t="str">
        <f t="shared" si="10"/>
        <v/>
      </c>
    </row>
    <row r="114" spans="1:10">
      <c r="A114" s="143">
        <v>105</v>
      </c>
      <c r="B114" s="144"/>
      <c r="C114" s="144"/>
      <c r="D114" s="65"/>
      <c r="E114" s="145"/>
      <c r="F114" s="146"/>
      <c r="G114" s="144"/>
      <c r="H114" s="145"/>
      <c r="I114" s="16" t="str">
        <f t="shared" si="9"/>
        <v/>
      </c>
      <c r="J114" s="16" t="str">
        <f t="shared" si="10"/>
        <v/>
      </c>
    </row>
    <row r="115" spans="1:10">
      <c r="A115" s="143">
        <v>106</v>
      </c>
      <c r="B115" s="144"/>
      <c r="C115" s="144"/>
      <c r="D115" s="65"/>
      <c r="E115" s="145"/>
      <c r="F115" s="146"/>
      <c r="G115" s="144"/>
      <c r="H115" s="145"/>
      <c r="I115" s="16" t="str">
        <f t="shared" si="9"/>
        <v/>
      </c>
      <c r="J115" s="16" t="str">
        <f t="shared" si="10"/>
        <v/>
      </c>
    </row>
    <row r="116" spans="1:10">
      <c r="A116" s="143">
        <v>107</v>
      </c>
      <c r="B116" s="144"/>
      <c r="C116" s="144"/>
      <c r="D116" s="65"/>
      <c r="E116" s="145"/>
      <c r="F116" s="146"/>
      <c r="G116" s="144"/>
      <c r="H116" s="145"/>
      <c r="I116" s="16" t="str">
        <f t="shared" si="9"/>
        <v/>
      </c>
      <c r="J116" s="16" t="str">
        <f t="shared" si="10"/>
        <v/>
      </c>
    </row>
    <row r="117" spans="1:10">
      <c r="A117" s="143">
        <v>108</v>
      </c>
      <c r="B117" s="144"/>
      <c r="C117" s="144"/>
      <c r="D117" s="65"/>
      <c r="E117" s="145"/>
      <c r="F117" s="146"/>
      <c r="G117" s="144"/>
      <c r="H117" s="145"/>
      <c r="I117" s="16" t="str">
        <f t="shared" si="9"/>
        <v/>
      </c>
      <c r="J117" s="16" t="str">
        <f t="shared" si="10"/>
        <v/>
      </c>
    </row>
    <row r="118" spans="1:10">
      <c r="A118" s="143">
        <v>109</v>
      </c>
      <c r="B118" s="144"/>
      <c r="C118" s="144"/>
      <c r="D118" s="65"/>
      <c r="E118" s="145"/>
      <c r="F118" s="146"/>
      <c r="G118" s="144"/>
      <c r="H118" s="145"/>
      <c r="I118" s="16" t="str">
        <f t="shared" si="9"/>
        <v/>
      </c>
      <c r="J118" s="16" t="str">
        <f t="shared" si="10"/>
        <v/>
      </c>
    </row>
    <row r="119" spans="1:10">
      <c r="A119" s="143">
        <v>110</v>
      </c>
      <c r="B119" s="144"/>
      <c r="C119" s="144"/>
      <c r="D119" s="65"/>
      <c r="E119" s="145"/>
      <c r="F119" s="146"/>
      <c r="G119" s="144"/>
      <c r="H119" s="145"/>
      <c r="I119" s="16" t="str">
        <f t="shared" si="9"/>
        <v/>
      </c>
      <c r="J119" s="16" t="str">
        <f t="shared" si="10"/>
        <v/>
      </c>
    </row>
    <row r="120" spans="1:10">
      <c r="A120" s="143">
        <v>111</v>
      </c>
      <c r="B120" s="144"/>
      <c r="C120" s="144"/>
      <c r="D120" s="65"/>
      <c r="E120" s="145"/>
      <c r="F120" s="146"/>
      <c r="G120" s="144"/>
      <c r="H120" s="145"/>
      <c r="I120" s="16" t="str">
        <f t="shared" si="9"/>
        <v/>
      </c>
      <c r="J120" s="16" t="str">
        <f t="shared" si="10"/>
        <v/>
      </c>
    </row>
    <row r="121" spans="1:10">
      <c r="A121" s="143">
        <v>112</v>
      </c>
      <c r="B121" s="144"/>
      <c r="C121" s="144"/>
      <c r="D121" s="65"/>
      <c r="E121" s="145"/>
      <c r="F121" s="146"/>
      <c r="G121" s="144"/>
      <c r="H121" s="145"/>
      <c r="I121" s="16" t="str">
        <f t="shared" si="9"/>
        <v/>
      </c>
      <c r="J121" s="16" t="str">
        <f t="shared" si="10"/>
        <v/>
      </c>
    </row>
    <row r="122" spans="1:10">
      <c r="A122" s="143">
        <v>113</v>
      </c>
      <c r="B122" s="144"/>
      <c r="C122" s="144"/>
      <c r="D122" s="65"/>
      <c r="E122" s="145"/>
      <c r="F122" s="146"/>
      <c r="G122" s="144"/>
      <c r="H122" s="145"/>
      <c r="I122" s="16" t="str">
        <f t="shared" si="9"/>
        <v/>
      </c>
      <c r="J122" s="16" t="str">
        <f t="shared" si="10"/>
        <v/>
      </c>
    </row>
    <row r="123" spans="1:10">
      <c r="A123" s="143">
        <v>114</v>
      </c>
      <c r="B123" s="144"/>
      <c r="C123" s="144"/>
      <c r="D123" s="65"/>
      <c r="E123" s="145"/>
      <c r="F123" s="146"/>
      <c r="G123" s="144"/>
      <c r="H123" s="145"/>
      <c r="I123" s="16" t="str">
        <f t="shared" si="9"/>
        <v/>
      </c>
      <c r="J123" s="16" t="str">
        <f t="shared" si="10"/>
        <v/>
      </c>
    </row>
    <row r="124" spans="1:10">
      <c r="A124" s="143">
        <v>115</v>
      </c>
      <c r="B124" s="144"/>
      <c r="C124" s="144"/>
      <c r="D124" s="65"/>
      <c r="E124" s="145"/>
      <c r="F124" s="146"/>
      <c r="G124" s="144"/>
      <c r="H124" s="145"/>
      <c r="I124" s="16" t="str">
        <f t="shared" si="9"/>
        <v/>
      </c>
      <c r="J124" s="16" t="str">
        <f t="shared" si="10"/>
        <v/>
      </c>
    </row>
    <row r="125" spans="1:10">
      <c r="A125" s="143">
        <v>116</v>
      </c>
      <c r="B125" s="144"/>
      <c r="C125" s="144"/>
      <c r="D125" s="65"/>
      <c r="E125" s="145"/>
      <c r="F125" s="146"/>
      <c r="G125" s="144"/>
      <c r="H125" s="145"/>
      <c r="I125" s="16" t="str">
        <f t="shared" si="9"/>
        <v/>
      </c>
      <c r="J125" s="16" t="str">
        <f t="shared" si="10"/>
        <v/>
      </c>
    </row>
    <row r="126" spans="1:10">
      <c r="A126" s="143">
        <v>117</v>
      </c>
      <c r="B126" s="144"/>
      <c r="C126" s="144"/>
      <c r="D126" s="65"/>
      <c r="E126" s="145"/>
      <c r="F126" s="146"/>
      <c r="G126" s="144"/>
      <c r="H126" s="145"/>
      <c r="I126" s="16" t="str">
        <f t="shared" si="9"/>
        <v/>
      </c>
      <c r="J126" s="16" t="str">
        <f t="shared" si="10"/>
        <v/>
      </c>
    </row>
    <row r="127" spans="1:10">
      <c r="A127" s="143">
        <v>118</v>
      </c>
      <c r="B127" s="144"/>
      <c r="C127" s="144"/>
      <c r="D127" s="65"/>
      <c r="E127" s="145"/>
      <c r="F127" s="146"/>
      <c r="G127" s="144"/>
      <c r="H127" s="145"/>
      <c r="I127" s="16" t="str">
        <f t="shared" si="9"/>
        <v/>
      </c>
      <c r="J127" s="16" t="str">
        <f t="shared" si="10"/>
        <v/>
      </c>
    </row>
    <row r="128" spans="1:10">
      <c r="A128" s="143">
        <v>119</v>
      </c>
      <c r="B128" s="144"/>
      <c r="C128" s="144"/>
      <c r="D128" s="65"/>
      <c r="E128" s="145"/>
      <c r="F128" s="146"/>
      <c r="G128" s="144"/>
      <c r="H128" s="145"/>
      <c r="I128" s="16" t="str">
        <f t="shared" si="9"/>
        <v/>
      </c>
      <c r="J128" s="16" t="str">
        <f t="shared" si="10"/>
        <v/>
      </c>
    </row>
    <row r="129" spans="1:10">
      <c r="A129" s="143">
        <v>120</v>
      </c>
      <c r="B129" s="144"/>
      <c r="C129" s="144"/>
      <c r="D129" s="65"/>
      <c r="E129" s="145"/>
      <c r="F129" s="146"/>
      <c r="G129" s="144"/>
      <c r="H129" s="145"/>
      <c r="I129" s="16" t="str">
        <f t="shared" si="9"/>
        <v/>
      </c>
      <c r="J129" s="16" t="str">
        <f t="shared" si="10"/>
        <v/>
      </c>
    </row>
    <row r="130" spans="1:10">
      <c r="A130" s="143">
        <v>121</v>
      </c>
      <c r="B130" s="144"/>
      <c r="C130" s="144"/>
      <c r="D130" s="65"/>
      <c r="E130" s="145"/>
      <c r="F130" s="146"/>
      <c r="G130" s="144"/>
      <c r="H130" s="145"/>
      <c r="I130" s="16" t="str">
        <f t="shared" si="9"/>
        <v/>
      </c>
      <c r="J130" s="16" t="str">
        <f t="shared" si="10"/>
        <v/>
      </c>
    </row>
    <row r="131" spans="1:10">
      <c r="A131" s="143">
        <v>122</v>
      </c>
      <c r="B131" s="144"/>
      <c r="C131" s="144"/>
      <c r="D131" s="65"/>
      <c r="E131" s="145"/>
      <c r="F131" s="146"/>
      <c r="G131" s="144"/>
      <c r="H131" s="145"/>
      <c r="I131" s="16" t="str">
        <f t="shared" si="9"/>
        <v/>
      </c>
      <c r="J131" s="16" t="str">
        <f t="shared" si="10"/>
        <v/>
      </c>
    </row>
    <row r="132" spans="1:10">
      <c r="A132" s="143">
        <v>123</v>
      </c>
      <c r="B132" s="144"/>
      <c r="C132" s="144"/>
      <c r="D132" s="65"/>
      <c r="E132" s="145"/>
      <c r="F132" s="146"/>
      <c r="G132" s="144"/>
      <c r="H132" s="145"/>
      <c r="I132" s="16" t="str">
        <f t="shared" si="9"/>
        <v/>
      </c>
      <c r="J132" s="16" t="str">
        <f t="shared" si="10"/>
        <v/>
      </c>
    </row>
    <row r="133" spans="1:10">
      <c r="A133" s="143">
        <v>124</v>
      </c>
      <c r="B133" s="144"/>
      <c r="C133" s="144"/>
      <c r="D133" s="65"/>
      <c r="E133" s="145"/>
      <c r="F133" s="146"/>
      <c r="G133" s="144"/>
      <c r="H133" s="145"/>
      <c r="I133" s="16" t="str">
        <f t="shared" si="9"/>
        <v/>
      </c>
      <c r="J133" s="16" t="str">
        <f t="shared" si="10"/>
        <v/>
      </c>
    </row>
    <row r="134" spans="1:10">
      <c r="A134" s="143">
        <v>125</v>
      </c>
      <c r="B134" s="144"/>
      <c r="C134" s="144"/>
      <c r="D134" s="65"/>
      <c r="E134" s="145"/>
      <c r="F134" s="146"/>
      <c r="G134" s="144"/>
      <c r="H134" s="145"/>
      <c r="I134" s="16" t="str">
        <f t="shared" si="9"/>
        <v/>
      </c>
      <c r="J134" s="16" t="str">
        <f t="shared" si="10"/>
        <v/>
      </c>
    </row>
    <row r="135" spans="1:10">
      <c r="A135" s="143">
        <v>126</v>
      </c>
      <c r="B135" s="144"/>
      <c r="C135" s="144"/>
      <c r="D135" s="65"/>
      <c r="E135" s="145"/>
      <c r="F135" s="146"/>
      <c r="G135" s="144"/>
      <c r="H135" s="145"/>
      <c r="I135" s="16" t="str">
        <f t="shared" si="9"/>
        <v/>
      </c>
      <c r="J135" s="16" t="str">
        <f t="shared" si="10"/>
        <v/>
      </c>
    </row>
    <row r="136" spans="1:10">
      <c r="A136" s="143">
        <v>127</v>
      </c>
      <c r="B136" s="144"/>
      <c r="C136" s="144"/>
      <c r="D136" s="65"/>
      <c r="E136" s="145"/>
      <c r="F136" s="146"/>
      <c r="G136" s="144"/>
      <c r="H136" s="145"/>
      <c r="I136" s="16" t="str">
        <f t="shared" si="9"/>
        <v/>
      </c>
      <c r="J136" s="16" t="str">
        <f t="shared" si="10"/>
        <v/>
      </c>
    </row>
    <row r="137" spans="1:10">
      <c r="A137" s="143">
        <v>128</v>
      </c>
      <c r="B137" s="144"/>
      <c r="C137" s="144"/>
      <c r="D137" s="65"/>
      <c r="E137" s="145"/>
      <c r="F137" s="146"/>
      <c r="G137" s="144"/>
      <c r="H137" s="145"/>
      <c r="I137" s="16" t="str">
        <f t="shared" si="9"/>
        <v/>
      </c>
      <c r="J137" s="16" t="str">
        <f t="shared" si="10"/>
        <v/>
      </c>
    </row>
    <row r="138" spans="1:10">
      <c r="A138" s="143">
        <v>129</v>
      </c>
      <c r="B138" s="144"/>
      <c r="C138" s="144"/>
      <c r="D138" s="65"/>
      <c r="E138" s="145"/>
      <c r="F138" s="146"/>
      <c r="G138" s="144"/>
      <c r="H138" s="145"/>
      <c r="I138" s="16" t="str">
        <f t="shared" ref="I138:I201" si="17">IF(OR($B138="",$C138="",$D138="",$E138="",$F138&lt;an_initial,$F138&gt;an_final,$O138=FALSE),"",IF($H138="",CS_STR_RO_ALT2*$G138/P138,CS_STR_RO_ALT2*$H138))</f>
        <v/>
      </c>
      <c r="J138" s="16" t="str">
        <f t="shared" ref="J138:J201" si="18">IF(OR($B138="",$C138="",$D138="",$E138="",$F138="",$F138&gt;an_final,$O138=FALSE),"",IF($H138="",CS_STR_RO_ALT2*$G138/P138,CS_STR_RO_ALT2*$H138))</f>
        <v/>
      </c>
    </row>
    <row r="139" spans="1:10">
      <c r="A139" s="143">
        <v>130</v>
      </c>
      <c r="B139" s="144"/>
      <c r="C139" s="144"/>
      <c r="D139" s="65"/>
      <c r="E139" s="145"/>
      <c r="F139" s="146"/>
      <c r="G139" s="144"/>
      <c r="H139" s="145"/>
      <c r="I139" s="16" t="str">
        <f t="shared" si="17"/>
        <v/>
      </c>
      <c r="J139" s="16" t="str">
        <f t="shared" si="18"/>
        <v/>
      </c>
    </row>
    <row r="140" spans="1:10">
      <c r="A140" s="143">
        <v>131</v>
      </c>
      <c r="B140" s="144"/>
      <c r="C140" s="144"/>
      <c r="D140" s="65"/>
      <c r="E140" s="145"/>
      <c r="F140" s="146"/>
      <c r="G140" s="144"/>
      <c r="H140" s="145"/>
      <c r="I140" s="16" t="str">
        <f t="shared" si="17"/>
        <v/>
      </c>
      <c r="J140" s="16" t="str">
        <f t="shared" si="18"/>
        <v/>
      </c>
    </row>
    <row r="141" spans="1:10">
      <c r="A141" s="143">
        <v>132</v>
      </c>
      <c r="B141" s="144"/>
      <c r="C141" s="144"/>
      <c r="D141" s="65"/>
      <c r="E141" s="145"/>
      <c r="F141" s="146"/>
      <c r="G141" s="144"/>
      <c r="H141" s="145"/>
      <c r="I141" s="16" t="str">
        <f t="shared" si="17"/>
        <v/>
      </c>
      <c r="J141" s="16" t="str">
        <f t="shared" si="18"/>
        <v/>
      </c>
    </row>
    <row r="142" spans="1:10">
      <c r="A142" s="143">
        <v>133</v>
      </c>
      <c r="B142" s="144"/>
      <c r="C142" s="144"/>
      <c r="D142" s="65"/>
      <c r="E142" s="145"/>
      <c r="F142" s="146"/>
      <c r="G142" s="144"/>
      <c r="H142" s="145"/>
      <c r="I142" s="16" t="str">
        <f t="shared" si="17"/>
        <v/>
      </c>
      <c r="J142" s="16" t="str">
        <f t="shared" si="18"/>
        <v/>
      </c>
    </row>
    <row r="143" spans="1:10">
      <c r="A143" s="143">
        <v>134</v>
      </c>
      <c r="B143" s="144"/>
      <c r="C143" s="144"/>
      <c r="D143" s="65"/>
      <c r="E143" s="145"/>
      <c r="F143" s="146"/>
      <c r="G143" s="144"/>
      <c r="H143" s="145"/>
      <c r="I143" s="16" t="str">
        <f t="shared" si="17"/>
        <v/>
      </c>
      <c r="J143" s="16" t="str">
        <f t="shared" si="18"/>
        <v/>
      </c>
    </row>
    <row r="144" spans="1:10">
      <c r="A144" s="143">
        <v>135</v>
      </c>
      <c r="B144" s="144"/>
      <c r="C144" s="144"/>
      <c r="D144" s="65"/>
      <c r="E144" s="145"/>
      <c r="F144" s="146"/>
      <c r="G144" s="144"/>
      <c r="H144" s="145"/>
      <c r="I144" s="16" t="str">
        <f t="shared" si="17"/>
        <v/>
      </c>
      <c r="J144" s="16" t="str">
        <f t="shared" si="18"/>
        <v/>
      </c>
    </row>
    <row r="145" spans="1:10">
      <c r="A145" s="143">
        <v>136</v>
      </c>
      <c r="B145" s="144"/>
      <c r="C145" s="144"/>
      <c r="D145" s="65"/>
      <c r="E145" s="145"/>
      <c r="F145" s="146"/>
      <c r="G145" s="144"/>
      <c r="H145" s="145"/>
      <c r="I145" s="16" t="str">
        <f t="shared" si="17"/>
        <v/>
      </c>
      <c r="J145" s="16" t="str">
        <f t="shared" si="18"/>
        <v/>
      </c>
    </row>
    <row r="146" spans="1:10">
      <c r="A146" s="143">
        <v>137</v>
      </c>
      <c r="B146" s="144"/>
      <c r="C146" s="144"/>
      <c r="D146" s="65"/>
      <c r="E146" s="145"/>
      <c r="F146" s="146"/>
      <c r="G146" s="144"/>
      <c r="H146" s="145"/>
      <c r="I146" s="16" t="str">
        <f t="shared" si="17"/>
        <v/>
      </c>
      <c r="J146" s="16" t="str">
        <f t="shared" si="18"/>
        <v/>
      </c>
    </row>
    <row r="147" spans="1:10">
      <c r="A147" s="143">
        <v>138</v>
      </c>
      <c r="B147" s="144"/>
      <c r="C147" s="144"/>
      <c r="D147" s="65"/>
      <c r="E147" s="145"/>
      <c r="F147" s="146"/>
      <c r="G147" s="144"/>
      <c r="H147" s="145"/>
      <c r="I147" s="16" t="str">
        <f t="shared" si="17"/>
        <v/>
      </c>
      <c r="J147" s="16" t="str">
        <f t="shared" si="18"/>
        <v/>
      </c>
    </row>
    <row r="148" spans="1:10">
      <c r="A148" s="143">
        <v>139</v>
      </c>
      <c r="B148" s="144"/>
      <c r="C148" s="144"/>
      <c r="D148" s="65"/>
      <c r="E148" s="145"/>
      <c r="F148" s="146"/>
      <c r="G148" s="144"/>
      <c r="H148" s="145"/>
      <c r="I148" s="16" t="str">
        <f t="shared" si="17"/>
        <v/>
      </c>
      <c r="J148" s="16" t="str">
        <f t="shared" si="18"/>
        <v/>
      </c>
    </row>
    <row r="149" spans="1:10">
      <c r="A149" s="143">
        <v>140</v>
      </c>
      <c r="B149" s="144"/>
      <c r="C149" s="144"/>
      <c r="D149" s="65"/>
      <c r="E149" s="145"/>
      <c r="F149" s="146"/>
      <c r="G149" s="144"/>
      <c r="H149" s="145"/>
      <c r="I149" s="16" t="str">
        <f t="shared" si="17"/>
        <v/>
      </c>
      <c r="J149" s="16" t="str">
        <f t="shared" si="18"/>
        <v/>
      </c>
    </row>
    <row r="150" spans="1:10">
      <c r="A150" s="143">
        <v>141</v>
      </c>
      <c r="B150" s="144"/>
      <c r="C150" s="144"/>
      <c r="D150" s="65"/>
      <c r="E150" s="145"/>
      <c r="F150" s="146"/>
      <c r="G150" s="144"/>
      <c r="H150" s="145"/>
      <c r="I150" s="16" t="str">
        <f t="shared" si="17"/>
        <v/>
      </c>
      <c r="J150" s="16" t="str">
        <f t="shared" si="18"/>
        <v/>
      </c>
    </row>
    <row r="151" spans="1:10">
      <c r="A151" s="143">
        <v>142</v>
      </c>
      <c r="B151" s="144"/>
      <c r="C151" s="144"/>
      <c r="D151" s="65"/>
      <c r="E151" s="145"/>
      <c r="F151" s="146"/>
      <c r="G151" s="144"/>
      <c r="H151" s="145"/>
      <c r="I151" s="16" t="str">
        <f t="shared" si="17"/>
        <v/>
      </c>
      <c r="J151" s="16" t="str">
        <f t="shared" si="18"/>
        <v/>
      </c>
    </row>
    <row r="152" spans="1:10">
      <c r="A152" s="143">
        <v>143</v>
      </c>
      <c r="B152" s="144"/>
      <c r="C152" s="144"/>
      <c r="D152" s="65"/>
      <c r="E152" s="145"/>
      <c r="F152" s="146"/>
      <c r="G152" s="144"/>
      <c r="H152" s="145"/>
      <c r="I152" s="16" t="str">
        <f t="shared" si="17"/>
        <v/>
      </c>
      <c r="J152" s="16" t="str">
        <f t="shared" si="18"/>
        <v/>
      </c>
    </row>
    <row r="153" spans="1:10">
      <c r="A153" s="143">
        <v>144</v>
      </c>
      <c r="B153" s="144"/>
      <c r="C153" s="144"/>
      <c r="D153" s="65"/>
      <c r="E153" s="145"/>
      <c r="F153" s="146"/>
      <c r="G153" s="144"/>
      <c r="H153" s="145"/>
      <c r="I153" s="16" t="str">
        <f t="shared" si="17"/>
        <v/>
      </c>
      <c r="J153" s="16" t="str">
        <f t="shared" si="18"/>
        <v/>
      </c>
    </row>
    <row r="154" spans="1:10">
      <c r="A154" s="143">
        <v>145</v>
      </c>
      <c r="B154" s="144"/>
      <c r="C154" s="144"/>
      <c r="D154" s="65"/>
      <c r="E154" s="145"/>
      <c r="F154" s="146"/>
      <c r="G154" s="144"/>
      <c r="H154" s="145"/>
      <c r="I154" s="16" t="str">
        <f t="shared" si="17"/>
        <v/>
      </c>
      <c r="J154" s="16" t="str">
        <f t="shared" si="18"/>
        <v/>
      </c>
    </row>
    <row r="155" spans="1:10">
      <c r="A155" s="143">
        <v>146</v>
      </c>
      <c r="B155" s="144"/>
      <c r="C155" s="144"/>
      <c r="D155" s="65"/>
      <c r="E155" s="145"/>
      <c r="F155" s="146"/>
      <c r="G155" s="144"/>
      <c r="H155" s="145"/>
      <c r="I155" s="16" t="str">
        <f t="shared" si="17"/>
        <v/>
      </c>
      <c r="J155" s="16" t="str">
        <f t="shared" si="18"/>
        <v/>
      </c>
    </row>
    <row r="156" spans="1:10">
      <c r="A156" s="143">
        <v>147</v>
      </c>
      <c r="B156" s="144"/>
      <c r="C156" s="144"/>
      <c r="D156" s="65"/>
      <c r="E156" s="145"/>
      <c r="F156" s="146"/>
      <c r="G156" s="144"/>
      <c r="H156" s="145"/>
      <c r="I156" s="16" t="str">
        <f t="shared" si="17"/>
        <v/>
      </c>
      <c r="J156" s="16" t="str">
        <f t="shared" si="18"/>
        <v/>
      </c>
    </row>
    <row r="157" spans="1:10">
      <c r="A157" s="143">
        <v>148</v>
      </c>
      <c r="B157" s="144"/>
      <c r="C157" s="144"/>
      <c r="D157" s="65"/>
      <c r="E157" s="145"/>
      <c r="F157" s="146"/>
      <c r="G157" s="144"/>
      <c r="H157" s="145"/>
      <c r="I157" s="16" t="str">
        <f t="shared" si="17"/>
        <v/>
      </c>
      <c r="J157" s="16" t="str">
        <f t="shared" si="18"/>
        <v/>
      </c>
    </row>
    <row r="158" spans="1:10">
      <c r="A158" s="143">
        <v>149</v>
      </c>
      <c r="B158" s="144"/>
      <c r="C158" s="144"/>
      <c r="D158" s="65"/>
      <c r="E158" s="145"/>
      <c r="F158" s="146"/>
      <c r="G158" s="144"/>
      <c r="H158" s="145"/>
      <c r="I158" s="16" t="str">
        <f t="shared" si="17"/>
        <v/>
      </c>
      <c r="J158" s="16" t="str">
        <f t="shared" si="18"/>
        <v/>
      </c>
    </row>
    <row r="159" spans="1:10">
      <c r="A159" s="143">
        <v>150</v>
      </c>
      <c r="B159" s="144"/>
      <c r="C159" s="144"/>
      <c r="D159" s="65"/>
      <c r="E159" s="145"/>
      <c r="F159" s="146"/>
      <c r="G159" s="144"/>
      <c r="H159" s="145"/>
      <c r="I159" s="16" t="str">
        <f t="shared" si="17"/>
        <v/>
      </c>
      <c r="J159" s="16" t="str">
        <f t="shared" si="18"/>
        <v/>
      </c>
    </row>
    <row r="160" spans="1:10">
      <c r="A160" s="143">
        <v>151</v>
      </c>
      <c r="B160" s="144"/>
      <c r="C160" s="144"/>
      <c r="D160" s="65"/>
      <c r="E160" s="145"/>
      <c r="F160" s="146"/>
      <c r="G160" s="144"/>
      <c r="H160" s="145"/>
      <c r="I160" s="16" t="str">
        <f t="shared" si="17"/>
        <v/>
      </c>
      <c r="J160" s="16" t="str">
        <f t="shared" si="18"/>
        <v/>
      </c>
    </row>
    <row r="161" spans="1:10">
      <c r="A161" s="143">
        <v>152</v>
      </c>
      <c r="B161" s="144"/>
      <c r="C161" s="144"/>
      <c r="D161" s="65"/>
      <c r="E161" s="145"/>
      <c r="F161" s="146"/>
      <c r="G161" s="144"/>
      <c r="H161" s="145"/>
      <c r="I161" s="16" t="str">
        <f t="shared" si="17"/>
        <v/>
      </c>
      <c r="J161" s="16" t="str">
        <f t="shared" si="18"/>
        <v/>
      </c>
    </row>
    <row r="162" spans="1:10">
      <c r="A162" s="143">
        <v>153</v>
      </c>
      <c r="B162" s="144"/>
      <c r="C162" s="144"/>
      <c r="D162" s="65"/>
      <c r="E162" s="145"/>
      <c r="F162" s="146"/>
      <c r="G162" s="144"/>
      <c r="H162" s="145"/>
      <c r="I162" s="16" t="str">
        <f t="shared" si="17"/>
        <v/>
      </c>
      <c r="J162" s="16" t="str">
        <f t="shared" si="18"/>
        <v/>
      </c>
    </row>
    <row r="163" spans="1:10">
      <c r="A163" s="143">
        <v>154</v>
      </c>
      <c r="B163" s="144"/>
      <c r="C163" s="144"/>
      <c r="D163" s="65"/>
      <c r="E163" s="145"/>
      <c r="F163" s="146"/>
      <c r="G163" s="144"/>
      <c r="H163" s="145"/>
      <c r="I163" s="16" t="str">
        <f t="shared" si="17"/>
        <v/>
      </c>
      <c r="J163" s="16" t="str">
        <f t="shared" si="18"/>
        <v/>
      </c>
    </row>
    <row r="164" spans="1:10">
      <c r="A164" s="143">
        <v>155</v>
      </c>
      <c r="B164" s="144"/>
      <c r="C164" s="144"/>
      <c r="D164" s="65"/>
      <c r="E164" s="145"/>
      <c r="F164" s="146"/>
      <c r="G164" s="144"/>
      <c r="H164" s="145"/>
      <c r="I164" s="16" t="str">
        <f t="shared" si="17"/>
        <v/>
      </c>
      <c r="J164" s="16" t="str">
        <f t="shared" si="18"/>
        <v/>
      </c>
    </row>
    <row r="165" spans="1:10">
      <c r="A165" s="143">
        <v>156</v>
      </c>
      <c r="B165" s="144"/>
      <c r="C165" s="144"/>
      <c r="D165" s="65"/>
      <c r="E165" s="145"/>
      <c r="F165" s="146"/>
      <c r="G165" s="144"/>
      <c r="H165" s="145"/>
      <c r="I165" s="16" t="str">
        <f t="shared" si="17"/>
        <v/>
      </c>
      <c r="J165" s="16" t="str">
        <f t="shared" si="18"/>
        <v/>
      </c>
    </row>
    <row r="166" spans="1:10">
      <c r="A166" s="143">
        <v>157</v>
      </c>
      <c r="B166" s="144"/>
      <c r="C166" s="144"/>
      <c r="D166" s="65"/>
      <c r="E166" s="145"/>
      <c r="F166" s="146"/>
      <c r="G166" s="144"/>
      <c r="H166" s="145"/>
      <c r="I166" s="16" t="str">
        <f t="shared" si="17"/>
        <v/>
      </c>
      <c r="J166" s="16" t="str">
        <f t="shared" si="18"/>
        <v/>
      </c>
    </row>
    <row r="167" spans="1:10">
      <c r="A167" s="143">
        <v>158</v>
      </c>
      <c r="B167" s="144"/>
      <c r="C167" s="144"/>
      <c r="D167" s="65"/>
      <c r="E167" s="145"/>
      <c r="F167" s="146"/>
      <c r="G167" s="144"/>
      <c r="H167" s="145"/>
      <c r="I167" s="16" t="str">
        <f t="shared" si="17"/>
        <v/>
      </c>
      <c r="J167" s="16" t="str">
        <f t="shared" si="18"/>
        <v/>
      </c>
    </row>
    <row r="168" spans="1:10">
      <c r="A168" s="143">
        <v>159</v>
      </c>
      <c r="B168" s="144"/>
      <c r="C168" s="144"/>
      <c r="D168" s="65"/>
      <c r="E168" s="145"/>
      <c r="F168" s="146"/>
      <c r="G168" s="144"/>
      <c r="H168" s="145"/>
      <c r="I168" s="16" t="str">
        <f t="shared" si="17"/>
        <v/>
      </c>
      <c r="J168" s="16" t="str">
        <f t="shared" si="18"/>
        <v/>
      </c>
    </row>
    <row r="169" spans="1:10">
      <c r="A169" s="143">
        <v>160</v>
      </c>
      <c r="B169" s="144"/>
      <c r="C169" s="144"/>
      <c r="D169" s="65"/>
      <c r="E169" s="145"/>
      <c r="F169" s="146"/>
      <c r="G169" s="144"/>
      <c r="H169" s="145"/>
      <c r="I169" s="16" t="str">
        <f t="shared" si="17"/>
        <v/>
      </c>
      <c r="J169" s="16" t="str">
        <f t="shared" si="18"/>
        <v/>
      </c>
    </row>
    <row r="170" spans="1:10">
      <c r="A170" s="143">
        <v>161</v>
      </c>
      <c r="B170" s="144"/>
      <c r="C170" s="144"/>
      <c r="D170" s="65"/>
      <c r="E170" s="145"/>
      <c r="F170" s="146"/>
      <c r="G170" s="144"/>
      <c r="H170" s="145"/>
      <c r="I170" s="16" t="str">
        <f t="shared" si="17"/>
        <v/>
      </c>
      <c r="J170" s="16" t="str">
        <f t="shared" si="18"/>
        <v/>
      </c>
    </row>
    <row r="171" spans="1:10">
      <c r="A171" s="143">
        <v>162</v>
      </c>
      <c r="B171" s="144"/>
      <c r="C171" s="144"/>
      <c r="D171" s="65"/>
      <c r="E171" s="145"/>
      <c r="F171" s="146"/>
      <c r="G171" s="144"/>
      <c r="H171" s="145"/>
      <c r="I171" s="16" t="str">
        <f t="shared" si="17"/>
        <v/>
      </c>
      <c r="J171" s="16" t="str">
        <f t="shared" si="18"/>
        <v/>
      </c>
    </row>
    <row r="172" spans="1:10">
      <c r="A172" s="143">
        <v>163</v>
      </c>
      <c r="B172" s="144"/>
      <c r="C172" s="144"/>
      <c r="D172" s="65"/>
      <c r="E172" s="145"/>
      <c r="F172" s="146"/>
      <c r="G172" s="144"/>
      <c r="H172" s="145"/>
      <c r="I172" s="16" t="str">
        <f t="shared" si="17"/>
        <v/>
      </c>
      <c r="J172" s="16" t="str">
        <f t="shared" si="18"/>
        <v/>
      </c>
    </row>
    <row r="173" spans="1:10">
      <c r="A173" s="143">
        <v>164</v>
      </c>
      <c r="B173" s="144"/>
      <c r="C173" s="144"/>
      <c r="D173" s="65"/>
      <c r="E173" s="145"/>
      <c r="F173" s="146"/>
      <c r="G173" s="144"/>
      <c r="H173" s="145"/>
      <c r="I173" s="16" t="str">
        <f t="shared" si="17"/>
        <v/>
      </c>
      <c r="J173" s="16" t="str">
        <f t="shared" si="18"/>
        <v/>
      </c>
    </row>
    <row r="174" spans="1:10">
      <c r="A174" s="143">
        <v>165</v>
      </c>
      <c r="B174" s="144"/>
      <c r="C174" s="144"/>
      <c r="D174" s="65"/>
      <c r="E174" s="145"/>
      <c r="F174" s="146"/>
      <c r="G174" s="144"/>
      <c r="H174" s="145"/>
      <c r="I174" s="16" t="str">
        <f t="shared" si="17"/>
        <v/>
      </c>
      <c r="J174" s="16" t="str">
        <f t="shared" si="18"/>
        <v/>
      </c>
    </row>
    <row r="175" spans="1:10">
      <c r="A175" s="143">
        <v>166</v>
      </c>
      <c r="B175" s="144"/>
      <c r="C175" s="144"/>
      <c r="D175" s="65"/>
      <c r="E175" s="145"/>
      <c r="F175" s="146"/>
      <c r="G175" s="144"/>
      <c r="H175" s="145"/>
      <c r="I175" s="16" t="str">
        <f t="shared" si="17"/>
        <v/>
      </c>
      <c r="J175" s="16" t="str">
        <f t="shared" si="18"/>
        <v/>
      </c>
    </row>
    <row r="176" spans="1:10">
      <c r="A176" s="143">
        <v>167</v>
      </c>
      <c r="B176" s="144"/>
      <c r="C176" s="144"/>
      <c r="D176" s="65"/>
      <c r="E176" s="145"/>
      <c r="F176" s="146"/>
      <c r="G176" s="144"/>
      <c r="H176" s="145"/>
      <c r="I176" s="16" t="str">
        <f t="shared" si="17"/>
        <v/>
      </c>
      <c r="J176" s="16" t="str">
        <f t="shared" si="18"/>
        <v/>
      </c>
    </row>
    <row r="177" spans="1:10">
      <c r="A177" s="143">
        <v>168</v>
      </c>
      <c r="B177" s="144"/>
      <c r="C177" s="144"/>
      <c r="D177" s="65"/>
      <c r="E177" s="145"/>
      <c r="F177" s="146"/>
      <c r="G177" s="144"/>
      <c r="H177" s="145"/>
      <c r="I177" s="16" t="str">
        <f t="shared" si="17"/>
        <v/>
      </c>
      <c r="J177" s="16" t="str">
        <f t="shared" si="18"/>
        <v/>
      </c>
    </row>
    <row r="178" spans="1:10">
      <c r="A178" s="143">
        <v>169</v>
      </c>
      <c r="B178" s="144"/>
      <c r="C178" s="144"/>
      <c r="D178" s="65"/>
      <c r="E178" s="145"/>
      <c r="F178" s="146"/>
      <c r="G178" s="144"/>
      <c r="H178" s="145"/>
      <c r="I178" s="16" t="str">
        <f t="shared" si="17"/>
        <v/>
      </c>
      <c r="J178" s="16" t="str">
        <f t="shared" si="18"/>
        <v/>
      </c>
    </row>
    <row r="179" spans="1:10">
      <c r="A179" s="143">
        <v>170</v>
      </c>
      <c r="B179" s="144"/>
      <c r="C179" s="144"/>
      <c r="D179" s="65"/>
      <c r="E179" s="145"/>
      <c r="F179" s="146"/>
      <c r="G179" s="144"/>
      <c r="H179" s="145"/>
      <c r="I179" s="16" t="str">
        <f t="shared" si="17"/>
        <v/>
      </c>
      <c r="J179" s="16" t="str">
        <f t="shared" si="18"/>
        <v/>
      </c>
    </row>
    <row r="180" spans="1:10">
      <c r="A180" s="143">
        <v>171</v>
      </c>
      <c r="B180" s="144"/>
      <c r="C180" s="144"/>
      <c r="D180" s="65"/>
      <c r="E180" s="145"/>
      <c r="F180" s="146"/>
      <c r="G180" s="144"/>
      <c r="H180" s="145"/>
      <c r="I180" s="16" t="str">
        <f t="shared" si="17"/>
        <v/>
      </c>
      <c r="J180" s="16" t="str">
        <f t="shared" si="18"/>
        <v/>
      </c>
    </row>
    <row r="181" spans="1:10">
      <c r="A181" s="143">
        <v>172</v>
      </c>
      <c r="B181" s="144"/>
      <c r="C181" s="144"/>
      <c r="D181" s="65"/>
      <c r="E181" s="145"/>
      <c r="F181" s="146"/>
      <c r="G181" s="144"/>
      <c r="H181" s="145"/>
      <c r="I181" s="16" t="str">
        <f t="shared" si="17"/>
        <v/>
      </c>
      <c r="J181" s="16" t="str">
        <f t="shared" si="18"/>
        <v/>
      </c>
    </row>
    <row r="182" spans="1:10">
      <c r="A182" s="143">
        <v>173</v>
      </c>
      <c r="B182" s="144"/>
      <c r="C182" s="144"/>
      <c r="D182" s="65"/>
      <c r="E182" s="145"/>
      <c r="F182" s="146"/>
      <c r="G182" s="144"/>
      <c r="H182" s="145"/>
      <c r="I182" s="16" t="str">
        <f t="shared" si="17"/>
        <v/>
      </c>
      <c r="J182" s="16" t="str">
        <f t="shared" si="18"/>
        <v/>
      </c>
    </row>
    <row r="183" spans="1:10">
      <c r="A183" s="143">
        <v>174</v>
      </c>
      <c r="B183" s="144"/>
      <c r="C183" s="144"/>
      <c r="D183" s="65"/>
      <c r="E183" s="145"/>
      <c r="F183" s="146"/>
      <c r="G183" s="144"/>
      <c r="H183" s="145"/>
      <c r="I183" s="16" t="str">
        <f t="shared" si="17"/>
        <v/>
      </c>
      <c r="J183" s="16" t="str">
        <f t="shared" si="18"/>
        <v/>
      </c>
    </row>
    <row r="184" spans="1:10">
      <c r="A184" s="143">
        <v>175</v>
      </c>
      <c r="B184" s="144"/>
      <c r="C184" s="144"/>
      <c r="D184" s="65"/>
      <c r="E184" s="145"/>
      <c r="F184" s="146"/>
      <c r="G184" s="144"/>
      <c r="H184" s="145"/>
      <c r="I184" s="16" t="str">
        <f t="shared" si="17"/>
        <v/>
      </c>
      <c r="J184" s="16" t="str">
        <f t="shared" si="18"/>
        <v/>
      </c>
    </row>
    <row r="185" spans="1:10">
      <c r="A185" s="143">
        <v>176</v>
      </c>
      <c r="B185" s="144"/>
      <c r="C185" s="144"/>
      <c r="D185" s="65"/>
      <c r="E185" s="145"/>
      <c r="F185" s="146"/>
      <c r="G185" s="144"/>
      <c r="H185" s="145"/>
      <c r="I185" s="16" t="str">
        <f t="shared" si="17"/>
        <v/>
      </c>
      <c r="J185" s="16" t="str">
        <f t="shared" si="18"/>
        <v/>
      </c>
    </row>
    <row r="186" spans="1:10">
      <c r="A186" s="143">
        <v>177</v>
      </c>
      <c r="B186" s="144"/>
      <c r="C186" s="144"/>
      <c r="D186" s="65"/>
      <c r="E186" s="145"/>
      <c r="F186" s="146"/>
      <c r="G186" s="144"/>
      <c r="H186" s="145"/>
      <c r="I186" s="16" t="str">
        <f t="shared" si="17"/>
        <v/>
      </c>
      <c r="J186" s="16" t="str">
        <f t="shared" si="18"/>
        <v/>
      </c>
    </row>
    <row r="187" spans="1:10">
      <c r="A187" s="143">
        <v>178</v>
      </c>
      <c r="B187" s="144"/>
      <c r="C187" s="144"/>
      <c r="D187" s="65"/>
      <c r="E187" s="145"/>
      <c r="F187" s="146"/>
      <c r="G187" s="144"/>
      <c r="H187" s="145"/>
      <c r="I187" s="16" t="str">
        <f t="shared" si="17"/>
        <v/>
      </c>
      <c r="J187" s="16" t="str">
        <f t="shared" si="18"/>
        <v/>
      </c>
    </row>
    <row r="188" spans="1:10">
      <c r="A188" s="143">
        <v>179</v>
      </c>
      <c r="B188" s="144"/>
      <c r="C188" s="144"/>
      <c r="D188" s="65"/>
      <c r="E188" s="145"/>
      <c r="F188" s="146"/>
      <c r="G188" s="144"/>
      <c r="H188" s="145"/>
      <c r="I188" s="16" t="str">
        <f t="shared" si="17"/>
        <v/>
      </c>
      <c r="J188" s="16" t="str">
        <f t="shared" si="18"/>
        <v/>
      </c>
    </row>
    <row r="189" spans="1:10">
      <c r="A189" s="143">
        <v>180</v>
      </c>
      <c r="B189" s="144"/>
      <c r="C189" s="144"/>
      <c r="D189" s="65"/>
      <c r="E189" s="145"/>
      <c r="F189" s="146"/>
      <c r="G189" s="144"/>
      <c r="H189" s="145"/>
      <c r="I189" s="16" t="str">
        <f t="shared" si="17"/>
        <v/>
      </c>
      <c r="J189" s="16" t="str">
        <f t="shared" si="18"/>
        <v/>
      </c>
    </row>
    <row r="190" spans="1:10">
      <c r="A190" s="143">
        <v>181</v>
      </c>
      <c r="B190" s="144"/>
      <c r="C190" s="144"/>
      <c r="D190" s="65"/>
      <c r="E190" s="145"/>
      <c r="F190" s="146"/>
      <c r="G190" s="144"/>
      <c r="H190" s="145"/>
      <c r="I190" s="16" t="str">
        <f t="shared" si="17"/>
        <v/>
      </c>
      <c r="J190" s="16" t="str">
        <f t="shared" si="18"/>
        <v/>
      </c>
    </row>
    <row r="191" spans="1:10">
      <c r="A191" s="143">
        <v>182</v>
      </c>
      <c r="B191" s="144"/>
      <c r="C191" s="144"/>
      <c r="D191" s="65"/>
      <c r="E191" s="145"/>
      <c r="F191" s="146"/>
      <c r="G191" s="144"/>
      <c r="H191" s="145"/>
      <c r="I191" s="16" t="str">
        <f t="shared" si="17"/>
        <v/>
      </c>
      <c r="J191" s="16" t="str">
        <f t="shared" si="18"/>
        <v/>
      </c>
    </row>
    <row r="192" spans="1:10">
      <c r="A192" s="143">
        <v>183</v>
      </c>
      <c r="B192" s="144"/>
      <c r="C192" s="144"/>
      <c r="D192" s="65"/>
      <c r="E192" s="145"/>
      <c r="F192" s="146"/>
      <c r="G192" s="144"/>
      <c r="H192" s="145"/>
      <c r="I192" s="16" t="str">
        <f t="shared" si="17"/>
        <v/>
      </c>
      <c r="J192" s="16" t="str">
        <f t="shared" si="18"/>
        <v/>
      </c>
    </row>
    <row r="193" spans="1:10">
      <c r="A193" s="143">
        <v>184</v>
      </c>
      <c r="B193" s="144"/>
      <c r="C193" s="144"/>
      <c r="D193" s="65"/>
      <c r="E193" s="145"/>
      <c r="F193" s="146"/>
      <c r="G193" s="144"/>
      <c r="H193" s="145"/>
      <c r="I193" s="16" t="str">
        <f t="shared" si="17"/>
        <v/>
      </c>
      <c r="J193" s="16" t="str">
        <f t="shared" si="18"/>
        <v/>
      </c>
    </row>
    <row r="194" spans="1:10">
      <c r="A194" s="143">
        <v>185</v>
      </c>
      <c r="B194" s="144"/>
      <c r="C194" s="144"/>
      <c r="D194" s="65"/>
      <c r="E194" s="145"/>
      <c r="F194" s="146"/>
      <c r="G194" s="144"/>
      <c r="H194" s="145"/>
      <c r="I194" s="16" t="str">
        <f t="shared" si="17"/>
        <v/>
      </c>
      <c r="J194" s="16" t="str">
        <f t="shared" si="18"/>
        <v/>
      </c>
    </row>
    <row r="195" spans="1:10">
      <c r="A195" s="143">
        <v>186</v>
      </c>
      <c r="B195" s="144"/>
      <c r="C195" s="144"/>
      <c r="D195" s="65"/>
      <c r="E195" s="145"/>
      <c r="F195" s="146"/>
      <c r="G195" s="144"/>
      <c r="H195" s="145"/>
      <c r="I195" s="16" t="str">
        <f t="shared" si="17"/>
        <v/>
      </c>
      <c r="J195" s="16" t="str">
        <f t="shared" si="18"/>
        <v/>
      </c>
    </row>
    <row r="196" spans="1:10">
      <c r="A196" s="143">
        <v>187</v>
      </c>
      <c r="B196" s="144"/>
      <c r="C196" s="144"/>
      <c r="D196" s="65"/>
      <c r="E196" s="145"/>
      <c r="F196" s="146"/>
      <c r="G196" s="144"/>
      <c r="H196" s="145"/>
      <c r="I196" s="16" t="str">
        <f t="shared" si="17"/>
        <v/>
      </c>
      <c r="J196" s="16" t="str">
        <f t="shared" si="18"/>
        <v/>
      </c>
    </row>
    <row r="197" spans="1:10">
      <c r="A197" s="143">
        <v>188</v>
      </c>
      <c r="B197" s="144"/>
      <c r="C197" s="144"/>
      <c r="D197" s="65"/>
      <c r="E197" s="145"/>
      <c r="F197" s="146"/>
      <c r="G197" s="144"/>
      <c r="H197" s="145"/>
      <c r="I197" s="16" t="str">
        <f t="shared" si="17"/>
        <v/>
      </c>
      <c r="J197" s="16" t="str">
        <f t="shared" si="18"/>
        <v/>
      </c>
    </row>
    <row r="198" spans="1:10">
      <c r="A198" s="143">
        <v>189</v>
      </c>
      <c r="B198" s="144"/>
      <c r="C198" s="144"/>
      <c r="D198" s="65"/>
      <c r="E198" s="145"/>
      <c r="F198" s="146"/>
      <c r="G198" s="144"/>
      <c r="H198" s="145"/>
      <c r="I198" s="16" t="str">
        <f t="shared" si="17"/>
        <v/>
      </c>
      <c r="J198" s="16" t="str">
        <f t="shared" si="18"/>
        <v/>
      </c>
    </row>
    <row r="199" spans="1:10">
      <c r="A199" s="143">
        <v>190</v>
      </c>
      <c r="B199" s="144"/>
      <c r="C199" s="144"/>
      <c r="D199" s="65"/>
      <c r="E199" s="145"/>
      <c r="F199" s="146"/>
      <c r="G199" s="144"/>
      <c r="H199" s="145"/>
      <c r="I199" s="16" t="str">
        <f t="shared" si="17"/>
        <v/>
      </c>
      <c r="J199" s="16" t="str">
        <f t="shared" si="18"/>
        <v/>
      </c>
    </row>
    <row r="200" spans="1:10">
      <c r="A200" s="143">
        <v>191</v>
      </c>
      <c r="B200" s="144"/>
      <c r="C200" s="144"/>
      <c r="D200" s="65"/>
      <c r="E200" s="145"/>
      <c r="F200" s="146"/>
      <c r="G200" s="144"/>
      <c r="H200" s="145"/>
      <c r="I200" s="16" t="str">
        <f t="shared" si="17"/>
        <v/>
      </c>
      <c r="J200" s="16" t="str">
        <f t="shared" si="18"/>
        <v/>
      </c>
    </row>
    <row r="201" spans="1:10">
      <c r="A201" s="143">
        <v>192</v>
      </c>
      <c r="B201" s="144"/>
      <c r="C201" s="144"/>
      <c r="D201" s="65"/>
      <c r="E201" s="145"/>
      <c r="F201" s="146"/>
      <c r="G201" s="144"/>
      <c r="H201" s="145"/>
      <c r="I201" s="16" t="str">
        <f t="shared" si="17"/>
        <v/>
      </c>
      <c r="J201" s="16" t="str">
        <f t="shared" si="18"/>
        <v/>
      </c>
    </row>
    <row r="202" spans="1:10">
      <c r="A202" s="143">
        <v>193</v>
      </c>
      <c r="B202" s="144"/>
      <c r="C202" s="144"/>
      <c r="D202" s="65"/>
      <c r="E202" s="145"/>
      <c r="F202" s="146"/>
      <c r="G202" s="144"/>
      <c r="H202" s="145"/>
      <c r="I202" s="16" t="str">
        <f t="shared" ref="I202:I259" si="19">IF(OR($B202="",$C202="",$D202="",$E202="",$F202&lt;an_initial,$F202&gt;an_final,$O202=FALSE),"",IF($H202="",CS_STR_RO_ALT2*$G202/P202,CS_STR_RO_ALT2*$H202))</f>
        <v/>
      </c>
      <c r="J202" s="16" t="str">
        <f t="shared" ref="J202:J259" si="20">IF(OR($B202="",$C202="",$D202="",$E202="",$F202="",$F202&gt;an_final,$O202=FALSE),"",IF($H202="",CS_STR_RO_ALT2*$G202/P202,CS_STR_RO_ALT2*$H202))</f>
        <v/>
      </c>
    </row>
    <row r="203" spans="1:10">
      <c r="A203" s="143">
        <v>194</v>
      </c>
      <c r="B203" s="144"/>
      <c r="C203" s="144"/>
      <c r="D203" s="65"/>
      <c r="E203" s="145"/>
      <c r="F203" s="146"/>
      <c r="G203" s="144"/>
      <c r="H203" s="145"/>
      <c r="I203" s="16" t="str">
        <f t="shared" si="19"/>
        <v/>
      </c>
      <c r="J203" s="16" t="str">
        <f t="shared" si="20"/>
        <v/>
      </c>
    </row>
    <row r="204" spans="1:10">
      <c r="A204" s="143">
        <v>195</v>
      </c>
      <c r="B204" s="144"/>
      <c r="C204" s="144"/>
      <c r="D204" s="65"/>
      <c r="E204" s="145"/>
      <c r="F204" s="146"/>
      <c r="G204" s="144"/>
      <c r="H204" s="145"/>
      <c r="I204" s="16" t="str">
        <f t="shared" si="19"/>
        <v/>
      </c>
      <c r="J204" s="16" t="str">
        <f t="shared" si="20"/>
        <v/>
      </c>
    </row>
    <row r="205" spans="1:10">
      <c r="A205" s="143">
        <v>196</v>
      </c>
      <c r="B205" s="144"/>
      <c r="C205" s="144"/>
      <c r="D205" s="65"/>
      <c r="E205" s="145"/>
      <c r="F205" s="146"/>
      <c r="G205" s="144"/>
      <c r="H205" s="145"/>
      <c r="I205" s="16" t="str">
        <f t="shared" si="19"/>
        <v/>
      </c>
      <c r="J205" s="16" t="str">
        <f t="shared" si="20"/>
        <v/>
      </c>
    </row>
    <row r="206" spans="1:10">
      <c r="A206" s="143">
        <v>197</v>
      </c>
      <c r="B206" s="144"/>
      <c r="C206" s="144"/>
      <c r="D206" s="65"/>
      <c r="E206" s="145"/>
      <c r="F206" s="146"/>
      <c r="G206" s="144"/>
      <c r="H206" s="145"/>
      <c r="I206" s="16" t="str">
        <f t="shared" si="19"/>
        <v/>
      </c>
      <c r="J206" s="16" t="str">
        <f t="shared" si="20"/>
        <v/>
      </c>
    </row>
    <row r="207" spans="1:10">
      <c r="A207" s="143">
        <v>198</v>
      </c>
      <c r="B207" s="144"/>
      <c r="C207" s="144"/>
      <c r="D207" s="65"/>
      <c r="E207" s="145"/>
      <c r="F207" s="146"/>
      <c r="G207" s="144"/>
      <c r="H207" s="145"/>
      <c r="I207" s="16" t="str">
        <f t="shared" si="19"/>
        <v/>
      </c>
      <c r="J207" s="16" t="str">
        <f t="shared" si="20"/>
        <v/>
      </c>
    </row>
    <row r="208" spans="1:10">
      <c r="A208" s="143">
        <v>199</v>
      </c>
      <c r="B208" s="144"/>
      <c r="C208" s="144"/>
      <c r="D208" s="65"/>
      <c r="E208" s="145"/>
      <c r="F208" s="146"/>
      <c r="G208" s="144"/>
      <c r="H208" s="145"/>
      <c r="I208" s="16" t="str">
        <f t="shared" si="19"/>
        <v/>
      </c>
      <c r="J208" s="16" t="str">
        <f t="shared" si="20"/>
        <v/>
      </c>
    </row>
    <row r="209" spans="1:10">
      <c r="A209" s="143">
        <v>200</v>
      </c>
      <c r="B209" s="144"/>
      <c r="C209" s="144"/>
      <c r="D209" s="65"/>
      <c r="E209" s="145"/>
      <c r="F209" s="146"/>
      <c r="G209" s="144"/>
      <c r="H209" s="145"/>
      <c r="I209" s="16" t="str">
        <f t="shared" si="19"/>
        <v/>
      </c>
      <c r="J209" s="16" t="str">
        <f t="shared" si="20"/>
        <v/>
      </c>
    </row>
    <row r="210" spans="1:10">
      <c r="A210" s="143">
        <v>201</v>
      </c>
      <c r="B210" s="144"/>
      <c r="C210" s="144"/>
      <c r="D210" s="65"/>
      <c r="E210" s="145"/>
      <c r="F210" s="146"/>
      <c r="G210" s="144"/>
      <c r="H210" s="145"/>
      <c r="I210" s="16" t="str">
        <f t="shared" si="19"/>
        <v/>
      </c>
      <c r="J210" s="16" t="str">
        <f t="shared" si="20"/>
        <v/>
      </c>
    </row>
    <row r="211" spans="1:10">
      <c r="A211" s="143">
        <v>202</v>
      </c>
      <c r="B211" s="144"/>
      <c r="C211" s="144"/>
      <c r="D211" s="65"/>
      <c r="E211" s="145"/>
      <c r="F211" s="146"/>
      <c r="G211" s="144"/>
      <c r="H211" s="145"/>
      <c r="I211" s="16" t="str">
        <f t="shared" si="19"/>
        <v/>
      </c>
      <c r="J211" s="16" t="str">
        <f t="shared" si="20"/>
        <v/>
      </c>
    </row>
    <row r="212" spans="1:10">
      <c r="A212" s="143">
        <v>203</v>
      </c>
      <c r="B212" s="144"/>
      <c r="C212" s="144"/>
      <c r="D212" s="65"/>
      <c r="E212" s="145"/>
      <c r="F212" s="146"/>
      <c r="G212" s="144"/>
      <c r="H212" s="145"/>
      <c r="I212" s="16" t="str">
        <f t="shared" si="19"/>
        <v/>
      </c>
      <c r="J212" s="16" t="str">
        <f t="shared" si="20"/>
        <v/>
      </c>
    </row>
    <row r="213" spans="1:10">
      <c r="A213" s="143">
        <v>204</v>
      </c>
      <c r="B213" s="144"/>
      <c r="C213" s="144"/>
      <c r="D213" s="65"/>
      <c r="E213" s="145"/>
      <c r="F213" s="146"/>
      <c r="G213" s="144"/>
      <c r="H213" s="145"/>
      <c r="I213" s="16" t="str">
        <f t="shared" si="19"/>
        <v/>
      </c>
      <c r="J213" s="16" t="str">
        <f t="shared" si="20"/>
        <v/>
      </c>
    </row>
    <row r="214" spans="1:10">
      <c r="A214" s="143">
        <v>205</v>
      </c>
      <c r="B214" s="144"/>
      <c r="C214" s="144"/>
      <c r="D214" s="65"/>
      <c r="E214" s="145"/>
      <c r="F214" s="146"/>
      <c r="G214" s="144"/>
      <c r="H214" s="145"/>
      <c r="I214" s="16" t="str">
        <f t="shared" si="19"/>
        <v/>
      </c>
      <c r="J214" s="16" t="str">
        <f t="shared" si="20"/>
        <v/>
      </c>
    </row>
    <row r="215" spans="1:10">
      <c r="A215" s="143">
        <v>206</v>
      </c>
      <c r="B215" s="144"/>
      <c r="C215" s="144"/>
      <c r="D215" s="65"/>
      <c r="E215" s="145"/>
      <c r="F215" s="146"/>
      <c r="G215" s="144"/>
      <c r="H215" s="145"/>
      <c r="I215" s="16" t="str">
        <f t="shared" si="19"/>
        <v/>
      </c>
      <c r="J215" s="16" t="str">
        <f t="shared" si="20"/>
        <v/>
      </c>
    </row>
    <row r="216" spans="1:10">
      <c r="A216" s="143">
        <v>207</v>
      </c>
      <c r="B216" s="144"/>
      <c r="C216" s="144"/>
      <c r="D216" s="65"/>
      <c r="E216" s="145"/>
      <c r="F216" s="146"/>
      <c r="G216" s="144"/>
      <c r="H216" s="145"/>
      <c r="I216" s="16" t="str">
        <f t="shared" si="19"/>
        <v/>
      </c>
      <c r="J216" s="16" t="str">
        <f t="shared" si="20"/>
        <v/>
      </c>
    </row>
    <row r="217" spans="1:10">
      <c r="A217" s="143">
        <v>208</v>
      </c>
      <c r="B217" s="144"/>
      <c r="C217" s="144"/>
      <c r="D217" s="65"/>
      <c r="E217" s="145"/>
      <c r="F217" s="146"/>
      <c r="G217" s="144"/>
      <c r="H217" s="145"/>
      <c r="I217" s="16" t="str">
        <f t="shared" si="19"/>
        <v/>
      </c>
      <c r="J217" s="16" t="str">
        <f t="shared" si="20"/>
        <v/>
      </c>
    </row>
    <row r="218" spans="1:10">
      <c r="A218" s="143">
        <v>209</v>
      </c>
      <c r="B218" s="144"/>
      <c r="C218" s="144"/>
      <c r="D218" s="65"/>
      <c r="E218" s="145"/>
      <c r="F218" s="146"/>
      <c r="G218" s="144"/>
      <c r="H218" s="145"/>
      <c r="I218" s="16" t="str">
        <f t="shared" si="19"/>
        <v/>
      </c>
      <c r="J218" s="16" t="str">
        <f t="shared" si="20"/>
        <v/>
      </c>
    </row>
    <row r="219" spans="1:10">
      <c r="A219" s="143">
        <v>210</v>
      </c>
      <c r="B219" s="144"/>
      <c r="C219" s="144"/>
      <c r="D219" s="65"/>
      <c r="E219" s="145"/>
      <c r="F219" s="146"/>
      <c r="G219" s="144"/>
      <c r="H219" s="145"/>
      <c r="I219" s="16" t="str">
        <f t="shared" si="19"/>
        <v/>
      </c>
      <c r="J219" s="16" t="str">
        <f t="shared" si="20"/>
        <v/>
      </c>
    </row>
    <row r="220" spans="1:10">
      <c r="A220" s="143">
        <v>211</v>
      </c>
      <c r="B220" s="144"/>
      <c r="C220" s="144"/>
      <c r="D220" s="65"/>
      <c r="E220" s="145"/>
      <c r="F220" s="146"/>
      <c r="G220" s="144"/>
      <c r="H220" s="145"/>
      <c r="I220" s="16" t="str">
        <f t="shared" si="19"/>
        <v/>
      </c>
      <c r="J220" s="16" t="str">
        <f t="shared" si="20"/>
        <v/>
      </c>
    </row>
    <row r="221" spans="1:10">
      <c r="A221" s="143">
        <v>212</v>
      </c>
      <c r="B221" s="144"/>
      <c r="C221" s="144"/>
      <c r="D221" s="65"/>
      <c r="E221" s="145"/>
      <c r="F221" s="146"/>
      <c r="G221" s="144"/>
      <c r="H221" s="145"/>
      <c r="I221" s="16" t="str">
        <f t="shared" si="19"/>
        <v/>
      </c>
      <c r="J221" s="16" t="str">
        <f t="shared" si="20"/>
        <v/>
      </c>
    </row>
    <row r="222" spans="1:10">
      <c r="A222" s="143">
        <v>213</v>
      </c>
      <c r="B222" s="144"/>
      <c r="C222" s="144"/>
      <c r="D222" s="65"/>
      <c r="E222" s="145"/>
      <c r="F222" s="146"/>
      <c r="G222" s="144"/>
      <c r="H222" s="145"/>
      <c r="I222" s="16" t="str">
        <f t="shared" si="19"/>
        <v/>
      </c>
      <c r="J222" s="16" t="str">
        <f t="shared" si="20"/>
        <v/>
      </c>
    </row>
    <row r="223" spans="1:10">
      <c r="A223" s="143">
        <v>214</v>
      </c>
      <c r="B223" s="144"/>
      <c r="C223" s="144"/>
      <c r="D223" s="65"/>
      <c r="E223" s="145"/>
      <c r="F223" s="146"/>
      <c r="G223" s="144"/>
      <c r="H223" s="145"/>
      <c r="I223" s="16" t="str">
        <f t="shared" si="19"/>
        <v/>
      </c>
      <c r="J223" s="16" t="str">
        <f t="shared" si="20"/>
        <v/>
      </c>
    </row>
    <row r="224" spans="1:10">
      <c r="A224" s="143">
        <v>215</v>
      </c>
      <c r="B224" s="144"/>
      <c r="C224" s="144"/>
      <c r="D224" s="65"/>
      <c r="E224" s="145"/>
      <c r="F224" s="146"/>
      <c r="G224" s="144"/>
      <c r="H224" s="145"/>
      <c r="I224" s="16" t="str">
        <f t="shared" si="19"/>
        <v/>
      </c>
      <c r="J224" s="16" t="str">
        <f t="shared" si="20"/>
        <v/>
      </c>
    </row>
    <row r="225" spans="1:10">
      <c r="A225" s="143">
        <v>216</v>
      </c>
      <c r="B225" s="144"/>
      <c r="C225" s="144"/>
      <c r="D225" s="65"/>
      <c r="E225" s="145"/>
      <c r="F225" s="146"/>
      <c r="G225" s="144"/>
      <c r="H225" s="145"/>
      <c r="I225" s="16" t="str">
        <f t="shared" si="19"/>
        <v/>
      </c>
      <c r="J225" s="16" t="str">
        <f t="shared" si="20"/>
        <v/>
      </c>
    </row>
    <row r="226" spans="1:10">
      <c r="A226" s="143">
        <v>217</v>
      </c>
      <c r="B226" s="144"/>
      <c r="C226" s="144"/>
      <c r="D226" s="65"/>
      <c r="E226" s="145"/>
      <c r="F226" s="146"/>
      <c r="G226" s="144"/>
      <c r="H226" s="145"/>
      <c r="I226" s="16" t="str">
        <f t="shared" si="19"/>
        <v/>
      </c>
      <c r="J226" s="16" t="str">
        <f t="shared" si="20"/>
        <v/>
      </c>
    </row>
    <row r="227" spans="1:10">
      <c r="A227" s="143">
        <v>218</v>
      </c>
      <c r="B227" s="144"/>
      <c r="C227" s="144"/>
      <c r="D227" s="65"/>
      <c r="E227" s="145"/>
      <c r="F227" s="146"/>
      <c r="G227" s="144"/>
      <c r="H227" s="145"/>
      <c r="I227" s="16" t="str">
        <f t="shared" si="19"/>
        <v/>
      </c>
      <c r="J227" s="16" t="str">
        <f t="shared" si="20"/>
        <v/>
      </c>
    </row>
    <row r="228" spans="1:10">
      <c r="A228" s="143">
        <v>219</v>
      </c>
      <c r="B228" s="144"/>
      <c r="C228" s="144"/>
      <c r="D228" s="65"/>
      <c r="E228" s="145"/>
      <c r="F228" s="146"/>
      <c r="G228" s="144"/>
      <c r="H228" s="145"/>
      <c r="I228" s="16" t="str">
        <f t="shared" si="19"/>
        <v/>
      </c>
      <c r="J228" s="16" t="str">
        <f t="shared" si="20"/>
        <v/>
      </c>
    </row>
    <row r="229" spans="1:10">
      <c r="A229" s="143">
        <v>220</v>
      </c>
      <c r="B229" s="144"/>
      <c r="C229" s="144"/>
      <c r="D229" s="65"/>
      <c r="E229" s="145"/>
      <c r="F229" s="146"/>
      <c r="G229" s="144"/>
      <c r="H229" s="145"/>
      <c r="I229" s="16" t="str">
        <f t="shared" si="19"/>
        <v/>
      </c>
      <c r="J229" s="16" t="str">
        <f t="shared" si="20"/>
        <v/>
      </c>
    </row>
    <row r="230" spans="1:10">
      <c r="A230" s="143">
        <v>221</v>
      </c>
      <c r="B230" s="144"/>
      <c r="C230" s="144"/>
      <c r="D230" s="65"/>
      <c r="E230" s="145"/>
      <c r="F230" s="146"/>
      <c r="G230" s="144"/>
      <c r="H230" s="145"/>
      <c r="I230" s="16" t="str">
        <f t="shared" si="19"/>
        <v/>
      </c>
      <c r="J230" s="16" t="str">
        <f t="shared" si="20"/>
        <v/>
      </c>
    </row>
    <row r="231" spans="1:10">
      <c r="A231" s="143">
        <v>222</v>
      </c>
      <c r="B231" s="144"/>
      <c r="C231" s="144"/>
      <c r="D231" s="65"/>
      <c r="E231" s="145"/>
      <c r="F231" s="146"/>
      <c r="G231" s="144"/>
      <c r="H231" s="145"/>
      <c r="I231" s="16" t="str">
        <f t="shared" si="19"/>
        <v/>
      </c>
      <c r="J231" s="16" t="str">
        <f t="shared" si="20"/>
        <v/>
      </c>
    </row>
    <row r="232" spans="1:10">
      <c r="A232" s="143">
        <v>223</v>
      </c>
      <c r="B232" s="144"/>
      <c r="C232" s="144"/>
      <c r="D232" s="65"/>
      <c r="E232" s="145"/>
      <c r="F232" s="146"/>
      <c r="G232" s="144"/>
      <c r="H232" s="145"/>
      <c r="I232" s="16" t="str">
        <f t="shared" si="19"/>
        <v/>
      </c>
      <c r="J232" s="16" t="str">
        <f t="shared" si="20"/>
        <v/>
      </c>
    </row>
    <row r="233" spans="1:10">
      <c r="A233" s="143">
        <v>224</v>
      </c>
      <c r="B233" s="144"/>
      <c r="C233" s="144"/>
      <c r="D233" s="65"/>
      <c r="E233" s="145"/>
      <c r="F233" s="146"/>
      <c r="G233" s="144"/>
      <c r="H233" s="145"/>
      <c r="I233" s="16" t="str">
        <f t="shared" si="19"/>
        <v/>
      </c>
      <c r="J233" s="16" t="str">
        <f t="shared" si="20"/>
        <v/>
      </c>
    </row>
    <row r="234" spans="1:10">
      <c r="A234" s="143">
        <v>225</v>
      </c>
      <c r="B234" s="144"/>
      <c r="C234" s="144"/>
      <c r="D234" s="65"/>
      <c r="E234" s="145"/>
      <c r="F234" s="146"/>
      <c r="G234" s="144"/>
      <c r="H234" s="145"/>
      <c r="I234" s="16" t="str">
        <f t="shared" si="19"/>
        <v/>
      </c>
      <c r="J234" s="16" t="str">
        <f t="shared" si="20"/>
        <v/>
      </c>
    </row>
    <row r="235" spans="1:10">
      <c r="A235" s="143">
        <v>226</v>
      </c>
      <c r="B235" s="144"/>
      <c r="C235" s="144"/>
      <c r="D235" s="65"/>
      <c r="E235" s="145"/>
      <c r="F235" s="146"/>
      <c r="G235" s="144"/>
      <c r="H235" s="145"/>
      <c r="I235" s="16" t="str">
        <f t="shared" si="19"/>
        <v/>
      </c>
      <c r="J235" s="16" t="str">
        <f t="shared" si="20"/>
        <v/>
      </c>
    </row>
    <row r="236" spans="1:10">
      <c r="A236" s="143">
        <v>227</v>
      </c>
      <c r="B236" s="144"/>
      <c r="C236" s="144"/>
      <c r="D236" s="65"/>
      <c r="E236" s="145"/>
      <c r="F236" s="146"/>
      <c r="G236" s="144"/>
      <c r="H236" s="145"/>
      <c r="I236" s="16" t="str">
        <f t="shared" si="19"/>
        <v/>
      </c>
      <c r="J236" s="16" t="str">
        <f t="shared" si="20"/>
        <v/>
      </c>
    </row>
    <row r="237" spans="1:10">
      <c r="A237" s="143">
        <v>228</v>
      </c>
      <c r="B237" s="144"/>
      <c r="C237" s="144"/>
      <c r="D237" s="65"/>
      <c r="E237" s="145"/>
      <c r="F237" s="146"/>
      <c r="G237" s="144"/>
      <c r="H237" s="145"/>
      <c r="I237" s="16" t="str">
        <f t="shared" si="19"/>
        <v/>
      </c>
      <c r="J237" s="16" t="str">
        <f t="shared" si="20"/>
        <v/>
      </c>
    </row>
    <row r="238" spans="1:10">
      <c r="A238" s="143">
        <v>229</v>
      </c>
      <c r="B238" s="144"/>
      <c r="C238" s="144"/>
      <c r="D238" s="65"/>
      <c r="E238" s="145"/>
      <c r="F238" s="146"/>
      <c r="G238" s="144"/>
      <c r="H238" s="145"/>
      <c r="I238" s="16" t="str">
        <f t="shared" si="19"/>
        <v/>
      </c>
      <c r="J238" s="16" t="str">
        <f t="shared" si="20"/>
        <v/>
      </c>
    </row>
    <row r="239" spans="1:10">
      <c r="A239" s="143">
        <v>230</v>
      </c>
      <c r="B239" s="144"/>
      <c r="C239" s="144"/>
      <c r="D239" s="65"/>
      <c r="E239" s="145"/>
      <c r="F239" s="146"/>
      <c r="G239" s="144"/>
      <c r="H239" s="145"/>
      <c r="I239" s="16" t="str">
        <f t="shared" si="19"/>
        <v/>
      </c>
      <c r="J239" s="16" t="str">
        <f t="shared" si="20"/>
        <v/>
      </c>
    </row>
    <row r="240" spans="1:10">
      <c r="A240" s="143">
        <v>231</v>
      </c>
      <c r="B240" s="144"/>
      <c r="C240" s="144"/>
      <c r="D240" s="65"/>
      <c r="E240" s="145"/>
      <c r="F240" s="146"/>
      <c r="G240" s="144"/>
      <c r="H240" s="145"/>
      <c r="I240" s="16" t="str">
        <f t="shared" si="19"/>
        <v/>
      </c>
      <c r="J240" s="16" t="str">
        <f t="shared" si="20"/>
        <v/>
      </c>
    </row>
    <row r="241" spans="1:10">
      <c r="A241" s="143">
        <v>232</v>
      </c>
      <c r="B241" s="144"/>
      <c r="C241" s="144"/>
      <c r="D241" s="65"/>
      <c r="E241" s="145"/>
      <c r="F241" s="146"/>
      <c r="G241" s="144"/>
      <c r="H241" s="145"/>
      <c r="I241" s="16" t="str">
        <f t="shared" si="19"/>
        <v/>
      </c>
      <c r="J241" s="16" t="str">
        <f t="shared" si="20"/>
        <v/>
      </c>
    </row>
    <row r="242" spans="1:10">
      <c r="A242" s="143">
        <v>233</v>
      </c>
      <c r="B242" s="144"/>
      <c r="C242" s="144"/>
      <c r="D242" s="65"/>
      <c r="E242" s="145"/>
      <c r="F242" s="146"/>
      <c r="G242" s="144"/>
      <c r="H242" s="145"/>
      <c r="I242" s="16" t="str">
        <f t="shared" si="19"/>
        <v/>
      </c>
      <c r="J242" s="16" t="str">
        <f t="shared" si="20"/>
        <v/>
      </c>
    </row>
    <row r="243" spans="1:10">
      <c r="A243" s="143">
        <v>234</v>
      </c>
      <c r="B243" s="144"/>
      <c r="C243" s="144"/>
      <c r="D243" s="65"/>
      <c r="E243" s="145"/>
      <c r="F243" s="146"/>
      <c r="G243" s="144"/>
      <c r="H243" s="145"/>
      <c r="I243" s="16" t="str">
        <f t="shared" si="19"/>
        <v/>
      </c>
      <c r="J243" s="16" t="str">
        <f t="shared" si="20"/>
        <v/>
      </c>
    </row>
    <row r="244" spans="1:10">
      <c r="A244" s="143">
        <v>235</v>
      </c>
      <c r="B244" s="144"/>
      <c r="C244" s="144"/>
      <c r="D244" s="65"/>
      <c r="E244" s="145"/>
      <c r="F244" s="146"/>
      <c r="G244" s="144"/>
      <c r="H244" s="145"/>
      <c r="I244" s="16" t="str">
        <f t="shared" si="19"/>
        <v/>
      </c>
      <c r="J244" s="16" t="str">
        <f t="shared" si="20"/>
        <v/>
      </c>
    </row>
    <row r="245" spans="1:10">
      <c r="A245" s="143">
        <v>236</v>
      </c>
      <c r="B245" s="144"/>
      <c r="C245" s="144"/>
      <c r="D245" s="65"/>
      <c r="E245" s="145"/>
      <c r="F245" s="146"/>
      <c r="G245" s="144"/>
      <c r="H245" s="145"/>
      <c r="I245" s="16" t="str">
        <f t="shared" si="19"/>
        <v/>
      </c>
      <c r="J245" s="16" t="str">
        <f t="shared" si="20"/>
        <v/>
      </c>
    </row>
    <row r="246" spans="1:10">
      <c r="A246" s="143">
        <v>237</v>
      </c>
      <c r="B246" s="144"/>
      <c r="C246" s="144"/>
      <c r="D246" s="65"/>
      <c r="E246" s="145"/>
      <c r="F246" s="146"/>
      <c r="G246" s="144"/>
      <c r="H246" s="145"/>
      <c r="I246" s="16" t="str">
        <f t="shared" si="19"/>
        <v/>
      </c>
      <c r="J246" s="16" t="str">
        <f t="shared" si="20"/>
        <v/>
      </c>
    </row>
    <row r="247" spans="1:10">
      <c r="A247" s="143">
        <v>238</v>
      </c>
      <c r="B247" s="144"/>
      <c r="C247" s="144"/>
      <c r="D247" s="65"/>
      <c r="E247" s="145"/>
      <c r="F247" s="146"/>
      <c r="G247" s="144"/>
      <c r="H247" s="145"/>
      <c r="I247" s="16" t="str">
        <f t="shared" si="19"/>
        <v/>
      </c>
      <c r="J247" s="16" t="str">
        <f t="shared" si="20"/>
        <v/>
      </c>
    </row>
    <row r="248" spans="1:10">
      <c r="A248" s="143">
        <v>239</v>
      </c>
      <c r="B248" s="144"/>
      <c r="C248" s="144"/>
      <c r="D248" s="65"/>
      <c r="E248" s="145"/>
      <c r="F248" s="146"/>
      <c r="G248" s="144"/>
      <c r="H248" s="145"/>
      <c r="I248" s="16" t="str">
        <f t="shared" si="19"/>
        <v/>
      </c>
      <c r="J248" s="16" t="str">
        <f t="shared" si="20"/>
        <v/>
      </c>
    </row>
    <row r="249" spans="1:10">
      <c r="A249" s="143">
        <v>240</v>
      </c>
      <c r="B249" s="144"/>
      <c r="C249" s="144"/>
      <c r="D249" s="65"/>
      <c r="E249" s="145"/>
      <c r="F249" s="146"/>
      <c r="G249" s="144"/>
      <c r="H249" s="145"/>
      <c r="I249" s="16" t="str">
        <f t="shared" si="19"/>
        <v/>
      </c>
      <c r="J249" s="16" t="str">
        <f t="shared" si="20"/>
        <v/>
      </c>
    </row>
    <row r="250" spans="1:10">
      <c r="A250" s="143">
        <v>241</v>
      </c>
      <c r="B250" s="144"/>
      <c r="C250" s="144"/>
      <c r="D250" s="65"/>
      <c r="E250" s="145"/>
      <c r="F250" s="146"/>
      <c r="G250" s="144"/>
      <c r="H250" s="145"/>
      <c r="I250" s="16" t="str">
        <f t="shared" si="19"/>
        <v/>
      </c>
      <c r="J250" s="16" t="str">
        <f t="shared" si="20"/>
        <v/>
      </c>
    </row>
    <row r="251" spans="1:10">
      <c r="A251" s="143">
        <v>242</v>
      </c>
      <c r="B251" s="144"/>
      <c r="C251" s="144"/>
      <c r="D251" s="65"/>
      <c r="E251" s="145"/>
      <c r="F251" s="146"/>
      <c r="G251" s="144"/>
      <c r="H251" s="145"/>
      <c r="I251" s="16" t="str">
        <f t="shared" si="19"/>
        <v/>
      </c>
      <c r="J251" s="16" t="str">
        <f t="shared" si="20"/>
        <v/>
      </c>
    </row>
    <row r="252" spans="1:10">
      <c r="A252" s="143">
        <v>243</v>
      </c>
      <c r="B252" s="144"/>
      <c r="C252" s="144"/>
      <c r="D252" s="65"/>
      <c r="E252" s="145"/>
      <c r="F252" s="146"/>
      <c r="G252" s="144"/>
      <c r="H252" s="145"/>
      <c r="I252" s="16" t="str">
        <f t="shared" si="19"/>
        <v/>
      </c>
      <c r="J252" s="16" t="str">
        <f t="shared" si="20"/>
        <v/>
      </c>
    </row>
    <row r="253" spans="1:10">
      <c r="A253" s="143">
        <v>244</v>
      </c>
      <c r="B253" s="144"/>
      <c r="C253" s="144"/>
      <c r="D253" s="65"/>
      <c r="E253" s="145"/>
      <c r="F253" s="146"/>
      <c r="G253" s="144"/>
      <c r="H253" s="145"/>
      <c r="I253" s="16" t="str">
        <f t="shared" si="19"/>
        <v/>
      </c>
      <c r="J253" s="16" t="str">
        <f t="shared" si="20"/>
        <v/>
      </c>
    </row>
    <row r="254" spans="1:10">
      <c r="A254" s="143">
        <v>245</v>
      </c>
      <c r="B254" s="144"/>
      <c r="C254" s="144"/>
      <c r="D254" s="65"/>
      <c r="E254" s="145"/>
      <c r="F254" s="146"/>
      <c r="G254" s="144"/>
      <c r="H254" s="145"/>
      <c r="I254" s="16" t="str">
        <f t="shared" si="19"/>
        <v/>
      </c>
      <c r="J254" s="16" t="str">
        <f t="shared" si="20"/>
        <v/>
      </c>
    </row>
    <row r="255" spans="1:10">
      <c r="A255" s="143">
        <v>246</v>
      </c>
      <c r="B255" s="144"/>
      <c r="C255" s="144"/>
      <c r="D255" s="65"/>
      <c r="E255" s="145"/>
      <c r="F255" s="146"/>
      <c r="G255" s="144"/>
      <c r="H255" s="145"/>
      <c r="I255" s="16" t="str">
        <f t="shared" si="19"/>
        <v/>
      </c>
      <c r="J255" s="16" t="str">
        <f t="shared" si="20"/>
        <v/>
      </c>
    </row>
    <row r="256" spans="1:10">
      <c r="A256" s="143">
        <v>247</v>
      </c>
      <c r="B256" s="144"/>
      <c r="C256" s="144"/>
      <c r="D256" s="65"/>
      <c r="E256" s="145"/>
      <c r="F256" s="146"/>
      <c r="G256" s="144"/>
      <c r="H256" s="145"/>
      <c r="I256" s="16" t="str">
        <f t="shared" si="19"/>
        <v/>
      </c>
      <c r="J256" s="16" t="str">
        <f t="shared" si="20"/>
        <v/>
      </c>
    </row>
    <row r="257" spans="1:10">
      <c r="A257" s="143">
        <v>248</v>
      </c>
      <c r="B257" s="144"/>
      <c r="C257" s="144"/>
      <c r="D257" s="65"/>
      <c r="E257" s="145"/>
      <c r="F257" s="146"/>
      <c r="G257" s="144"/>
      <c r="H257" s="145"/>
      <c r="I257" s="16" t="str">
        <f t="shared" si="19"/>
        <v/>
      </c>
      <c r="J257" s="16" t="str">
        <f t="shared" si="20"/>
        <v/>
      </c>
    </row>
    <row r="258" spans="1:10">
      <c r="A258" s="143">
        <v>249</v>
      </c>
      <c r="B258" s="144"/>
      <c r="C258" s="144"/>
      <c r="D258" s="65"/>
      <c r="E258" s="145"/>
      <c r="F258" s="146"/>
      <c r="G258" s="144"/>
      <c r="H258" s="145"/>
      <c r="I258" s="16" t="str">
        <f t="shared" si="19"/>
        <v/>
      </c>
      <c r="J258" s="16" t="str">
        <f t="shared" si="20"/>
        <v/>
      </c>
    </row>
    <row r="259" spans="1:10">
      <c r="A259" s="143">
        <v>250</v>
      </c>
      <c r="B259" s="144"/>
      <c r="C259" s="144"/>
      <c r="D259" s="65"/>
      <c r="E259" s="145"/>
      <c r="F259" s="146"/>
      <c r="G259" s="144"/>
      <c r="H259" s="145"/>
      <c r="I259" s="16" t="str">
        <f t="shared" si="19"/>
        <v/>
      </c>
      <c r="J259" s="16" t="str">
        <f t="shared" si="20"/>
        <v/>
      </c>
    </row>
  </sheetData>
  <sheetProtection algorithmName="SHA-512" hashValue="gUQNluyjjcMGGp9a01I5im5H8b1QyRwYlvjMOTe4uwMcW45ZHqIHhx6axK85HCYkL78Z/REpchdJWXgsSJ+m9A==" saltValue="1bCDQKCh3hGxig/v+oKVsg=="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B10" sqref="B10:H12"/>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Inginerie din Hunedoara</v>
      </c>
      <c r="E2" s="61"/>
      <c r="F2" s="61"/>
      <c r="H2" s="62"/>
      <c r="I2" s="63"/>
      <c r="K2" s="62"/>
      <c r="M2" s="289"/>
      <c r="N2" s="289"/>
      <c r="O2" s="289"/>
    </row>
    <row r="3" spans="1:16" s="60" customFormat="1">
      <c r="A3" s="346" t="str">
        <f>IF(ISBLANK(departament),"","Departamentul " &amp; departament)</f>
        <v>Departamentul Inginerie și Management din Hunedoara</v>
      </c>
      <c r="E3" s="61"/>
      <c r="F3" s="61"/>
      <c r="H3" s="62"/>
      <c r="I3" s="63"/>
      <c r="K3" s="62"/>
      <c r="M3" s="289"/>
      <c r="N3" s="289"/>
      <c r="O3" s="289"/>
    </row>
    <row r="4" spans="1:16">
      <c r="A4" s="540" t="s">
        <v>784</v>
      </c>
      <c r="B4" s="540"/>
      <c r="C4" s="540"/>
      <c r="D4" s="540"/>
      <c r="E4" s="540"/>
      <c r="F4" s="540"/>
      <c r="G4" s="540"/>
      <c r="H4" s="540"/>
      <c r="I4" s="540"/>
      <c r="J4" s="226"/>
      <c r="K4" s="226"/>
      <c r="L4" s="226"/>
      <c r="M4" s="226"/>
      <c r="N4" s="64"/>
      <c r="O4" s="291"/>
    </row>
    <row r="5" spans="1:16">
      <c r="A5" s="540" t="s">
        <v>772</v>
      </c>
      <c r="B5" s="540"/>
      <c r="C5" s="540"/>
      <c r="D5" s="540"/>
      <c r="E5" s="540"/>
      <c r="F5" s="540"/>
      <c r="G5" s="540"/>
      <c r="H5" s="540"/>
      <c r="I5" s="540"/>
      <c r="J5" s="226"/>
      <c r="K5" s="226"/>
      <c r="L5" s="226"/>
      <c r="M5" s="226"/>
      <c r="N5" s="64"/>
    </row>
    <row r="6" spans="1:16" ht="13.5" customHeight="1">
      <c r="E6" s="64"/>
      <c r="F6" s="64"/>
      <c r="H6" s="64"/>
      <c r="I6" s="347" t="str">
        <f>CONCATENATE(functie," ",nume_candidat)</f>
        <v>Profesor Socalici Ana Virginia</v>
      </c>
      <c r="J6" s="347" t="str">
        <f>CONCATENATE(functie," ",nume_candidat)</f>
        <v>Profesor Socalici Ana Virginia</v>
      </c>
      <c r="N6" s="64"/>
    </row>
    <row r="7" spans="1:16" ht="18.75" customHeight="1">
      <c r="A7" s="537" t="s">
        <v>338</v>
      </c>
      <c r="B7" s="537" t="s">
        <v>0</v>
      </c>
      <c r="C7" s="537" t="s">
        <v>545</v>
      </c>
      <c r="D7" s="537" t="s">
        <v>16</v>
      </c>
      <c r="E7" s="538" t="s">
        <v>17</v>
      </c>
      <c r="F7" s="543" t="s">
        <v>2</v>
      </c>
      <c r="G7" s="537" t="s">
        <v>18</v>
      </c>
      <c r="H7" s="538" t="s">
        <v>546</v>
      </c>
      <c r="I7" s="537" t="s">
        <v>544</v>
      </c>
      <c r="J7" s="537"/>
      <c r="K7" s="537" t="s">
        <v>4</v>
      </c>
      <c r="L7" s="537"/>
      <c r="M7" s="541" t="s">
        <v>48</v>
      </c>
      <c r="N7" s="542"/>
      <c r="O7" s="544" t="s">
        <v>541</v>
      </c>
      <c r="P7" s="545" t="s">
        <v>551</v>
      </c>
    </row>
    <row r="8" spans="1:16" ht="46.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4"/>
      <c r="P8" s="545"/>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IF(OR($B10="",$C10="",$D10="",$E10="",$F10&lt;an_initial,$F10&gt;an_final,$O10=FALSE),"",IF($H10="",CS23a*$G10/P10,CS23a*$H10))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IF(OR($B74="",$C74="",$D74="",$E74="",$F74&lt;an_initial,$F74&gt;an_final,$O74=FALSE),"",IF($H74="",CS23a*$G74/P74,CS23a*$H74))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IF(OR($B138="",$C138="",$D138="",$E138="",$F138&lt;an_initial,$F138&gt;an_final,$O138=FALSE),"",IF($H138="",CS23a*$G138/P138,CS23a*$H138))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IF(OR($B202="",$C202="",$D202="",$E202="",$F202&lt;an_initial,$F202&gt;an_final,$O202=FALSE),"",IF($H202="",CS23a*$G202/P202,CS23a*$H202))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yE9wONw6lf2YoqqgUmgoPWBfM9R7tg8ZhBlTFcAxWP+KFxpeKsRPG/nQ4+c9zcILLJfzDQSig2aSRPEXDRNO6Q==" saltValue="qIg/eSg59taOdX6loFCjl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B10" sqref="B10:H12"/>
    </sheetView>
  </sheetViews>
  <sheetFormatPr defaultColWidth="9.109375" defaultRowHeight="15.6"/>
  <cols>
    <col min="1" max="1" width="5.6640625" style="60" customWidth="1"/>
    <col min="2" max="3" width="35.6640625" style="64" customWidth="1"/>
    <col min="4" max="4" width="23" style="64" customWidth="1"/>
    <col min="5" max="5" width="18.6640625" style="290" customWidth="1"/>
    <col min="6" max="6" width="10.6640625" style="69" customWidth="1"/>
    <col min="7" max="7" width="10.6640625" style="64" customWidth="1"/>
    <col min="8" max="8" width="14.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Inginerie din Hunedoara</v>
      </c>
      <c r="E2" s="61"/>
      <c r="F2" s="61"/>
      <c r="H2" s="62"/>
      <c r="I2" s="63"/>
      <c r="K2" s="62"/>
      <c r="M2" s="289"/>
      <c r="N2" s="289"/>
      <c r="O2" s="289"/>
    </row>
    <row r="3" spans="1:16" s="60" customFormat="1">
      <c r="A3" s="346" t="str">
        <f>IF(ISBLANK(departament),"","Departamentul " &amp; departament)</f>
        <v>Departamentul Inginerie și Management din Hunedoara</v>
      </c>
      <c r="E3" s="61"/>
      <c r="F3" s="61"/>
      <c r="H3" s="62"/>
      <c r="I3" s="63"/>
      <c r="K3" s="62"/>
      <c r="M3" s="289"/>
      <c r="N3" s="289"/>
      <c r="O3" s="289"/>
    </row>
    <row r="4" spans="1:16">
      <c r="A4" s="540" t="s">
        <v>784</v>
      </c>
      <c r="B4" s="540"/>
      <c r="C4" s="540"/>
      <c r="D4" s="540"/>
      <c r="E4" s="540"/>
      <c r="F4" s="540"/>
      <c r="G4" s="540"/>
      <c r="H4" s="540"/>
      <c r="I4" s="540"/>
      <c r="J4" s="226"/>
      <c r="K4" s="226"/>
      <c r="L4" s="226"/>
      <c r="M4" s="226"/>
      <c r="N4" s="64"/>
      <c r="O4" s="291"/>
    </row>
    <row r="5" spans="1:16">
      <c r="A5" s="540" t="s">
        <v>808</v>
      </c>
      <c r="B5" s="540"/>
      <c r="C5" s="540"/>
      <c r="D5" s="540"/>
      <c r="E5" s="540"/>
      <c r="F5" s="540"/>
      <c r="G5" s="540"/>
      <c r="H5" s="540"/>
      <c r="I5" s="540"/>
      <c r="J5" s="226"/>
      <c r="K5" s="226"/>
      <c r="L5" s="226"/>
      <c r="M5" s="226"/>
      <c r="N5" s="64"/>
    </row>
    <row r="6" spans="1:16" ht="13.5" customHeight="1">
      <c r="E6" s="64"/>
      <c r="F6" s="64"/>
      <c r="H6" s="64"/>
      <c r="I6" s="347" t="str">
        <f>CONCATENATE(functie," ",nume_candidat)</f>
        <v>Profesor Socalici Ana Virginia</v>
      </c>
      <c r="J6" s="347" t="str">
        <f>CONCATENATE(functie," ",nume_candidat)</f>
        <v>Profesor Socalici Ana Virginia</v>
      </c>
      <c r="N6" s="64"/>
    </row>
    <row r="7" spans="1:16" ht="18.75" customHeight="1">
      <c r="A7" s="537" t="s">
        <v>338</v>
      </c>
      <c r="B7" s="537" t="s">
        <v>0</v>
      </c>
      <c r="C7" s="537" t="s">
        <v>545</v>
      </c>
      <c r="D7" s="537" t="s">
        <v>16</v>
      </c>
      <c r="E7" s="538" t="s">
        <v>17</v>
      </c>
      <c r="F7" s="543" t="s">
        <v>2</v>
      </c>
      <c r="G7" s="537" t="s">
        <v>18</v>
      </c>
      <c r="H7" s="538" t="s">
        <v>546</v>
      </c>
      <c r="I7" s="537" t="s">
        <v>544</v>
      </c>
      <c r="J7" s="537"/>
      <c r="K7" s="537" t="s">
        <v>4</v>
      </c>
      <c r="L7" s="537"/>
      <c r="M7" s="541" t="s">
        <v>48</v>
      </c>
      <c r="N7" s="542"/>
      <c r="O7" s="544" t="s">
        <v>541</v>
      </c>
      <c r="P7" s="545" t="s">
        <v>551</v>
      </c>
    </row>
    <row r="8" spans="1:16" ht="46.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4"/>
      <c r="P8" s="545"/>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73" si="1">IF(OR($B10="",$C10="",$D10="",$E10="",$F10&lt;an_initial,$F10&gt;an_final,$O10=FALSE),"",IF($H10="",CS23b*$G10/P10,CS23b*$H10))</f>
        <v/>
      </c>
      <c r="J10" s="16" t="str">
        <f t="shared" ref="J10:J73" si="2">IF(OR($B10="",$C10="",$D10="",$E10="",$F10="",$F10&gt;an_final,$O10=FALSE),"",IF($H10="",CS_STR_A*$G10/P10,CS_STR_A*$H10))</f>
        <v/>
      </c>
      <c r="K10" s="58" t="str">
        <f t="shared" ref="K10:K73" si="3">IF(OR($B10="",$C10="",$D10="",$E10="",$F10="",$F10&gt;an_final,$O10=FALSE),"",IF($F10&gt;=an_initial,1,""))</f>
        <v/>
      </c>
      <c r="L10" s="58" t="str">
        <f t="shared" ref="L10:L73" si="4">IF(OR($B10="",$C10="",$D10="",$E10="",$F10="",$F10&gt;an_final,$O10=FALSE),"",1)</f>
        <v/>
      </c>
      <c r="M10" s="376" t="str">
        <f t="shared" ref="M10:M73" si="5">IF(OR($B10="",$C10="",$D10="",$E10="",$F10="",$F10&gt;an_final,$O10=FALSE),"",IF($H10="",$G10/P10,$H10))</f>
        <v/>
      </c>
      <c r="N10" s="58" t="str">
        <f t="shared" ref="N10:N73" si="6">IF(OR($B10="",$C10="",$D10="",$E10="",$F10="",$F10&lt;an_initial,$F10&gt;an_final,$O10=FALSE),"",IF($H10="",$G10/P10,$H10))</f>
        <v/>
      </c>
      <c r="O10" s="349" t="b">
        <f t="shared" ref="O10:O73" si="7">IF(nume_candidat="",FALSE,ISNUMBER(SEARCH(nume_candidat,$B10)))</f>
        <v>0</v>
      </c>
      <c r="P10" s="350">
        <f t="shared" ref="P10:P73"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7"/>
      <c r="F14" s="216"/>
      <c r="G14" s="216"/>
      <c r="H14" s="216"/>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7"/>
      <c r="F15" s="216"/>
      <c r="G15" s="216"/>
      <c r="H15" s="216"/>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7"/>
      <c r="F16" s="216"/>
      <c r="G16" s="216"/>
      <c r="H16" s="216"/>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7"/>
      <c r="F17" s="216"/>
      <c r="G17" s="216"/>
      <c r="H17" s="216"/>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7"/>
      <c r="F18" s="216"/>
      <c r="G18" s="216"/>
      <c r="H18" s="216"/>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7"/>
      <c r="F19" s="216"/>
      <c r="G19" s="216"/>
      <c r="H19" s="216"/>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7"/>
      <c r="F20" s="216"/>
      <c r="G20" s="216"/>
      <c r="H20" s="216"/>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7"/>
      <c r="F21" s="216"/>
      <c r="G21" s="216"/>
      <c r="H21" s="216"/>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7"/>
      <c r="F22" s="216"/>
      <c r="G22" s="216"/>
      <c r="H22" s="216"/>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7"/>
      <c r="F23" s="216"/>
      <c r="G23" s="216"/>
      <c r="H23" s="216"/>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7"/>
      <c r="F24" s="216"/>
      <c r="G24" s="216"/>
      <c r="H24" s="216"/>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7"/>
      <c r="F25" s="216"/>
      <c r="G25" s="216"/>
      <c r="H25" s="216"/>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7"/>
      <c r="F26" s="216"/>
      <c r="G26" s="216"/>
      <c r="H26" s="216"/>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7"/>
      <c r="F27" s="216"/>
      <c r="G27" s="216"/>
      <c r="H27" s="216"/>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7"/>
      <c r="F28" s="216"/>
      <c r="G28" s="216"/>
      <c r="H28" s="216"/>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7"/>
      <c r="F29" s="216"/>
      <c r="G29" s="216"/>
      <c r="H29" s="216"/>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7"/>
      <c r="F30" s="216"/>
      <c r="G30" s="216"/>
      <c r="H30" s="216"/>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7"/>
      <c r="F31" s="216"/>
      <c r="G31" s="216"/>
      <c r="H31" s="216"/>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7"/>
      <c r="F32" s="216"/>
      <c r="G32" s="216"/>
      <c r="H32" s="216"/>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7"/>
      <c r="F33" s="216"/>
      <c r="G33" s="216"/>
      <c r="H33" s="216"/>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7"/>
      <c r="F34" s="216"/>
      <c r="G34" s="216"/>
      <c r="H34" s="216"/>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7"/>
      <c r="F35" s="216"/>
      <c r="G35" s="216"/>
      <c r="H35" s="216"/>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7"/>
      <c r="F36" s="216"/>
      <c r="G36" s="216"/>
      <c r="H36" s="216"/>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7"/>
      <c r="F37" s="216"/>
      <c r="G37" s="216"/>
      <c r="H37" s="216"/>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7"/>
      <c r="F38" s="216"/>
      <c r="G38" s="216"/>
      <c r="H38" s="216"/>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7"/>
      <c r="F39" s="216"/>
      <c r="G39" s="216"/>
      <c r="H39" s="216"/>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7"/>
      <c r="F40" s="216"/>
      <c r="G40" s="216"/>
      <c r="H40" s="216"/>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7"/>
      <c r="F41" s="216"/>
      <c r="G41" s="216"/>
      <c r="H41" s="216"/>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7"/>
      <c r="F42" s="216"/>
      <c r="G42" s="216"/>
      <c r="H42" s="216"/>
      <c r="I42" s="16" t="str">
        <f t="shared" si="1"/>
        <v/>
      </c>
      <c r="J42" s="16" t="str">
        <f t="shared" si="2"/>
        <v/>
      </c>
      <c r="K42" s="58" t="str">
        <f t="shared" si="3"/>
        <v/>
      </c>
      <c r="L42" s="58" t="str">
        <f t="shared" si="4"/>
        <v/>
      </c>
      <c r="M42" s="376" t="str">
        <f t="shared" si="5"/>
        <v/>
      </c>
      <c r="N42" s="58" t="str">
        <f t="shared" si="6"/>
        <v/>
      </c>
      <c r="O42" s="349" t="b">
        <f t="shared" si="7"/>
        <v>0</v>
      </c>
      <c r="P42" s="350">
        <f t="shared" si="8"/>
        <v>1</v>
      </c>
    </row>
    <row r="43" spans="1:16">
      <c r="A43" s="37">
        <v>34</v>
      </c>
      <c r="B43" s="6"/>
      <c r="C43" s="6"/>
      <c r="D43" s="6"/>
      <c r="E43" s="217"/>
      <c r="F43" s="216"/>
      <c r="G43" s="216"/>
      <c r="H43" s="216"/>
      <c r="I43" s="16" t="str">
        <f t="shared" si="1"/>
        <v/>
      </c>
      <c r="J43" s="16" t="str">
        <f t="shared" si="2"/>
        <v/>
      </c>
      <c r="K43" s="58" t="str">
        <f t="shared" si="3"/>
        <v/>
      </c>
      <c r="L43" s="58" t="str">
        <f t="shared" si="4"/>
        <v/>
      </c>
      <c r="M43" s="376" t="str">
        <f t="shared" si="5"/>
        <v/>
      </c>
      <c r="N43" s="58" t="str">
        <f t="shared" si="6"/>
        <v/>
      </c>
      <c r="O43" s="349" t="b">
        <f t="shared" si="7"/>
        <v>0</v>
      </c>
      <c r="P43" s="350">
        <f t="shared" si="8"/>
        <v>1</v>
      </c>
    </row>
    <row r="44" spans="1:16">
      <c r="A44" s="37">
        <v>35</v>
      </c>
      <c r="B44" s="6"/>
      <c r="C44" s="6"/>
      <c r="D44" s="6"/>
      <c r="E44" s="217"/>
      <c r="F44" s="216"/>
      <c r="G44" s="216"/>
      <c r="H44" s="216"/>
      <c r="I44" s="16" t="str">
        <f t="shared" si="1"/>
        <v/>
      </c>
      <c r="J44" s="16" t="str">
        <f t="shared" si="2"/>
        <v/>
      </c>
      <c r="K44" s="58" t="str">
        <f t="shared" si="3"/>
        <v/>
      </c>
      <c r="L44" s="58" t="str">
        <f t="shared" si="4"/>
        <v/>
      </c>
      <c r="M44" s="376" t="str">
        <f t="shared" si="5"/>
        <v/>
      </c>
      <c r="N44" s="58" t="str">
        <f t="shared" si="6"/>
        <v/>
      </c>
      <c r="O44" s="349" t="b">
        <f t="shared" si="7"/>
        <v>0</v>
      </c>
      <c r="P44" s="350">
        <f t="shared" si="8"/>
        <v>1</v>
      </c>
    </row>
    <row r="45" spans="1:16">
      <c r="A45" s="37">
        <v>36</v>
      </c>
      <c r="B45" s="6"/>
      <c r="C45" s="6"/>
      <c r="D45" s="6"/>
      <c r="E45" s="217"/>
      <c r="F45" s="216"/>
      <c r="G45" s="216"/>
      <c r="H45" s="216"/>
      <c r="I45" s="16" t="str">
        <f t="shared" si="1"/>
        <v/>
      </c>
      <c r="J45" s="16" t="str">
        <f t="shared" si="2"/>
        <v/>
      </c>
      <c r="K45" s="58" t="str">
        <f t="shared" si="3"/>
        <v/>
      </c>
      <c r="L45" s="58" t="str">
        <f t="shared" si="4"/>
        <v/>
      </c>
      <c r="M45" s="376" t="str">
        <f t="shared" si="5"/>
        <v/>
      </c>
      <c r="N45" s="58" t="str">
        <f t="shared" si="6"/>
        <v/>
      </c>
      <c r="O45" s="349" t="b">
        <f t="shared" si="7"/>
        <v>0</v>
      </c>
      <c r="P45" s="350">
        <f t="shared" si="8"/>
        <v>1</v>
      </c>
    </row>
    <row r="46" spans="1:16">
      <c r="A46" s="37">
        <v>37</v>
      </c>
      <c r="B46" s="6"/>
      <c r="C46" s="6"/>
      <c r="D46" s="6"/>
      <c r="E46" s="217"/>
      <c r="F46" s="216"/>
      <c r="G46" s="216"/>
      <c r="H46" s="216"/>
      <c r="I46" s="16" t="str">
        <f t="shared" si="1"/>
        <v/>
      </c>
      <c r="J46" s="16" t="str">
        <f t="shared" si="2"/>
        <v/>
      </c>
      <c r="K46" s="58" t="str">
        <f t="shared" si="3"/>
        <v/>
      </c>
      <c r="L46" s="58" t="str">
        <f t="shared" si="4"/>
        <v/>
      </c>
      <c r="M46" s="376" t="str">
        <f t="shared" si="5"/>
        <v/>
      </c>
      <c r="N46" s="58" t="str">
        <f t="shared" si="6"/>
        <v/>
      </c>
      <c r="O46" s="349" t="b">
        <f t="shared" si="7"/>
        <v>0</v>
      </c>
      <c r="P46" s="350">
        <f t="shared" si="8"/>
        <v>1</v>
      </c>
    </row>
    <row r="47" spans="1:16">
      <c r="A47" s="37">
        <v>38</v>
      </c>
      <c r="B47" s="6"/>
      <c r="C47" s="6"/>
      <c r="D47" s="6"/>
      <c r="E47" s="217"/>
      <c r="F47" s="216"/>
      <c r="G47" s="216"/>
      <c r="H47" s="216"/>
      <c r="I47" s="16" t="str">
        <f t="shared" si="1"/>
        <v/>
      </c>
      <c r="J47" s="16" t="str">
        <f t="shared" si="2"/>
        <v/>
      </c>
      <c r="K47" s="58" t="str">
        <f t="shared" si="3"/>
        <v/>
      </c>
      <c r="L47" s="58" t="str">
        <f t="shared" si="4"/>
        <v/>
      </c>
      <c r="M47" s="376" t="str">
        <f t="shared" si="5"/>
        <v/>
      </c>
      <c r="N47" s="58" t="str">
        <f t="shared" si="6"/>
        <v/>
      </c>
      <c r="O47" s="349" t="b">
        <f t="shared" si="7"/>
        <v>0</v>
      </c>
      <c r="P47" s="350">
        <f t="shared" si="8"/>
        <v>1</v>
      </c>
    </row>
    <row r="48" spans="1:16">
      <c r="A48" s="37">
        <v>39</v>
      </c>
      <c r="B48" s="6"/>
      <c r="C48" s="6"/>
      <c r="D48" s="6"/>
      <c r="E48" s="217"/>
      <c r="F48" s="216"/>
      <c r="G48" s="216"/>
      <c r="H48" s="216"/>
      <c r="I48" s="16" t="str">
        <f t="shared" si="1"/>
        <v/>
      </c>
      <c r="J48" s="16" t="str">
        <f t="shared" si="2"/>
        <v/>
      </c>
      <c r="K48" s="58" t="str">
        <f t="shared" si="3"/>
        <v/>
      </c>
      <c r="L48" s="58" t="str">
        <f t="shared" si="4"/>
        <v/>
      </c>
      <c r="M48" s="376" t="str">
        <f t="shared" si="5"/>
        <v/>
      </c>
      <c r="N48" s="58" t="str">
        <f t="shared" si="6"/>
        <v/>
      </c>
      <c r="O48" s="349" t="b">
        <f t="shared" si="7"/>
        <v>0</v>
      </c>
      <c r="P48" s="350">
        <f t="shared" si="8"/>
        <v>1</v>
      </c>
    </row>
    <row r="49" spans="1:16">
      <c r="A49" s="37">
        <v>40</v>
      </c>
      <c r="B49" s="6"/>
      <c r="C49" s="6"/>
      <c r="D49" s="6"/>
      <c r="E49" s="217"/>
      <c r="F49" s="216"/>
      <c r="G49" s="216"/>
      <c r="H49" s="216"/>
      <c r="I49" s="16" t="str">
        <f t="shared" si="1"/>
        <v/>
      </c>
      <c r="J49" s="16" t="str">
        <f t="shared" si="2"/>
        <v/>
      </c>
      <c r="K49" s="58" t="str">
        <f t="shared" si="3"/>
        <v/>
      </c>
      <c r="L49" s="58" t="str">
        <f t="shared" si="4"/>
        <v/>
      </c>
      <c r="M49" s="376" t="str">
        <f t="shared" si="5"/>
        <v/>
      </c>
      <c r="N49" s="58" t="str">
        <f t="shared" si="6"/>
        <v/>
      </c>
      <c r="O49" s="349" t="b">
        <f t="shared" si="7"/>
        <v>0</v>
      </c>
      <c r="P49" s="350">
        <f t="shared" si="8"/>
        <v>1</v>
      </c>
    </row>
    <row r="50" spans="1:16">
      <c r="A50" s="37">
        <v>41</v>
      </c>
      <c r="B50" s="6"/>
      <c r="C50" s="6"/>
      <c r="D50" s="6"/>
      <c r="E50" s="217"/>
      <c r="F50" s="216"/>
      <c r="G50" s="216"/>
      <c r="H50" s="216"/>
      <c r="I50" s="16" t="str">
        <f t="shared" si="1"/>
        <v/>
      </c>
      <c r="J50" s="16" t="str">
        <f t="shared" si="2"/>
        <v/>
      </c>
      <c r="K50" s="58" t="str">
        <f t="shared" si="3"/>
        <v/>
      </c>
      <c r="L50" s="58" t="str">
        <f t="shared" si="4"/>
        <v/>
      </c>
      <c r="M50" s="376" t="str">
        <f t="shared" si="5"/>
        <v/>
      </c>
      <c r="N50" s="58" t="str">
        <f t="shared" si="6"/>
        <v/>
      </c>
      <c r="O50" s="349" t="b">
        <f t="shared" si="7"/>
        <v>0</v>
      </c>
      <c r="P50" s="350">
        <f t="shared" si="8"/>
        <v>1</v>
      </c>
    </row>
    <row r="51" spans="1:16">
      <c r="A51" s="37">
        <v>42</v>
      </c>
      <c r="B51" s="6"/>
      <c r="C51" s="6"/>
      <c r="D51" s="6"/>
      <c r="E51" s="217"/>
      <c r="F51" s="216"/>
      <c r="G51" s="216"/>
      <c r="H51" s="216"/>
      <c r="I51" s="16" t="str">
        <f t="shared" si="1"/>
        <v/>
      </c>
      <c r="J51" s="16" t="str">
        <f t="shared" si="2"/>
        <v/>
      </c>
      <c r="K51" s="58" t="str">
        <f t="shared" si="3"/>
        <v/>
      </c>
      <c r="L51" s="58" t="str">
        <f t="shared" si="4"/>
        <v/>
      </c>
      <c r="M51" s="376" t="str">
        <f t="shared" si="5"/>
        <v/>
      </c>
      <c r="N51" s="58" t="str">
        <f t="shared" si="6"/>
        <v/>
      </c>
      <c r="O51" s="349" t="b">
        <f t="shared" si="7"/>
        <v>0</v>
      </c>
      <c r="P51" s="350">
        <f t="shared" si="8"/>
        <v>1</v>
      </c>
    </row>
    <row r="52" spans="1:16">
      <c r="A52" s="37">
        <v>43</v>
      </c>
      <c r="B52" s="6"/>
      <c r="C52" s="6"/>
      <c r="D52" s="6"/>
      <c r="E52" s="217"/>
      <c r="F52" s="216"/>
      <c r="G52" s="216"/>
      <c r="H52" s="216"/>
      <c r="I52" s="16" t="str">
        <f t="shared" si="1"/>
        <v/>
      </c>
      <c r="J52" s="16" t="str">
        <f t="shared" si="2"/>
        <v/>
      </c>
      <c r="K52" s="58" t="str">
        <f t="shared" si="3"/>
        <v/>
      </c>
      <c r="L52" s="58" t="str">
        <f t="shared" si="4"/>
        <v/>
      </c>
      <c r="M52" s="376" t="str">
        <f t="shared" si="5"/>
        <v/>
      </c>
      <c r="N52" s="58" t="str">
        <f t="shared" si="6"/>
        <v/>
      </c>
      <c r="O52" s="349" t="b">
        <f t="shared" si="7"/>
        <v>0</v>
      </c>
      <c r="P52" s="350">
        <f t="shared" si="8"/>
        <v>1</v>
      </c>
    </row>
    <row r="53" spans="1:16">
      <c r="A53" s="37">
        <v>44</v>
      </c>
      <c r="B53" s="6"/>
      <c r="C53" s="6"/>
      <c r="D53" s="6"/>
      <c r="E53" s="217"/>
      <c r="F53" s="216"/>
      <c r="G53" s="216"/>
      <c r="H53" s="216"/>
      <c r="I53" s="16" t="str">
        <f t="shared" si="1"/>
        <v/>
      </c>
      <c r="J53" s="16" t="str">
        <f t="shared" si="2"/>
        <v/>
      </c>
      <c r="K53" s="58" t="str">
        <f t="shared" si="3"/>
        <v/>
      </c>
      <c r="L53" s="58" t="str">
        <f t="shared" si="4"/>
        <v/>
      </c>
      <c r="M53" s="376" t="str">
        <f t="shared" si="5"/>
        <v/>
      </c>
      <c r="N53" s="58" t="str">
        <f t="shared" si="6"/>
        <v/>
      </c>
      <c r="O53" s="349" t="b">
        <f t="shared" si="7"/>
        <v>0</v>
      </c>
      <c r="P53" s="350">
        <f t="shared" si="8"/>
        <v>1</v>
      </c>
    </row>
    <row r="54" spans="1:16">
      <c r="A54" s="37">
        <v>45</v>
      </c>
      <c r="B54" s="6"/>
      <c r="C54" s="6"/>
      <c r="D54" s="6"/>
      <c r="E54" s="217"/>
      <c r="F54" s="216"/>
      <c r="G54" s="216"/>
      <c r="H54" s="216"/>
      <c r="I54" s="16" t="str">
        <f t="shared" si="1"/>
        <v/>
      </c>
      <c r="J54" s="16" t="str">
        <f t="shared" si="2"/>
        <v/>
      </c>
      <c r="K54" s="58" t="str">
        <f t="shared" si="3"/>
        <v/>
      </c>
      <c r="L54" s="58" t="str">
        <f t="shared" si="4"/>
        <v/>
      </c>
      <c r="M54" s="376" t="str">
        <f t="shared" si="5"/>
        <v/>
      </c>
      <c r="N54" s="58" t="str">
        <f t="shared" si="6"/>
        <v/>
      </c>
      <c r="O54" s="349" t="b">
        <f t="shared" si="7"/>
        <v>0</v>
      </c>
      <c r="P54" s="350">
        <f t="shared" si="8"/>
        <v>1</v>
      </c>
    </row>
    <row r="55" spans="1:16">
      <c r="A55" s="37">
        <v>46</v>
      </c>
      <c r="B55" s="6"/>
      <c r="C55" s="6"/>
      <c r="D55" s="6"/>
      <c r="E55" s="217"/>
      <c r="F55" s="216"/>
      <c r="G55" s="216"/>
      <c r="H55" s="216"/>
      <c r="I55" s="16" t="str">
        <f t="shared" si="1"/>
        <v/>
      </c>
      <c r="J55" s="16" t="str">
        <f t="shared" si="2"/>
        <v/>
      </c>
      <c r="K55" s="58" t="str">
        <f t="shared" si="3"/>
        <v/>
      </c>
      <c r="L55" s="58" t="str">
        <f t="shared" si="4"/>
        <v/>
      </c>
      <c r="M55" s="376" t="str">
        <f t="shared" si="5"/>
        <v/>
      </c>
      <c r="N55" s="58" t="str">
        <f t="shared" si="6"/>
        <v/>
      </c>
      <c r="O55" s="349" t="b">
        <f t="shared" si="7"/>
        <v>0</v>
      </c>
      <c r="P55" s="350">
        <f t="shared" si="8"/>
        <v>1</v>
      </c>
    </row>
    <row r="56" spans="1:16">
      <c r="A56" s="37">
        <v>47</v>
      </c>
      <c r="B56" s="6"/>
      <c r="C56" s="6"/>
      <c r="D56" s="6"/>
      <c r="E56" s="217"/>
      <c r="F56" s="216"/>
      <c r="G56" s="216"/>
      <c r="H56" s="216"/>
      <c r="I56" s="16" t="str">
        <f t="shared" si="1"/>
        <v/>
      </c>
      <c r="J56" s="16" t="str">
        <f t="shared" si="2"/>
        <v/>
      </c>
      <c r="K56" s="58" t="str">
        <f t="shared" si="3"/>
        <v/>
      </c>
      <c r="L56" s="58" t="str">
        <f t="shared" si="4"/>
        <v/>
      </c>
      <c r="M56" s="376" t="str">
        <f t="shared" si="5"/>
        <v/>
      </c>
      <c r="N56" s="58" t="str">
        <f t="shared" si="6"/>
        <v/>
      </c>
      <c r="O56" s="349" t="b">
        <f t="shared" si="7"/>
        <v>0</v>
      </c>
      <c r="P56" s="350">
        <f t="shared" si="8"/>
        <v>1</v>
      </c>
    </row>
    <row r="57" spans="1:16">
      <c r="A57" s="37">
        <v>48</v>
      </c>
      <c r="B57" s="6"/>
      <c r="C57" s="6"/>
      <c r="D57" s="6"/>
      <c r="E57" s="217"/>
      <c r="F57" s="216"/>
      <c r="G57" s="216"/>
      <c r="H57" s="216"/>
      <c r="I57" s="16" t="str">
        <f t="shared" si="1"/>
        <v/>
      </c>
      <c r="J57" s="16" t="str">
        <f t="shared" si="2"/>
        <v/>
      </c>
      <c r="K57" s="58" t="str">
        <f t="shared" si="3"/>
        <v/>
      </c>
      <c r="L57" s="58" t="str">
        <f t="shared" si="4"/>
        <v/>
      </c>
      <c r="M57" s="376" t="str">
        <f t="shared" si="5"/>
        <v/>
      </c>
      <c r="N57" s="58" t="str">
        <f t="shared" si="6"/>
        <v/>
      </c>
      <c r="O57" s="349" t="b">
        <f t="shared" si="7"/>
        <v>0</v>
      </c>
      <c r="P57" s="350">
        <f t="shared" si="8"/>
        <v>1</v>
      </c>
    </row>
    <row r="58" spans="1:16">
      <c r="A58" s="37">
        <v>49</v>
      </c>
      <c r="B58" s="6"/>
      <c r="C58" s="6"/>
      <c r="D58" s="6"/>
      <c r="E58" s="217"/>
      <c r="F58" s="216"/>
      <c r="G58" s="216"/>
      <c r="H58" s="216"/>
      <c r="I58" s="16" t="str">
        <f t="shared" si="1"/>
        <v/>
      </c>
      <c r="J58" s="16" t="str">
        <f t="shared" si="2"/>
        <v/>
      </c>
      <c r="K58" s="58" t="str">
        <f t="shared" si="3"/>
        <v/>
      </c>
      <c r="L58" s="58" t="str">
        <f t="shared" si="4"/>
        <v/>
      </c>
      <c r="M58" s="376" t="str">
        <f t="shared" si="5"/>
        <v/>
      </c>
      <c r="N58" s="58" t="str">
        <f t="shared" si="6"/>
        <v/>
      </c>
      <c r="O58" s="349" t="b">
        <f t="shared" si="7"/>
        <v>0</v>
      </c>
      <c r="P58" s="350">
        <f t="shared" si="8"/>
        <v>1</v>
      </c>
    </row>
    <row r="59" spans="1:16">
      <c r="A59" s="37">
        <v>50</v>
      </c>
      <c r="B59" s="6"/>
      <c r="C59" s="6"/>
      <c r="D59" s="6"/>
      <c r="E59" s="217"/>
      <c r="F59" s="216"/>
      <c r="G59" s="216"/>
      <c r="H59" s="216"/>
      <c r="I59" s="16" t="str">
        <f t="shared" si="1"/>
        <v/>
      </c>
      <c r="J59" s="16" t="str">
        <f t="shared" si="2"/>
        <v/>
      </c>
      <c r="K59" s="58" t="str">
        <f t="shared" si="3"/>
        <v/>
      </c>
      <c r="L59" s="58" t="str">
        <f t="shared" si="4"/>
        <v/>
      </c>
      <c r="M59" s="376" t="str">
        <f t="shared" si="5"/>
        <v/>
      </c>
      <c r="N59" s="58" t="str">
        <f t="shared" si="6"/>
        <v/>
      </c>
      <c r="O59" s="349" t="b">
        <f t="shared" si="7"/>
        <v>0</v>
      </c>
      <c r="P59" s="350">
        <f t="shared" si="8"/>
        <v>1</v>
      </c>
    </row>
    <row r="60" spans="1:16">
      <c r="A60" s="37">
        <v>51</v>
      </c>
      <c r="B60" s="6"/>
      <c r="C60" s="6"/>
      <c r="D60" s="6"/>
      <c r="E60" s="217"/>
      <c r="F60" s="216"/>
      <c r="G60" s="216"/>
      <c r="H60" s="216"/>
      <c r="I60" s="16" t="str">
        <f t="shared" si="1"/>
        <v/>
      </c>
      <c r="J60" s="16" t="str">
        <f t="shared" si="2"/>
        <v/>
      </c>
      <c r="K60" s="58" t="str">
        <f t="shared" si="3"/>
        <v/>
      </c>
      <c r="L60" s="58" t="str">
        <f t="shared" si="4"/>
        <v/>
      </c>
      <c r="M60" s="376" t="str">
        <f t="shared" si="5"/>
        <v/>
      </c>
      <c r="N60" s="58" t="str">
        <f t="shared" si="6"/>
        <v/>
      </c>
      <c r="O60" s="349" t="b">
        <f t="shared" si="7"/>
        <v>0</v>
      </c>
      <c r="P60" s="350">
        <f t="shared" si="8"/>
        <v>1</v>
      </c>
    </row>
    <row r="61" spans="1:16">
      <c r="A61" s="37">
        <v>52</v>
      </c>
      <c r="B61" s="6"/>
      <c r="C61" s="6"/>
      <c r="D61" s="6"/>
      <c r="E61" s="217"/>
      <c r="F61" s="216"/>
      <c r="G61" s="216"/>
      <c r="H61" s="216"/>
      <c r="I61" s="16" t="str">
        <f t="shared" si="1"/>
        <v/>
      </c>
      <c r="J61" s="16" t="str">
        <f t="shared" si="2"/>
        <v/>
      </c>
      <c r="K61" s="58" t="str">
        <f t="shared" si="3"/>
        <v/>
      </c>
      <c r="L61" s="58" t="str">
        <f t="shared" si="4"/>
        <v/>
      </c>
      <c r="M61" s="376" t="str">
        <f t="shared" si="5"/>
        <v/>
      </c>
      <c r="N61" s="58" t="str">
        <f t="shared" si="6"/>
        <v/>
      </c>
      <c r="O61" s="349" t="b">
        <f t="shared" si="7"/>
        <v>0</v>
      </c>
      <c r="P61" s="350">
        <f t="shared" si="8"/>
        <v>1</v>
      </c>
    </row>
    <row r="62" spans="1:16">
      <c r="A62" s="37">
        <v>53</v>
      </c>
      <c r="B62" s="6"/>
      <c r="C62" s="6"/>
      <c r="D62" s="6"/>
      <c r="E62" s="217"/>
      <c r="F62" s="216"/>
      <c r="G62" s="216"/>
      <c r="H62" s="216"/>
      <c r="I62" s="16" t="str">
        <f t="shared" si="1"/>
        <v/>
      </c>
      <c r="J62" s="16" t="str">
        <f t="shared" si="2"/>
        <v/>
      </c>
      <c r="K62" s="58" t="str">
        <f t="shared" si="3"/>
        <v/>
      </c>
      <c r="L62" s="58" t="str">
        <f t="shared" si="4"/>
        <v/>
      </c>
      <c r="M62" s="376" t="str">
        <f t="shared" si="5"/>
        <v/>
      </c>
      <c r="N62" s="58" t="str">
        <f t="shared" si="6"/>
        <v/>
      </c>
      <c r="O62" s="349" t="b">
        <f t="shared" si="7"/>
        <v>0</v>
      </c>
      <c r="P62" s="350">
        <f t="shared" si="8"/>
        <v>1</v>
      </c>
    </row>
    <row r="63" spans="1:16">
      <c r="A63" s="37">
        <v>54</v>
      </c>
      <c r="B63" s="6"/>
      <c r="C63" s="6"/>
      <c r="D63" s="6"/>
      <c r="E63" s="217"/>
      <c r="F63" s="216"/>
      <c r="G63" s="216"/>
      <c r="H63" s="216"/>
      <c r="I63" s="16" t="str">
        <f t="shared" si="1"/>
        <v/>
      </c>
      <c r="J63" s="16" t="str">
        <f t="shared" si="2"/>
        <v/>
      </c>
      <c r="K63" s="58" t="str">
        <f t="shared" si="3"/>
        <v/>
      </c>
      <c r="L63" s="58" t="str">
        <f t="shared" si="4"/>
        <v/>
      </c>
      <c r="M63" s="376" t="str">
        <f t="shared" si="5"/>
        <v/>
      </c>
      <c r="N63" s="58" t="str">
        <f t="shared" si="6"/>
        <v/>
      </c>
      <c r="O63" s="349" t="b">
        <f t="shared" si="7"/>
        <v>0</v>
      </c>
      <c r="P63" s="350">
        <f t="shared" si="8"/>
        <v>1</v>
      </c>
    </row>
    <row r="64" spans="1:16">
      <c r="A64" s="37">
        <v>55</v>
      </c>
      <c r="B64" s="6"/>
      <c r="C64" s="6"/>
      <c r="D64" s="6"/>
      <c r="E64" s="217"/>
      <c r="F64" s="216"/>
      <c r="G64" s="216"/>
      <c r="H64" s="216"/>
      <c r="I64" s="16" t="str">
        <f t="shared" si="1"/>
        <v/>
      </c>
      <c r="J64" s="16" t="str">
        <f t="shared" si="2"/>
        <v/>
      </c>
      <c r="K64" s="58" t="str">
        <f t="shared" si="3"/>
        <v/>
      </c>
      <c r="L64" s="58" t="str">
        <f t="shared" si="4"/>
        <v/>
      </c>
      <c r="M64" s="376" t="str">
        <f t="shared" si="5"/>
        <v/>
      </c>
      <c r="N64" s="58" t="str">
        <f t="shared" si="6"/>
        <v/>
      </c>
      <c r="O64" s="349" t="b">
        <f t="shared" si="7"/>
        <v>0</v>
      </c>
      <c r="P64" s="350">
        <f t="shared" si="8"/>
        <v>1</v>
      </c>
    </row>
    <row r="65" spans="1:16">
      <c r="A65" s="37">
        <v>56</v>
      </c>
      <c r="B65" s="6"/>
      <c r="C65" s="6"/>
      <c r="D65" s="6"/>
      <c r="E65" s="217"/>
      <c r="F65" s="216"/>
      <c r="G65" s="216"/>
      <c r="H65" s="216"/>
      <c r="I65" s="16" t="str">
        <f t="shared" si="1"/>
        <v/>
      </c>
      <c r="J65" s="16" t="str">
        <f t="shared" si="2"/>
        <v/>
      </c>
      <c r="K65" s="58" t="str">
        <f t="shared" si="3"/>
        <v/>
      </c>
      <c r="L65" s="58" t="str">
        <f t="shared" si="4"/>
        <v/>
      </c>
      <c r="M65" s="376" t="str">
        <f t="shared" si="5"/>
        <v/>
      </c>
      <c r="N65" s="58" t="str">
        <f t="shared" si="6"/>
        <v/>
      </c>
      <c r="O65" s="349" t="b">
        <f t="shared" si="7"/>
        <v>0</v>
      </c>
      <c r="P65" s="350">
        <f t="shared" si="8"/>
        <v>1</v>
      </c>
    </row>
    <row r="66" spans="1:16">
      <c r="A66" s="37">
        <v>57</v>
      </c>
      <c r="B66" s="6"/>
      <c r="C66" s="6"/>
      <c r="D66" s="6"/>
      <c r="E66" s="217"/>
      <c r="F66" s="216"/>
      <c r="G66" s="216"/>
      <c r="H66" s="216"/>
      <c r="I66" s="16" t="str">
        <f t="shared" si="1"/>
        <v/>
      </c>
      <c r="J66" s="16" t="str">
        <f t="shared" si="2"/>
        <v/>
      </c>
      <c r="K66" s="58" t="str">
        <f t="shared" si="3"/>
        <v/>
      </c>
      <c r="L66" s="58" t="str">
        <f t="shared" si="4"/>
        <v/>
      </c>
      <c r="M66" s="376" t="str">
        <f t="shared" si="5"/>
        <v/>
      </c>
      <c r="N66" s="58" t="str">
        <f t="shared" si="6"/>
        <v/>
      </c>
      <c r="O66" s="349" t="b">
        <f t="shared" si="7"/>
        <v>0</v>
      </c>
      <c r="P66" s="350">
        <f t="shared" si="8"/>
        <v>1</v>
      </c>
    </row>
    <row r="67" spans="1:16">
      <c r="A67" s="37">
        <v>58</v>
      </c>
      <c r="B67" s="6"/>
      <c r="C67" s="6"/>
      <c r="D67" s="6"/>
      <c r="E67" s="217"/>
      <c r="F67" s="216"/>
      <c r="G67" s="216"/>
      <c r="H67" s="216"/>
      <c r="I67" s="16" t="str">
        <f t="shared" si="1"/>
        <v/>
      </c>
      <c r="J67" s="16" t="str">
        <f t="shared" si="2"/>
        <v/>
      </c>
      <c r="K67" s="58" t="str">
        <f t="shared" si="3"/>
        <v/>
      </c>
      <c r="L67" s="58" t="str">
        <f t="shared" si="4"/>
        <v/>
      </c>
      <c r="M67" s="376" t="str">
        <f t="shared" si="5"/>
        <v/>
      </c>
      <c r="N67" s="58" t="str">
        <f t="shared" si="6"/>
        <v/>
      </c>
      <c r="O67" s="349" t="b">
        <f t="shared" si="7"/>
        <v>0</v>
      </c>
      <c r="P67" s="350">
        <f t="shared" si="8"/>
        <v>1</v>
      </c>
    </row>
    <row r="68" spans="1:16">
      <c r="A68" s="37">
        <v>59</v>
      </c>
      <c r="B68" s="6"/>
      <c r="C68" s="6"/>
      <c r="D68" s="6"/>
      <c r="E68" s="217"/>
      <c r="F68" s="216"/>
      <c r="G68" s="216"/>
      <c r="H68" s="216"/>
      <c r="I68" s="16" t="str">
        <f t="shared" si="1"/>
        <v/>
      </c>
      <c r="J68" s="16" t="str">
        <f t="shared" si="2"/>
        <v/>
      </c>
      <c r="K68" s="58" t="str">
        <f t="shared" si="3"/>
        <v/>
      </c>
      <c r="L68" s="58" t="str">
        <f t="shared" si="4"/>
        <v/>
      </c>
      <c r="M68" s="376" t="str">
        <f t="shared" si="5"/>
        <v/>
      </c>
      <c r="N68" s="58" t="str">
        <f t="shared" si="6"/>
        <v/>
      </c>
      <c r="O68" s="349" t="b">
        <f t="shared" si="7"/>
        <v>0</v>
      </c>
      <c r="P68" s="350">
        <f t="shared" si="8"/>
        <v>1</v>
      </c>
    </row>
    <row r="69" spans="1:16">
      <c r="A69" s="37">
        <v>60</v>
      </c>
      <c r="B69" s="6"/>
      <c r="C69" s="6"/>
      <c r="D69" s="6"/>
      <c r="E69" s="217"/>
      <c r="F69" s="216"/>
      <c r="G69" s="216"/>
      <c r="H69" s="216"/>
      <c r="I69" s="16" t="str">
        <f t="shared" si="1"/>
        <v/>
      </c>
      <c r="J69" s="16" t="str">
        <f t="shared" si="2"/>
        <v/>
      </c>
      <c r="K69" s="58" t="str">
        <f t="shared" si="3"/>
        <v/>
      </c>
      <c r="L69" s="58" t="str">
        <f t="shared" si="4"/>
        <v/>
      </c>
      <c r="M69" s="376" t="str">
        <f t="shared" si="5"/>
        <v/>
      </c>
      <c r="N69" s="58" t="str">
        <f t="shared" si="6"/>
        <v/>
      </c>
      <c r="O69" s="349" t="b">
        <f t="shared" si="7"/>
        <v>0</v>
      </c>
      <c r="P69" s="350">
        <f t="shared" si="8"/>
        <v>1</v>
      </c>
    </row>
    <row r="70" spans="1:16">
      <c r="A70" s="37">
        <v>61</v>
      </c>
      <c r="B70" s="6"/>
      <c r="C70" s="6"/>
      <c r="D70" s="6"/>
      <c r="E70" s="217"/>
      <c r="F70" s="216"/>
      <c r="G70" s="216"/>
      <c r="H70" s="216"/>
      <c r="I70" s="16" t="str">
        <f t="shared" si="1"/>
        <v/>
      </c>
      <c r="J70" s="16" t="str">
        <f t="shared" si="2"/>
        <v/>
      </c>
      <c r="K70" s="58" t="str">
        <f t="shared" si="3"/>
        <v/>
      </c>
      <c r="L70" s="58" t="str">
        <f t="shared" si="4"/>
        <v/>
      </c>
      <c r="M70" s="376" t="str">
        <f t="shared" si="5"/>
        <v/>
      </c>
      <c r="N70" s="58" t="str">
        <f t="shared" si="6"/>
        <v/>
      </c>
      <c r="O70" s="349" t="b">
        <f t="shared" si="7"/>
        <v>0</v>
      </c>
      <c r="P70" s="350">
        <f t="shared" si="8"/>
        <v>1</v>
      </c>
    </row>
    <row r="71" spans="1:16">
      <c r="A71" s="37">
        <v>62</v>
      </c>
      <c r="B71" s="6"/>
      <c r="C71" s="6"/>
      <c r="D71" s="6"/>
      <c r="E71" s="217"/>
      <c r="F71" s="216"/>
      <c r="G71" s="216"/>
      <c r="H71" s="216"/>
      <c r="I71" s="16" t="str">
        <f t="shared" si="1"/>
        <v/>
      </c>
      <c r="J71" s="16" t="str">
        <f t="shared" si="2"/>
        <v/>
      </c>
      <c r="K71" s="58" t="str">
        <f t="shared" si="3"/>
        <v/>
      </c>
      <c r="L71" s="58" t="str">
        <f t="shared" si="4"/>
        <v/>
      </c>
      <c r="M71" s="376" t="str">
        <f t="shared" si="5"/>
        <v/>
      </c>
      <c r="N71" s="58" t="str">
        <f t="shared" si="6"/>
        <v/>
      </c>
      <c r="O71" s="349" t="b">
        <f t="shared" si="7"/>
        <v>0</v>
      </c>
      <c r="P71" s="350">
        <f t="shared" si="8"/>
        <v>1</v>
      </c>
    </row>
    <row r="72" spans="1:16">
      <c r="A72" s="37">
        <v>63</v>
      </c>
      <c r="B72" s="6"/>
      <c r="C72" s="6"/>
      <c r="D72" s="6"/>
      <c r="E72" s="217"/>
      <c r="F72" s="216"/>
      <c r="G72" s="216"/>
      <c r="H72" s="216"/>
      <c r="I72" s="16" t="str">
        <f t="shared" si="1"/>
        <v/>
      </c>
      <c r="J72" s="16" t="str">
        <f t="shared" si="2"/>
        <v/>
      </c>
      <c r="K72" s="58" t="str">
        <f t="shared" si="3"/>
        <v/>
      </c>
      <c r="L72" s="58" t="str">
        <f t="shared" si="4"/>
        <v/>
      </c>
      <c r="M72" s="376" t="str">
        <f t="shared" si="5"/>
        <v/>
      </c>
      <c r="N72" s="58" t="str">
        <f t="shared" si="6"/>
        <v/>
      </c>
      <c r="O72" s="349" t="b">
        <f t="shared" si="7"/>
        <v>0</v>
      </c>
      <c r="P72" s="350">
        <f t="shared" si="8"/>
        <v>1</v>
      </c>
    </row>
    <row r="73" spans="1:16">
      <c r="A73" s="37">
        <v>64</v>
      </c>
      <c r="B73" s="6"/>
      <c r="C73" s="6"/>
      <c r="D73" s="6"/>
      <c r="E73" s="217"/>
      <c r="F73" s="216"/>
      <c r="G73" s="216"/>
      <c r="H73" s="216"/>
      <c r="I73" s="16" t="str">
        <f t="shared" si="1"/>
        <v/>
      </c>
      <c r="J73" s="16" t="str">
        <f t="shared" si="2"/>
        <v/>
      </c>
      <c r="K73" s="58" t="str">
        <f t="shared" si="3"/>
        <v/>
      </c>
      <c r="L73" s="58" t="str">
        <f t="shared" si="4"/>
        <v/>
      </c>
      <c r="M73" s="376" t="str">
        <f t="shared" si="5"/>
        <v/>
      </c>
      <c r="N73" s="58" t="str">
        <f t="shared" si="6"/>
        <v/>
      </c>
      <c r="O73" s="349" t="b">
        <f t="shared" si="7"/>
        <v>0</v>
      </c>
      <c r="P73" s="350">
        <f t="shared" si="8"/>
        <v>1</v>
      </c>
    </row>
    <row r="74" spans="1:16">
      <c r="A74" s="37">
        <v>65</v>
      </c>
      <c r="B74" s="6"/>
      <c r="C74" s="6"/>
      <c r="D74" s="6"/>
      <c r="E74" s="217"/>
      <c r="F74" s="216"/>
      <c r="G74" s="216"/>
      <c r="H74" s="216"/>
      <c r="I74" s="16" t="str">
        <f t="shared" ref="I74:I137" si="9">IF(OR($B74="",$C74="",$D74="",$E74="",$F74&lt;an_initial,$F74&gt;an_final,$O74=FALSE),"",IF($H74="",CS23b*$G74/P74,CS23b*$H74))</f>
        <v/>
      </c>
      <c r="J74" s="16" t="str">
        <f t="shared" ref="J74:J137" si="10">IF(OR($B74="",$C74="",$D74="",$E74="",$F74="",$F74&gt;an_final,$O74=FALSE),"",IF($H74="",CS_STR_A*$G74/P74,CS_STR_A*$H74))</f>
        <v/>
      </c>
      <c r="K74" s="58" t="str">
        <f t="shared" ref="K74:K108" si="11">IF(OR($B74="",$C74="",$D74="",$E74="",$F74="",$F74&gt;an_final,$O74=FALSE),"",IF($F74&gt;=an_initial,1,""))</f>
        <v/>
      </c>
      <c r="L74" s="58" t="str">
        <f t="shared" ref="L74:L108" si="12">IF(OR($B74="",$C74="",$D74="",$E74="",$F74="",$F74&gt;an_final,$O74=FALSE),"",1)</f>
        <v/>
      </c>
      <c r="M74" s="376" t="str">
        <f t="shared" ref="M74:M108" si="13">IF(OR($B74="",$C74="",$D74="",$E74="",$F74="",$F74&gt;an_final,$O74=FALSE),"",IF($H74="",$G74/P74,$H74))</f>
        <v/>
      </c>
      <c r="N74" s="58" t="str">
        <f t="shared" ref="N74:N108" si="14">IF(OR($B74="",$C74="",$D74="",$E74="",$F74="",$F74&lt;an_initial,$F74&gt;an_final,$O74=FALSE),"",IF($H74="",$G74/P74,$H74))</f>
        <v/>
      </c>
      <c r="O74" s="349" t="b">
        <f t="shared" ref="O74:O108" si="15">IF(nume_candidat="",FALSE,ISNUMBER(SEARCH(nume_candidat,$B74)))</f>
        <v>0</v>
      </c>
      <c r="P74" s="350">
        <f t="shared" ref="P74:P108" si="16">LEN(B74)-LEN(SUBSTITUTE(B74,",",""))+1</f>
        <v>1</v>
      </c>
    </row>
    <row r="75" spans="1:16">
      <c r="A75" s="37">
        <v>66</v>
      </c>
      <c r="B75" s="6"/>
      <c r="C75" s="6"/>
      <c r="D75" s="6"/>
      <c r="E75" s="217"/>
      <c r="F75" s="216"/>
      <c r="G75" s="216"/>
      <c r="H75" s="216"/>
      <c r="I75" s="16" t="str">
        <f t="shared" si="9"/>
        <v/>
      </c>
      <c r="J75" s="16" t="str">
        <f t="shared" si="10"/>
        <v/>
      </c>
      <c r="K75" s="58" t="str">
        <f t="shared" si="11"/>
        <v/>
      </c>
      <c r="L75" s="58" t="str">
        <f t="shared" si="12"/>
        <v/>
      </c>
      <c r="M75" s="376" t="str">
        <f t="shared" si="13"/>
        <v/>
      </c>
      <c r="N75" s="58" t="str">
        <f t="shared" si="14"/>
        <v/>
      </c>
      <c r="O75" s="349" t="b">
        <f t="shared" si="15"/>
        <v>0</v>
      </c>
      <c r="P75" s="350">
        <f t="shared" si="16"/>
        <v>1</v>
      </c>
    </row>
    <row r="76" spans="1:16">
      <c r="A76" s="37">
        <v>67</v>
      </c>
      <c r="B76" s="6"/>
      <c r="C76" s="6"/>
      <c r="D76" s="6"/>
      <c r="E76" s="217"/>
      <c r="F76" s="216"/>
      <c r="G76" s="216"/>
      <c r="H76" s="216"/>
      <c r="I76" s="16" t="str">
        <f t="shared" si="9"/>
        <v/>
      </c>
      <c r="J76" s="16" t="str">
        <f t="shared" si="10"/>
        <v/>
      </c>
      <c r="K76" s="58" t="str">
        <f t="shared" si="11"/>
        <v/>
      </c>
      <c r="L76" s="58" t="str">
        <f t="shared" si="12"/>
        <v/>
      </c>
      <c r="M76" s="376" t="str">
        <f t="shared" si="13"/>
        <v/>
      </c>
      <c r="N76" s="58" t="str">
        <f t="shared" si="14"/>
        <v/>
      </c>
      <c r="O76" s="349" t="b">
        <f t="shared" si="15"/>
        <v>0</v>
      </c>
      <c r="P76" s="350">
        <f t="shared" si="16"/>
        <v>1</v>
      </c>
    </row>
    <row r="77" spans="1:16">
      <c r="A77" s="37">
        <v>68</v>
      </c>
      <c r="B77" s="6"/>
      <c r="C77" s="6"/>
      <c r="D77" s="6"/>
      <c r="E77" s="217"/>
      <c r="F77" s="216"/>
      <c r="G77" s="216"/>
      <c r="H77" s="216"/>
      <c r="I77" s="16" t="str">
        <f t="shared" si="9"/>
        <v/>
      </c>
      <c r="J77" s="16" t="str">
        <f t="shared" si="10"/>
        <v/>
      </c>
      <c r="K77" s="58" t="str">
        <f t="shared" si="11"/>
        <v/>
      </c>
      <c r="L77" s="58" t="str">
        <f t="shared" si="12"/>
        <v/>
      </c>
      <c r="M77" s="376" t="str">
        <f t="shared" si="13"/>
        <v/>
      </c>
      <c r="N77" s="58" t="str">
        <f t="shared" si="14"/>
        <v/>
      </c>
      <c r="O77" s="349" t="b">
        <f t="shared" si="15"/>
        <v>0</v>
      </c>
      <c r="P77" s="350">
        <f t="shared" si="16"/>
        <v>1</v>
      </c>
    </row>
    <row r="78" spans="1:16">
      <c r="A78" s="37">
        <v>69</v>
      </c>
      <c r="B78" s="6"/>
      <c r="C78" s="6"/>
      <c r="D78" s="6"/>
      <c r="E78" s="217"/>
      <c r="F78" s="216"/>
      <c r="G78" s="216"/>
      <c r="H78" s="216"/>
      <c r="I78" s="16" t="str">
        <f t="shared" si="9"/>
        <v/>
      </c>
      <c r="J78" s="16" t="str">
        <f t="shared" si="10"/>
        <v/>
      </c>
      <c r="K78" s="58" t="str">
        <f t="shared" si="11"/>
        <v/>
      </c>
      <c r="L78" s="58" t="str">
        <f t="shared" si="12"/>
        <v/>
      </c>
      <c r="M78" s="376" t="str">
        <f t="shared" si="13"/>
        <v/>
      </c>
      <c r="N78" s="58" t="str">
        <f t="shared" si="14"/>
        <v/>
      </c>
      <c r="O78" s="349" t="b">
        <f t="shared" si="15"/>
        <v>0</v>
      </c>
      <c r="P78" s="350">
        <f t="shared" si="16"/>
        <v>1</v>
      </c>
    </row>
    <row r="79" spans="1:16">
      <c r="A79" s="37">
        <v>70</v>
      </c>
      <c r="B79" s="6"/>
      <c r="C79" s="6"/>
      <c r="D79" s="6"/>
      <c r="E79" s="217"/>
      <c r="F79" s="216"/>
      <c r="G79" s="216"/>
      <c r="H79" s="216"/>
      <c r="I79" s="16" t="str">
        <f t="shared" si="9"/>
        <v/>
      </c>
      <c r="J79" s="16" t="str">
        <f t="shared" si="10"/>
        <v/>
      </c>
      <c r="K79" s="58" t="str">
        <f t="shared" si="11"/>
        <v/>
      </c>
      <c r="L79" s="58" t="str">
        <f t="shared" si="12"/>
        <v/>
      </c>
      <c r="M79" s="376" t="str">
        <f t="shared" si="13"/>
        <v/>
      </c>
      <c r="N79" s="58" t="str">
        <f t="shared" si="14"/>
        <v/>
      </c>
      <c r="O79" s="349" t="b">
        <f t="shared" si="15"/>
        <v>0</v>
      </c>
      <c r="P79" s="350">
        <f t="shared" si="16"/>
        <v>1</v>
      </c>
    </row>
    <row r="80" spans="1:16">
      <c r="A80" s="37">
        <v>71</v>
      </c>
      <c r="B80" s="6"/>
      <c r="C80" s="6"/>
      <c r="D80" s="6"/>
      <c r="E80" s="217"/>
      <c r="F80" s="216"/>
      <c r="G80" s="216"/>
      <c r="H80" s="216"/>
      <c r="I80" s="16" t="str">
        <f t="shared" si="9"/>
        <v/>
      </c>
      <c r="J80" s="16" t="str">
        <f t="shared" si="10"/>
        <v/>
      </c>
      <c r="K80" s="58" t="str">
        <f t="shared" si="11"/>
        <v/>
      </c>
      <c r="L80" s="58" t="str">
        <f t="shared" si="12"/>
        <v/>
      </c>
      <c r="M80" s="376" t="str">
        <f t="shared" si="13"/>
        <v/>
      </c>
      <c r="N80" s="58" t="str">
        <f t="shared" si="14"/>
        <v/>
      </c>
      <c r="O80" s="349" t="b">
        <f t="shared" si="15"/>
        <v>0</v>
      </c>
      <c r="P80" s="350">
        <f t="shared" si="16"/>
        <v>1</v>
      </c>
    </row>
    <row r="81" spans="1:16">
      <c r="A81" s="37">
        <v>72</v>
      </c>
      <c r="B81" s="6"/>
      <c r="C81" s="6"/>
      <c r="D81" s="6"/>
      <c r="E81" s="217"/>
      <c r="F81" s="216"/>
      <c r="G81" s="216"/>
      <c r="H81" s="216"/>
      <c r="I81" s="16" t="str">
        <f t="shared" si="9"/>
        <v/>
      </c>
      <c r="J81" s="16" t="str">
        <f t="shared" si="10"/>
        <v/>
      </c>
      <c r="K81" s="58" t="str">
        <f t="shared" si="11"/>
        <v/>
      </c>
      <c r="L81" s="58" t="str">
        <f t="shared" si="12"/>
        <v/>
      </c>
      <c r="M81" s="376" t="str">
        <f t="shared" si="13"/>
        <v/>
      </c>
      <c r="N81" s="58" t="str">
        <f t="shared" si="14"/>
        <v/>
      </c>
      <c r="O81" s="349" t="b">
        <f t="shared" si="15"/>
        <v>0</v>
      </c>
      <c r="P81" s="350">
        <f t="shared" si="16"/>
        <v>1</v>
      </c>
    </row>
    <row r="82" spans="1:16">
      <c r="A82" s="37">
        <v>73</v>
      </c>
      <c r="B82" s="6"/>
      <c r="C82" s="6"/>
      <c r="D82" s="6"/>
      <c r="E82" s="217"/>
      <c r="F82" s="216"/>
      <c r="G82" s="216"/>
      <c r="H82" s="216"/>
      <c r="I82" s="16" t="str">
        <f t="shared" si="9"/>
        <v/>
      </c>
      <c r="J82" s="16" t="str">
        <f t="shared" si="10"/>
        <v/>
      </c>
      <c r="K82" s="58" t="str">
        <f t="shared" si="11"/>
        <v/>
      </c>
      <c r="L82" s="58" t="str">
        <f t="shared" si="12"/>
        <v/>
      </c>
      <c r="M82" s="376" t="str">
        <f t="shared" si="13"/>
        <v/>
      </c>
      <c r="N82" s="58" t="str">
        <f t="shared" si="14"/>
        <v/>
      </c>
      <c r="O82" s="349" t="b">
        <f t="shared" si="15"/>
        <v>0</v>
      </c>
      <c r="P82" s="350">
        <f t="shared" si="16"/>
        <v>1</v>
      </c>
    </row>
    <row r="83" spans="1:16">
      <c r="A83" s="37">
        <v>74</v>
      </c>
      <c r="B83" s="6"/>
      <c r="C83" s="6"/>
      <c r="D83" s="6"/>
      <c r="E83" s="217"/>
      <c r="F83" s="216"/>
      <c r="G83" s="216"/>
      <c r="H83" s="216"/>
      <c r="I83" s="16" t="str">
        <f t="shared" si="9"/>
        <v/>
      </c>
      <c r="J83" s="16" t="str">
        <f t="shared" si="10"/>
        <v/>
      </c>
      <c r="K83" s="58" t="str">
        <f t="shared" si="11"/>
        <v/>
      </c>
      <c r="L83" s="58" t="str">
        <f t="shared" si="12"/>
        <v/>
      </c>
      <c r="M83" s="376" t="str">
        <f t="shared" si="13"/>
        <v/>
      </c>
      <c r="N83" s="58" t="str">
        <f t="shared" si="14"/>
        <v/>
      </c>
      <c r="O83" s="349" t="b">
        <f t="shared" si="15"/>
        <v>0</v>
      </c>
      <c r="P83" s="350">
        <f t="shared" si="16"/>
        <v>1</v>
      </c>
    </row>
    <row r="84" spans="1:16">
      <c r="A84" s="37">
        <v>75</v>
      </c>
      <c r="B84" s="6"/>
      <c r="C84" s="6"/>
      <c r="D84" s="6"/>
      <c r="E84" s="217"/>
      <c r="F84" s="216"/>
      <c r="G84" s="216"/>
      <c r="H84" s="216"/>
      <c r="I84" s="16" t="str">
        <f t="shared" si="9"/>
        <v/>
      </c>
      <c r="J84" s="16" t="str">
        <f t="shared" si="10"/>
        <v/>
      </c>
      <c r="K84" s="58" t="str">
        <f t="shared" si="11"/>
        <v/>
      </c>
      <c r="L84" s="58" t="str">
        <f t="shared" si="12"/>
        <v/>
      </c>
      <c r="M84" s="376" t="str">
        <f t="shared" si="13"/>
        <v/>
      </c>
      <c r="N84" s="58" t="str">
        <f t="shared" si="14"/>
        <v/>
      </c>
      <c r="O84" s="349" t="b">
        <f t="shared" si="15"/>
        <v>0</v>
      </c>
      <c r="P84" s="350">
        <f t="shared" si="16"/>
        <v>1</v>
      </c>
    </row>
    <row r="85" spans="1:16">
      <c r="A85" s="37">
        <v>76</v>
      </c>
      <c r="B85" s="6"/>
      <c r="C85" s="6"/>
      <c r="D85" s="6"/>
      <c r="E85" s="217"/>
      <c r="F85" s="216"/>
      <c r="G85" s="216"/>
      <c r="H85" s="216"/>
      <c r="I85" s="16" t="str">
        <f t="shared" si="9"/>
        <v/>
      </c>
      <c r="J85" s="16" t="str">
        <f t="shared" si="10"/>
        <v/>
      </c>
      <c r="K85" s="58" t="str">
        <f t="shared" si="11"/>
        <v/>
      </c>
      <c r="L85" s="58" t="str">
        <f t="shared" si="12"/>
        <v/>
      </c>
      <c r="M85" s="376" t="str">
        <f t="shared" si="13"/>
        <v/>
      </c>
      <c r="N85" s="58" t="str">
        <f t="shared" si="14"/>
        <v/>
      </c>
      <c r="O85" s="349" t="b">
        <f t="shared" si="15"/>
        <v>0</v>
      </c>
      <c r="P85" s="350">
        <f t="shared" si="16"/>
        <v>1</v>
      </c>
    </row>
    <row r="86" spans="1:16">
      <c r="A86" s="37">
        <v>77</v>
      </c>
      <c r="B86" s="6"/>
      <c r="C86" s="6"/>
      <c r="D86" s="6"/>
      <c r="E86" s="217"/>
      <c r="F86" s="216"/>
      <c r="G86" s="216"/>
      <c r="H86" s="216"/>
      <c r="I86" s="16" t="str">
        <f t="shared" si="9"/>
        <v/>
      </c>
      <c r="J86" s="16" t="str">
        <f t="shared" si="10"/>
        <v/>
      </c>
      <c r="K86" s="58" t="str">
        <f t="shared" si="11"/>
        <v/>
      </c>
      <c r="L86" s="58" t="str">
        <f t="shared" si="12"/>
        <v/>
      </c>
      <c r="M86" s="376" t="str">
        <f t="shared" si="13"/>
        <v/>
      </c>
      <c r="N86" s="58" t="str">
        <f t="shared" si="14"/>
        <v/>
      </c>
      <c r="O86" s="349" t="b">
        <f t="shared" si="15"/>
        <v>0</v>
      </c>
      <c r="P86" s="350">
        <f t="shared" si="16"/>
        <v>1</v>
      </c>
    </row>
    <row r="87" spans="1:16">
      <c r="A87" s="37">
        <v>78</v>
      </c>
      <c r="B87" s="6"/>
      <c r="C87" s="6"/>
      <c r="D87" s="6"/>
      <c r="E87" s="217"/>
      <c r="F87" s="216"/>
      <c r="G87" s="216"/>
      <c r="H87" s="216"/>
      <c r="I87" s="16" t="str">
        <f t="shared" si="9"/>
        <v/>
      </c>
      <c r="J87" s="16" t="str">
        <f t="shared" si="10"/>
        <v/>
      </c>
      <c r="K87" s="58" t="str">
        <f t="shared" si="11"/>
        <v/>
      </c>
      <c r="L87" s="58" t="str">
        <f t="shared" si="12"/>
        <v/>
      </c>
      <c r="M87" s="376" t="str">
        <f t="shared" si="13"/>
        <v/>
      </c>
      <c r="N87" s="58" t="str">
        <f t="shared" si="14"/>
        <v/>
      </c>
      <c r="O87" s="349" t="b">
        <f t="shared" si="15"/>
        <v>0</v>
      </c>
      <c r="P87" s="350">
        <f t="shared" si="16"/>
        <v>1</v>
      </c>
    </row>
    <row r="88" spans="1:16">
      <c r="A88" s="37">
        <v>79</v>
      </c>
      <c r="B88" s="6"/>
      <c r="C88" s="6"/>
      <c r="D88" s="6"/>
      <c r="E88" s="217"/>
      <c r="F88" s="216"/>
      <c r="G88" s="216"/>
      <c r="H88" s="216"/>
      <c r="I88" s="16" t="str">
        <f t="shared" si="9"/>
        <v/>
      </c>
      <c r="J88" s="16" t="str">
        <f t="shared" si="10"/>
        <v/>
      </c>
      <c r="K88" s="58" t="str">
        <f t="shared" si="11"/>
        <v/>
      </c>
      <c r="L88" s="58" t="str">
        <f t="shared" si="12"/>
        <v/>
      </c>
      <c r="M88" s="376" t="str">
        <f t="shared" si="13"/>
        <v/>
      </c>
      <c r="N88" s="58" t="str">
        <f t="shared" si="14"/>
        <v/>
      </c>
      <c r="O88" s="349" t="b">
        <f t="shared" si="15"/>
        <v>0</v>
      </c>
      <c r="P88" s="350">
        <f t="shared" si="16"/>
        <v>1</v>
      </c>
    </row>
    <row r="89" spans="1:16">
      <c r="A89" s="37">
        <v>80</v>
      </c>
      <c r="B89" s="6"/>
      <c r="C89" s="6"/>
      <c r="D89" s="6"/>
      <c r="E89" s="217"/>
      <c r="F89" s="216"/>
      <c r="G89" s="216"/>
      <c r="H89" s="216"/>
      <c r="I89" s="16" t="str">
        <f t="shared" si="9"/>
        <v/>
      </c>
      <c r="J89" s="16" t="str">
        <f t="shared" si="10"/>
        <v/>
      </c>
      <c r="K89" s="58" t="str">
        <f t="shared" si="11"/>
        <v/>
      </c>
      <c r="L89" s="58" t="str">
        <f t="shared" si="12"/>
        <v/>
      </c>
      <c r="M89" s="376" t="str">
        <f t="shared" si="13"/>
        <v/>
      </c>
      <c r="N89" s="58" t="str">
        <f t="shared" si="14"/>
        <v/>
      </c>
      <c r="O89" s="349" t="b">
        <f t="shared" si="15"/>
        <v>0</v>
      </c>
      <c r="P89" s="350">
        <f t="shared" si="16"/>
        <v>1</v>
      </c>
    </row>
    <row r="90" spans="1:16">
      <c r="A90" s="37">
        <v>81</v>
      </c>
      <c r="B90" s="6"/>
      <c r="C90" s="6"/>
      <c r="D90" s="6"/>
      <c r="E90" s="217"/>
      <c r="F90" s="216"/>
      <c r="G90" s="216"/>
      <c r="H90" s="216"/>
      <c r="I90" s="16" t="str">
        <f t="shared" si="9"/>
        <v/>
      </c>
      <c r="J90" s="16" t="str">
        <f t="shared" si="10"/>
        <v/>
      </c>
      <c r="K90" s="58" t="str">
        <f t="shared" si="11"/>
        <v/>
      </c>
      <c r="L90" s="58" t="str">
        <f t="shared" si="12"/>
        <v/>
      </c>
      <c r="M90" s="376" t="str">
        <f t="shared" si="13"/>
        <v/>
      </c>
      <c r="N90" s="58" t="str">
        <f t="shared" si="14"/>
        <v/>
      </c>
      <c r="O90" s="349" t="b">
        <f t="shared" si="15"/>
        <v>0</v>
      </c>
      <c r="P90" s="350">
        <f t="shared" si="16"/>
        <v>1</v>
      </c>
    </row>
    <row r="91" spans="1:16">
      <c r="A91" s="37">
        <v>82</v>
      </c>
      <c r="B91" s="6"/>
      <c r="C91" s="6"/>
      <c r="D91" s="6"/>
      <c r="E91" s="217"/>
      <c r="F91" s="216"/>
      <c r="G91" s="216"/>
      <c r="H91" s="216"/>
      <c r="I91" s="16" t="str">
        <f t="shared" si="9"/>
        <v/>
      </c>
      <c r="J91" s="16" t="str">
        <f t="shared" si="10"/>
        <v/>
      </c>
      <c r="K91" s="58" t="str">
        <f t="shared" si="11"/>
        <v/>
      </c>
      <c r="L91" s="58" t="str">
        <f t="shared" si="12"/>
        <v/>
      </c>
      <c r="M91" s="376" t="str">
        <f t="shared" si="13"/>
        <v/>
      </c>
      <c r="N91" s="58" t="str">
        <f t="shared" si="14"/>
        <v/>
      </c>
      <c r="O91" s="349" t="b">
        <f t="shared" si="15"/>
        <v>0</v>
      </c>
      <c r="P91" s="350">
        <f t="shared" si="16"/>
        <v>1</v>
      </c>
    </row>
    <row r="92" spans="1:16">
      <c r="A92" s="37">
        <v>83</v>
      </c>
      <c r="B92" s="6"/>
      <c r="C92" s="6"/>
      <c r="D92" s="6"/>
      <c r="E92" s="217"/>
      <c r="F92" s="216"/>
      <c r="G92" s="216"/>
      <c r="H92" s="216"/>
      <c r="I92" s="16" t="str">
        <f t="shared" si="9"/>
        <v/>
      </c>
      <c r="J92" s="16" t="str">
        <f t="shared" si="10"/>
        <v/>
      </c>
      <c r="K92" s="58" t="str">
        <f t="shared" si="11"/>
        <v/>
      </c>
      <c r="L92" s="58" t="str">
        <f t="shared" si="12"/>
        <v/>
      </c>
      <c r="M92" s="376" t="str">
        <f t="shared" si="13"/>
        <v/>
      </c>
      <c r="N92" s="58" t="str">
        <f t="shared" si="14"/>
        <v/>
      </c>
      <c r="O92" s="349" t="b">
        <f t="shared" si="15"/>
        <v>0</v>
      </c>
      <c r="P92" s="350">
        <f t="shared" si="16"/>
        <v>1</v>
      </c>
    </row>
    <row r="93" spans="1:16">
      <c r="A93" s="37">
        <v>84</v>
      </c>
      <c r="B93" s="6"/>
      <c r="C93" s="6"/>
      <c r="D93" s="6"/>
      <c r="E93" s="217"/>
      <c r="F93" s="216"/>
      <c r="G93" s="216"/>
      <c r="H93" s="216"/>
      <c r="I93" s="16" t="str">
        <f t="shared" si="9"/>
        <v/>
      </c>
      <c r="J93" s="16" t="str">
        <f t="shared" si="10"/>
        <v/>
      </c>
      <c r="K93" s="58" t="str">
        <f t="shared" si="11"/>
        <v/>
      </c>
      <c r="L93" s="58" t="str">
        <f t="shared" si="12"/>
        <v/>
      </c>
      <c r="M93" s="376" t="str">
        <f t="shared" si="13"/>
        <v/>
      </c>
      <c r="N93" s="58" t="str">
        <f t="shared" si="14"/>
        <v/>
      </c>
      <c r="O93" s="349" t="b">
        <f t="shared" si="15"/>
        <v>0</v>
      </c>
      <c r="P93" s="350">
        <f t="shared" si="16"/>
        <v>1</v>
      </c>
    </row>
    <row r="94" spans="1:16">
      <c r="A94" s="37">
        <v>85</v>
      </c>
      <c r="B94" s="6"/>
      <c r="C94" s="6"/>
      <c r="D94" s="6"/>
      <c r="E94" s="217"/>
      <c r="F94" s="216"/>
      <c r="G94" s="216"/>
      <c r="H94" s="216"/>
      <c r="I94" s="16" t="str">
        <f t="shared" si="9"/>
        <v/>
      </c>
      <c r="J94" s="16" t="str">
        <f t="shared" si="10"/>
        <v/>
      </c>
      <c r="K94" s="58" t="str">
        <f t="shared" si="11"/>
        <v/>
      </c>
      <c r="L94" s="58" t="str">
        <f t="shared" si="12"/>
        <v/>
      </c>
      <c r="M94" s="376" t="str">
        <f t="shared" si="13"/>
        <v/>
      </c>
      <c r="N94" s="58" t="str">
        <f t="shared" si="14"/>
        <v/>
      </c>
      <c r="O94" s="349" t="b">
        <f t="shared" si="15"/>
        <v>0</v>
      </c>
      <c r="P94" s="350">
        <f t="shared" si="16"/>
        <v>1</v>
      </c>
    </row>
    <row r="95" spans="1:16">
      <c r="A95" s="37">
        <v>86</v>
      </c>
      <c r="B95" s="6"/>
      <c r="C95" s="6"/>
      <c r="D95" s="6"/>
      <c r="E95" s="217"/>
      <c r="F95" s="216"/>
      <c r="G95" s="216"/>
      <c r="H95" s="216"/>
      <c r="I95" s="16" t="str">
        <f t="shared" si="9"/>
        <v/>
      </c>
      <c r="J95" s="16" t="str">
        <f t="shared" si="10"/>
        <v/>
      </c>
      <c r="K95" s="58" t="str">
        <f t="shared" si="11"/>
        <v/>
      </c>
      <c r="L95" s="58" t="str">
        <f t="shared" si="12"/>
        <v/>
      </c>
      <c r="M95" s="376" t="str">
        <f t="shared" si="13"/>
        <v/>
      </c>
      <c r="N95" s="58" t="str">
        <f t="shared" si="14"/>
        <v/>
      </c>
      <c r="O95" s="349" t="b">
        <f t="shared" si="15"/>
        <v>0</v>
      </c>
      <c r="P95" s="350">
        <f t="shared" si="16"/>
        <v>1</v>
      </c>
    </row>
    <row r="96" spans="1:16">
      <c r="A96" s="37">
        <v>87</v>
      </c>
      <c r="B96" s="6"/>
      <c r="C96" s="6"/>
      <c r="D96" s="6"/>
      <c r="E96" s="217"/>
      <c r="F96" s="216"/>
      <c r="G96" s="216"/>
      <c r="H96" s="216"/>
      <c r="I96" s="16" t="str">
        <f t="shared" si="9"/>
        <v/>
      </c>
      <c r="J96" s="16" t="str">
        <f t="shared" si="10"/>
        <v/>
      </c>
      <c r="K96" s="58" t="str">
        <f t="shared" si="11"/>
        <v/>
      </c>
      <c r="L96" s="58" t="str">
        <f t="shared" si="12"/>
        <v/>
      </c>
      <c r="M96" s="376" t="str">
        <f t="shared" si="13"/>
        <v/>
      </c>
      <c r="N96" s="58" t="str">
        <f t="shared" si="14"/>
        <v/>
      </c>
      <c r="O96" s="349" t="b">
        <f t="shared" si="15"/>
        <v>0</v>
      </c>
      <c r="P96" s="350">
        <f t="shared" si="16"/>
        <v>1</v>
      </c>
    </row>
    <row r="97" spans="1:16">
      <c r="A97" s="37">
        <v>88</v>
      </c>
      <c r="B97" s="6"/>
      <c r="C97" s="6"/>
      <c r="D97" s="6"/>
      <c r="E97" s="217"/>
      <c r="F97" s="216"/>
      <c r="G97" s="216"/>
      <c r="H97" s="216"/>
      <c r="I97" s="16" t="str">
        <f t="shared" si="9"/>
        <v/>
      </c>
      <c r="J97" s="16" t="str">
        <f t="shared" si="10"/>
        <v/>
      </c>
      <c r="K97" s="58" t="str">
        <f t="shared" si="11"/>
        <v/>
      </c>
      <c r="L97" s="58" t="str">
        <f t="shared" si="12"/>
        <v/>
      </c>
      <c r="M97" s="376" t="str">
        <f t="shared" si="13"/>
        <v/>
      </c>
      <c r="N97" s="58" t="str">
        <f t="shared" si="14"/>
        <v/>
      </c>
      <c r="O97" s="349" t="b">
        <f t="shared" si="15"/>
        <v>0</v>
      </c>
      <c r="P97" s="350">
        <f t="shared" si="16"/>
        <v>1</v>
      </c>
    </row>
    <row r="98" spans="1:16">
      <c r="A98" s="37">
        <v>89</v>
      </c>
      <c r="B98" s="6"/>
      <c r="C98" s="6"/>
      <c r="D98" s="6"/>
      <c r="E98" s="217"/>
      <c r="F98" s="216"/>
      <c r="G98" s="216"/>
      <c r="H98" s="216"/>
      <c r="I98" s="16" t="str">
        <f t="shared" si="9"/>
        <v/>
      </c>
      <c r="J98" s="16" t="str">
        <f t="shared" si="10"/>
        <v/>
      </c>
      <c r="K98" s="58" t="str">
        <f t="shared" si="11"/>
        <v/>
      </c>
      <c r="L98" s="58" t="str">
        <f t="shared" si="12"/>
        <v/>
      </c>
      <c r="M98" s="376" t="str">
        <f t="shared" si="13"/>
        <v/>
      </c>
      <c r="N98" s="58" t="str">
        <f t="shared" si="14"/>
        <v/>
      </c>
      <c r="O98" s="349" t="b">
        <f t="shared" si="15"/>
        <v>0</v>
      </c>
      <c r="P98" s="350">
        <f t="shared" si="16"/>
        <v>1</v>
      </c>
    </row>
    <row r="99" spans="1:16">
      <c r="A99" s="37">
        <v>90</v>
      </c>
      <c r="B99" s="6"/>
      <c r="C99" s="6"/>
      <c r="D99" s="6"/>
      <c r="E99" s="217"/>
      <c r="F99" s="216"/>
      <c r="G99" s="216"/>
      <c r="H99" s="216"/>
      <c r="I99" s="16" t="str">
        <f t="shared" si="9"/>
        <v/>
      </c>
      <c r="J99" s="16" t="str">
        <f t="shared" si="10"/>
        <v/>
      </c>
      <c r="K99" s="58" t="str">
        <f t="shared" si="11"/>
        <v/>
      </c>
      <c r="L99" s="58" t="str">
        <f t="shared" si="12"/>
        <v/>
      </c>
      <c r="M99" s="376" t="str">
        <f t="shared" si="13"/>
        <v/>
      </c>
      <c r="N99" s="58" t="str">
        <f t="shared" si="14"/>
        <v/>
      </c>
      <c r="O99" s="349" t="b">
        <f t="shared" si="15"/>
        <v>0</v>
      </c>
      <c r="P99" s="350">
        <f t="shared" si="16"/>
        <v>1</v>
      </c>
    </row>
    <row r="100" spans="1:16">
      <c r="A100" s="37">
        <v>91</v>
      </c>
      <c r="B100" s="6"/>
      <c r="C100" s="6"/>
      <c r="D100" s="6"/>
      <c r="E100" s="217"/>
      <c r="F100" s="216"/>
      <c r="G100" s="216"/>
      <c r="H100" s="216"/>
      <c r="I100" s="16" t="str">
        <f t="shared" si="9"/>
        <v/>
      </c>
      <c r="J100" s="16" t="str">
        <f t="shared" si="10"/>
        <v/>
      </c>
      <c r="K100" s="58" t="str">
        <f t="shared" si="11"/>
        <v/>
      </c>
      <c r="L100" s="58" t="str">
        <f t="shared" si="12"/>
        <v/>
      </c>
      <c r="M100" s="376" t="str">
        <f t="shared" si="13"/>
        <v/>
      </c>
      <c r="N100" s="58" t="str">
        <f t="shared" si="14"/>
        <v/>
      </c>
      <c r="O100" s="349" t="b">
        <f t="shared" si="15"/>
        <v>0</v>
      </c>
      <c r="P100" s="350">
        <f t="shared" si="16"/>
        <v>1</v>
      </c>
    </row>
    <row r="101" spans="1:16">
      <c r="A101" s="37">
        <v>92</v>
      </c>
      <c r="B101" s="6"/>
      <c r="C101" s="6"/>
      <c r="D101" s="6"/>
      <c r="E101" s="217"/>
      <c r="F101" s="216"/>
      <c r="G101" s="216"/>
      <c r="H101" s="216"/>
      <c r="I101" s="16" t="str">
        <f t="shared" si="9"/>
        <v/>
      </c>
      <c r="J101" s="16" t="str">
        <f t="shared" si="10"/>
        <v/>
      </c>
      <c r="K101" s="58" t="str">
        <f t="shared" si="11"/>
        <v/>
      </c>
      <c r="L101" s="58" t="str">
        <f t="shared" si="12"/>
        <v/>
      </c>
      <c r="M101" s="376" t="str">
        <f t="shared" si="13"/>
        <v/>
      </c>
      <c r="N101" s="58" t="str">
        <f t="shared" si="14"/>
        <v/>
      </c>
      <c r="O101" s="349" t="b">
        <f t="shared" si="15"/>
        <v>0</v>
      </c>
      <c r="P101" s="350">
        <f t="shared" si="16"/>
        <v>1</v>
      </c>
    </row>
    <row r="102" spans="1:16">
      <c r="A102" s="37">
        <v>93</v>
      </c>
      <c r="B102" s="6"/>
      <c r="C102" s="6"/>
      <c r="D102" s="6"/>
      <c r="E102" s="217"/>
      <c r="F102" s="216"/>
      <c r="G102" s="216"/>
      <c r="H102" s="216"/>
      <c r="I102" s="16" t="str">
        <f t="shared" si="9"/>
        <v/>
      </c>
      <c r="J102" s="16" t="str">
        <f t="shared" si="10"/>
        <v/>
      </c>
      <c r="K102" s="58" t="str">
        <f t="shared" si="11"/>
        <v/>
      </c>
      <c r="L102" s="58" t="str">
        <f t="shared" si="12"/>
        <v/>
      </c>
      <c r="M102" s="376" t="str">
        <f t="shared" si="13"/>
        <v/>
      </c>
      <c r="N102" s="58" t="str">
        <f t="shared" si="14"/>
        <v/>
      </c>
      <c r="O102" s="349" t="b">
        <f t="shared" si="15"/>
        <v>0</v>
      </c>
      <c r="P102" s="350">
        <f t="shared" si="16"/>
        <v>1</v>
      </c>
    </row>
    <row r="103" spans="1:16">
      <c r="A103" s="37">
        <v>94</v>
      </c>
      <c r="B103" s="6"/>
      <c r="C103" s="6"/>
      <c r="D103" s="6"/>
      <c r="E103" s="217"/>
      <c r="F103" s="216"/>
      <c r="G103" s="216"/>
      <c r="H103" s="216"/>
      <c r="I103" s="16" t="str">
        <f t="shared" si="9"/>
        <v/>
      </c>
      <c r="J103" s="16" t="str">
        <f t="shared" si="10"/>
        <v/>
      </c>
      <c r="K103" s="58" t="str">
        <f t="shared" si="11"/>
        <v/>
      </c>
      <c r="L103" s="58" t="str">
        <f t="shared" si="12"/>
        <v/>
      </c>
      <c r="M103" s="376" t="str">
        <f t="shared" si="13"/>
        <v/>
      </c>
      <c r="N103" s="58" t="str">
        <f t="shared" si="14"/>
        <v/>
      </c>
      <c r="O103" s="349" t="b">
        <f t="shared" si="15"/>
        <v>0</v>
      </c>
      <c r="P103" s="350">
        <f t="shared" si="16"/>
        <v>1</v>
      </c>
    </row>
    <row r="104" spans="1:16">
      <c r="A104" s="37">
        <v>95</v>
      </c>
      <c r="B104" s="6"/>
      <c r="C104" s="6"/>
      <c r="D104" s="6"/>
      <c r="E104" s="217"/>
      <c r="F104" s="216"/>
      <c r="G104" s="216"/>
      <c r="H104" s="216"/>
      <c r="I104" s="16" t="str">
        <f t="shared" si="9"/>
        <v/>
      </c>
      <c r="J104" s="16" t="str">
        <f t="shared" si="10"/>
        <v/>
      </c>
      <c r="K104" s="58" t="str">
        <f t="shared" si="11"/>
        <v/>
      </c>
      <c r="L104" s="58" t="str">
        <f t="shared" si="12"/>
        <v/>
      </c>
      <c r="M104" s="376" t="str">
        <f t="shared" si="13"/>
        <v/>
      </c>
      <c r="N104" s="58" t="str">
        <f t="shared" si="14"/>
        <v/>
      </c>
      <c r="O104" s="349" t="b">
        <f t="shared" si="15"/>
        <v>0</v>
      </c>
      <c r="P104" s="350">
        <f t="shared" si="16"/>
        <v>1</v>
      </c>
    </row>
    <row r="105" spans="1:16">
      <c r="A105" s="37">
        <v>96</v>
      </c>
      <c r="B105" s="6"/>
      <c r="C105" s="6"/>
      <c r="D105" s="6"/>
      <c r="E105" s="217"/>
      <c r="F105" s="216"/>
      <c r="G105" s="216"/>
      <c r="H105" s="216"/>
      <c r="I105" s="16" t="str">
        <f t="shared" si="9"/>
        <v/>
      </c>
      <c r="J105" s="16" t="str">
        <f t="shared" si="10"/>
        <v/>
      </c>
      <c r="K105" s="58" t="str">
        <f t="shared" si="11"/>
        <v/>
      </c>
      <c r="L105" s="58" t="str">
        <f t="shared" si="12"/>
        <v/>
      </c>
      <c r="M105" s="376" t="str">
        <f t="shared" si="13"/>
        <v/>
      </c>
      <c r="N105" s="58" t="str">
        <f t="shared" si="14"/>
        <v/>
      </c>
      <c r="O105" s="349" t="b">
        <f t="shared" si="15"/>
        <v>0</v>
      </c>
      <c r="P105" s="350">
        <f t="shared" si="16"/>
        <v>1</v>
      </c>
    </row>
    <row r="106" spans="1:16">
      <c r="A106" s="37">
        <v>97</v>
      </c>
      <c r="B106" s="6"/>
      <c r="C106" s="6"/>
      <c r="D106" s="6"/>
      <c r="E106" s="217"/>
      <c r="F106" s="216"/>
      <c r="G106" s="216"/>
      <c r="H106" s="216"/>
      <c r="I106" s="16" t="str">
        <f t="shared" si="9"/>
        <v/>
      </c>
      <c r="J106" s="16" t="str">
        <f t="shared" si="10"/>
        <v/>
      </c>
      <c r="K106" s="58" t="str">
        <f t="shared" si="11"/>
        <v/>
      </c>
      <c r="L106" s="58" t="str">
        <f t="shared" si="12"/>
        <v/>
      </c>
      <c r="M106" s="376" t="str">
        <f t="shared" si="13"/>
        <v/>
      </c>
      <c r="N106" s="58" t="str">
        <f t="shared" si="14"/>
        <v/>
      </c>
      <c r="O106" s="349" t="b">
        <f t="shared" si="15"/>
        <v>0</v>
      </c>
      <c r="P106" s="350">
        <f t="shared" si="16"/>
        <v>1</v>
      </c>
    </row>
    <row r="107" spans="1:16">
      <c r="A107" s="37">
        <v>98</v>
      </c>
      <c r="B107" s="6"/>
      <c r="C107" s="6"/>
      <c r="D107" s="6"/>
      <c r="E107" s="217"/>
      <c r="F107" s="216"/>
      <c r="G107" s="216"/>
      <c r="H107" s="216"/>
      <c r="I107" s="16" t="str">
        <f t="shared" si="9"/>
        <v/>
      </c>
      <c r="J107" s="16" t="str">
        <f t="shared" si="10"/>
        <v/>
      </c>
      <c r="K107" s="58" t="str">
        <f t="shared" si="11"/>
        <v/>
      </c>
      <c r="L107" s="58" t="str">
        <f t="shared" si="12"/>
        <v/>
      </c>
      <c r="M107" s="376" t="str">
        <f t="shared" si="13"/>
        <v/>
      </c>
      <c r="N107" s="58" t="str">
        <f t="shared" si="14"/>
        <v/>
      </c>
      <c r="O107" s="349" t="b">
        <f t="shared" si="15"/>
        <v>0</v>
      </c>
      <c r="P107" s="350">
        <f t="shared" si="16"/>
        <v>1</v>
      </c>
    </row>
    <row r="108" spans="1:16">
      <c r="A108" s="143">
        <v>99</v>
      </c>
      <c r="B108" s="6"/>
      <c r="C108" s="6"/>
      <c r="D108" s="6"/>
      <c r="E108" s="217"/>
      <c r="F108" s="216"/>
      <c r="G108" s="216"/>
      <c r="H108" s="216"/>
      <c r="I108" s="16" t="str">
        <f t="shared" si="9"/>
        <v/>
      </c>
      <c r="J108" s="16" t="str">
        <f t="shared" si="10"/>
        <v/>
      </c>
      <c r="K108" s="375" t="str">
        <f t="shared" si="11"/>
        <v/>
      </c>
      <c r="L108" s="58" t="str">
        <f t="shared" si="12"/>
        <v/>
      </c>
      <c r="M108" s="376" t="str">
        <f t="shared" si="13"/>
        <v/>
      </c>
      <c r="N108" s="58" t="str">
        <f t="shared" si="14"/>
        <v/>
      </c>
      <c r="O108" s="349" t="b">
        <f t="shared" si="15"/>
        <v>0</v>
      </c>
      <c r="P108" s="350">
        <f t="shared" si="16"/>
        <v>1</v>
      </c>
    </row>
    <row r="109" spans="1:16">
      <c r="A109" s="143">
        <v>100</v>
      </c>
      <c r="B109" s="144"/>
      <c r="C109" s="144"/>
      <c r="D109" s="144"/>
      <c r="E109" s="145"/>
      <c r="F109" s="146"/>
      <c r="G109" s="144"/>
      <c r="H109" s="145"/>
      <c r="I109" s="16" t="str">
        <f t="shared" si="9"/>
        <v/>
      </c>
      <c r="J109" s="16" t="str">
        <f t="shared" si="10"/>
        <v/>
      </c>
    </row>
    <row r="110" spans="1:16">
      <c r="A110" s="143">
        <v>101</v>
      </c>
      <c r="B110" s="144"/>
      <c r="C110" s="144"/>
      <c r="D110" s="144"/>
      <c r="E110" s="145"/>
      <c r="F110" s="146"/>
      <c r="G110" s="144"/>
      <c r="H110" s="145"/>
      <c r="I110" s="16" t="str">
        <f t="shared" si="9"/>
        <v/>
      </c>
      <c r="J110" s="16" t="str">
        <f t="shared" si="10"/>
        <v/>
      </c>
    </row>
    <row r="111" spans="1:16">
      <c r="A111" s="143">
        <v>102</v>
      </c>
      <c r="B111" s="144"/>
      <c r="C111" s="144"/>
      <c r="D111" s="144"/>
      <c r="E111" s="145"/>
      <c r="F111" s="146"/>
      <c r="G111" s="144"/>
      <c r="H111" s="145"/>
      <c r="I111" s="16" t="str">
        <f t="shared" si="9"/>
        <v/>
      </c>
      <c r="J111" s="16" t="str">
        <f t="shared" si="10"/>
        <v/>
      </c>
    </row>
    <row r="112" spans="1:16">
      <c r="A112" s="143">
        <v>103</v>
      </c>
      <c r="B112" s="144"/>
      <c r="C112" s="144"/>
      <c r="D112" s="144"/>
      <c r="E112" s="145"/>
      <c r="F112" s="146"/>
      <c r="G112" s="144"/>
      <c r="H112" s="145"/>
      <c r="I112" s="16" t="str">
        <f t="shared" si="9"/>
        <v/>
      </c>
      <c r="J112" s="16" t="str">
        <f t="shared" si="10"/>
        <v/>
      </c>
    </row>
    <row r="113" spans="1:10">
      <c r="A113" s="143">
        <v>104</v>
      </c>
      <c r="B113" s="144"/>
      <c r="C113" s="144"/>
      <c r="D113" s="144"/>
      <c r="E113" s="145"/>
      <c r="F113" s="146"/>
      <c r="G113" s="144"/>
      <c r="H113" s="145"/>
      <c r="I113" s="16" t="str">
        <f t="shared" si="9"/>
        <v/>
      </c>
      <c r="J113" s="16" t="str">
        <f t="shared" si="10"/>
        <v/>
      </c>
    </row>
    <row r="114" spans="1:10">
      <c r="A114" s="143">
        <v>105</v>
      </c>
      <c r="B114" s="144"/>
      <c r="C114" s="144"/>
      <c r="D114" s="144"/>
      <c r="E114" s="145"/>
      <c r="F114" s="146"/>
      <c r="G114" s="144"/>
      <c r="H114" s="145"/>
      <c r="I114" s="16" t="str">
        <f t="shared" si="9"/>
        <v/>
      </c>
      <c r="J114" s="16" t="str">
        <f t="shared" si="10"/>
        <v/>
      </c>
    </row>
    <row r="115" spans="1:10">
      <c r="A115" s="143">
        <v>106</v>
      </c>
      <c r="B115" s="144"/>
      <c r="C115" s="144"/>
      <c r="D115" s="144"/>
      <c r="E115" s="145"/>
      <c r="F115" s="146"/>
      <c r="G115" s="144"/>
      <c r="H115" s="145"/>
      <c r="I115" s="16" t="str">
        <f t="shared" si="9"/>
        <v/>
      </c>
      <c r="J115" s="16" t="str">
        <f t="shared" si="10"/>
        <v/>
      </c>
    </row>
    <row r="116" spans="1:10">
      <c r="A116" s="143">
        <v>107</v>
      </c>
      <c r="B116" s="144"/>
      <c r="C116" s="144"/>
      <c r="D116" s="144"/>
      <c r="E116" s="145"/>
      <c r="F116" s="146"/>
      <c r="G116" s="144"/>
      <c r="H116" s="145"/>
      <c r="I116" s="16" t="str">
        <f t="shared" si="9"/>
        <v/>
      </c>
      <c r="J116" s="16" t="str">
        <f t="shared" si="10"/>
        <v/>
      </c>
    </row>
    <row r="117" spans="1:10">
      <c r="A117" s="143">
        <v>108</v>
      </c>
      <c r="B117" s="144"/>
      <c r="C117" s="144"/>
      <c r="D117" s="144"/>
      <c r="E117" s="145"/>
      <c r="F117" s="146"/>
      <c r="G117" s="144"/>
      <c r="H117" s="145"/>
      <c r="I117" s="16" t="str">
        <f t="shared" si="9"/>
        <v/>
      </c>
      <c r="J117" s="16" t="str">
        <f t="shared" si="10"/>
        <v/>
      </c>
    </row>
    <row r="118" spans="1:10">
      <c r="A118" s="143">
        <v>109</v>
      </c>
      <c r="B118" s="144"/>
      <c r="C118" s="144"/>
      <c r="D118" s="144"/>
      <c r="E118" s="145"/>
      <c r="F118" s="146"/>
      <c r="G118" s="144"/>
      <c r="H118" s="145"/>
      <c r="I118" s="16" t="str">
        <f t="shared" si="9"/>
        <v/>
      </c>
      <c r="J118" s="16" t="str">
        <f t="shared" si="10"/>
        <v/>
      </c>
    </row>
    <row r="119" spans="1:10">
      <c r="A119" s="143">
        <v>110</v>
      </c>
      <c r="B119" s="144"/>
      <c r="C119" s="144"/>
      <c r="D119" s="144"/>
      <c r="E119" s="145"/>
      <c r="F119" s="146"/>
      <c r="G119" s="144"/>
      <c r="H119" s="145"/>
      <c r="I119" s="16" t="str">
        <f t="shared" si="9"/>
        <v/>
      </c>
      <c r="J119" s="16" t="str">
        <f t="shared" si="10"/>
        <v/>
      </c>
    </row>
    <row r="120" spans="1:10">
      <c r="A120" s="143">
        <v>111</v>
      </c>
      <c r="B120" s="144"/>
      <c r="C120" s="144"/>
      <c r="D120" s="144"/>
      <c r="E120" s="145"/>
      <c r="F120" s="146"/>
      <c r="G120" s="144"/>
      <c r="H120" s="145"/>
      <c r="I120" s="16" t="str">
        <f t="shared" si="9"/>
        <v/>
      </c>
      <c r="J120" s="16" t="str">
        <f t="shared" si="10"/>
        <v/>
      </c>
    </row>
    <row r="121" spans="1:10">
      <c r="A121" s="143">
        <v>112</v>
      </c>
      <c r="B121" s="144"/>
      <c r="C121" s="144"/>
      <c r="D121" s="144"/>
      <c r="E121" s="145"/>
      <c r="F121" s="146"/>
      <c r="G121" s="144"/>
      <c r="H121" s="145"/>
      <c r="I121" s="16" t="str">
        <f t="shared" si="9"/>
        <v/>
      </c>
      <c r="J121" s="16" t="str">
        <f t="shared" si="10"/>
        <v/>
      </c>
    </row>
    <row r="122" spans="1:10">
      <c r="A122" s="143">
        <v>113</v>
      </c>
      <c r="B122" s="144"/>
      <c r="C122" s="144"/>
      <c r="D122" s="144"/>
      <c r="E122" s="145"/>
      <c r="F122" s="146"/>
      <c r="G122" s="144"/>
      <c r="H122" s="145"/>
      <c r="I122" s="16" t="str">
        <f t="shared" si="9"/>
        <v/>
      </c>
      <c r="J122" s="16" t="str">
        <f t="shared" si="10"/>
        <v/>
      </c>
    </row>
    <row r="123" spans="1:10">
      <c r="A123" s="143">
        <v>114</v>
      </c>
      <c r="B123" s="144"/>
      <c r="C123" s="144"/>
      <c r="D123" s="144"/>
      <c r="E123" s="145"/>
      <c r="F123" s="146"/>
      <c r="G123" s="144"/>
      <c r="H123" s="145"/>
      <c r="I123" s="16" t="str">
        <f t="shared" si="9"/>
        <v/>
      </c>
      <c r="J123" s="16" t="str">
        <f t="shared" si="10"/>
        <v/>
      </c>
    </row>
    <row r="124" spans="1:10">
      <c r="A124" s="143">
        <v>115</v>
      </c>
      <c r="B124" s="144"/>
      <c r="C124" s="144"/>
      <c r="D124" s="144"/>
      <c r="E124" s="145"/>
      <c r="F124" s="146"/>
      <c r="G124" s="144"/>
      <c r="H124" s="145"/>
      <c r="I124" s="16" t="str">
        <f t="shared" si="9"/>
        <v/>
      </c>
      <c r="J124" s="16" t="str">
        <f t="shared" si="10"/>
        <v/>
      </c>
    </row>
    <row r="125" spans="1:10">
      <c r="A125" s="143">
        <v>116</v>
      </c>
      <c r="B125" s="144"/>
      <c r="C125" s="144"/>
      <c r="D125" s="144"/>
      <c r="E125" s="145"/>
      <c r="F125" s="146"/>
      <c r="G125" s="144"/>
      <c r="H125" s="145"/>
      <c r="I125" s="16" t="str">
        <f t="shared" si="9"/>
        <v/>
      </c>
      <c r="J125" s="16" t="str">
        <f t="shared" si="10"/>
        <v/>
      </c>
    </row>
    <row r="126" spans="1:10">
      <c r="A126" s="143">
        <v>117</v>
      </c>
      <c r="B126" s="144"/>
      <c r="C126" s="144"/>
      <c r="D126" s="144"/>
      <c r="E126" s="145"/>
      <c r="F126" s="146"/>
      <c r="G126" s="144"/>
      <c r="H126" s="145"/>
      <c r="I126" s="16" t="str">
        <f t="shared" si="9"/>
        <v/>
      </c>
      <c r="J126" s="16" t="str">
        <f t="shared" si="10"/>
        <v/>
      </c>
    </row>
    <row r="127" spans="1:10">
      <c r="A127" s="143">
        <v>118</v>
      </c>
      <c r="B127" s="144"/>
      <c r="C127" s="144"/>
      <c r="D127" s="144"/>
      <c r="E127" s="145"/>
      <c r="F127" s="146"/>
      <c r="G127" s="144"/>
      <c r="H127" s="145"/>
      <c r="I127" s="16" t="str">
        <f t="shared" si="9"/>
        <v/>
      </c>
      <c r="J127" s="16" t="str">
        <f t="shared" si="10"/>
        <v/>
      </c>
    </row>
    <row r="128" spans="1:10">
      <c r="A128" s="143">
        <v>119</v>
      </c>
      <c r="B128" s="144"/>
      <c r="C128" s="144"/>
      <c r="D128" s="144"/>
      <c r="E128" s="145"/>
      <c r="F128" s="146"/>
      <c r="G128" s="144"/>
      <c r="H128" s="145"/>
      <c r="I128" s="16" t="str">
        <f t="shared" si="9"/>
        <v/>
      </c>
      <c r="J128" s="16" t="str">
        <f t="shared" si="10"/>
        <v/>
      </c>
    </row>
    <row r="129" spans="1:10">
      <c r="A129" s="143">
        <v>120</v>
      </c>
      <c r="B129" s="144"/>
      <c r="C129" s="144"/>
      <c r="D129" s="144"/>
      <c r="E129" s="145"/>
      <c r="F129" s="146"/>
      <c r="G129" s="144"/>
      <c r="H129" s="145"/>
      <c r="I129" s="16" t="str">
        <f t="shared" si="9"/>
        <v/>
      </c>
      <c r="J129" s="16" t="str">
        <f t="shared" si="10"/>
        <v/>
      </c>
    </row>
    <row r="130" spans="1:10">
      <c r="A130" s="143">
        <v>121</v>
      </c>
      <c r="B130" s="144"/>
      <c r="C130" s="144"/>
      <c r="D130" s="144"/>
      <c r="E130" s="145"/>
      <c r="F130" s="146"/>
      <c r="G130" s="144"/>
      <c r="H130" s="145"/>
      <c r="I130" s="16" t="str">
        <f t="shared" si="9"/>
        <v/>
      </c>
      <c r="J130" s="16" t="str">
        <f t="shared" si="10"/>
        <v/>
      </c>
    </row>
    <row r="131" spans="1:10">
      <c r="A131" s="143">
        <v>122</v>
      </c>
      <c r="B131" s="144"/>
      <c r="C131" s="144"/>
      <c r="D131" s="144"/>
      <c r="E131" s="145"/>
      <c r="F131" s="146"/>
      <c r="G131" s="144"/>
      <c r="H131" s="145"/>
      <c r="I131" s="16" t="str">
        <f t="shared" si="9"/>
        <v/>
      </c>
      <c r="J131" s="16" t="str">
        <f t="shared" si="10"/>
        <v/>
      </c>
    </row>
    <row r="132" spans="1:10">
      <c r="A132" s="143">
        <v>123</v>
      </c>
      <c r="B132" s="144"/>
      <c r="C132" s="144"/>
      <c r="D132" s="144"/>
      <c r="E132" s="145"/>
      <c r="F132" s="146"/>
      <c r="G132" s="144"/>
      <c r="H132" s="145"/>
      <c r="I132" s="16" t="str">
        <f t="shared" si="9"/>
        <v/>
      </c>
      <c r="J132" s="16" t="str">
        <f t="shared" si="10"/>
        <v/>
      </c>
    </row>
    <row r="133" spans="1:10">
      <c r="A133" s="143">
        <v>124</v>
      </c>
      <c r="B133" s="144"/>
      <c r="C133" s="144"/>
      <c r="D133" s="144"/>
      <c r="E133" s="145"/>
      <c r="F133" s="146"/>
      <c r="G133" s="144"/>
      <c r="H133" s="145"/>
      <c r="I133" s="16" t="str">
        <f t="shared" si="9"/>
        <v/>
      </c>
      <c r="J133" s="16" t="str">
        <f t="shared" si="10"/>
        <v/>
      </c>
    </row>
    <row r="134" spans="1:10">
      <c r="A134" s="143">
        <v>125</v>
      </c>
      <c r="B134" s="144"/>
      <c r="C134" s="144"/>
      <c r="D134" s="144"/>
      <c r="E134" s="145"/>
      <c r="F134" s="146"/>
      <c r="G134" s="144"/>
      <c r="H134" s="145"/>
      <c r="I134" s="16" t="str">
        <f t="shared" si="9"/>
        <v/>
      </c>
      <c r="J134" s="16" t="str">
        <f t="shared" si="10"/>
        <v/>
      </c>
    </row>
    <row r="135" spans="1:10">
      <c r="A135" s="143">
        <v>126</v>
      </c>
      <c r="B135" s="144"/>
      <c r="C135" s="144"/>
      <c r="D135" s="144"/>
      <c r="E135" s="145"/>
      <c r="F135" s="146"/>
      <c r="G135" s="144"/>
      <c r="H135" s="145"/>
      <c r="I135" s="16" t="str">
        <f t="shared" si="9"/>
        <v/>
      </c>
      <c r="J135" s="16" t="str">
        <f t="shared" si="10"/>
        <v/>
      </c>
    </row>
    <row r="136" spans="1:10">
      <c r="A136" s="143">
        <v>127</v>
      </c>
      <c r="B136" s="144"/>
      <c r="C136" s="144"/>
      <c r="D136" s="144"/>
      <c r="E136" s="145"/>
      <c r="F136" s="146"/>
      <c r="G136" s="144"/>
      <c r="H136" s="145"/>
      <c r="I136" s="16" t="str">
        <f t="shared" si="9"/>
        <v/>
      </c>
      <c r="J136" s="16" t="str">
        <f t="shared" si="10"/>
        <v/>
      </c>
    </row>
    <row r="137" spans="1:10">
      <c r="A137" s="143">
        <v>128</v>
      </c>
      <c r="B137" s="144"/>
      <c r="C137" s="144"/>
      <c r="D137" s="144"/>
      <c r="E137" s="145"/>
      <c r="F137" s="146"/>
      <c r="G137" s="144"/>
      <c r="H137" s="145"/>
      <c r="I137" s="16" t="str">
        <f t="shared" si="9"/>
        <v/>
      </c>
      <c r="J137" s="16" t="str">
        <f t="shared" si="10"/>
        <v/>
      </c>
    </row>
    <row r="138" spans="1:10">
      <c r="A138" s="143">
        <v>129</v>
      </c>
      <c r="B138" s="144"/>
      <c r="C138" s="144"/>
      <c r="D138" s="144"/>
      <c r="E138" s="145"/>
      <c r="F138" s="146"/>
      <c r="G138" s="144"/>
      <c r="H138" s="145"/>
      <c r="I138" s="16" t="str">
        <f t="shared" ref="I138:I201" si="17">IF(OR($B138="",$C138="",$D138="",$E138="",$F138&lt;an_initial,$F138&gt;an_final,$O138=FALSE),"",IF($H138="",CS23b*$G138/P138,CS23b*$H138))</f>
        <v/>
      </c>
      <c r="J138" s="16" t="str">
        <f t="shared" ref="J138:J201" si="18">IF(OR($B138="",$C138="",$D138="",$E138="",$F138="",$F138&gt;an_final,$O138=FALSE),"",IF($H138="",CS_STR_A*$G138/P138,CS_STR_A*$H138))</f>
        <v/>
      </c>
    </row>
    <row r="139" spans="1:10">
      <c r="A139" s="143">
        <v>130</v>
      </c>
      <c r="B139" s="144"/>
      <c r="C139" s="144"/>
      <c r="D139" s="144"/>
      <c r="E139" s="145"/>
      <c r="F139" s="146"/>
      <c r="G139" s="144"/>
      <c r="H139" s="145"/>
      <c r="I139" s="16" t="str">
        <f t="shared" si="17"/>
        <v/>
      </c>
      <c r="J139" s="16" t="str">
        <f t="shared" si="18"/>
        <v/>
      </c>
    </row>
    <row r="140" spans="1:10">
      <c r="A140" s="143">
        <v>131</v>
      </c>
      <c r="B140" s="144"/>
      <c r="C140" s="144"/>
      <c r="D140" s="144"/>
      <c r="E140" s="145"/>
      <c r="F140" s="146"/>
      <c r="G140" s="144"/>
      <c r="H140" s="145"/>
      <c r="I140" s="16" t="str">
        <f t="shared" si="17"/>
        <v/>
      </c>
      <c r="J140" s="16" t="str">
        <f t="shared" si="18"/>
        <v/>
      </c>
    </row>
    <row r="141" spans="1:10">
      <c r="A141" s="143">
        <v>132</v>
      </c>
      <c r="B141" s="144"/>
      <c r="C141" s="144"/>
      <c r="D141" s="144"/>
      <c r="E141" s="145"/>
      <c r="F141" s="146"/>
      <c r="G141" s="144"/>
      <c r="H141" s="145"/>
      <c r="I141" s="16" t="str">
        <f t="shared" si="17"/>
        <v/>
      </c>
      <c r="J141" s="16" t="str">
        <f t="shared" si="18"/>
        <v/>
      </c>
    </row>
    <row r="142" spans="1:10">
      <c r="A142" s="143">
        <v>133</v>
      </c>
      <c r="B142" s="144"/>
      <c r="C142" s="144"/>
      <c r="D142" s="144"/>
      <c r="E142" s="145"/>
      <c r="F142" s="146"/>
      <c r="G142" s="144"/>
      <c r="H142" s="145"/>
      <c r="I142" s="16" t="str">
        <f t="shared" si="17"/>
        <v/>
      </c>
      <c r="J142" s="16" t="str">
        <f t="shared" si="18"/>
        <v/>
      </c>
    </row>
    <row r="143" spans="1:10">
      <c r="A143" s="143">
        <v>134</v>
      </c>
      <c r="B143" s="144"/>
      <c r="C143" s="144"/>
      <c r="D143" s="144"/>
      <c r="E143" s="145"/>
      <c r="F143" s="146"/>
      <c r="G143" s="144"/>
      <c r="H143" s="145"/>
      <c r="I143" s="16" t="str">
        <f t="shared" si="17"/>
        <v/>
      </c>
      <c r="J143" s="16" t="str">
        <f t="shared" si="18"/>
        <v/>
      </c>
    </row>
    <row r="144" spans="1:10">
      <c r="A144" s="143">
        <v>135</v>
      </c>
      <c r="B144" s="144"/>
      <c r="C144" s="144"/>
      <c r="D144" s="144"/>
      <c r="E144" s="145"/>
      <c r="F144" s="146"/>
      <c r="G144" s="144"/>
      <c r="H144" s="145"/>
      <c r="I144" s="16" t="str">
        <f t="shared" si="17"/>
        <v/>
      </c>
      <c r="J144" s="16" t="str">
        <f t="shared" si="18"/>
        <v/>
      </c>
    </row>
    <row r="145" spans="1:10">
      <c r="A145" s="143">
        <v>136</v>
      </c>
      <c r="B145" s="144"/>
      <c r="C145" s="144"/>
      <c r="D145" s="144"/>
      <c r="E145" s="145"/>
      <c r="F145" s="146"/>
      <c r="G145" s="144"/>
      <c r="H145" s="145"/>
      <c r="I145" s="16" t="str">
        <f t="shared" si="17"/>
        <v/>
      </c>
      <c r="J145" s="16" t="str">
        <f t="shared" si="18"/>
        <v/>
      </c>
    </row>
    <row r="146" spans="1:10">
      <c r="A146" s="143">
        <v>137</v>
      </c>
      <c r="B146" s="144"/>
      <c r="C146" s="144"/>
      <c r="D146" s="144"/>
      <c r="E146" s="145"/>
      <c r="F146" s="146"/>
      <c r="G146" s="144"/>
      <c r="H146" s="145"/>
      <c r="I146" s="16" t="str">
        <f t="shared" si="17"/>
        <v/>
      </c>
      <c r="J146" s="16" t="str">
        <f t="shared" si="18"/>
        <v/>
      </c>
    </row>
    <row r="147" spans="1:10">
      <c r="A147" s="143">
        <v>138</v>
      </c>
      <c r="B147" s="144"/>
      <c r="C147" s="144"/>
      <c r="D147" s="144"/>
      <c r="E147" s="145"/>
      <c r="F147" s="146"/>
      <c r="G147" s="144"/>
      <c r="H147" s="145"/>
      <c r="I147" s="16" t="str">
        <f t="shared" si="17"/>
        <v/>
      </c>
      <c r="J147" s="16" t="str">
        <f t="shared" si="18"/>
        <v/>
      </c>
    </row>
    <row r="148" spans="1:10">
      <c r="A148" s="143">
        <v>139</v>
      </c>
      <c r="B148" s="144"/>
      <c r="C148" s="144"/>
      <c r="D148" s="144"/>
      <c r="E148" s="145"/>
      <c r="F148" s="146"/>
      <c r="G148" s="144"/>
      <c r="H148" s="145"/>
      <c r="I148" s="16" t="str">
        <f t="shared" si="17"/>
        <v/>
      </c>
      <c r="J148" s="16" t="str">
        <f t="shared" si="18"/>
        <v/>
      </c>
    </row>
    <row r="149" spans="1:10">
      <c r="A149" s="143">
        <v>140</v>
      </c>
      <c r="B149" s="144"/>
      <c r="C149" s="144"/>
      <c r="D149" s="144"/>
      <c r="E149" s="145"/>
      <c r="F149" s="146"/>
      <c r="G149" s="144"/>
      <c r="H149" s="145"/>
      <c r="I149" s="16" t="str">
        <f t="shared" si="17"/>
        <v/>
      </c>
      <c r="J149" s="16" t="str">
        <f t="shared" si="18"/>
        <v/>
      </c>
    </row>
    <row r="150" spans="1:10">
      <c r="A150" s="143">
        <v>141</v>
      </c>
      <c r="B150" s="144"/>
      <c r="C150" s="144"/>
      <c r="D150" s="144"/>
      <c r="E150" s="145"/>
      <c r="F150" s="146"/>
      <c r="G150" s="144"/>
      <c r="H150" s="145"/>
      <c r="I150" s="16" t="str">
        <f t="shared" si="17"/>
        <v/>
      </c>
      <c r="J150" s="16" t="str">
        <f t="shared" si="18"/>
        <v/>
      </c>
    </row>
    <row r="151" spans="1:10">
      <c r="A151" s="143">
        <v>142</v>
      </c>
      <c r="B151" s="144"/>
      <c r="C151" s="144"/>
      <c r="D151" s="144"/>
      <c r="E151" s="145"/>
      <c r="F151" s="146"/>
      <c r="G151" s="144"/>
      <c r="H151" s="145"/>
      <c r="I151" s="16" t="str">
        <f t="shared" si="17"/>
        <v/>
      </c>
      <c r="J151" s="16" t="str">
        <f t="shared" si="18"/>
        <v/>
      </c>
    </row>
    <row r="152" spans="1:10">
      <c r="A152" s="143">
        <v>143</v>
      </c>
      <c r="B152" s="144"/>
      <c r="C152" s="144"/>
      <c r="D152" s="144"/>
      <c r="E152" s="145"/>
      <c r="F152" s="146"/>
      <c r="G152" s="144"/>
      <c r="H152" s="145"/>
      <c r="I152" s="16" t="str">
        <f t="shared" si="17"/>
        <v/>
      </c>
      <c r="J152" s="16" t="str">
        <f t="shared" si="18"/>
        <v/>
      </c>
    </row>
    <row r="153" spans="1:10">
      <c r="A153" s="143">
        <v>144</v>
      </c>
      <c r="B153" s="144"/>
      <c r="C153" s="144"/>
      <c r="D153" s="144"/>
      <c r="E153" s="145"/>
      <c r="F153" s="146"/>
      <c r="G153" s="144"/>
      <c r="H153" s="145"/>
      <c r="I153" s="16" t="str">
        <f t="shared" si="17"/>
        <v/>
      </c>
      <c r="J153" s="16" t="str">
        <f t="shared" si="18"/>
        <v/>
      </c>
    </row>
    <row r="154" spans="1:10">
      <c r="A154" s="143">
        <v>145</v>
      </c>
      <c r="B154" s="144"/>
      <c r="C154" s="144"/>
      <c r="D154" s="144"/>
      <c r="E154" s="145"/>
      <c r="F154" s="146"/>
      <c r="G154" s="144"/>
      <c r="H154" s="145"/>
      <c r="I154" s="16" t="str">
        <f t="shared" si="17"/>
        <v/>
      </c>
      <c r="J154" s="16" t="str">
        <f t="shared" si="18"/>
        <v/>
      </c>
    </row>
    <row r="155" spans="1:10">
      <c r="A155" s="143">
        <v>146</v>
      </c>
      <c r="B155" s="144"/>
      <c r="C155" s="144"/>
      <c r="D155" s="144"/>
      <c r="E155" s="145"/>
      <c r="F155" s="146"/>
      <c r="G155" s="144"/>
      <c r="H155" s="145"/>
      <c r="I155" s="16" t="str">
        <f t="shared" si="17"/>
        <v/>
      </c>
      <c r="J155" s="16" t="str">
        <f t="shared" si="18"/>
        <v/>
      </c>
    </row>
    <row r="156" spans="1:10">
      <c r="A156" s="143">
        <v>147</v>
      </c>
      <c r="B156" s="144"/>
      <c r="C156" s="144"/>
      <c r="D156" s="144"/>
      <c r="E156" s="145"/>
      <c r="F156" s="146"/>
      <c r="G156" s="144"/>
      <c r="H156" s="145"/>
      <c r="I156" s="16" t="str">
        <f t="shared" si="17"/>
        <v/>
      </c>
      <c r="J156" s="16" t="str">
        <f t="shared" si="18"/>
        <v/>
      </c>
    </row>
    <row r="157" spans="1:10">
      <c r="A157" s="143">
        <v>148</v>
      </c>
      <c r="B157" s="144"/>
      <c r="C157" s="144"/>
      <c r="D157" s="144"/>
      <c r="E157" s="145"/>
      <c r="F157" s="146"/>
      <c r="G157" s="144"/>
      <c r="H157" s="145"/>
      <c r="I157" s="16" t="str">
        <f t="shared" si="17"/>
        <v/>
      </c>
      <c r="J157" s="16" t="str">
        <f t="shared" si="18"/>
        <v/>
      </c>
    </row>
    <row r="158" spans="1:10">
      <c r="A158" s="143">
        <v>149</v>
      </c>
      <c r="B158" s="144"/>
      <c r="C158" s="144"/>
      <c r="D158" s="144"/>
      <c r="E158" s="145"/>
      <c r="F158" s="146"/>
      <c r="G158" s="144"/>
      <c r="H158" s="145"/>
      <c r="I158" s="16" t="str">
        <f t="shared" si="17"/>
        <v/>
      </c>
      <c r="J158" s="16" t="str">
        <f t="shared" si="18"/>
        <v/>
      </c>
    </row>
    <row r="159" spans="1:10">
      <c r="A159" s="143">
        <v>150</v>
      </c>
      <c r="B159" s="144"/>
      <c r="C159" s="144"/>
      <c r="D159" s="144"/>
      <c r="E159" s="145"/>
      <c r="F159" s="146"/>
      <c r="G159" s="144"/>
      <c r="H159" s="145"/>
      <c r="I159" s="16" t="str">
        <f t="shared" si="17"/>
        <v/>
      </c>
      <c r="J159" s="16" t="str">
        <f t="shared" si="18"/>
        <v/>
      </c>
    </row>
    <row r="160" spans="1:10">
      <c r="A160" s="143">
        <v>151</v>
      </c>
      <c r="B160" s="144"/>
      <c r="C160" s="144"/>
      <c r="D160" s="144"/>
      <c r="E160" s="145"/>
      <c r="F160" s="146"/>
      <c r="G160" s="144"/>
      <c r="H160" s="145"/>
      <c r="I160" s="16" t="str">
        <f t="shared" si="17"/>
        <v/>
      </c>
      <c r="J160" s="16" t="str">
        <f t="shared" si="18"/>
        <v/>
      </c>
    </row>
    <row r="161" spans="1:10">
      <c r="A161" s="143">
        <v>152</v>
      </c>
      <c r="B161" s="144"/>
      <c r="C161" s="144"/>
      <c r="D161" s="144"/>
      <c r="E161" s="145"/>
      <c r="F161" s="146"/>
      <c r="G161" s="144"/>
      <c r="H161" s="145"/>
      <c r="I161" s="16" t="str">
        <f t="shared" si="17"/>
        <v/>
      </c>
      <c r="J161" s="16" t="str">
        <f t="shared" si="18"/>
        <v/>
      </c>
    </row>
    <row r="162" spans="1:10">
      <c r="A162" s="143">
        <v>153</v>
      </c>
      <c r="B162" s="144"/>
      <c r="C162" s="144"/>
      <c r="D162" s="144"/>
      <c r="E162" s="145"/>
      <c r="F162" s="146"/>
      <c r="G162" s="144"/>
      <c r="H162" s="145"/>
      <c r="I162" s="16" t="str">
        <f t="shared" si="17"/>
        <v/>
      </c>
      <c r="J162" s="16" t="str">
        <f t="shared" si="18"/>
        <v/>
      </c>
    </row>
    <row r="163" spans="1:10">
      <c r="A163" s="143">
        <v>154</v>
      </c>
      <c r="B163" s="144"/>
      <c r="C163" s="144"/>
      <c r="D163" s="144"/>
      <c r="E163" s="145"/>
      <c r="F163" s="146"/>
      <c r="G163" s="144"/>
      <c r="H163" s="145"/>
      <c r="I163" s="16" t="str">
        <f t="shared" si="17"/>
        <v/>
      </c>
      <c r="J163" s="16" t="str">
        <f t="shared" si="18"/>
        <v/>
      </c>
    </row>
    <row r="164" spans="1:10">
      <c r="A164" s="143">
        <v>155</v>
      </c>
      <c r="B164" s="144"/>
      <c r="C164" s="144"/>
      <c r="D164" s="144"/>
      <c r="E164" s="145"/>
      <c r="F164" s="146"/>
      <c r="G164" s="144"/>
      <c r="H164" s="145"/>
      <c r="I164" s="16" t="str">
        <f t="shared" si="17"/>
        <v/>
      </c>
      <c r="J164" s="16" t="str">
        <f t="shared" si="18"/>
        <v/>
      </c>
    </row>
    <row r="165" spans="1:10">
      <c r="A165" s="143">
        <v>156</v>
      </c>
      <c r="B165" s="144"/>
      <c r="C165" s="144"/>
      <c r="D165" s="144"/>
      <c r="E165" s="145"/>
      <c r="F165" s="146"/>
      <c r="G165" s="144"/>
      <c r="H165" s="145"/>
      <c r="I165" s="16" t="str">
        <f t="shared" si="17"/>
        <v/>
      </c>
      <c r="J165" s="16" t="str">
        <f t="shared" si="18"/>
        <v/>
      </c>
    </row>
    <row r="166" spans="1:10">
      <c r="A166" s="143">
        <v>157</v>
      </c>
      <c r="B166" s="144"/>
      <c r="C166" s="144"/>
      <c r="D166" s="144"/>
      <c r="E166" s="145"/>
      <c r="F166" s="146"/>
      <c r="G166" s="144"/>
      <c r="H166" s="145"/>
      <c r="I166" s="16" t="str">
        <f t="shared" si="17"/>
        <v/>
      </c>
      <c r="J166" s="16" t="str">
        <f t="shared" si="18"/>
        <v/>
      </c>
    </row>
    <row r="167" spans="1:10">
      <c r="A167" s="143">
        <v>158</v>
      </c>
      <c r="B167" s="144"/>
      <c r="C167" s="144"/>
      <c r="D167" s="144"/>
      <c r="E167" s="145"/>
      <c r="F167" s="146"/>
      <c r="G167" s="144"/>
      <c r="H167" s="145"/>
      <c r="I167" s="16" t="str">
        <f t="shared" si="17"/>
        <v/>
      </c>
      <c r="J167" s="16" t="str">
        <f t="shared" si="18"/>
        <v/>
      </c>
    </row>
    <row r="168" spans="1:10">
      <c r="A168" s="143">
        <v>159</v>
      </c>
      <c r="B168" s="144"/>
      <c r="C168" s="144"/>
      <c r="D168" s="144"/>
      <c r="E168" s="145"/>
      <c r="F168" s="146"/>
      <c r="G168" s="144"/>
      <c r="H168" s="145"/>
      <c r="I168" s="16" t="str">
        <f t="shared" si="17"/>
        <v/>
      </c>
      <c r="J168" s="16" t="str">
        <f t="shared" si="18"/>
        <v/>
      </c>
    </row>
    <row r="169" spans="1:10">
      <c r="A169" s="143">
        <v>160</v>
      </c>
      <c r="B169" s="144"/>
      <c r="C169" s="144"/>
      <c r="D169" s="144"/>
      <c r="E169" s="145"/>
      <c r="F169" s="146"/>
      <c r="G169" s="144"/>
      <c r="H169" s="145"/>
      <c r="I169" s="16" t="str">
        <f t="shared" si="17"/>
        <v/>
      </c>
      <c r="J169" s="16" t="str">
        <f t="shared" si="18"/>
        <v/>
      </c>
    </row>
    <row r="170" spans="1:10">
      <c r="A170" s="143">
        <v>161</v>
      </c>
      <c r="B170" s="144"/>
      <c r="C170" s="144"/>
      <c r="D170" s="144"/>
      <c r="E170" s="145"/>
      <c r="F170" s="146"/>
      <c r="G170" s="144"/>
      <c r="H170" s="145"/>
      <c r="I170" s="16" t="str">
        <f t="shared" si="17"/>
        <v/>
      </c>
      <c r="J170" s="16" t="str">
        <f t="shared" si="18"/>
        <v/>
      </c>
    </row>
    <row r="171" spans="1:10">
      <c r="A171" s="143">
        <v>162</v>
      </c>
      <c r="B171" s="144"/>
      <c r="C171" s="144"/>
      <c r="D171" s="144"/>
      <c r="E171" s="145"/>
      <c r="F171" s="146"/>
      <c r="G171" s="144"/>
      <c r="H171" s="145"/>
      <c r="I171" s="16" t="str">
        <f t="shared" si="17"/>
        <v/>
      </c>
      <c r="J171" s="16" t="str">
        <f t="shared" si="18"/>
        <v/>
      </c>
    </row>
    <row r="172" spans="1:10">
      <c r="A172" s="143">
        <v>163</v>
      </c>
      <c r="B172" s="144"/>
      <c r="C172" s="144"/>
      <c r="D172" s="144"/>
      <c r="E172" s="145"/>
      <c r="F172" s="146"/>
      <c r="G172" s="144"/>
      <c r="H172" s="145"/>
      <c r="I172" s="16" t="str">
        <f t="shared" si="17"/>
        <v/>
      </c>
      <c r="J172" s="16" t="str">
        <f t="shared" si="18"/>
        <v/>
      </c>
    </row>
    <row r="173" spans="1:10">
      <c r="A173" s="143">
        <v>164</v>
      </c>
      <c r="B173" s="144"/>
      <c r="C173" s="144"/>
      <c r="D173" s="144"/>
      <c r="E173" s="145"/>
      <c r="F173" s="146"/>
      <c r="G173" s="144"/>
      <c r="H173" s="145"/>
      <c r="I173" s="16" t="str">
        <f t="shared" si="17"/>
        <v/>
      </c>
      <c r="J173" s="16" t="str">
        <f t="shared" si="18"/>
        <v/>
      </c>
    </row>
    <row r="174" spans="1:10">
      <c r="A174" s="143">
        <v>165</v>
      </c>
      <c r="B174" s="144"/>
      <c r="C174" s="144"/>
      <c r="D174" s="144"/>
      <c r="E174" s="145"/>
      <c r="F174" s="146"/>
      <c r="G174" s="144"/>
      <c r="H174" s="145"/>
      <c r="I174" s="16" t="str">
        <f t="shared" si="17"/>
        <v/>
      </c>
      <c r="J174" s="16" t="str">
        <f t="shared" si="18"/>
        <v/>
      </c>
    </row>
    <row r="175" spans="1:10">
      <c r="A175" s="143">
        <v>166</v>
      </c>
      <c r="B175" s="144"/>
      <c r="C175" s="144"/>
      <c r="D175" s="144"/>
      <c r="E175" s="145"/>
      <c r="F175" s="146"/>
      <c r="G175" s="144"/>
      <c r="H175" s="145"/>
      <c r="I175" s="16" t="str">
        <f t="shared" si="17"/>
        <v/>
      </c>
      <c r="J175" s="16" t="str">
        <f t="shared" si="18"/>
        <v/>
      </c>
    </row>
    <row r="176" spans="1:10">
      <c r="A176" s="143">
        <v>167</v>
      </c>
      <c r="B176" s="144"/>
      <c r="C176" s="144"/>
      <c r="D176" s="144"/>
      <c r="E176" s="145"/>
      <c r="F176" s="146"/>
      <c r="G176" s="144"/>
      <c r="H176" s="145"/>
      <c r="I176" s="16" t="str">
        <f t="shared" si="17"/>
        <v/>
      </c>
      <c r="J176" s="16" t="str">
        <f t="shared" si="18"/>
        <v/>
      </c>
    </row>
    <row r="177" spans="1:10">
      <c r="A177" s="143">
        <v>168</v>
      </c>
      <c r="B177" s="144"/>
      <c r="C177" s="144"/>
      <c r="D177" s="144"/>
      <c r="E177" s="145"/>
      <c r="F177" s="146"/>
      <c r="G177" s="144"/>
      <c r="H177" s="145"/>
      <c r="I177" s="16" t="str">
        <f t="shared" si="17"/>
        <v/>
      </c>
      <c r="J177" s="16" t="str">
        <f t="shared" si="18"/>
        <v/>
      </c>
    </row>
    <row r="178" spans="1:10">
      <c r="A178" s="143">
        <v>169</v>
      </c>
      <c r="B178" s="144"/>
      <c r="C178" s="144"/>
      <c r="D178" s="144"/>
      <c r="E178" s="145"/>
      <c r="F178" s="146"/>
      <c r="G178" s="144"/>
      <c r="H178" s="145"/>
      <c r="I178" s="16" t="str">
        <f t="shared" si="17"/>
        <v/>
      </c>
      <c r="J178" s="16" t="str">
        <f t="shared" si="18"/>
        <v/>
      </c>
    </row>
    <row r="179" spans="1:10">
      <c r="A179" s="143">
        <v>170</v>
      </c>
      <c r="B179" s="144"/>
      <c r="C179" s="144"/>
      <c r="D179" s="144"/>
      <c r="E179" s="145"/>
      <c r="F179" s="146"/>
      <c r="G179" s="144"/>
      <c r="H179" s="145"/>
      <c r="I179" s="16" t="str">
        <f t="shared" si="17"/>
        <v/>
      </c>
      <c r="J179" s="16" t="str">
        <f t="shared" si="18"/>
        <v/>
      </c>
    </row>
    <row r="180" spans="1:10">
      <c r="A180" s="143">
        <v>171</v>
      </c>
      <c r="B180" s="144"/>
      <c r="C180" s="144"/>
      <c r="D180" s="144"/>
      <c r="E180" s="145"/>
      <c r="F180" s="146"/>
      <c r="G180" s="144"/>
      <c r="H180" s="145"/>
      <c r="I180" s="16" t="str">
        <f t="shared" si="17"/>
        <v/>
      </c>
      <c r="J180" s="16" t="str">
        <f t="shared" si="18"/>
        <v/>
      </c>
    </row>
    <row r="181" spans="1:10">
      <c r="A181" s="143">
        <v>172</v>
      </c>
      <c r="B181" s="144"/>
      <c r="C181" s="144"/>
      <c r="D181" s="144"/>
      <c r="E181" s="145"/>
      <c r="F181" s="146"/>
      <c r="G181" s="144"/>
      <c r="H181" s="145"/>
      <c r="I181" s="16" t="str">
        <f t="shared" si="17"/>
        <v/>
      </c>
      <c r="J181" s="16" t="str">
        <f t="shared" si="18"/>
        <v/>
      </c>
    </row>
    <row r="182" spans="1:10">
      <c r="A182" s="143">
        <v>173</v>
      </c>
      <c r="B182" s="144"/>
      <c r="C182" s="144"/>
      <c r="D182" s="144"/>
      <c r="E182" s="145"/>
      <c r="F182" s="146"/>
      <c r="G182" s="144"/>
      <c r="H182" s="145"/>
      <c r="I182" s="16" t="str">
        <f t="shared" si="17"/>
        <v/>
      </c>
      <c r="J182" s="16" t="str">
        <f t="shared" si="18"/>
        <v/>
      </c>
    </row>
    <row r="183" spans="1:10">
      <c r="A183" s="143">
        <v>174</v>
      </c>
      <c r="B183" s="144"/>
      <c r="C183" s="144"/>
      <c r="D183" s="144"/>
      <c r="E183" s="145"/>
      <c r="F183" s="146"/>
      <c r="G183" s="144"/>
      <c r="H183" s="145"/>
      <c r="I183" s="16" t="str">
        <f t="shared" si="17"/>
        <v/>
      </c>
      <c r="J183" s="16" t="str">
        <f t="shared" si="18"/>
        <v/>
      </c>
    </row>
    <row r="184" spans="1:10">
      <c r="A184" s="143">
        <v>175</v>
      </c>
      <c r="B184" s="144"/>
      <c r="C184" s="144"/>
      <c r="D184" s="144"/>
      <c r="E184" s="145"/>
      <c r="F184" s="146"/>
      <c r="G184" s="144"/>
      <c r="H184" s="145"/>
      <c r="I184" s="16" t="str">
        <f t="shared" si="17"/>
        <v/>
      </c>
      <c r="J184" s="16" t="str">
        <f t="shared" si="18"/>
        <v/>
      </c>
    </row>
    <row r="185" spans="1:10">
      <c r="A185" s="143">
        <v>176</v>
      </c>
      <c r="B185" s="144"/>
      <c r="C185" s="144"/>
      <c r="D185" s="144"/>
      <c r="E185" s="145"/>
      <c r="F185" s="146"/>
      <c r="G185" s="144"/>
      <c r="H185" s="145"/>
      <c r="I185" s="16" t="str">
        <f t="shared" si="17"/>
        <v/>
      </c>
      <c r="J185" s="16" t="str">
        <f t="shared" si="18"/>
        <v/>
      </c>
    </row>
    <row r="186" spans="1:10">
      <c r="A186" s="143">
        <v>177</v>
      </c>
      <c r="B186" s="144"/>
      <c r="C186" s="144"/>
      <c r="D186" s="144"/>
      <c r="E186" s="145"/>
      <c r="F186" s="146"/>
      <c r="G186" s="144"/>
      <c r="H186" s="145"/>
      <c r="I186" s="16" t="str">
        <f t="shared" si="17"/>
        <v/>
      </c>
      <c r="J186" s="16" t="str">
        <f t="shared" si="18"/>
        <v/>
      </c>
    </row>
    <row r="187" spans="1:10">
      <c r="A187" s="143">
        <v>178</v>
      </c>
      <c r="B187" s="144"/>
      <c r="C187" s="144"/>
      <c r="D187" s="144"/>
      <c r="E187" s="145"/>
      <c r="F187" s="146"/>
      <c r="G187" s="144"/>
      <c r="H187" s="145"/>
      <c r="I187" s="16" t="str">
        <f t="shared" si="17"/>
        <v/>
      </c>
      <c r="J187" s="16" t="str">
        <f t="shared" si="18"/>
        <v/>
      </c>
    </row>
    <row r="188" spans="1:10">
      <c r="A188" s="143">
        <v>179</v>
      </c>
      <c r="B188" s="144"/>
      <c r="C188" s="144"/>
      <c r="D188" s="144"/>
      <c r="E188" s="145"/>
      <c r="F188" s="146"/>
      <c r="G188" s="144"/>
      <c r="H188" s="145"/>
      <c r="I188" s="16" t="str">
        <f t="shared" si="17"/>
        <v/>
      </c>
      <c r="J188" s="16" t="str">
        <f t="shared" si="18"/>
        <v/>
      </c>
    </row>
    <row r="189" spans="1:10">
      <c r="A189" s="143">
        <v>180</v>
      </c>
      <c r="B189" s="144"/>
      <c r="C189" s="144"/>
      <c r="D189" s="144"/>
      <c r="E189" s="145"/>
      <c r="F189" s="146"/>
      <c r="G189" s="144"/>
      <c r="H189" s="145"/>
      <c r="I189" s="16" t="str">
        <f t="shared" si="17"/>
        <v/>
      </c>
      <c r="J189" s="16" t="str">
        <f t="shared" si="18"/>
        <v/>
      </c>
    </row>
    <row r="190" spans="1:10">
      <c r="A190" s="143">
        <v>181</v>
      </c>
      <c r="B190" s="144"/>
      <c r="C190" s="144"/>
      <c r="D190" s="144"/>
      <c r="E190" s="145"/>
      <c r="F190" s="146"/>
      <c r="G190" s="144"/>
      <c r="H190" s="145"/>
      <c r="I190" s="16" t="str">
        <f t="shared" si="17"/>
        <v/>
      </c>
      <c r="J190" s="16" t="str">
        <f t="shared" si="18"/>
        <v/>
      </c>
    </row>
    <row r="191" spans="1:10">
      <c r="A191" s="143">
        <v>182</v>
      </c>
      <c r="B191" s="144"/>
      <c r="C191" s="144"/>
      <c r="D191" s="144"/>
      <c r="E191" s="145"/>
      <c r="F191" s="146"/>
      <c r="G191" s="144"/>
      <c r="H191" s="145"/>
      <c r="I191" s="16" t="str">
        <f t="shared" si="17"/>
        <v/>
      </c>
      <c r="J191" s="16" t="str">
        <f t="shared" si="18"/>
        <v/>
      </c>
    </row>
    <row r="192" spans="1:10">
      <c r="A192" s="143">
        <v>183</v>
      </c>
      <c r="B192" s="144"/>
      <c r="C192" s="144"/>
      <c r="D192" s="144"/>
      <c r="E192" s="145"/>
      <c r="F192" s="146"/>
      <c r="G192" s="144"/>
      <c r="H192" s="145"/>
      <c r="I192" s="16" t="str">
        <f t="shared" si="17"/>
        <v/>
      </c>
      <c r="J192" s="16" t="str">
        <f t="shared" si="18"/>
        <v/>
      </c>
    </row>
    <row r="193" spans="1:10">
      <c r="A193" s="143">
        <v>184</v>
      </c>
      <c r="B193" s="144"/>
      <c r="C193" s="144"/>
      <c r="D193" s="144"/>
      <c r="E193" s="145"/>
      <c r="F193" s="146"/>
      <c r="G193" s="144"/>
      <c r="H193" s="145"/>
      <c r="I193" s="16" t="str">
        <f t="shared" si="17"/>
        <v/>
      </c>
      <c r="J193" s="16" t="str">
        <f t="shared" si="18"/>
        <v/>
      </c>
    </row>
    <row r="194" spans="1:10">
      <c r="A194" s="143">
        <v>185</v>
      </c>
      <c r="B194" s="144"/>
      <c r="C194" s="144"/>
      <c r="D194" s="144"/>
      <c r="E194" s="145"/>
      <c r="F194" s="146"/>
      <c r="G194" s="144"/>
      <c r="H194" s="145"/>
      <c r="I194" s="16" t="str">
        <f t="shared" si="17"/>
        <v/>
      </c>
      <c r="J194" s="16" t="str">
        <f t="shared" si="18"/>
        <v/>
      </c>
    </row>
    <row r="195" spans="1:10">
      <c r="A195" s="143">
        <v>186</v>
      </c>
      <c r="B195" s="144"/>
      <c r="C195" s="144"/>
      <c r="D195" s="144"/>
      <c r="E195" s="145"/>
      <c r="F195" s="146"/>
      <c r="G195" s="144"/>
      <c r="H195" s="145"/>
      <c r="I195" s="16" t="str">
        <f t="shared" si="17"/>
        <v/>
      </c>
      <c r="J195" s="16" t="str">
        <f t="shared" si="18"/>
        <v/>
      </c>
    </row>
    <row r="196" spans="1:10">
      <c r="A196" s="143">
        <v>187</v>
      </c>
      <c r="B196" s="144"/>
      <c r="C196" s="144"/>
      <c r="D196" s="144"/>
      <c r="E196" s="145"/>
      <c r="F196" s="146"/>
      <c r="G196" s="144"/>
      <c r="H196" s="145"/>
      <c r="I196" s="16" t="str">
        <f t="shared" si="17"/>
        <v/>
      </c>
      <c r="J196" s="16" t="str">
        <f t="shared" si="18"/>
        <v/>
      </c>
    </row>
    <row r="197" spans="1:10">
      <c r="A197" s="143">
        <v>188</v>
      </c>
      <c r="B197" s="144"/>
      <c r="C197" s="144"/>
      <c r="D197" s="144"/>
      <c r="E197" s="145"/>
      <c r="F197" s="146"/>
      <c r="G197" s="144"/>
      <c r="H197" s="145"/>
      <c r="I197" s="16" t="str">
        <f t="shared" si="17"/>
        <v/>
      </c>
      <c r="J197" s="16" t="str">
        <f t="shared" si="18"/>
        <v/>
      </c>
    </row>
    <row r="198" spans="1:10">
      <c r="A198" s="143">
        <v>189</v>
      </c>
      <c r="B198" s="144"/>
      <c r="C198" s="144"/>
      <c r="D198" s="144"/>
      <c r="E198" s="145"/>
      <c r="F198" s="146"/>
      <c r="G198" s="144"/>
      <c r="H198" s="145"/>
      <c r="I198" s="16" t="str">
        <f t="shared" si="17"/>
        <v/>
      </c>
      <c r="J198" s="16" t="str">
        <f t="shared" si="18"/>
        <v/>
      </c>
    </row>
    <row r="199" spans="1:10">
      <c r="A199" s="143">
        <v>190</v>
      </c>
      <c r="B199" s="144"/>
      <c r="C199" s="144"/>
      <c r="D199" s="144"/>
      <c r="E199" s="145"/>
      <c r="F199" s="146"/>
      <c r="G199" s="144"/>
      <c r="H199" s="145"/>
      <c r="I199" s="16" t="str">
        <f t="shared" si="17"/>
        <v/>
      </c>
      <c r="J199" s="16" t="str">
        <f t="shared" si="18"/>
        <v/>
      </c>
    </row>
    <row r="200" spans="1:10">
      <c r="A200" s="143">
        <v>191</v>
      </c>
      <c r="B200" s="144"/>
      <c r="C200" s="144"/>
      <c r="D200" s="144"/>
      <c r="E200" s="145"/>
      <c r="F200" s="146"/>
      <c r="G200" s="144"/>
      <c r="H200" s="145"/>
      <c r="I200" s="16" t="str">
        <f t="shared" si="17"/>
        <v/>
      </c>
      <c r="J200" s="16" t="str">
        <f t="shared" si="18"/>
        <v/>
      </c>
    </row>
    <row r="201" spans="1:10">
      <c r="A201" s="143">
        <v>192</v>
      </c>
      <c r="B201" s="144"/>
      <c r="C201" s="144"/>
      <c r="D201" s="144"/>
      <c r="E201" s="145"/>
      <c r="F201" s="146"/>
      <c r="G201" s="144"/>
      <c r="H201" s="145"/>
      <c r="I201" s="16" t="str">
        <f t="shared" si="17"/>
        <v/>
      </c>
      <c r="J201" s="16" t="str">
        <f t="shared" si="18"/>
        <v/>
      </c>
    </row>
    <row r="202" spans="1:10">
      <c r="A202" s="143">
        <v>193</v>
      </c>
      <c r="B202" s="144"/>
      <c r="C202" s="144"/>
      <c r="D202" s="144"/>
      <c r="E202" s="145"/>
      <c r="F202" s="146"/>
      <c r="G202" s="144"/>
      <c r="H202" s="145"/>
      <c r="I202" s="16" t="str">
        <f t="shared" ref="I202:I259" si="19">IF(OR($B202="",$C202="",$D202="",$E202="",$F202&lt;an_initial,$F202&gt;an_final,$O202=FALSE),"",IF($H202="",CS23b*$G202/P202,CS23b*$H202))</f>
        <v/>
      </c>
      <c r="J202" s="16" t="str">
        <f t="shared" ref="J202:J259" si="20">IF(OR($B202="",$C202="",$D202="",$E202="",$F202="",$F202&gt;an_final,$O202=FALSE),"",IF($H202="",CS_STR_A*$G202/P202,CS_STR_A*$H202))</f>
        <v/>
      </c>
    </row>
    <row r="203" spans="1:10">
      <c r="A203" s="143">
        <v>194</v>
      </c>
      <c r="B203" s="144"/>
      <c r="C203" s="144"/>
      <c r="D203" s="144"/>
      <c r="E203" s="145"/>
      <c r="F203" s="146"/>
      <c r="G203" s="144"/>
      <c r="H203" s="145"/>
      <c r="I203" s="16" t="str">
        <f t="shared" si="19"/>
        <v/>
      </c>
      <c r="J203" s="16" t="str">
        <f t="shared" si="20"/>
        <v/>
      </c>
    </row>
    <row r="204" spans="1:10">
      <c r="A204" s="143">
        <v>195</v>
      </c>
      <c r="B204" s="144"/>
      <c r="C204" s="144"/>
      <c r="D204" s="144"/>
      <c r="E204" s="145"/>
      <c r="F204" s="146"/>
      <c r="G204" s="144"/>
      <c r="H204" s="145"/>
      <c r="I204" s="16" t="str">
        <f t="shared" si="19"/>
        <v/>
      </c>
      <c r="J204" s="16" t="str">
        <f t="shared" si="20"/>
        <v/>
      </c>
    </row>
    <row r="205" spans="1:10">
      <c r="A205" s="143">
        <v>196</v>
      </c>
      <c r="B205" s="144"/>
      <c r="C205" s="144"/>
      <c r="D205" s="144"/>
      <c r="E205" s="145"/>
      <c r="F205" s="146"/>
      <c r="G205" s="144"/>
      <c r="H205" s="145"/>
      <c r="I205" s="16" t="str">
        <f t="shared" si="19"/>
        <v/>
      </c>
      <c r="J205" s="16" t="str">
        <f t="shared" si="20"/>
        <v/>
      </c>
    </row>
    <row r="206" spans="1:10">
      <c r="A206" s="143">
        <v>197</v>
      </c>
      <c r="B206" s="144"/>
      <c r="C206" s="144"/>
      <c r="D206" s="144"/>
      <c r="E206" s="145"/>
      <c r="F206" s="146"/>
      <c r="G206" s="144"/>
      <c r="H206" s="145"/>
      <c r="I206" s="16" t="str">
        <f t="shared" si="19"/>
        <v/>
      </c>
      <c r="J206" s="16" t="str">
        <f t="shared" si="20"/>
        <v/>
      </c>
    </row>
    <row r="207" spans="1:10">
      <c r="A207" s="143">
        <v>198</v>
      </c>
      <c r="B207" s="144"/>
      <c r="C207" s="144"/>
      <c r="D207" s="144"/>
      <c r="E207" s="145"/>
      <c r="F207" s="146"/>
      <c r="G207" s="144"/>
      <c r="H207" s="145"/>
      <c r="I207" s="16" t="str">
        <f t="shared" si="19"/>
        <v/>
      </c>
      <c r="J207" s="16" t="str">
        <f t="shared" si="20"/>
        <v/>
      </c>
    </row>
    <row r="208" spans="1:10">
      <c r="A208" s="143">
        <v>199</v>
      </c>
      <c r="B208" s="144"/>
      <c r="C208" s="144"/>
      <c r="D208" s="144"/>
      <c r="E208" s="145"/>
      <c r="F208" s="146"/>
      <c r="G208" s="144"/>
      <c r="H208" s="145"/>
      <c r="I208" s="16" t="str">
        <f t="shared" si="19"/>
        <v/>
      </c>
      <c r="J208" s="16" t="str">
        <f t="shared" si="20"/>
        <v/>
      </c>
    </row>
    <row r="209" spans="1:10">
      <c r="A209" s="143">
        <v>200</v>
      </c>
      <c r="B209" s="144"/>
      <c r="C209" s="144"/>
      <c r="D209" s="144"/>
      <c r="E209" s="145"/>
      <c r="F209" s="146"/>
      <c r="G209" s="144"/>
      <c r="H209" s="145"/>
      <c r="I209" s="16" t="str">
        <f t="shared" si="19"/>
        <v/>
      </c>
      <c r="J209" s="16" t="str">
        <f t="shared" si="20"/>
        <v/>
      </c>
    </row>
    <row r="210" spans="1:10">
      <c r="A210" s="143">
        <v>201</v>
      </c>
      <c r="B210" s="144"/>
      <c r="C210" s="144"/>
      <c r="D210" s="144"/>
      <c r="E210" s="145"/>
      <c r="F210" s="146"/>
      <c r="G210" s="144"/>
      <c r="H210" s="145"/>
      <c r="I210" s="16" t="str">
        <f t="shared" si="19"/>
        <v/>
      </c>
      <c r="J210" s="16" t="str">
        <f t="shared" si="20"/>
        <v/>
      </c>
    </row>
    <row r="211" spans="1:10">
      <c r="A211" s="143">
        <v>202</v>
      </c>
      <c r="B211" s="144"/>
      <c r="C211" s="144"/>
      <c r="D211" s="144"/>
      <c r="E211" s="145"/>
      <c r="F211" s="146"/>
      <c r="G211" s="144"/>
      <c r="H211" s="145"/>
      <c r="I211" s="16" t="str">
        <f t="shared" si="19"/>
        <v/>
      </c>
      <c r="J211" s="16" t="str">
        <f t="shared" si="20"/>
        <v/>
      </c>
    </row>
    <row r="212" spans="1:10">
      <c r="A212" s="143">
        <v>203</v>
      </c>
      <c r="B212" s="144"/>
      <c r="C212" s="144"/>
      <c r="D212" s="144"/>
      <c r="E212" s="145"/>
      <c r="F212" s="146"/>
      <c r="G212" s="144"/>
      <c r="H212" s="145"/>
      <c r="I212" s="16" t="str">
        <f t="shared" si="19"/>
        <v/>
      </c>
      <c r="J212" s="16" t="str">
        <f t="shared" si="20"/>
        <v/>
      </c>
    </row>
    <row r="213" spans="1:10">
      <c r="A213" s="143">
        <v>204</v>
      </c>
      <c r="B213" s="144"/>
      <c r="C213" s="144"/>
      <c r="D213" s="144"/>
      <c r="E213" s="145"/>
      <c r="F213" s="146"/>
      <c r="G213" s="144"/>
      <c r="H213" s="145"/>
      <c r="I213" s="16" t="str">
        <f t="shared" si="19"/>
        <v/>
      </c>
      <c r="J213" s="16" t="str">
        <f t="shared" si="20"/>
        <v/>
      </c>
    </row>
    <row r="214" spans="1:10">
      <c r="A214" s="143">
        <v>205</v>
      </c>
      <c r="B214" s="144"/>
      <c r="C214" s="144"/>
      <c r="D214" s="144"/>
      <c r="E214" s="145"/>
      <c r="F214" s="146"/>
      <c r="G214" s="144"/>
      <c r="H214" s="145"/>
      <c r="I214" s="16" t="str">
        <f t="shared" si="19"/>
        <v/>
      </c>
      <c r="J214" s="16" t="str">
        <f t="shared" si="20"/>
        <v/>
      </c>
    </row>
    <row r="215" spans="1:10">
      <c r="A215" s="143">
        <v>206</v>
      </c>
      <c r="B215" s="144"/>
      <c r="C215" s="144"/>
      <c r="D215" s="144"/>
      <c r="E215" s="145"/>
      <c r="F215" s="146"/>
      <c r="G215" s="144"/>
      <c r="H215" s="145"/>
      <c r="I215" s="16" t="str">
        <f t="shared" si="19"/>
        <v/>
      </c>
      <c r="J215" s="16" t="str">
        <f t="shared" si="20"/>
        <v/>
      </c>
    </row>
    <row r="216" spans="1:10">
      <c r="A216" s="143">
        <v>207</v>
      </c>
      <c r="B216" s="144"/>
      <c r="C216" s="144"/>
      <c r="D216" s="144"/>
      <c r="E216" s="145"/>
      <c r="F216" s="146"/>
      <c r="G216" s="144"/>
      <c r="H216" s="145"/>
      <c r="I216" s="16" t="str">
        <f t="shared" si="19"/>
        <v/>
      </c>
      <c r="J216" s="16" t="str">
        <f t="shared" si="20"/>
        <v/>
      </c>
    </row>
    <row r="217" spans="1:10">
      <c r="A217" s="143">
        <v>208</v>
      </c>
      <c r="B217" s="144"/>
      <c r="C217" s="144"/>
      <c r="D217" s="144"/>
      <c r="E217" s="145"/>
      <c r="F217" s="146"/>
      <c r="G217" s="144"/>
      <c r="H217" s="145"/>
      <c r="I217" s="16" t="str">
        <f t="shared" si="19"/>
        <v/>
      </c>
      <c r="J217" s="16" t="str">
        <f t="shared" si="20"/>
        <v/>
      </c>
    </row>
    <row r="218" spans="1:10">
      <c r="A218" s="143">
        <v>209</v>
      </c>
      <c r="B218" s="144"/>
      <c r="C218" s="144"/>
      <c r="D218" s="144"/>
      <c r="E218" s="145"/>
      <c r="F218" s="146"/>
      <c r="G218" s="144"/>
      <c r="H218" s="145"/>
      <c r="I218" s="16" t="str">
        <f t="shared" si="19"/>
        <v/>
      </c>
      <c r="J218" s="16" t="str">
        <f t="shared" si="20"/>
        <v/>
      </c>
    </row>
    <row r="219" spans="1:10">
      <c r="A219" s="143">
        <v>210</v>
      </c>
      <c r="B219" s="144"/>
      <c r="C219" s="144"/>
      <c r="D219" s="144"/>
      <c r="E219" s="145"/>
      <c r="F219" s="146"/>
      <c r="G219" s="144"/>
      <c r="H219" s="145"/>
      <c r="I219" s="16" t="str">
        <f t="shared" si="19"/>
        <v/>
      </c>
      <c r="J219" s="16" t="str">
        <f t="shared" si="20"/>
        <v/>
      </c>
    </row>
    <row r="220" spans="1:10">
      <c r="A220" s="143">
        <v>211</v>
      </c>
      <c r="B220" s="144"/>
      <c r="C220" s="144"/>
      <c r="D220" s="144"/>
      <c r="E220" s="145"/>
      <c r="F220" s="146"/>
      <c r="G220" s="144"/>
      <c r="H220" s="145"/>
      <c r="I220" s="16" t="str">
        <f t="shared" si="19"/>
        <v/>
      </c>
      <c r="J220" s="16" t="str">
        <f t="shared" si="20"/>
        <v/>
      </c>
    </row>
    <row r="221" spans="1:10">
      <c r="A221" s="143">
        <v>212</v>
      </c>
      <c r="B221" s="144"/>
      <c r="C221" s="144"/>
      <c r="D221" s="144"/>
      <c r="E221" s="145"/>
      <c r="F221" s="146"/>
      <c r="G221" s="144"/>
      <c r="H221" s="145"/>
      <c r="I221" s="16" t="str">
        <f t="shared" si="19"/>
        <v/>
      </c>
      <c r="J221" s="16" t="str">
        <f t="shared" si="20"/>
        <v/>
      </c>
    </row>
    <row r="222" spans="1:10">
      <c r="A222" s="143">
        <v>213</v>
      </c>
      <c r="B222" s="144"/>
      <c r="C222" s="144"/>
      <c r="D222" s="144"/>
      <c r="E222" s="145"/>
      <c r="F222" s="146"/>
      <c r="G222" s="144"/>
      <c r="H222" s="145"/>
      <c r="I222" s="16" t="str">
        <f t="shared" si="19"/>
        <v/>
      </c>
      <c r="J222" s="16" t="str">
        <f t="shared" si="20"/>
        <v/>
      </c>
    </row>
    <row r="223" spans="1:10">
      <c r="A223" s="143">
        <v>214</v>
      </c>
      <c r="B223" s="144"/>
      <c r="C223" s="144"/>
      <c r="D223" s="144"/>
      <c r="E223" s="145"/>
      <c r="F223" s="146"/>
      <c r="G223" s="144"/>
      <c r="H223" s="145"/>
      <c r="I223" s="16" t="str">
        <f t="shared" si="19"/>
        <v/>
      </c>
      <c r="J223" s="16" t="str">
        <f t="shared" si="20"/>
        <v/>
      </c>
    </row>
    <row r="224" spans="1:10">
      <c r="A224" s="143">
        <v>215</v>
      </c>
      <c r="B224" s="144"/>
      <c r="C224" s="144"/>
      <c r="D224" s="144"/>
      <c r="E224" s="145"/>
      <c r="F224" s="146"/>
      <c r="G224" s="144"/>
      <c r="H224" s="145"/>
      <c r="I224" s="16" t="str">
        <f t="shared" si="19"/>
        <v/>
      </c>
      <c r="J224" s="16" t="str">
        <f t="shared" si="20"/>
        <v/>
      </c>
    </row>
    <row r="225" spans="1:10">
      <c r="A225" s="143">
        <v>216</v>
      </c>
      <c r="B225" s="144"/>
      <c r="C225" s="144"/>
      <c r="D225" s="144"/>
      <c r="E225" s="145"/>
      <c r="F225" s="146"/>
      <c r="G225" s="144"/>
      <c r="H225" s="145"/>
      <c r="I225" s="16" t="str">
        <f t="shared" si="19"/>
        <v/>
      </c>
      <c r="J225" s="16" t="str">
        <f t="shared" si="20"/>
        <v/>
      </c>
    </row>
    <row r="226" spans="1:10">
      <c r="A226" s="143">
        <v>217</v>
      </c>
      <c r="B226" s="144"/>
      <c r="C226" s="144"/>
      <c r="D226" s="144"/>
      <c r="E226" s="145"/>
      <c r="F226" s="146"/>
      <c r="G226" s="144"/>
      <c r="H226" s="145"/>
      <c r="I226" s="16" t="str">
        <f t="shared" si="19"/>
        <v/>
      </c>
      <c r="J226" s="16" t="str">
        <f t="shared" si="20"/>
        <v/>
      </c>
    </row>
    <row r="227" spans="1:10">
      <c r="A227" s="143">
        <v>218</v>
      </c>
      <c r="B227" s="144"/>
      <c r="C227" s="144"/>
      <c r="D227" s="144"/>
      <c r="E227" s="145"/>
      <c r="F227" s="146"/>
      <c r="G227" s="144"/>
      <c r="H227" s="145"/>
      <c r="I227" s="16" t="str">
        <f t="shared" si="19"/>
        <v/>
      </c>
      <c r="J227" s="16" t="str">
        <f t="shared" si="20"/>
        <v/>
      </c>
    </row>
    <row r="228" spans="1:10">
      <c r="A228" s="143">
        <v>219</v>
      </c>
      <c r="B228" s="144"/>
      <c r="C228" s="144"/>
      <c r="D228" s="144"/>
      <c r="E228" s="145"/>
      <c r="F228" s="146"/>
      <c r="G228" s="144"/>
      <c r="H228" s="145"/>
      <c r="I228" s="16" t="str">
        <f t="shared" si="19"/>
        <v/>
      </c>
      <c r="J228" s="16" t="str">
        <f t="shared" si="20"/>
        <v/>
      </c>
    </row>
    <row r="229" spans="1:10">
      <c r="A229" s="143">
        <v>220</v>
      </c>
      <c r="B229" s="144"/>
      <c r="C229" s="144"/>
      <c r="D229" s="144"/>
      <c r="E229" s="145"/>
      <c r="F229" s="146"/>
      <c r="G229" s="144"/>
      <c r="H229" s="145"/>
      <c r="I229" s="16" t="str">
        <f t="shared" si="19"/>
        <v/>
      </c>
      <c r="J229" s="16" t="str">
        <f t="shared" si="20"/>
        <v/>
      </c>
    </row>
    <row r="230" spans="1:10">
      <c r="A230" s="143">
        <v>221</v>
      </c>
      <c r="B230" s="144"/>
      <c r="C230" s="144"/>
      <c r="D230" s="144"/>
      <c r="E230" s="145"/>
      <c r="F230" s="146"/>
      <c r="G230" s="144"/>
      <c r="H230" s="145"/>
      <c r="I230" s="16" t="str">
        <f t="shared" si="19"/>
        <v/>
      </c>
      <c r="J230" s="16" t="str">
        <f t="shared" si="20"/>
        <v/>
      </c>
    </row>
    <row r="231" spans="1:10">
      <c r="A231" s="143">
        <v>222</v>
      </c>
      <c r="B231" s="144"/>
      <c r="C231" s="144"/>
      <c r="D231" s="144"/>
      <c r="E231" s="145"/>
      <c r="F231" s="146"/>
      <c r="G231" s="144"/>
      <c r="H231" s="145"/>
      <c r="I231" s="16" t="str">
        <f t="shared" si="19"/>
        <v/>
      </c>
      <c r="J231" s="16" t="str">
        <f t="shared" si="20"/>
        <v/>
      </c>
    </row>
    <row r="232" spans="1:10">
      <c r="A232" s="143">
        <v>223</v>
      </c>
      <c r="B232" s="144"/>
      <c r="C232" s="144"/>
      <c r="D232" s="144"/>
      <c r="E232" s="145"/>
      <c r="F232" s="146"/>
      <c r="G232" s="144"/>
      <c r="H232" s="145"/>
      <c r="I232" s="16" t="str">
        <f t="shared" si="19"/>
        <v/>
      </c>
      <c r="J232" s="16" t="str">
        <f t="shared" si="20"/>
        <v/>
      </c>
    </row>
    <row r="233" spans="1:10">
      <c r="A233" s="143">
        <v>224</v>
      </c>
      <c r="B233" s="144"/>
      <c r="C233" s="144"/>
      <c r="D233" s="144"/>
      <c r="E233" s="145"/>
      <c r="F233" s="146"/>
      <c r="G233" s="144"/>
      <c r="H233" s="145"/>
      <c r="I233" s="16" t="str">
        <f t="shared" si="19"/>
        <v/>
      </c>
      <c r="J233" s="16" t="str">
        <f t="shared" si="20"/>
        <v/>
      </c>
    </row>
    <row r="234" spans="1:10">
      <c r="A234" s="143">
        <v>225</v>
      </c>
      <c r="B234" s="144"/>
      <c r="C234" s="144"/>
      <c r="D234" s="144"/>
      <c r="E234" s="145"/>
      <c r="F234" s="146"/>
      <c r="G234" s="144"/>
      <c r="H234" s="145"/>
      <c r="I234" s="16" t="str">
        <f t="shared" si="19"/>
        <v/>
      </c>
      <c r="J234" s="16" t="str">
        <f t="shared" si="20"/>
        <v/>
      </c>
    </row>
    <row r="235" spans="1:10">
      <c r="A235" s="143">
        <v>226</v>
      </c>
      <c r="B235" s="144"/>
      <c r="C235" s="144"/>
      <c r="D235" s="144"/>
      <c r="E235" s="145"/>
      <c r="F235" s="146"/>
      <c r="G235" s="144"/>
      <c r="H235" s="145"/>
      <c r="I235" s="16" t="str">
        <f t="shared" si="19"/>
        <v/>
      </c>
      <c r="J235" s="16" t="str">
        <f t="shared" si="20"/>
        <v/>
      </c>
    </row>
    <row r="236" spans="1:10">
      <c r="A236" s="143">
        <v>227</v>
      </c>
      <c r="B236" s="144"/>
      <c r="C236" s="144"/>
      <c r="D236" s="144"/>
      <c r="E236" s="145"/>
      <c r="F236" s="146"/>
      <c r="G236" s="144"/>
      <c r="H236" s="145"/>
      <c r="I236" s="16" t="str">
        <f t="shared" si="19"/>
        <v/>
      </c>
      <c r="J236" s="16" t="str">
        <f t="shared" si="20"/>
        <v/>
      </c>
    </row>
    <row r="237" spans="1:10">
      <c r="A237" s="143">
        <v>228</v>
      </c>
      <c r="B237" s="144"/>
      <c r="C237" s="144"/>
      <c r="D237" s="144"/>
      <c r="E237" s="145"/>
      <c r="F237" s="146"/>
      <c r="G237" s="144"/>
      <c r="H237" s="145"/>
      <c r="I237" s="16" t="str">
        <f t="shared" si="19"/>
        <v/>
      </c>
      <c r="J237" s="16" t="str">
        <f t="shared" si="20"/>
        <v/>
      </c>
    </row>
    <row r="238" spans="1:10">
      <c r="A238" s="143">
        <v>229</v>
      </c>
      <c r="B238" s="144"/>
      <c r="C238" s="144"/>
      <c r="D238" s="144"/>
      <c r="E238" s="145"/>
      <c r="F238" s="146"/>
      <c r="G238" s="144"/>
      <c r="H238" s="145"/>
      <c r="I238" s="16" t="str">
        <f t="shared" si="19"/>
        <v/>
      </c>
      <c r="J238" s="16" t="str">
        <f t="shared" si="20"/>
        <v/>
      </c>
    </row>
    <row r="239" spans="1:10">
      <c r="A239" s="143">
        <v>230</v>
      </c>
      <c r="B239" s="144"/>
      <c r="C239" s="144"/>
      <c r="D239" s="144"/>
      <c r="E239" s="145"/>
      <c r="F239" s="146"/>
      <c r="G239" s="144"/>
      <c r="H239" s="145"/>
      <c r="I239" s="16" t="str">
        <f t="shared" si="19"/>
        <v/>
      </c>
      <c r="J239" s="16" t="str">
        <f t="shared" si="20"/>
        <v/>
      </c>
    </row>
    <row r="240" spans="1:10">
      <c r="A240" s="143">
        <v>231</v>
      </c>
      <c r="B240" s="144"/>
      <c r="C240" s="144"/>
      <c r="D240" s="144"/>
      <c r="E240" s="145"/>
      <c r="F240" s="146"/>
      <c r="G240" s="144"/>
      <c r="H240" s="145"/>
      <c r="I240" s="16" t="str">
        <f t="shared" si="19"/>
        <v/>
      </c>
      <c r="J240" s="16" t="str">
        <f t="shared" si="20"/>
        <v/>
      </c>
    </row>
    <row r="241" spans="1:10">
      <c r="A241" s="143">
        <v>232</v>
      </c>
      <c r="B241" s="144"/>
      <c r="C241" s="144"/>
      <c r="D241" s="144"/>
      <c r="E241" s="145"/>
      <c r="F241" s="146"/>
      <c r="G241" s="144"/>
      <c r="H241" s="145"/>
      <c r="I241" s="16" t="str">
        <f t="shared" si="19"/>
        <v/>
      </c>
      <c r="J241" s="16" t="str">
        <f t="shared" si="20"/>
        <v/>
      </c>
    </row>
    <row r="242" spans="1:10">
      <c r="A242" s="143">
        <v>233</v>
      </c>
      <c r="B242" s="144"/>
      <c r="C242" s="144"/>
      <c r="D242" s="144"/>
      <c r="E242" s="145"/>
      <c r="F242" s="146"/>
      <c r="G242" s="144"/>
      <c r="H242" s="145"/>
      <c r="I242" s="16" t="str">
        <f t="shared" si="19"/>
        <v/>
      </c>
      <c r="J242" s="16" t="str">
        <f t="shared" si="20"/>
        <v/>
      </c>
    </row>
    <row r="243" spans="1:10">
      <c r="A243" s="143">
        <v>234</v>
      </c>
      <c r="B243" s="144"/>
      <c r="C243" s="144"/>
      <c r="D243" s="144"/>
      <c r="E243" s="145"/>
      <c r="F243" s="146"/>
      <c r="G243" s="144"/>
      <c r="H243" s="145"/>
      <c r="I243" s="16" t="str">
        <f t="shared" si="19"/>
        <v/>
      </c>
      <c r="J243" s="16" t="str">
        <f t="shared" si="20"/>
        <v/>
      </c>
    </row>
    <row r="244" spans="1:10">
      <c r="A244" s="143">
        <v>235</v>
      </c>
      <c r="B244" s="144"/>
      <c r="C244" s="144"/>
      <c r="D244" s="144"/>
      <c r="E244" s="145"/>
      <c r="F244" s="146"/>
      <c r="G244" s="144"/>
      <c r="H244" s="145"/>
      <c r="I244" s="16" t="str">
        <f t="shared" si="19"/>
        <v/>
      </c>
      <c r="J244" s="16" t="str">
        <f t="shared" si="20"/>
        <v/>
      </c>
    </row>
    <row r="245" spans="1:10">
      <c r="A245" s="143">
        <v>236</v>
      </c>
      <c r="B245" s="144"/>
      <c r="C245" s="144"/>
      <c r="D245" s="144"/>
      <c r="E245" s="145"/>
      <c r="F245" s="146"/>
      <c r="G245" s="144"/>
      <c r="H245" s="145"/>
      <c r="I245" s="16" t="str">
        <f t="shared" si="19"/>
        <v/>
      </c>
      <c r="J245" s="16" t="str">
        <f t="shared" si="20"/>
        <v/>
      </c>
    </row>
    <row r="246" spans="1:10">
      <c r="A246" s="143">
        <v>237</v>
      </c>
      <c r="B246" s="144"/>
      <c r="C246" s="144"/>
      <c r="D246" s="144"/>
      <c r="E246" s="145"/>
      <c r="F246" s="146"/>
      <c r="G246" s="144"/>
      <c r="H246" s="145"/>
      <c r="I246" s="16" t="str">
        <f t="shared" si="19"/>
        <v/>
      </c>
      <c r="J246" s="16" t="str">
        <f t="shared" si="20"/>
        <v/>
      </c>
    </row>
    <row r="247" spans="1:10">
      <c r="A247" s="143">
        <v>238</v>
      </c>
      <c r="B247" s="144"/>
      <c r="C247" s="144"/>
      <c r="D247" s="144"/>
      <c r="E247" s="145"/>
      <c r="F247" s="146"/>
      <c r="G247" s="144"/>
      <c r="H247" s="145"/>
      <c r="I247" s="16" t="str">
        <f t="shared" si="19"/>
        <v/>
      </c>
      <c r="J247" s="16" t="str">
        <f t="shared" si="20"/>
        <v/>
      </c>
    </row>
    <row r="248" spans="1:10">
      <c r="A248" s="143">
        <v>239</v>
      </c>
      <c r="B248" s="144"/>
      <c r="C248" s="144"/>
      <c r="D248" s="144"/>
      <c r="E248" s="145"/>
      <c r="F248" s="146"/>
      <c r="G248" s="144"/>
      <c r="H248" s="145"/>
      <c r="I248" s="16" t="str">
        <f t="shared" si="19"/>
        <v/>
      </c>
      <c r="J248" s="16" t="str">
        <f t="shared" si="20"/>
        <v/>
      </c>
    </row>
    <row r="249" spans="1:10">
      <c r="A249" s="143">
        <v>240</v>
      </c>
      <c r="B249" s="144"/>
      <c r="C249" s="144"/>
      <c r="D249" s="144"/>
      <c r="E249" s="145"/>
      <c r="F249" s="146"/>
      <c r="G249" s="144"/>
      <c r="H249" s="145"/>
      <c r="I249" s="16" t="str">
        <f t="shared" si="19"/>
        <v/>
      </c>
      <c r="J249" s="16" t="str">
        <f t="shared" si="20"/>
        <v/>
      </c>
    </row>
    <row r="250" spans="1:10">
      <c r="A250" s="143">
        <v>241</v>
      </c>
      <c r="B250" s="144"/>
      <c r="C250" s="144"/>
      <c r="D250" s="144"/>
      <c r="E250" s="145"/>
      <c r="F250" s="146"/>
      <c r="G250" s="144"/>
      <c r="H250" s="145"/>
      <c r="I250" s="16" t="str">
        <f t="shared" si="19"/>
        <v/>
      </c>
      <c r="J250" s="16" t="str">
        <f t="shared" si="20"/>
        <v/>
      </c>
    </row>
    <row r="251" spans="1:10">
      <c r="A251" s="143">
        <v>242</v>
      </c>
      <c r="B251" s="144"/>
      <c r="C251" s="144"/>
      <c r="D251" s="144"/>
      <c r="E251" s="145"/>
      <c r="F251" s="146"/>
      <c r="G251" s="144"/>
      <c r="H251" s="145"/>
      <c r="I251" s="16" t="str">
        <f t="shared" si="19"/>
        <v/>
      </c>
      <c r="J251" s="16" t="str">
        <f t="shared" si="20"/>
        <v/>
      </c>
    </row>
    <row r="252" spans="1:10">
      <c r="A252" s="143">
        <v>243</v>
      </c>
      <c r="B252" s="144"/>
      <c r="C252" s="144"/>
      <c r="D252" s="144"/>
      <c r="E252" s="145"/>
      <c r="F252" s="146"/>
      <c r="G252" s="144"/>
      <c r="H252" s="145"/>
      <c r="I252" s="16" t="str">
        <f t="shared" si="19"/>
        <v/>
      </c>
      <c r="J252" s="16" t="str">
        <f t="shared" si="20"/>
        <v/>
      </c>
    </row>
    <row r="253" spans="1:10">
      <c r="A253" s="143">
        <v>244</v>
      </c>
      <c r="B253" s="144"/>
      <c r="C253" s="144"/>
      <c r="D253" s="144"/>
      <c r="E253" s="145"/>
      <c r="F253" s="146"/>
      <c r="G253" s="144"/>
      <c r="H253" s="145"/>
      <c r="I253" s="16" t="str">
        <f t="shared" si="19"/>
        <v/>
      </c>
      <c r="J253" s="16" t="str">
        <f t="shared" si="20"/>
        <v/>
      </c>
    </row>
    <row r="254" spans="1:10">
      <c r="A254" s="143">
        <v>245</v>
      </c>
      <c r="B254" s="144"/>
      <c r="C254" s="144"/>
      <c r="D254" s="144"/>
      <c r="E254" s="145"/>
      <c r="F254" s="146"/>
      <c r="G254" s="144"/>
      <c r="H254" s="145"/>
      <c r="I254" s="16" t="str">
        <f t="shared" si="19"/>
        <v/>
      </c>
      <c r="J254" s="16" t="str">
        <f t="shared" si="20"/>
        <v/>
      </c>
    </row>
    <row r="255" spans="1:10">
      <c r="A255" s="143">
        <v>246</v>
      </c>
      <c r="B255" s="144"/>
      <c r="C255" s="144"/>
      <c r="D255" s="144"/>
      <c r="E255" s="145"/>
      <c r="F255" s="146"/>
      <c r="G255" s="144"/>
      <c r="H255" s="145"/>
      <c r="I255" s="16" t="str">
        <f t="shared" si="19"/>
        <v/>
      </c>
      <c r="J255" s="16" t="str">
        <f t="shared" si="20"/>
        <v/>
      </c>
    </row>
    <row r="256" spans="1:10">
      <c r="A256" s="143">
        <v>247</v>
      </c>
      <c r="B256" s="144"/>
      <c r="C256" s="144"/>
      <c r="D256" s="144"/>
      <c r="E256" s="145"/>
      <c r="F256" s="146"/>
      <c r="G256" s="144"/>
      <c r="H256" s="145"/>
      <c r="I256" s="16" t="str">
        <f t="shared" si="19"/>
        <v/>
      </c>
      <c r="J256" s="16" t="str">
        <f t="shared" si="20"/>
        <v/>
      </c>
    </row>
    <row r="257" spans="1:10">
      <c r="A257" s="143">
        <v>248</v>
      </c>
      <c r="B257" s="144"/>
      <c r="C257" s="144"/>
      <c r="D257" s="144"/>
      <c r="E257" s="145"/>
      <c r="F257" s="146"/>
      <c r="G257" s="144"/>
      <c r="H257" s="145"/>
      <c r="I257" s="16" t="str">
        <f t="shared" si="19"/>
        <v/>
      </c>
      <c r="J257" s="16" t="str">
        <f t="shared" si="20"/>
        <v/>
      </c>
    </row>
    <row r="258" spans="1:10">
      <c r="A258" s="143">
        <v>249</v>
      </c>
      <c r="B258" s="144"/>
      <c r="C258" s="144"/>
      <c r="D258" s="144"/>
      <c r="E258" s="145"/>
      <c r="F258" s="146"/>
      <c r="G258" s="144"/>
      <c r="H258" s="145"/>
      <c r="I258" s="16" t="str">
        <f t="shared" si="19"/>
        <v/>
      </c>
      <c r="J258" s="16" t="str">
        <f t="shared" si="20"/>
        <v/>
      </c>
    </row>
    <row r="259" spans="1:10">
      <c r="A259" s="143">
        <v>250</v>
      </c>
      <c r="B259" s="144"/>
      <c r="C259" s="144"/>
      <c r="D259" s="144"/>
      <c r="E259" s="145"/>
      <c r="F259" s="146"/>
      <c r="G259" s="144"/>
      <c r="H259" s="145"/>
      <c r="I259" s="16" t="str">
        <f t="shared" si="19"/>
        <v/>
      </c>
      <c r="J259" s="16" t="str">
        <f t="shared" si="20"/>
        <v/>
      </c>
    </row>
  </sheetData>
  <sheetProtection algorithmName="SHA-512" hashValue="Pp+W3tzPpVrPFRR4hDaD5txpbTTAeX7k+fu7fLEnXUTpzc5bsX9Mnd9XpzG9r10RsERmHUUBFygSOp8b5rqeFg==" saltValue="29A/jarnL8jqCw7OLjnwqw==" spinCount="100000" sheet="1" objects="1" scenarios="1"/>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20"/>
  <sheetViews>
    <sheetView tabSelected="1" workbookViewId="0">
      <selection activeCell="D23" sqref="D23"/>
    </sheetView>
  </sheetViews>
  <sheetFormatPr defaultColWidth="9.109375" defaultRowHeight="14.4"/>
  <cols>
    <col min="1" max="1" width="34.88671875" style="47" bestFit="1" customWidth="1"/>
    <col min="2" max="2" width="41.44140625" style="42" customWidth="1"/>
    <col min="3" max="3" width="6.5546875" style="42" customWidth="1"/>
    <col min="4" max="4" width="82.88671875" style="42" bestFit="1" customWidth="1"/>
    <col min="5" max="16384" width="9.109375" style="42"/>
  </cols>
  <sheetData>
    <row r="1" spans="1:8" s="40" customFormat="1" ht="15.6">
      <c r="A1" s="502" t="s">
        <v>483</v>
      </c>
      <c r="B1" s="39"/>
      <c r="C1" s="39"/>
      <c r="D1" s="39"/>
      <c r="E1" s="39"/>
      <c r="F1" s="39"/>
      <c r="G1" s="39"/>
      <c r="H1" s="39"/>
    </row>
    <row r="2" spans="1:8" s="40" customFormat="1" ht="15.6">
      <c r="A2" s="38"/>
      <c r="B2" s="39"/>
      <c r="C2" s="39"/>
      <c r="D2" s="39"/>
      <c r="E2" s="39"/>
      <c r="F2" s="39"/>
      <c r="G2" s="39"/>
      <c r="H2" s="39"/>
    </row>
    <row r="3" spans="1:8" s="40" customFormat="1" ht="18.600000000000001" thickBot="1">
      <c r="A3" s="515" t="str">
        <f>"Concurs public DECANI " &amp; an_final+1</f>
        <v>Concurs public DECANI 2020</v>
      </c>
      <c r="B3" s="515"/>
      <c r="C3" s="39"/>
      <c r="D3" s="39"/>
      <c r="E3" s="39"/>
      <c r="F3" s="39"/>
      <c r="G3" s="39"/>
      <c r="H3" s="39"/>
    </row>
    <row r="4" spans="1:8" s="40" customFormat="1">
      <c r="A4" s="516" t="str">
        <f>"Perioada de evaluare: "&amp; an_initial &amp; " ‒ " &amp; an_final</f>
        <v>Perioada de evaluare: 2015 ‒ 2019</v>
      </c>
      <c r="B4" s="516"/>
      <c r="C4" s="39"/>
      <c r="D4" s="39"/>
      <c r="E4" s="39"/>
      <c r="F4" s="39"/>
      <c r="G4" s="39"/>
      <c r="H4" s="39"/>
    </row>
    <row r="5" spans="1:8" ht="15" thickBot="1">
      <c r="A5" s="43"/>
      <c r="B5" s="41"/>
      <c r="C5" s="41"/>
      <c r="D5" s="44" t="s">
        <v>487</v>
      </c>
      <c r="E5" s="41"/>
      <c r="F5" s="41"/>
      <c r="G5" s="41"/>
      <c r="H5" s="41"/>
    </row>
    <row r="6" spans="1:8" ht="15.6">
      <c r="A6" s="45" t="s">
        <v>485</v>
      </c>
      <c r="B6" s="155" t="s">
        <v>1489</v>
      </c>
      <c r="C6" s="41"/>
      <c r="D6" s="46" t="s">
        <v>493</v>
      </c>
      <c r="E6" s="41"/>
      <c r="F6" s="41"/>
      <c r="G6" s="41"/>
      <c r="H6" s="41"/>
    </row>
    <row r="7" spans="1:8" ht="15.6">
      <c r="A7" s="45" t="s">
        <v>486</v>
      </c>
      <c r="B7" s="155" t="s">
        <v>489</v>
      </c>
      <c r="C7" s="41"/>
      <c r="D7" s="46" t="s">
        <v>552</v>
      </c>
      <c r="E7" s="41"/>
      <c r="F7" s="41"/>
      <c r="G7" s="41"/>
      <c r="H7" s="41"/>
    </row>
    <row r="8" spans="1:8" ht="15.6">
      <c r="A8" s="45" t="s">
        <v>1236</v>
      </c>
      <c r="B8" s="155" t="s">
        <v>529</v>
      </c>
      <c r="C8" s="41"/>
      <c r="D8" s="46" t="s">
        <v>554</v>
      </c>
      <c r="E8" s="41"/>
      <c r="F8" s="41"/>
      <c r="G8" s="41"/>
      <c r="H8" s="41"/>
    </row>
    <row r="9" spans="1:8" ht="15.6">
      <c r="A9" s="501" t="s">
        <v>1235</v>
      </c>
      <c r="B9" s="155" t="s">
        <v>506</v>
      </c>
      <c r="C9" s="41"/>
      <c r="D9" s="46" t="s">
        <v>554</v>
      </c>
      <c r="E9" s="41"/>
      <c r="F9" s="41"/>
      <c r="G9" s="41"/>
      <c r="H9" s="41"/>
    </row>
    <row r="10" spans="1:8">
      <c r="A10" s="47" t="s">
        <v>1078</v>
      </c>
      <c r="B10" s="41" t="s">
        <v>1078</v>
      </c>
      <c r="C10" s="41"/>
      <c r="D10" s="46" t="s">
        <v>1078</v>
      </c>
      <c r="E10" s="41"/>
      <c r="F10" s="41"/>
      <c r="G10" s="41"/>
      <c r="H10" s="41"/>
    </row>
    <row r="11" spans="1:8">
      <c r="A11" s="43"/>
      <c r="B11" s="41"/>
      <c r="C11" s="41"/>
      <c r="D11" s="41"/>
      <c r="E11" s="41"/>
      <c r="F11" s="41"/>
      <c r="G11" s="41"/>
      <c r="H11" s="41"/>
    </row>
    <row r="12" spans="1:8">
      <c r="A12" s="43"/>
      <c r="B12" s="41"/>
      <c r="C12" s="41"/>
      <c r="D12" s="41"/>
      <c r="E12" s="41"/>
      <c r="F12" s="41"/>
      <c r="G12" s="41"/>
      <c r="H12" s="41"/>
    </row>
    <row r="13" spans="1:8">
      <c r="A13" s="43"/>
      <c r="B13" s="41"/>
      <c r="C13" s="41"/>
      <c r="D13" s="41"/>
      <c r="E13" s="41"/>
      <c r="F13" s="41"/>
      <c r="G13" s="41"/>
      <c r="H13" s="41"/>
    </row>
    <row r="14" spans="1:8">
      <c r="A14" s="43"/>
      <c r="B14" s="41"/>
      <c r="C14" s="41"/>
      <c r="D14" s="41"/>
      <c r="E14" s="41"/>
      <c r="F14" s="41"/>
      <c r="G14" s="41"/>
      <c r="H14" s="41"/>
    </row>
    <row r="15" spans="1:8">
      <c r="A15" s="43"/>
      <c r="B15" s="41"/>
      <c r="C15" s="41"/>
      <c r="D15" s="41"/>
      <c r="E15" s="41"/>
      <c r="F15" s="41"/>
      <c r="G15" s="41"/>
      <c r="H15" s="41"/>
    </row>
    <row r="16" spans="1:8">
      <c r="A16" s="43"/>
      <c r="B16" s="41"/>
      <c r="C16" s="41"/>
      <c r="D16" s="41"/>
      <c r="E16" s="41"/>
      <c r="F16" s="41"/>
      <c r="G16" s="41"/>
      <c r="H16" s="41"/>
    </row>
    <row r="17" spans="1:8">
      <c r="A17" s="43"/>
      <c r="B17" s="41"/>
      <c r="C17" s="41"/>
      <c r="D17" s="41"/>
      <c r="E17" s="41"/>
      <c r="F17" s="41"/>
      <c r="G17" s="41"/>
      <c r="H17" s="41"/>
    </row>
    <row r="18" spans="1:8">
      <c r="A18" s="43"/>
      <c r="B18" s="41"/>
      <c r="C18" s="41"/>
      <c r="D18" s="41"/>
      <c r="E18" s="41"/>
      <c r="F18" s="41"/>
      <c r="G18" s="41"/>
      <c r="H18" s="41"/>
    </row>
    <row r="19" spans="1:8">
      <c r="A19" s="43"/>
      <c r="B19" s="41"/>
      <c r="C19" s="41"/>
      <c r="D19" s="41"/>
      <c r="E19" s="41"/>
      <c r="F19" s="41"/>
      <c r="G19" s="41"/>
      <c r="H19" s="41"/>
    </row>
    <row r="20" spans="1:8">
      <c r="A20" s="43"/>
      <c r="B20" s="41"/>
      <c r="C20" s="41"/>
      <c r="D20" s="41"/>
      <c r="E20" s="41"/>
      <c r="F20" s="41"/>
      <c r="G20" s="41"/>
      <c r="H20" s="41"/>
    </row>
  </sheetData>
  <sheetProtection algorithmName="SHA-512" hashValue="k6yyYrDVygNmEZWmxUP8O2Ru70qPWKziBgclfv7OWAnvBZBeU57a2YUfo/JF2711oxv/KugXn0vruapnba9UFg==" saltValue="hMJNR+sUU6ShI07Hk0BgLg==" spinCount="100000" sheet="1" objects="1" scenarios="1"/>
  <mergeCells count="2">
    <mergeCell ref="A3:B3"/>
    <mergeCell ref="A4:B4"/>
  </mergeCells>
  <dataValidations count="3">
    <dataValidation type="list" allowBlank="1" showInputMessage="1" showErrorMessage="1" sqref="B7">
      <formula1>functii_didactice</formula1>
    </dataValidation>
    <dataValidation type="list" allowBlank="1" showInputMessage="1" showErrorMessage="1" sqref="B9">
      <formula1>upt_facultati</formula1>
    </dataValidation>
    <dataValidation type="list" allowBlank="1" showInputMessage="1" showErrorMessage="1" sqref="B8">
      <formula1>upt_departamente</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O259"/>
  <sheetViews>
    <sheetView zoomScaleNormal="100" workbookViewId="0">
      <selection activeCell="B12" sqref="B12"/>
    </sheetView>
  </sheetViews>
  <sheetFormatPr defaultColWidth="9.109375" defaultRowHeight="15.6"/>
  <cols>
    <col min="1" max="1" width="5.6640625" style="60" customWidth="1"/>
    <col min="2" max="3" width="35.6640625" style="64" customWidth="1"/>
    <col min="4" max="4" width="22" style="64" customWidth="1"/>
    <col min="5" max="5" width="21.5546875" style="64"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3" width="10.6640625" style="70" hidden="1" customWidth="1"/>
    <col min="14" max="14" width="9.109375" style="71" hidden="1" customWidth="1"/>
    <col min="15" max="15" width="9.109375" style="64" hidden="1" customWidth="1"/>
    <col min="16" max="29" width="9.109375" style="64" customWidth="1"/>
    <col min="30" max="16384" width="9.109375" style="64"/>
  </cols>
  <sheetData>
    <row r="1" spans="1:15" s="60" customFormat="1">
      <c r="A1" s="59" t="s">
        <v>483</v>
      </c>
      <c r="E1" s="61"/>
      <c r="F1" s="61"/>
      <c r="H1" s="62"/>
      <c r="I1" s="63"/>
      <c r="K1" s="62"/>
      <c r="M1" s="289"/>
      <c r="N1" s="289"/>
    </row>
    <row r="2" spans="1:15" s="60" customFormat="1">
      <c r="A2" s="346" t="str">
        <f>IF(ISBLANK(facultate), IF(ISBLANK(departament),"","Departament " &amp; departament), "Facultatea " &amp; facultate)</f>
        <v>Facultatea Inginerie din Hunedoara</v>
      </c>
      <c r="E2" s="61"/>
      <c r="F2" s="61"/>
      <c r="H2" s="62"/>
      <c r="I2" s="63"/>
      <c r="K2" s="62"/>
      <c r="M2" s="289"/>
      <c r="N2" s="289"/>
    </row>
    <row r="3" spans="1:15" s="60" customFormat="1">
      <c r="A3" s="346" t="str">
        <f>IF(ISBLANK(departament),"","Departamentul " &amp; departament)</f>
        <v>Departamentul Inginerie și Management din Hunedoara</v>
      </c>
      <c r="E3" s="61"/>
      <c r="F3" s="61"/>
      <c r="H3" s="62"/>
      <c r="I3" s="63"/>
      <c r="K3" s="62"/>
      <c r="M3" s="289"/>
      <c r="N3" s="289"/>
    </row>
    <row r="4" spans="1:15">
      <c r="A4" s="540" t="s">
        <v>784</v>
      </c>
      <c r="B4" s="540"/>
      <c r="C4" s="540"/>
      <c r="D4" s="540"/>
      <c r="E4" s="540"/>
      <c r="F4" s="540"/>
      <c r="G4" s="540"/>
      <c r="H4" s="540"/>
      <c r="I4" s="540"/>
      <c r="J4" s="540"/>
      <c r="K4" s="226"/>
      <c r="L4" s="226"/>
      <c r="M4" s="226"/>
      <c r="N4" s="291"/>
    </row>
    <row r="5" spans="1:15">
      <c r="A5" s="540" t="s">
        <v>773</v>
      </c>
      <c r="B5" s="540"/>
      <c r="C5" s="540"/>
      <c r="D5" s="540"/>
      <c r="E5" s="540"/>
      <c r="F5" s="540"/>
      <c r="G5" s="540"/>
      <c r="H5" s="540"/>
      <c r="I5" s="540"/>
      <c r="J5" s="540"/>
      <c r="K5" s="226"/>
      <c r="L5" s="226"/>
      <c r="M5" s="226"/>
    </row>
    <row r="6" spans="1:15">
      <c r="I6" s="347" t="str">
        <f>CONCATENATE(functie," ",nume_candidat)</f>
        <v>Profesor Socalici Ana Virginia</v>
      </c>
      <c r="J6" s="347" t="str">
        <f>CONCATENATE(functie," ",nume_candidat)</f>
        <v>Profesor Socalici Ana Virginia</v>
      </c>
    </row>
    <row r="7" spans="1:15" ht="19.5" customHeight="1">
      <c r="A7" s="537" t="s">
        <v>338</v>
      </c>
      <c r="B7" s="537" t="s">
        <v>0</v>
      </c>
      <c r="C7" s="537" t="s">
        <v>20</v>
      </c>
      <c r="D7" s="537" t="s">
        <v>21</v>
      </c>
      <c r="E7" s="538" t="s">
        <v>336</v>
      </c>
      <c r="F7" s="543" t="s">
        <v>22</v>
      </c>
      <c r="G7" s="537" t="s">
        <v>18</v>
      </c>
      <c r="H7" s="538" t="s">
        <v>546</v>
      </c>
      <c r="I7" s="537" t="s">
        <v>544</v>
      </c>
      <c r="J7" s="537"/>
      <c r="K7" s="537" t="s">
        <v>4</v>
      </c>
      <c r="L7" s="537"/>
      <c r="M7" s="538" t="s">
        <v>19</v>
      </c>
      <c r="N7" s="544" t="s">
        <v>541</v>
      </c>
      <c r="O7" s="547" t="s">
        <v>551</v>
      </c>
    </row>
    <row r="8" spans="1:15" ht="45.7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539"/>
      <c r="N8" s="544"/>
      <c r="O8" s="547"/>
    </row>
    <row r="9" spans="1:15">
      <c r="A9" s="88"/>
      <c r="B9" s="65"/>
      <c r="C9" s="65"/>
      <c r="D9" s="65"/>
      <c r="E9" s="65"/>
      <c r="F9" s="30"/>
      <c r="G9" s="74"/>
      <c r="H9" s="67"/>
      <c r="I9" s="148">
        <f>SUMIF(I10:I1010,"&gt;0")</f>
        <v>75</v>
      </c>
      <c r="J9" s="148">
        <f>SUMIF(J10:J109,"&gt;0")</f>
        <v>75</v>
      </c>
      <c r="K9" s="4">
        <f>SUMIF(K10:K109,"&gt;0")</f>
        <v>2</v>
      </c>
      <c r="L9" s="4">
        <f>SUMIF(L10:L109,"&gt;0")</f>
        <v>2</v>
      </c>
      <c r="M9" s="4">
        <f>SUMIF(M10:M109,"&gt;0")</f>
        <v>300</v>
      </c>
      <c r="N9" s="298"/>
      <c r="O9" s="302"/>
    </row>
    <row r="10" spans="1:15" ht="31.2">
      <c r="A10" s="143">
        <v>1</v>
      </c>
      <c r="B10" s="8" t="s">
        <v>1489</v>
      </c>
      <c r="C10" s="8" t="s">
        <v>1428</v>
      </c>
      <c r="D10" s="147" t="s">
        <v>1429</v>
      </c>
      <c r="E10" s="8" t="s">
        <v>1430</v>
      </c>
      <c r="F10" s="216">
        <v>2019</v>
      </c>
      <c r="G10" s="216">
        <v>200</v>
      </c>
      <c r="H10" s="216">
        <v>200</v>
      </c>
      <c r="I10" s="16">
        <f t="shared" ref="I10:I41" si="0">IF(OR($B10="",$C10="",$D10="",$E10="",$F10&lt;an_initial,$F10&gt;an_final,$N10=FALSE),"",EBOOK/O10)</f>
        <v>50</v>
      </c>
      <c r="J10" s="16">
        <f t="shared" ref="J10:J41" si="1">IF(OR($B10="",$C10="",$D10="",$E10="",$F10="",$F10&gt;an_final,$N10=FALSE),"",EBOOK/O10)</f>
        <v>50</v>
      </c>
      <c r="K10" s="375">
        <f t="shared" ref="K10:K41" si="2">IF(OR($B10="",$C10="",$D10="",$E10="",$F10="",$F10&gt;an_final,$N10=FALSE),"",IF($F10&gt;=an_initial,1,""))</f>
        <v>1</v>
      </c>
      <c r="L10" s="58">
        <f t="shared" ref="L10:L41" si="3">IF(OR($B10="",$C10="",$D10="",$E10="",$F10="",$F10&gt;an_final,$N10=FALSE),"",1)</f>
        <v>1</v>
      </c>
      <c r="M10" s="376">
        <f t="shared" ref="M10:M41" si="4">IF(OR($B10="",$C10="",$D10="",$E10="",$F10="",$F10&gt;an_final,$N10=FALSE),"",IF($H10="",$G10/O10,$H10))</f>
        <v>200</v>
      </c>
      <c r="N10" s="349" t="b">
        <f t="shared" ref="N10:N73" si="5">IF(nume_candidat="",FALSE,ISNUMBER(SEARCH(nume_candidat,$B10)))</f>
        <v>1</v>
      </c>
      <c r="O10" s="377">
        <f t="shared" ref="O10:O41" si="6">LEN(B10)-LEN(SUBSTITUTE(B10,",",""))+1</f>
        <v>1</v>
      </c>
    </row>
    <row r="11" spans="1:15" ht="31.2">
      <c r="A11" s="143">
        <v>2</v>
      </c>
      <c r="B11" s="8" t="s">
        <v>1491</v>
      </c>
      <c r="C11" s="8" t="s">
        <v>1431</v>
      </c>
      <c r="D11" s="8" t="s">
        <v>1432</v>
      </c>
      <c r="E11" s="8" t="s">
        <v>1433</v>
      </c>
      <c r="F11" s="216">
        <v>2015</v>
      </c>
      <c r="G11" s="216">
        <v>200</v>
      </c>
      <c r="H11" s="216">
        <v>100</v>
      </c>
      <c r="I11" s="16">
        <f t="shared" si="0"/>
        <v>25</v>
      </c>
      <c r="J11" s="16">
        <f t="shared" si="1"/>
        <v>25</v>
      </c>
      <c r="K11" s="375">
        <f t="shared" si="2"/>
        <v>1</v>
      </c>
      <c r="L11" s="58">
        <f t="shared" si="3"/>
        <v>1</v>
      </c>
      <c r="M11" s="376">
        <f t="shared" si="4"/>
        <v>100</v>
      </c>
      <c r="N11" s="349" t="b">
        <f t="shared" si="5"/>
        <v>1</v>
      </c>
      <c r="O11" s="377">
        <f t="shared" si="6"/>
        <v>2</v>
      </c>
    </row>
    <row r="12" spans="1:15">
      <c r="A12" s="143">
        <v>3</v>
      </c>
      <c r="B12" s="6"/>
      <c r="C12" s="8"/>
      <c r="D12" s="6"/>
      <c r="E12" s="6"/>
      <c r="F12" s="216"/>
      <c r="G12" s="216"/>
      <c r="H12" s="216"/>
      <c r="I12" s="16" t="str">
        <f t="shared" si="0"/>
        <v/>
      </c>
      <c r="J12" s="16" t="str">
        <f t="shared" si="1"/>
        <v/>
      </c>
      <c r="K12" s="375" t="str">
        <f t="shared" si="2"/>
        <v/>
      </c>
      <c r="L12" s="58" t="str">
        <f t="shared" si="3"/>
        <v/>
      </c>
      <c r="M12" s="376" t="str">
        <f t="shared" si="4"/>
        <v/>
      </c>
      <c r="N12" s="349" t="b">
        <f t="shared" si="5"/>
        <v>0</v>
      </c>
      <c r="O12" s="377">
        <f t="shared" si="6"/>
        <v>1</v>
      </c>
    </row>
    <row r="13" spans="1:15" ht="15.75" customHeight="1">
      <c r="A13" s="143">
        <v>4</v>
      </c>
      <c r="B13" s="6"/>
      <c r="C13" s="6"/>
      <c r="D13" s="6"/>
      <c r="E13" s="6"/>
      <c r="F13" s="216"/>
      <c r="G13" s="216"/>
      <c r="H13" s="216"/>
      <c r="I13" s="16" t="str">
        <f t="shared" si="0"/>
        <v/>
      </c>
      <c r="J13" s="16" t="str">
        <f t="shared" si="1"/>
        <v/>
      </c>
      <c r="K13" s="375" t="str">
        <f t="shared" si="2"/>
        <v/>
      </c>
      <c r="L13" s="58" t="str">
        <f t="shared" si="3"/>
        <v/>
      </c>
      <c r="M13" s="376" t="str">
        <f t="shared" si="4"/>
        <v/>
      </c>
      <c r="N13" s="349" t="b">
        <f t="shared" si="5"/>
        <v>0</v>
      </c>
      <c r="O13" s="377">
        <f t="shared" si="6"/>
        <v>1</v>
      </c>
    </row>
    <row r="14" spans="1:15">
      <c r="A14" s="143">
        <v>5</v>
      </c>
      <c r="B14" s="6"/>
      <c r="C14" s="6"/>
      <c r="D14" s="6"/>
      <c r="E14" s="6"/>
      <c r="F14" s="216"/>
      <c r="G14" s="216"/>
      <c r="H14" s="216"/>
      <c r="I14" s="16" t="str">
        <f t="shared" si="0"/>
        <v/>
      </c>
      <c r="J14" s="16" t="str">
        <f t="shared" si="1"/>
        <v/>
      </c>
      <c r="K14" s="375" t="str">
        <f t="shared" si="2"/>
        <v/>
      </c>
      <c r="L14" s="58" t="str">
        <f t="shared" si="3"/>
        <v/>
      </c>
      <c r="M14" s="376" t="str">
        <f t="shared" si="4"/>
        <v/>
      </c>
      <c r="N14" s="349" t="b">
        <f t="shared" si="5"/>
        <v>0</v>
      </c>
      <c r="O14" s="377">
        <f t="shared" si="6"/>
        <v>1</v>
      </c>
    </row>
    <row r="15" spans="1:15">
      <c r="A15" s="143">
        <v>6</v>
      </c>
      <c r="B15" s="6"/>
      <c r="C15" s="6"/>
      <c r="D15" s="6"/>
      <c r="E15" s="6"/>
      <c r="F15" s="216"/>
      <c r="G15" s="216"/>
      <c r="H15" s="216"/>
      <c r="I15" s="16" t="str">
        <f t="shared" si="0"/>
        <v/>
      </c>
      <c r="J15" s="16" t="str">
        <f t="shared" si="1"/>
        <v/>
      </c>
      <c r="K15" s="375" t="str">
        <f t="shared" si="2"/>
        <v/>
      </c>
      <c r="L15" s="58" t="str">
        <f t="shared" si="3"/>
        <v/>
      </c>
      <c r="M15" s="376" t="str">
        <f t="shared" si="4"/>
        <v/>
      </c>
      <c r="N15" s="349" t="b">
        <f t="shared" si="5"/>
        <v>0</v>
      </c>
      <c r="O15" s="377">
        <f t="shared" si="6"/>
        <v>1</v>
      </c>
    </row>
    <row r="16" spans="1:15">
      <c r="A16" s="143">
        <v>7</v>
      </c>
      <c r="B16" s="6"/>
      <c r="C16" s="6"/>
      <c r="D16" s="6"/>
      <c r="E16" s="6"/>
      <c r="F16" s="216"/>
      <c r="G16" s="216"/>
      <c r="H16" s="216"/>
      <c r="I16" s="16" t="str">
        <f t="shared" si="0"/>
        <v/>
      </c>
      <c r="J16" s="16" t="str">
        <f t="shared" si="1"/>
        <v/>
      </c>
      <c r="K16" s="375" t="str">
        <f t="shared" si="2"/>
        <v/>
      </c>
      <c r="L16" s="58" t="str">
        <f t="shared" si="3"/>
        <v/>
      </c>
      <c r="M16" s="376" t="str">
        <f t="shared" si="4"/>
        <v/>
      </c>
      <c r="N16" s="349" t="b">
        <f t="shared" si="5"/>
        <v>0</v>
      </c>
      <c r="O16" s="377">
        <f t="shared" si="6"/>
        <v>1</v>
      </c>
    </row>
    <row r="17" spans="1:15">
      <c r="A17" s="143">
        <v>8</v>
      </c>
      <c r="B17" s="6"/>
      <c r="C17" s="6"/>
      <c r="D17" s="6"/>
      <c r="E17" s="6"/>
      <c r="F17" s="216"/>
      <c r="G17" s="216"/>
      <c r="H17" s="216"/>
      <c r="I17" s="16" t="str">
        <f t="shared" si="0"/>
        <v/>
      </c>
      <c r="J17" s="16" t="str">
        <f t="shared" si="1"/>
        <v/>
      </c>
      <c r="K17" s="375" t="str">
        <f t="shared" si="2"/>
        <v/>
      </c>
      <c r="L17" s="58" t="str">
        <f t="shared" si="3"/>
        <v/>
      </c>
      <c r="M17" s="376" t="str">
        <f t="shared" si="4"/>
        <v/>
      </c>
      <c r="N17" s="349" t="b">
        <f t="shared" si="5"/>
        <v>0</v>
      </c>
      <c r="O17" s="377">
        <f t="shared" si="6"/>
        <v>1</v>
      </c>
    </row>
    <row r="18" spans="1:15">
      <c r="A18" s="143">
        <v>9</v>
      </c>
      <c r="B18" s="6"/>
      <c r="C18" s="6"/>
      <c r="D18" s="6"/>
      <c r="E18" s="6"/>
      <c r="F18" s="216"/>
      <c r="G18" s="216"/>
      <c r="H18" s="216"/>
      <c r="I18" s="16" t="str">
        <f t="shared" si="0"/>
        <v/>
      </c>
      <c r="J18" s="16" t="str">
        <f t="shared" si="1"/>
        <v/>
      </c>
      <c r="K18" s="375" t="str">
        <f t="shared" si="2"/>
        <v/>
      </c>
      <c r="L18" s="58" t="str">
        <f t="shared" si="3"/>
        <v/>
      </c>
      <c r="M18" s="376" t="str">
        <f t="shared" si="4"/>
        <v/>
      </c>
      <c r="N18" s="349" t="b">
        <f t="shared" si="5"/>
        <v>0</v>
      </c>
      <c r="O18" s="377">
        <f t="shared" si="6"/>
        <v>1</v>
      </c>
    </row>
    <row r="19" spans="1:15">
      <c r="A19" s="143">
        <v>10</v>
      </c>
      <c r="B19" s="6"/>
      <c r="C19" s="6"/>
      <c r="D19" s="6"/>
      <c r="E19" s="6"/>
      <c r="F19" s="216"/>
      <c r="G19" s="216"/>
      <c r="H19" s="216"/>
      <c r="I19" s="16" t="str">
        <f t="shared" si="0"/>
        <v/>
      </c>
      <c r="J19" s="16" t="str">
        <f t="shared" si="1"/>
        <v/>
      </c>
      <c r="K19" s="375" t="str">
        <f t="shared" si="2"/>
        <v/>
      </c>
      <c r="L19" s="58" t="str">
        <f t="shared" si="3"/>
        <v/>
      </c>
      <c r="M19" s="376" t="str">
        <f t="shared" si="4"/>
        <v/>
      </c>
      <c r="N19" s="349" t="b">
        <f t="shared" si="5"/>
        <v>0</v>
      </c>
      <c r="O19" s="377">
        <f t="shared" si="6"/>
        <v>1</v>
      </c>
    </row>
    <row r="20" spans="1:15">
      <c r="A20" s="143">
        <v>11</v>
      </c>
      <c r="B20" s="6"/>
      <c r="C20" s="6"/>
      <c r="D20" s="6"/>
      <c r="E20" s="6"/>
      <c r="F20" s="216"/>
      <c r="G20" s="216"/>
      <c r="H20" s="216"/>
      <c r="I20" s="16" t="str">
        <f t="shared" si="0"/>
        <v/>
      </c>
      <c r="J20" s="16" t="str">
        <f t="shared" si="1"/>
        <v/>
      </c>
      <c r="K20" s="375" t="str">
        <f t="shared" si="2"/>
        <v/>
      </c>
      <c r="L20" s="58" t="str">
        <f t="shared" si="3"/>
        <v/>
      </c>
      <c r="M20" s="376" t="str">
        <f t="shared" si="4"/>
        <v/>
      </c>
      <c r="N20" s="349" t="b">
        <f t="shared" si="5"/>
        <v>0</v>
      </c>
      <c r="O20" s="377">
        <f t="shared" si="6"/>
        <v>1</v>
      </c>
    </row>
    <row r="21" spans="1:15">
      <c r="A21" s="143">
        <v>12</v>
      </c>
      <c r="B21" s="6"/>
      <c r="C21" s="6"/>
      <c r="D21" s="6"/>
      <c r="E21" s="6"/>
      <c r="F21" s="216"/>
      <c r="G21" s="216"/>
      <c r="H21" s="216"/>
      <c r="I21" s="16" t="str">
        <f t="shared" si="0"/>
        <v/>
      </c>
      <c r="J21" s="16" t="str">
        <f t="shared" si="1"/>
        <v/>
      </c>
      <c r="K21" s="375" t="str">
        <f t="shared" si="2"/>
        <v/>
      </c>
      <c r="L21" s="58" t="str">
        <f t="shared" si="3"/>
        <v/>
      </c>
      <c r="M21" s="376" t="str">
        <f t="shared" si="4"/>
        <v/>
      </c>
      <c r="N21" s="349" t="b">
        <f t="shared" si="5"/>
        <v>0</v>
      </c>
      <c r="O21" s="377">
        <f t="shared" si="6"/>
        <v>1</v>
      </c>
    </row>
    <row r="22" spans="1:15">
      <c r="A22" s="143">
        <v>13</v>
      </c>
      <c r="B22" s="6"/>
      <c r="C22" s="6"/>
      <c r="D22" s="6"/>
      <c r="E22" s="6"/>
      <c r="F22" s="216"/>
      <c r="G22" s="216"/>
      <c r="H22" s="216"/>
      <c r="I22" s="16" t="str">
        <f t="shared" si="0"/>
        <v/>
      </c>
      <c r="J22" s="16" t="str">
        <f t="shared" si="1"/>
        <v/>
      </c>
      <c r="K22" s="375" t="str">
        <f t="shared" si="2"/>
        <v/>
      </c>
      <c r="L22" s="58" t="str">
        <f t="shared" si="3"/>
        <v/>
      </c>
      <c r="M22" s="376" t="str">
        <f t="shared" si="4"/>
        <v/>
      </c>
      <c r="N22" s="349" t="b">
        <f t="shared" si="5"/>
        <v>0</v>
      </c>
      <c r="O22" s="377">
        <f t="shared" si="6"/>
        <v>1</v>
      </c>
    </row>
    <row r="23" spans="1:15">
      <c r="A23" s="143">
        <v>14</v>
      </c>
      <c r="B23" s="6"/>
      <c r="C23" s="6"/>
      <c r="D23" s="6"/>
      <c r="E23" s="6"/>
      <c r="F23" s="216"/>
      <c r="G23" s="216"/>
      <c r="H23" s="216"/>
      <c r="I23" s="16" t="str">
        <f t="shared" si="0"/>
        <v/>
      </c>
      <c r="J23" s="16" t="str">
        <f t="shared" si="1"/>
        <v/>
      </c>
      <c r="K23" s="375" t="str">
        <f t="shared" si="2"/>
        <v/>
      </c>
      <c r="L23" s="58" t="str">
        <f t="shared" si="3"/>
        <v/>
      </c>
      <c r="M23" s="376" t="str">
        <f t="shared" si="4"/>
        <v/>
      </c>
      <c r="N23" s="349" t="b">
        <f t="shared" si="5"/>
        <v>0</v>
      </c>
      <c r="O23" s="377">
        <f t="shared" si="6"/>
        <v>1</v>
      </c>
    </row>
    <row r="24" spans="1:15">
      <c r="A24" s="143">
        <v>15</v>
      </c>
      <c r="B24" s="6"/>
      <c r="C24" s="6"/>
      <c r="D24" s="6"/>
      <c r="E24" s="6"/>
      <c r="F24" s="216"/>
      <c r="G24" s="216"/>
      <c r="H24" s="216"/>
      <c r="I24" s="16" t="str">
        <f t="shared" si="0"/>
        <v/>
      </c>
      <c r="J24" s="16" t="str">
        <f t="shared" si="1"/>
        <v/>
      </c>
      <c r="K24" s="375" t="str">
        <f t="shared" si="2"/>
        <v/>
      </c>
      <c r="L24" s="58" t="str">
        <f t="shared" si="3"/>
        <v/>
      </c>
      <c r="M24" s="376" t="str">
        <f t="shared" si="4"/>
        <v/>
      </c>
      <c r="N24" s="349" t="b">
        <f t="shared" si="5"/>
        <v>0</v>
      </c>
      <c r="O24" s="377">
        <f t="shared" si="6"/>
        <v>1</v>
      </c>
    </row>
    <row r="25" spans="1:15">
      <c r="A25" s="143">
        <v>16</v>
      </c>
      <c r="B25" s="6"/>
      <c r="C25" s="6"/>
      <c r="D25" s="6"/>
      <c r="E25" s="6"/>
      <c r="F25" s="216"/>
      <c r="G25" s="216"/>
      <c r="H25" s="216"/>
      <c r="I25" s="16" t="str">
        <f t="shared" si="0"/>
        <v/>
      </c>
      <c r="J25" s="16" t="str">
        <f t="shared" si="1"/>
        <v/>
      </c>
      <c r="K25" s="375" t="str">
        <f t="shared" si="2"/>
        <v/>
      </c>
      <c r="L25" s="58" t="str">
        <f t="shared" si="3"/>
        <v/>
      </c>
      <c r="M25" s="376" t="str">
        <f t="shared" si="4"/>
        <v/>
      </c>
      <c r="N25" s="349" t="b">
        <f t="shared" si="5"/>
        <v>0</v>
      </c>
      <c r="O25" s="377">
        <f t="shared" si="6"/>
        <v>1</v>
      </c>
    </row>
    <row r="26" spans="1:15">
      <c r="A26" s="143">
        <v>17</v>
      </c>
      <c r="B26" s="6"/>
      <c r="C26" s="6"/>
      <c r="D26" s="6"/>
      <c r="E26" s="6"/>
      <c r="F26" s="216"/>
      <c r="G26" s="216"/>
      <c r="H26" s="216"/>
      <c r="I26" s="16" t="str">
        <f t="shared" si="0"/>
        <v/>
      </c>
      <c r="J26" s="16" t="str">
        <f t="shared" si="1"/>
        <v/>
      </c>
      <c r="K26" s="375" t="str">
        <f t="shared" si="2"/>
        <v/>
      </c>
      <c r="L26" s="58" t="str">
        <f t="shared" si="3"/>
        <v/>
      </c>
      <c r="M26" s="376" t="str">
        <f t="shared" si="4"/>
        <v/>
      </c>
      <c r="N26" s="349" t="b">
        <f t="shared" si="5"/>
        <v>0</v>
      </c>
      <c r="O26" s="377">
        <f t="shared" si="6"/>
        <v>1</v>
      </c>
    </row>
    <row r="27" spans="1:15">
      <c r="A27" s="143">
        <v>18</v>
      </c>
      <c r="B27" s="6"/>
      <c r="C27" s="6"/>
      <c r="D27" s="6"/>
      <c r="E27" s="6"/>
      <c r="F27" s="216"/>
      <c r="G27" s="216"/>
      <c r="H27" s="216"/>
      <c r="I27" s="16" t="str">
        <f t="shared" si="0"/>
        <v/>
      </c>
      <c r="J27" s="16" t="str">
        <f t="shared" si="1"/>
        <v/>
      </c>
      <c r="K27" s="375" t="str">
        <f t="shared" si="2"/>
        <v/>
      </c>
      <c r="L27" s="58" t="str">
        <f t="shared" si="3"/>
        <v/>
      </c>
      <c r="M27" s="376" t="str">
        <f t="shared" si="4"/>
        <v/>
      </c>
      <c r="N27" s="349" t="b">
        <f t="shared" si="5"/>
        <v>0</v>
      </c>
      <c r="O27" s="377">
        <f t="shared" si="6"/>
        <v>1</v>
      </c>
    </row>
    <row r="28" spans="1:15">
      <c r="A28" s="143">
        <v>19</v>
      </c>
      <c r="B28" s="6"/>
      <c r="C28" s="6"/>
      <c r="D28" s="6"/>
      <c r="E28" s="6"/>
      <c r="F28" s="216"/>
      <c r="G28" s="216"/>
      <c r="H28" s="216"/>
      <c r="I28" s="16" t="str">
        <f t="shared" si="0"/>
        <v/>
      </c>
      <c r="J28" s="16" t="str">
        <f t="shared" si="1"/>
        <v/>
      </c>
      <c r="K28" s="375" t="str">
        <f t="shared" si="2"/>
        <v/>
      </c>
      <c r="L28" s="58" t="str">
        <f t="shared" si="3"/>
        <v/>
      </c>
      <c r="M28" s="376" t="str">
        <f t="shared" si="4"/>
        <v/>
      </c>
      <c r="N28" s="349" t="b">
        <f t="shared" si="5"/>
        <v>0</v>
      </c>
      <c r="O28" s="377">
        <f t="shared" si="6"/>
        <v>1</v>
      </c>
    </row>
    <row r="29" spans="1:15">
      <c r="A29" s="143">
        <v>20</v>
      </c>
      <c r="B29" s="6"/>
      <c r="C29" s="6"/>
      <c r="D29" s="6"/>
      <c r="E29" s="6"/>
      <c r="F29" s="216"/>
      <c r="G29" s="216"/>
      <c r="H29" s="216"/>
      <c r="I29" s="16" t="str">
        <f t="shared" si="0"/>
        <v/>
      </c>
      <c r="J29" s="16" t="str">
        <f t="shared" si="1"/>
        <v/>
      </c>
      <c r="K29" s="375" t="str">
        <f t="shared" si="2"/>
        <v/>
      </c>
      <c r="L29" s="58" t="str">
        <f t="shared" si="3"/>
        <v/>
      </c>
      <c r="M29" s="376" t="str">
        <f t="shared" si="4"/>
        <v/>
      </c>
      <c r="N29" s="349" t="b">
        <f t="shared" si="5"/>
        <v>0</v>
      </c>
      <c r="O29" s="377">
        <f t="shared" si="6"/>
        <v>1</v>
      </c>
    </row>
    <row r="30" spans="1:15">
      <c r="A30" s="143">
        <v>21</v>
      </c>
      <c r="B30" s="6"/>
      <c r="C30" s="6"/>
      <c r="D30" s="6"/>
      <c r="E30" s="6"/>
      <c r="F30" s="216"/>
      <c r="G30" s="216"/>
      <c r="H30" s="216"/>
      <c r="I30" s="16" t="str">
        <f t="shared" si="0"/>
        <v/>
      </c>
      <c r="J30" s="16" t="str">
        <f t="shared" si="1"/>
        <v/>
      </c>
      <c r="K30" s="375" t="str">
        <f t="shared" si="2"/>
        <v/>
      </c>
      <c r="L30" s="58" t="str">
        <f t="shared" si="3"/>
        <v/>
      </c>
      <c r="M30" s="376" t="str">
        <f t="shared" si="4"/>
        <v/>
      </c>
      <c r="N30" s="349" t="b">
        <f t="shared" si="5"/>
        <v>0</v>
      </c>
      <c r="O30" s="377">
        <f t="shared" si="6"/>
        <v>1</v>
      </c>
    </row>
    <row r="31" spans="1:15">
      <c r="A31" s="143">
        <v>22</v>
      </c>
      <c r="B31" s="6"/>
      <c r="C31" s="6"/>
      <c r="D31" s="6"/>
      <c r="E31" s="6"/>
      <c r="F31" s="216"/>
      <c r="G31" s="216"/>
      <c r="H31" s="216"/>
      <c r="I31" s="16" t="str">
        <f t="shared" si="0"/>
        <v/>
      </c>
      <c r="J31" s="16" t="str">
        <f t="shared" si="1"/>
        <v/>
      </c>
      <c r="K31" s="375" t="str">
        <f t="shared" si="2"/>
        <v/>
      </c>
      <c r="L31" s="58" t="str">
        <f t="shared" si="3"/>
        <v/>
      </c>
      <c r="M31" s="376" t="str">
        <f t="shared" si="4"/>
        <v/>
      </c>
      <c r="N31" s="349" t="b">
        <f t="shared" si="5"/>
        <v>0</v>
      </c>
      <c r="O31" s="377">
        <f t="shared" si="6"/>
        <v>1</v>
      </c>
    </row>
    <row r="32" spans="1:15">
      <c r="A32" s="143">
        <v>23</v>
      </c>
      <c r="B32" s="6"/>
      <c r="C32" s="6"/>
      <c r="D32" s="6"/>
      <c r="E32" s="6"/>
      <c r="F32" s="216"/>
      <c r="G32" s="216"/>
      <c r="H32" s="216"/>
      <c r="I32" s="16" t="str">
        <f t="shared" si="0"/>
        <v/>
      </c>
      <c r="J32" s="16" t="str">
        <f t="shared" si="1"/>
        <v/>
      </c>
      <c r="K32" s="375" t="str">
        <f t="shared" si="2"/>
        <v/>
      </c>
      <c r="L32" s="58" t="str">
        <f t="shared" si="3"/>
        <v/>
      </c>
      <c r="M32" s="376" t="str">
        <f t="shared" si="4"/>
        <v/>
      </c>
      <c r="N32" s="349" t="b">
        <f t="shared" si="5"/>
        <v>0</v>
      </c>
      <c r="O32" s="377">
        <f t="shared" si="6"/>
        <v>1</v>
      </c>
    </row>
    <row r="33" spans="1:15">
      <c r="A33" s="143">
        <v>24</v>
      </c>
      <c r="B33" s="6"/>
      <c r="C33" s="6"/>
      <c r="D33" s="6"/>
      <c r="E33" s="6"/>
      <c r="F33" s="216"/>
      <c r="G33" s="216"/>
      <c r="H33" s="216"/>
      <c r="I33" s="16" t="str">
        <f t="shared" si="0"/>
        <v/>
      </c>
      <c r="J33" s="16" t="str">
        <f t="shared" si="1"/>
        <v/>
      </c>
      <c r="K33" s="375" t="str">
        <f t="shared" si="2"/>
        <v/>
      </c>
      <c r="L33" s="58" t="str">
        <f t="shared" si="3"/>
        <v/>
      </c>
      <c r="M33" s="376" t="str">
        <f t="shared" si="4"/>
        <v/>
      </c>
      <c r="N33" s="349" t="b">
        <f t="shared" si="5"/>
        <v>0</v>
      </c>
      <c r="O33" s="377">
        <f t="shared" si="6"/>
        <v>1</v>
      </c>
    </row>
    <row r="34" spans="1:15">
      <c r="A34" s="143">
        <v>25</v>
      </c>
      <c r="B34" s="6"/>
      <c r="C34" s="6"/>
      <c r="D34" s="6"/>
      <c r="E34" s="6"/>
      <c r="F34" s="216"/>
      <c r="G34" s="216"/>
      <c r="H34" s="216"/>
      <c r="I34" s="16" t="str">
        <f t="shared" si="0"/>
        <v/>
      </c>
      <c r="J34" s="16" t="str">
        <f t="shared" si="1"/>
        <v/>
      </c>
      <c r="K34" s="375" t="str">
        <f t="shared" si="2"/>
        <v/>
      </c>
      <c r="L34" s="58" t="str">
        <f t="shared" si="3"/>
        <v/>
      </c>
      <c r="M34" s="376" t="str">
        <f t="shared" si="4"/>
        <v/>
      </c>
      <c r="N34" s="349" t="b">
        <f t="shared" si="5"/>
        <v>0</v>
      </c>
      <c r="O34" s="377">
        <f t="shared" si="6"/>
        <v>1</v>
      </c>
    </row>
    <row r="35" spans="1:15">
      <c r="A35" s="143">
        <v>26</v>
      </c>
      <c r="B35" s="6"/>
      <c r="C35" s="6"/>
      <c r="D35" s="6"/>
      <c r="E35" s="6"/>
      <c r="F35" s="216"/>
      <c r="G35" s="216"/>
      <c r="H35" s="216"/>
      <c r="I35" s="16" t="str">
        <f t="shared" si="0"/>
        <v/>
      </c>
      <c r="J35" s="16" t="str">
        <f t="shared" si="1"/>
        <v/>
      </c>
      <c r="K35" s="375" t="str">
        <f t="shared" si="2"/>
        <v/>
      </c>
      <c r="L35" s="58" t="str">
        <f t="shared" si="3"/>
        <v/>
      </c>
      <c r="M35" s="376" t="str">
        <f t="shared" si="4"/>
        <v/>
      </c>
      <c r="N35" s="349" t="b">
        <f t="shared" si="5"/>
        <v>0</v>
      </c>
      <c r="O35" s="377">
        <f t="shared" si="6"/>
        <v>1</v>
      </c>
    </row>
    <row r="36" spans="1:15">
      <c r="A36" s="143">
        <v>27</v>
      </c>
      <c r="B36" s="6"/>
      <c r="C36" s="6"/>
      <c r="D36" s="6"/>
      <c r="E36" s="6"/>
      <c r="F36" s="216"/>
      <c r="G36" s="216"/>
      <c r="H36" s="216"/>
      <c r="I36" s="16" t="str">
        <f t="shared" si="0"/>
        <v/>
      </c>
      <c r="J36" s="16" t="str">
        <f t="shared" si="1"/>
        <v/>
      </c>
      <c r="K36" s="375" t="str">
        <f t="shared" si="2"/>
        <v/>
      </c>
      <c r="L36" s="58" t="str">
        <f t="shared" si="3"/>
        <v/>
      </c>
      <c r="M36" s="376" t="str">
        <f t="shared" si="4"/>
        <v/>
      </c>
      <c r="N36" s="349" t="b">
        <f t="shared" si="5"/>
        <v>0</v>
      </c>
      <c r="O36" s="377">
        <f t="shared" si="6"/>
        <v>1</v>
      </c>
    </row>
    <row r="37" spans="1:15">
      <c r="A37" s="143">
        <v>28</v>
      </c>
      <c r="B37" s="6"/>
      <c r="C37" s="6"/>
      <c r="D37" s="6"/>
      <c r="E37" s="6"/>
      <c r="F37" s="216"/>
      <c r="G37" s="216"/>
      <c r="H37" s="216"/>
      <c r="I37" s="16" t="str">
        <f t="shared" si="0"/>
        <v/>
      </c>
      <c r="J37" s="16" t="str">
        <f t="shared" si="1"/>
        <v/>
      </c>
      <c r="K37" s="375" t="str">
        <f t="shared" si="2"/>
        <v/>
      </c>
      <c r="L37" s="58" t="str">
        <f t="shared" si="3"/>
        <v/>
      </c>
      <c r="M37" s="376" t="str">
        <f t="shared" si="4"/>
        <v/>
      </c>
      <c r="N37" s="349" t="b">
        <f t="shared" si="5"/>
        <v>0</v>
      </c>
      <c r="O37" s="377">
        <f t="shared" si="6"/>
        <v>1</v>
      </c>
    </row>
    <row r="38" spans="1:15">
      <c r="A38" s="143">
        <v>29</v>
      </c>
      <c r="B38" s="6"/>
      <c r="C38" s="6"/>
      <c r="D38" s="6"/>
      <c r="E38" s="6"/>
      <c r="F38" s="216"/>
      <c r="G38" s="216"/>
      <c r="H38" s="216"/>
      <c r="I38" s="16" t="str">
        <f t="shared" si="0"/>
        <v/>
      </c>
      <c r="J38" s="16" t="str">
        <f t="shared" si="1"/>
        <v/>
      </c>
      <c r="K38" s="375" t="str">
        <f t="shared" si="2"/>
        <v/>
      </c>
      <c r="L38" s="58" t="str">
        <f t="shared" si="3"/>
        <v/>
      </c>
      <c r="M38" s="376" t="str">
        <f t="shared" si="4"/>
        <v/>
      </c>
      <c r="N38" s="349" t="b">
        <f t="shared" si="5"/>
        <v>0</v>
      </c>
      <c r="O38" s="377">
        <f t="shared" si="6"/>
        <v>1</v>
      </c>
    </row>
    <row r="39" spans="1:15">
      <c r="A39" s="143">
        <v>30</v>
      </c>
      <c r="B39" s="6"/>
      <c r="C39" s="6"/>
      <c r="D39" s="6"/>
      <c r="E39" s="6"/>
      <c r="F39" s="216"/>
      <c r="G39" s="216"/>
      <c r="H39" s="216"/>
      <c r="I39" s="16" t="str">
        <f t="shared" si="0"/>
        <v/>
      </c>
      <c r="J39" s="16" t="str">
        <f t="shared" si="1"/>
        <v/>
      </c>
      <c r="K39" s="375" t="str">
        <f t="shared" si="2"/>
        <v/>
      </c>
      <c r="L39" s="58" t="str">
        <f t="shared" si="3"/>
        <v/>
      </c>
      <c r="M39" s="376" t="str">
        <f t="shared" si="4"/>
        <v/>
      </c>
      <c r="N39" s="349" t="b">
        <f t="shared" si="5"/>
        <v>0</v>
      </c>
      <c r="O39" s="377">
        <f t="shared" si="6"/>
        <v>1</v>
      </c>
    </row>
    <row r="40" spans="1:15">
      <c r="A40" s="143">
        <v>31</v>
      </c>
      <c r="B40" s="6"/>
      <c r="C40" s="6"/>
      <c r="D40" s="6"/>
      <c r="E40" s="6"/>
      <c r="F40" s="216"/>
      <c r="G40" s="216"/>
      <c r="H40" s="216"/>
      <c r="I40" s="16" t="str">
        <f t="shared" si="0"/>
        <v/>
      </c>
      <c r="J40" s="16" t="str">
        <f t="shared" si="1"/>
        <v/>
      </c>
      <c r="K40" s="375" t="str">
        <f t="shared" si="2"/>
        <v/>
      </c>
      <c r="L40" s="58" t="str">
        <f t="shared" si="3"/>
        <v/>
      </c>
      <c r="M40" s="376" t="str">
        <f t="shared" si="4"/>
        <v/>
      </c>
      <c r="N40" s="349" t="b">
        <f t="shared" si="5"/>
        <v>0</v>
      </c>
      <c r="O40" s="377">
        <f t="shared" si="6"/>
        <v>1</v>
      </c>
    </row>
    <row r="41" spans="1:15">
      <c r="A41" s="143">
        <v>32</v>
      </c>
      <c r="B41" s="6"/>
      <c r="C41" s="6"/>
      <c r="D41" s="6"/>
      <c r="E41" s="6"/>
      <c r="F41" s="216"/>
      <c r="G41" s="216"/>
      <c r="H41" s="216"/>
      <c r="I41" s="16" t="str">
        <f t="shared" si="0"/>
        <v/>
      </c>
      <c r="J41" s="16" t="str">
        <f t="shared" si="1"/>
        <v/>
      </c>
      <c r="K41" s="375" t="str">
        <f t="shared" si="2"/>
        <v/>
      </c>
      <c r="L41" s="58" t="str">
        <f t="shared" si="3"/>
        <v/>
      </c>
      <c r="M41" s="376" t="str">
        <f t="shared" si="4"/>
        <v/>
      </c>
      <c r="N41" s="349" t="b">
        <f t="shared" si="5"/>
        <v>0</v>
      </c>
      <c r="O41" s="377">
        <f t="shared" si="6"/>
        <v>1</v>
      </c>
    </row>
    <row r="42" spans="1:15">
      <c r="A42" s="143">
        <v>33</v>
      </c>
      <c r="B42" s="6"/>
      <c r="C42" s="6"/>
      <c r="D42" s="6"/>
      <c r="E42" s="6"/>
      <c r="F42" s="216"/>
      <c r="G42" s="216"/>
      <c r="H42" s="216"/>
      <c r="I42" s="16" t="str">
        <f t="shared" ref="I42:I73" si="7">IF(OR($B42="",$C42="",$D42="",$E42="",$F42&lt;an_initial,$F42&gt;an_final,$N42=FALSE),"",EBOOK/O42)</f>
        <v/>
      </c>
      <c r="J42" s="16" t="str">
        <f t="shared" ref="J42:J73" si="8">IF(OR($B42="",$C42="",$D42="",$E42="",$F42="",$F42&gt;an_final,$N42=FALSE),"",EBOOK/O42)</f>
        <v/>
      </c>
      <c r="K42" s="375" t="str">
        <f t="shared" ref="K42:K73" si="9">IF(OR($B42="",$C42="",$D42="",$E42="",$F42="",$F42&gt;an_final,$N42=FALSE),"",IF($F42&gt;=an_initial,1,""))</f>
        <v/>
      </c>
      <c r="L42" s="58" t="str">
        <f t="shared" ref="L42:L73" si="10">IF(OR($B42="",$C42="",$D42="",$E42="",$F42="",$F42&gt;an_final,$N42=FALSE),"",1)</f>
        <v/>
      </c>
      <c r="M42" s="376" t="str">
        <f t="shared" ref="M42:M73" si="11">IF(OR($B42="",$C42="",$D42="",$E42="",$F42="",$F42&gt;an_final,$N42=FALSE),"",IF($H42="",$G42/O42,$H42))</f>
        <v/>
      </c>
      <c r="N42" s="349" t="b">
        <f t="shared" si="5"/>
        <v>0</v>
      </c>
      <c r="O42" s="377">
        <f t="shared" ref="O42:O74" si="12">LEN(B42)-LEN(SUBSTITUTE(B42,",",""))+1</f>
        <v>1</v>
      </c>
    </row>
    <row r="43" spans="1:15">
      <c r="A43" s="143">
        <v>34</v>
      </c>
      <c r="B43" s="6"/>
      <c r="C43" s="6"/>
      <c r="D43" s="6"/>
      <c r="E43" s="6"/>
      <c r="F43" s="216"/>
      <c r="G43" s="216"/>
      <c r="H43" s="216"/>
      <c r="I43" s="16" t="str">
        <f t="shared" si="7"/>
        <v/>
      </c>
      <c r="J43" s="16" t="str">
        <f t="shared" si="8"/>
        <v/>
      </c>
      <c r="K43" s="375" t="str">
        <f t="shared" si="9"/>
        <v/>
      </c>
      <c r="L43" s="58" t="str">
        <f t="shared" si="10"/>
        <v/>
      </c>
      <c r="M43" s="376" t="str">
        <f t="shared" si="11"/>
        <v/>
      </c>
      <c r="N43" s="349" t="b">
        <f t="shared" si="5"/>
        <v>0</v>
      </c>
      <c r="O43" s="377">
        <f t="shared" si="12"/>
        <v>1</v>
      </c>
    </row>
    <row r="44" spans="1:15">
      <c r="A44" s="143">
        <v>35</v>
      </c>
      <c r="B44" s="6"/>
      <c r="C44" s="6"/>
      <c r="D44" s="6"/>
      <c r="E44" s="6"/>
      <c r="F44" s="216"/>
      <c r="G44" s="216"/>
      <c r="H44" s="216"/>
      <c r="I44" s="16" t="str">
        <f t="shared" si="7"/>
        <v/>
      </c>
      <c r="J44" s="16" t="str">
        <f t="shared" si="8"/>
        <v/>
      </c>
      <c r="K44" s="375" t="str">
        <f t="shared" si="9"/>
        <v/>
      </c>
      <c r="L44" s="58" t="str">
        <f t="shared" si="10"/>
        <v/>
      </c>
      <c r="M44" s="376" t="str">
        <f t="shared" si="11"/>
        <v/>
      </c>
      <c r="N44" s="349" t="b">
        <f t="shared" si="5"/>
        <v>0</v>
      </c>
      <c r="O44" s="377">
        <f t="shared" si="12"/>
        <v>1</v>
      </c>
    </row>
    <row r="45" spans="1:15">
      <c r="A45" s="143">
        <v>36</v>
      </c>
      <c r="B45" s="6"/>
      <c r="C45" s="6"/>
      <c r="D45" s="6"/>
      <c r="E45" s="6"/>
      <c r="F45" s="216"/>
      <c r="G45" s="216"/>
      <c r="H45" s="216"/>
      <c r="I45" s="16" t="str">
        <f t="shared" si="7"/>
        <v/>
      </c>
      <c r="J45" s="16" t="str">
        <f t="shared" si="8"/>
        <v/>
      </c>
      <c r="K45" s="375" t="str">
        <f t="shared" si="9"/>
        <v/>
      </c>
      <c r="L45" s="58" t="str">
        <f t="shared" si="10"/>
        <v/>
      </c>
      <c r="M45" s="376" t="str">
        <f t="shared" si="11"/>
        <v/>
      </c>
      <c r="N45" s="349" t="b">
        <f t="shared" si="5"/>
        <v>0</v>
      </c>
      <c r="O45" s="377">
        <f t="shared" si="12"/>
        <v>1</v>
      </c>
    </row>
    <row r="46" spans="1:15">
      <c r="A46" s="143">
        <v>37</v>
      </c>
      <c r="B46" s="6"/>
      <c r="C46" s="6"/>
      <c r="D46" s="6"/>
      <c r="E46" s="6"/>
      <c r="F46" s="216"/>
      <c r="G46" s="216"/>
      <c r="H46" s="216"/>
      <c r="I46" s="16" t="str">
        <f t="shared" si="7"/>
        <v/>
      </c>
      <c r="J46" s="16" t="str">
        <f t="shared" si="8"/>
        <v/>
      </c>
      <c r="K46" s="375" t="str">
        <f t="shared" si="9"/>
        <v/>
      </c>
      <c r="L46" s="58" t="str">
        <f t="shared" si="10"/>
        <v/>
      </c>
      <c r="M46" s="376" t="str">
        <f t="shared" si="11"/>
        <v/>
      </c>
      <c r="N46" s="349" t="b">
        <f t="shared" si="5"/>
        <v>0</v>
      </c>
      <c r="O46" s="377">
        <f t="shared" si="12"/>
        <v>1</v>
      </c>
    </row>
    <row r="47" spans="1:15">
      <c r="A47" s="143">
        <v>38</v>
      </c>
      <c r="B47" s="6"/>
      <c r="C47" s="6"/>
      <c r="D47" s="6"/>
      <c r="E47" s="6"/>
      <c r="F47" s="216"/>
      <c r="G47" s="216"/>
      <c r="H47" s="216"/>
      <c r="I47" s="16" t="str">
        <f t="shared" si="7"/>
        <v/>
      </c>
      <c r="J47" s="16" t="str">
        <f t="shared" si="8"/>
        <v/>
      </c>
      <c r="K47" s="375" t="str">
        <f t="shared" si="9"/>
        <v/>
      </c>
      <c r="L47" s="58" t="str">
        <f t="shared" si="10"/>
        <v/>
      </c>
      <c r="M47" s="376" t="str">
        <f t="shared" si="11"/>
        <v/>
      </c>
      <c r="N47" s="349" t="b">
        <f t="shared" si="5"/>
        <v>0</v>
      </c>
      <c r="O47" s="377">
        <f t="shared" si="12"/>
        <v>1</v>
      </c>
    </row>
    <row r="48" spans="1:15">
      <c r="A48" s="143">
        <v>39</v>
      </c>
      <c r="B48" s="6"/>
      <c r="C48" s="6"/>
      <c r="D48" s="6"/>
      <c r="E48" s="6"/>
      <c r="F48" s="216"/>
      <c r="G48" s="216"/>
      <c r="H48" s="216"/>
      <c r="I48" s="16" t="str">
        <f t="shared" si="7"/>
        <v/>
      </c>
      <c r="J48" s="16" t="str">
        <f t="shared" si="8"/>
        <v/>
      </c>
      <c r="K48" s="375" t="str">
        <f t="shared" si="9"/>
        <v/>
      </c>
      <c r="L48" s="58" t="str">
        <f t="shared" si="10"/>
        <v/>
      </c>
      <c r="M48" s="376" t="str">
        <f t="shared" si="11"/>
        <v/>
      </c>
      <c r="N48" s="349" t="b">
        <f t="shared" si="5"/>
        <v>0</v>
      </c>
      <c r="O48" s="377">
        <f t="shared" si="12"/>
        <v>1</v>
      </c>
    </row>
    <row r="49" spans="1:15">
      <c r="A49" s="143">
        <v>40</v>
      </c>
      <c r="B49" s="6"/>
      <c r="C49" s="6"/>
      <c r="D49" s="6"/>
      <c r="E49" s="6"/>
      <c r="F49" s="216"/>
      <c r="G49" s="216"/>
      <c r="H49" s="216"/>
      <c r="I49" s="16" t="str">
        <f t="shared" si="7"/>
        <v/>
      </c>
      <c r="J49" s="16" t="str">
        <f t="shared" si="8"/>
        <v/>
      </c>
      <c r="K49" s="375" t="str">
        <f t="shared" si="9"/>
        <v/>
      </c>
      <c r="L49" s="58" t="str">
        <f t="shared" si="10"/>
        <v/>
      </c>
      <c r="M49" s="376" t="str">
        <f t="shared" si="11"/>
        <v/>
      </c>
      <c r="N49" s="349" t="b">
        <f t="shared" si="5"/>
        <v>0</v>
      </c>
      <c r="O49" s="377">
        <f t="shared" si="12"/>
        <v>1</v>
      </c>
    </row>
    <row r="50" spans="1:15">
      <c r="A50" s="143">
        <v>41</v>
      </c>
      <c r="B50" s="6"/>
      <c r="C50" s="6"/>
      <c r="D50" s="6"/>
      <c r="E50" s="6"/>
      <c r="F50" s="216"/>
      <c r="G50" s="216"/>
      <c r="H50" s="216"/>
      <c r="I50" s="16" t="str">
        <f t="shared" si="7"/>
        <v/>
      </c>
      <c r="J50" s="16" t="str">
        <f t="shared" si="8"/>
        <v/>
      </c>
      <c r="K50" s="375" t="str">
        <f t="shared" si="9"/>
        <v/>
      </c>
      <c r="L50" s="58" t="str">
        <f t="shared" si="10"/>
        <v/>
      </c>
      <c r="M50" s="376" t="str">
        <f t="shared" si="11"/>
        <v/>
      </c>
      <c r="N50" s="349" t="b">
        <f t="shared" si="5"/>
        <v>0</v>
      </c>
      <c r="O50" s="377">
        <f t="shared" si="12"/>
        <v>1</v>
      </c>
    </row>
    <row r="51" spans="1:15">
      <c r="A51" s="143">
        <v>42</v>
      </c>
      <c r="B51" s="6"/>
      <c r="C51" s="6"/>
      <c r="D51" s="6"/>
      <c r="E51" s="6"/>
      <c r="F51" s="216"/>
      <c r="G51" s="216"/>
      <c r="H51" s="216"/>
      <c r="I51" s="16" t="str">
        <f t="shared" si="7"/>
        <v/>
      </c>
      <c r="J51" s="16" t="str">
        <f t="shared" si="8"/>
        <v/>
      </c>
      <c r="K51" s="375" t="str">
        <f t="shared" si="9"/>
        <v/>
      </c>
      <c r="L51" s="58" t="str">
        <f t="shared" si="10"/>
        <v/>
      </c>
      <c r="M51" s="376" t="str">
        <f t="shared" si="11"/>
        <v/>
      </c>
      <c r="N51" s="349" t="b">
        <f t="shared" si="5"/>
        <v>0</v>
      </c>
      <c r="O51" s="377">
        <f t="shared" si="12"/>
        <v>1</v>
      </c>
    </row>
    <row r="52" spans="1:15">
      <c r="A52" s="143">
        <v>43</v>
      </c>
      <c r="B52" s="6"/>
      <c r="C52" s="6"/>
      <c r="D52" s="6"/>
      <c r="E52" s="6"/>
      <c r="F52" s="216"/>
      <c r="G52" s="216"/>
      <c r="H52" s="216"/>
      <c r="I52" s="16" t="str">
        <f t="shared" si="7"/>
        <v/>
      </c>
      <c r="J52" s="16" t="str">
        <f t="shared" si="8"/>
        <v/>
      </c>
      <c r="K52" s="375" t="str">
        <f t="shared" si="9"/>
        <v/>
      </c>
      <c r="L52" s="58" t="str">
        <f t="shared" si="10"/>
        <v/>
      </c>
      <c r="M52" s="376" t="str">
        <f t="shared" si="11"/>
        <v/>
      </c>
      <c r="N52" s="349" t="b">
        <f t="shared" si="5"/>
        <v>0</v>
      </c>
      <c r="O52" s="377">
        <f t="shared" si="12"/>
        <v>1</v>
      </c>
    </row>
    <row r="53" spans="1:15">
      <c r="A53" s="143">
        <v>44</v>
      </c>
      <c r="B53" s="6"/>
      <c r="C53" s="6"/>
      <c r="D53" s="6"/>
      <c r="E53" s="6"/>
      <c r="F53" s="216"/>
      <c r="G53" s="216"/>
      <c r="H53" s="216"/>
      <c r="I53" s="16" t="str">
        <f t="shared" si="7"/>
        <v/>
      </c>
      <c r="J53" s="16" t="str">
        <f t="shared" si="8"/>
        <v/>
      </c>
      <c r="K53" s="375" t="str">
        <f t="shared" si="9"/>
        <v/>
      </c>
      <c r="L53" s="58" t="str">
        <f t="shared" si="10"/>
        <v/>
      </c>
      <c r="M53" s="376" t="str">
        <f t="shared" si="11"/>
        <v/>
      </c>
      <c r="N53" s="349" t="b">
        <f t="shared" si="5"/>
        <v>0</v>
      </c>
      <c r="O53" s="377">
        <f t="shared" si="12"/>
        <v>1</v>
      </c>
    </row>
    <row r="54" spans="1:15">
      <c r="A54" s="143">
        <v>45</v>
      </c>
      <c r="B54" s="6"/>
      <c r="C54" s="6"/>
      <c r="D54" s="6"/>
      <c r="E54" s="6"/>
      <c r="F54" s="216"/>
      <c r="G54" s="216"/>
      <c r="H54" s="216"/>
      <c r="I54" s="16" t="str">
        <f t="shared" si="7"/>
        <v/>
      </c>
      <c r="J54" s="16" t="str">
        <f t="shared" si="8"/>
        <v/>
      </c>
      <c r="K54" s="375" t="str">
        <f t="shared" si="9"/>
        <v/>
      </c>
      <c r="L54" s="58" t="str">
        <f t="shared" si="10"/>
        <v/>
      </c>
      <c r="M54" s="376" t="str">
        <f t="shared" si="11"/>
        <v/>
      </c>
      <c r="N54" s="349" t="b">
        <f t="shared" si="5"/>
        <v>0</v>
      </c>
      <c r="O54" s="377">
        <f t="shared" si="12"/>
        <v>1</v>
      </c>
    </row>
    <row r="55" spans="1:15">
      <c r="A55" s="143">
        <v>46</v>
      </c>
      <c r="B55" s="6"/>
      <c r="C55" s="6"/>
      <c r="D55" s="6"/>
      <c r="E55" s="6"/>
      <c r="F55" s="216"/>
      <c r="G55" s="216"/>
      <c r="H55" s="216"/>
      <c r="I55" s="16" t="str">
        <f t="shared" si="7"/>
        <v/>
      </c>
      <c r="J55" s="16" t="str">
        <f t="shared" si="8"/>
        <v/>
      </c>
      <c r="K55" s="375" t="str">
        <f t="shared" si="9"/>
        <v/>
      </c>
      <c r="L55" s="58" t="str">
        <f t="shared" si="10"/>
        <v/>
      </c>
      <c r="M55" s="376" t="str">
        <f t="shared" si="11"/>
        <v/>
      </c>
      <c r="N55" s="349" t="b">
        <f t="shared" si="5"/>
        <v>0</v>
      </c>
      <c r="O55" s="377">
        <f t="shared" si="12"/>
        <v>1</v>
      </c>
    </row>
    <row r="56" spans="1:15">
      <c r="A56" s="143">
        <v>47</v>
      </c>
      <c r="B56" s="6"/>
      <c r="C56" s="6"/>
      <c r="D56" s="6"/>
      <c r="E56" s="6"/>
      <c r="F56" s="216"/>
      <c r="G56" s="216"/>
      <c r="H56" s="216"/>
      <c r="I56" s="16" t="str">
        <f t="shared" si="7"/>
        <v/>
      </c>
      <c r="J56" s="16" t="str">
        <f t="shared" si="8"/>
        <v/>
      </c>
      <c r="K56" s="375" t="str">
        <f t="shared" si="9"/>
        <v/>
      </c>
      <c r="L56" s="58" t="str">
        <f t="shared" si="10"/>
        <v/>
      </c>
      <c r="M56" s="376" t="str">
        <f t="shared" si="11"/>
        <v/>
      </c>
      <c r="N56" s="349" t="b">
        <f t="shared" si="5"/>
        <v>0</v>
      </c>
      <c r="O56" s="377">
        <f t="shared" si="12"/>
        <v>1</v>
      </c>
    </row>
    <row r="57" spans="1:15">
      <c r="A57" s="143">
        <v>48</v>
      </c>
      <c r="B57" s="6"/>
      <c r="C57" s="6"/>
      <c r="D57" s="6"/>
      <c r="E57" s="6"/>
      <c r="F57" s="216"/>
      <c r="G57" s="216"/>
      <c r="H57" s="216"/>
      <c r="I57" s="16" t="str">
        <f t="shared" si="7"/>
        <v/>
      </c>
      <c r="J57" s="16" t="str">
        <f t="shared" si="8"/>
        <v/>
      </c>
      <c r="K57" s="375" t="str">
        <f t="shared" si="9"/>
        <v/>
      </c>
      <c r="L57" s="58" t="str">
        <f t="shared" si="10"/>
        <v/>
      </c>
      <c r="M57" s="376" t="str">
        <f t="shared" si="11"/>
        <v/>
      </c>
      <c r="N57" s="349" t="b">
        <f t="shared" si="5"/>
        <v>0</v>
      </c>
      <c r="O57" s="377">
        <f t="shared" si="12"/>
        <v>1</v>
      </c>
    </row>
    <row r="58" spans="1:15">
      <c r="A58" s="143">
        <v>49</v>
      </c>
      <c r="B58" s="6"/>
      <c r="C58" s="6"/>
      <c r="D58" s="6"/>
      <c r="E58" s="6"/>
      <c r="F58" s="216"/>
      <c r="G58" s="216"/>
      <c r="H58" s="216"/>
      <c r="I58" s="16" t="str">
        <f t="shared" si="7"/>
        <v/>
      </c>
      <c r="J58" s="16" t="str">
        <f t="shared" si="8"/>
        <v/>
      </c>
      <c r="K58" s="375" t="str">
        <f t="shared" si="9"/>
        <v/>
      </c>
      <c r="L58" s="58" t="str">
        <f t="shared" si="10"/>
        <v/>
      </c>
      <c r="M58" s="376" t="str">
        <f t="shared" si="11"/>
        <v/>
      </c>
      <c r="N58" s="349" t="b">
        <f t="shared" si="5"/>
        <v>0</v>
      </c>
      <c r="O58" s="377">
        <f t="shared" si="12"/>
        <v>1</v>
      </c>
    </row>
    <row r="59" spans="1:15">
      <c r="A59" s="143">
        <v>50</v>
      </c>
      <c r="B59" s="6"/>
      <c r="C59" s="6"/>
      <c r="D59" s="6"/>
      <c r="E59" s="6"/>
      <c r="F59" s="216"/>
      <c r="G59" s="216"/>
      <c r="H59" s="216"/>
      <c r="I59" s="16" t="str">
        <f t="shared" si="7"/>
        <v/>
      </c>
      <c r="J59" s="16" t="str">
        <f t="shared" si="8"/>
        <v/>
      </c>
      <c r="K59" s="375" t="str">
        <f t="shared" si="9"/>
        <v/>
      </c>
      <c r="L59" s="58" t="str">
        <f t="shared" si="10"/>
        <v/>
      </c>
      <c r="M59" s="376" t="str">
        <f t="shared" si="11"/>
        <v/>
      </c>
      <c r="N59" s="349" t="b">
        <f t="shared" si="5"/>
        <v>0</v>
      </c>
      <c r="O59" s="377">
        <f t="shared" si="12"/>
        <v>1</v>
      </c>
    </row>
    <row r="60" spans="1:15">
      <c r="A60" s="143">
        <v>51</v>
      </c>
      <c r="B60" s="6"/>
      <c r="C60" s="6"/>
      <c r="D60" s="6"/>
      <c r="E60" s="6"/>
      <c r="F60" s="216"/>
      <c r="G60" s="216"/>
      <c r="H60" s="216"/>
      <c r="I60" s="16" t="str">
        <f t="shared" si="7"/>
        <v/>
      </c>
      <c r="J60" s="16" t="str">
        <f t="shared" si="8"/>
        <v/>
      </c>
      <c r="K60" s="375" t="str">
        <f t="shared" si="9"/>
        <v/>
      </c>
      <c r="L60" s="58" t="str">
        <f t="shared" si="10"/>
        <v/>
      </c>
      <c r="M60" s="376" t="str">
        <f t="shared" si="11"/>
        <v/>
      </c>
      <c r="N60" s="349" t="b">
        <f t="shared" si="5"/>
        <v>0</v>
      </c>
      <c r="O60" s="377">
        <f t="shared" si="12"/>
        <v>1</v>
      </c>
    </row>
    <row r="61" spans="1:15">
      <c r="A61" s="143">
        <v>52</v>
      </c>
      <c r="B61" s="6"/>
      <c r="C61" s="6"/>
      <c r="D61" s="6"/>
      <c r="E61" s="6"/>
      <c r="F61" s="216"/>
      <c r="G61" s="216"/>
      <c r="H61" s="216"/>
      <c r="I61" s="16" t="str">
        <f t="shared" si="7"/>
        <v/>
      </c>
      <c r="J61" s="16" t="str">
        <f t="shared" si="8"/>
        <v/>
      </c>
      <c r="K61" s="375" t="str">
        <f t="shared" si="9"/>
        <v/>
      </c>
      <c r="L61" s="58" t="str">
        <f t="shared" si="10"/>
        <v/>
      </c>
      <c r="M61" s="376" t="str">
        <f t="shared" si="11"/>
        <v/>
      </c>
      <c r="N61" s="349" t="b">
        <f t="shared" si="5"/>
        <v>0</v>
      </c>
      <c r="O61" s="377">
        <f t="shared" si="12"/>
        <v>1</v>
      </c>
    </row>
    <row r="62" spans="1:15">
      <c r="A62" s="143">
        <v>53</v>
      </c>
      <c r="B62" s="6"/>
      <c r="C62" s="6"/>
      <c r="D62" s="6"/>
      <c r="E62" s="6"/>
      <c r="F62" s="216"/>
      <c r="G62" s="216"/>
      <c r="H62" s="216"/>
      <c r="I62" s="16" t="str">
        <f t="shared" si="7"/>
        <v/>
      </c>
      <c r="J62" s="16" t="str">
        <f t="shared" si="8"/>
        <v/>
      </c>
      <c r="K62" s="375" t="str">
        <f t="shared" si="9"/>
        <v/>
      </c>
      <c r="L62" s="58" t="str">
        <f t="shared" si="10"/>
        <v/>
      </c>
      <c r="M62" s="376" t="str">
        <f t="shared" si="11"/>
        <v/>
      </c>
      <c r="N62" s="349" t="b">
        <f t="shared" si="5"/>
        <v>0</v>
      </c>
      <c r="O62" s="377">
        <f t="shared" si="12"/>
        <v>1</v>
      </c>
    </row>
    <row r="63" spans="1:15">
      <c r="A63" s="143">
        <v>54</v>
      </c>
      <c r="B63" s="6"/>
      <c r="C63" s="6"/>
      <c r="D63" s="6"/>
      <c r="E63" s="6"/>
      <c r="F63" s="216"/>
      <c r="G63" s="216"/>
      <c r="H63" s="216"/>
      <c r="I63" s="16" t="str">
        <f t="shared" si="7"/>
        <v/>
      </c>
      <c r="J63" s="16" t="str">
        <f t="shared" si="8"/>
        <v/>
      </c>
      <c r="K63" s="375" t="str">
        <f t="shared" si="9"/>
        <v/>
      </c>
      <c r="L63" s="58" t="str">
        <f t="shared" si="10"/>
        <v/>
      </c>
      <c r="M63" s="376" t="str">
        <f t="shared" si="11"/>
        <v/>
      </c>
      <c r="N63" s="349" t="b">
        <f t="shared" si="5"/>
        <v>0</v>
      </c>
      <c r="O63" s="377">
        <f t="shared" si="12"/>
        <v>1</v>
      </c>
    </row>
    <row r="64" spans="1:15">
      <c r="A64" s="143">
        <v>55</v>
      </c>
      <c r="B64" s="6"/>
      <c r="C64" s="6"/>
      <c r="D64" s="6"/>
      <c r="E64" s="6"/>
      <c r="F64" s="216"/>
      <c r="G64" s="216"/>
      <c r="H64" s="216"/>
      <c r="I64" s="16" t="str">
        <f t="shared" si="7"/>
        <v/>
      </c>
      <c r="J64" s="16" t="str">
        <f t="shared" si="8"/>
        <v/>
      </c>
      <c r="K64" s="375" t="str">
        <f t="shared" si="9"/>
        <v/>
      </c>
      <c r="L64" s="58" t="str">
        <f t="shared" si="10"/>
        <v/>
      </c>
      <c r="M64" s="376" t="str">
        <f t="shared" si="11"/>
        <v/>
      </c>
      <c r="N64" s="349" t="b">
        <f t="shared" si="5"/>
        <v>0</v>
      </c>
      <c r="O64" s="377">
        <f t="shared" si="12"/>
        <v>1</v>
      </c>
    </row>
    <row r="65" spans="1:15">
      <c r="A65" s="143">
        <v>56</v>
      </c>
      <c r="B65" s="6"/>
      <c r="C65" s="6"/>
      <c r="D65" s="6"/>
      <c r="E65" s="6"/>
      <c r="F65" s="216"/>
      <c r="G65" s="216"/>
      <c r="H65" s="216"/>
      <c r="I65" s="16" t="str">
        <f t="shared" si="7"/>
        <v/>
      </c>
      <c r="J65" s="16" t="str">
        <f t="shared" si="8"/>
        <v/>
      </c>
      <c r="K65" s="375" t="str">
        <f t="shared" si="9"/>
        <v/>
      </c>
      <c r="L65" s="58" t="str">
        <f t="shared" si="10"/>
        <v/>
      </c>
      <c r="M65" s="376" t="str">
        <f t="shared" si="11"/>
        <v/>
      </c>
      <c r="N65" s="349" t="b">
        <f t="shared" si="5"/>
        <v>0</v>
      </c>
      <c r="O65" s="377">
        <f t="shared" si="12"/>
        <v>1</v>
      </c>
    </row>
    <row r="66" spans="1:15">
      <c r="A66" s="143">
        <v>57</v>
      </c>
      <c r="B66" s="6"/>
      <c r="C66" s="6"/>
      <c r="D66" s="6"/>
      <c r="E66" s="6"/>
      <c r="F66" s="216"/>
      <c r="G66" s="216"/>
      <c r="H66" s="216"/>
      <c r="I66" s="16" t="str">
        <f t="shared" si="7"/>
        <v/>
      </c>
      <c r="J66" s="16" t="str">
        <f t="shared" si="8"/>
        <v/>
      </c>
      <c r="K66" s="375" t="str">
        <f t="shared" si="9"/>
        <v/>
      </c>
      <c r="L66" s="58" t="str">
        <f t="shared" si="10"/>
        <v/>
      </c>
      <c r="M66" s="376" t="str">
        <f t="shared" si="11"/>
        <v/>
      </c>
      <c r="N66" s="349" t="b">
        <f t="shared" si="5"/>
        <v>0</v>
      </c>
      <c r="O66" s="377">
        <f t="shared" si="12"/>
        <v>1</v>
      </c>
    </row>
    <row r="67" spans="1:15">
      <c r="A67" s="143">
        <v>58</v>
      </c>
      <c r="B67" s="6"/>
      <c r="C67" s="6"/>
      <c r="D67" s="6"/>
      <c r="E67" s="6"/>
      <c r="F67" s="216"/>
      <c r="G67" s="216"/>
      <c r="H67" s="216"/>
      <c r="I67" s="16" t="str">
        <f t="shared" si="7"/>
        <v/>
      </c>
      <c r="J67" s="16" t="str">
        <f t="shared" si="8"/>
        <v/>
      </c>
      <c r="K67" s="375" t="str">
        <f t="shared" si="9"/>
        <v/>
      </c>
      <c r="L67" s="58" t="str">
        <f t="shared" si="10"/>
        <v/>
      </c>
      <c r="M67" s="376" t="str">
        <f t="shared" si="11"/>
        <v/>
      </c>
      <c r="N67" s="349" t="b">
        <f t="shared" si="5"/>
        <v>0</v>
      </c>
      <c r="O67" s="377">
        <f t="shared" si="12"/>
        <v>1</v>
      </c>
    </row>
    <row r="68" spans="1:15">
      <c r="A68" s="143">
        <v>59</v>
      </c>
      <c r="B68" s="6"/>
      <c r="C68" s="6"/>
      <c r="D68" s="6"/>
      <c r="E68" s="6"/>
      <c r="F68" s="216"/>
      <c r="G68" s="216"/>
      <c r="H68" s="216"/>
      <c r="I68" s="16" t="str">
        <f t="shared" si="7"/>
        <v/>
      </c>
      <c r="J68" s="16" t="str">
        <f t="shared" si="8"/>
        <v/>
      </c>
      <c r="K68" s="375" t="str">
        <f t="shared" si="9"/>
        <v/>
      </c>
      <c r="L68" s="58" t="str">
        <f t="shared" si="10"/>
        <v/>
      </c>
      <c r="M68" s="376" t="str">
        <f t="shared" si="11"/>
        <v/>
      </c>
      <c r="N68" s="349" t="b">
        <f t="shared" si="5"/>
        <v>0</v>
      </c>
      <c r="O68" s="377">
        <f t="shared" si="12"/>
        <v>1</v>
      </c>
    </row>
    <row r="69" spans="1:15">
      <c r="A69" s="143">
        <v>60</v>
      </c>
      <c r="B69" s="6"/>
      <c r="C69" s="6"/>
      <c r="D69" s="6"/>
      <c r="E69" s="6"/>
      <c r="F69" s="216"/>
      <c r="G69" s="216"/>
      <c r="H69" s="216"/>
      <c r="I69" s="16" t="str">
        <f t="shared" si="7"/>
        <v/>
      </c>
      <c r="J69" s="16" t="str">
        <f t="shared" si="8"/>
        <v/>
      </c>
      <c r="K69" s="375" t="str">
        <f t="shared" si="9"/>
        <v/>
      </c>
      <c r="L69" s="58" t="str">
        <f t="shared" si="10"/>
        <v/>
      </c>
      <c r="M69" s="376" t="str">
        <f t="shared" si="11"/>
        <v/>
      </c>
      <c r="N69" s="349" t="b">
        <f t="shared" si="5"/>
        <v>0</v>
      </c>
      <c r="O69" s="377">
        <f t="shared" si="12"/>
        <v>1</v>
      </c>
    </row>
    <row r="70" spans="1:15">
      <c r="A70" s="143">
        <v>61</v>
      </c>
      <c r="B70" s="6"/>
      <c r="C70" s="6"/>
      <c r="D70" s="6"/>
      <c r="E70" s="6"/>
      <c r="F70" s="216"/>
      <c r="G70" s="216"/>
      <c r="H70" s="216"/>
      <c r="I70" s="16" t="str">
        <f t="shared" si="7"/>
        <v/>
      </c>
      <c r="J70" s="16" t="str">
        <f t="shared" si="8"/>
        <v/>
      </c>
      <c r="K70" s="375" t="str">
        <f t="shared" si="9"/>
        <v/>
      </c>
      <c r="L70" s="58" t="str">
        <f t="shared" si="10"/>
        <v/>
      </c>
      <c r="M70" s="376" t="str">
        <f t="shared" si="11"/>
        <v/>
      </c>
      <c r="N70" s="349" t="b">
        <f t="shared" si="5"/>
        <v>0</v>
      </c>
      <c r="O70" s="377">
        <f t="shared" si="12"/>
        <v>1</v>
      </c>
    </row>
    <row r="71" spans="1:15">
      <c r="A71" s="143">
        <v>62</v>
      </c>
      <c r="B71" s="6"/>
      <c r="C71" s="6"/>
      <c r="D71" s="6"/>
      <c r="E71" s="6"/>
      <c r="F71" s="216"/>
      <c r="G71" s="216"/>
      <c r="H71" s="216"/>
      <c r="I71" s="16" t="str">
        <f t="shared" si="7"/>
        <v/>
      </c>
      <c r="J71" s="16" t="str">
        <f t="shared" si="8"/>
        <v/>
      </c>
      <c r="K71" s="375" t="str">
        <f t="shared" si="9"/>
        <v/>
      </c>
      <c r="L71" s="58" t="str">
        <f t="shared" si="10"/>
        <v/>
      </c>
      <c r="M71" s="376" t="str">
        <f t="shared" si="11"/>
        <v/>
      </c>
      <c r="N71" s="349" t="b">
        <f t="shared" si="5"/>
        <v>0</v>
      </c>
      <c r="O71" s="377">
        <f t="shared" si="12"/>
        <v>1</v>
      </c>
    </row>
    <row r="72" spans="1:15">
      <c r="A72" s="143">
        <v>63</v>
      </c>
      <c r="B72" s="6"/>
      <c r="C72" s="6"/>
      <c r="D72" s="6"/>
      <c r="E72" s="6"/>
      <c r="F72" s="216"/>
      <c r="G72" s="216"/>
      <c r="H72" s="216"/>
      <c r="I72" s="16" t="str">
        <f t="shared" si="7"/>
        <v/>
      </c>
      <c r="J72" s="16" t="str">
        <f t="shared" si="8"/>
        <v/>
      </c>
      <c r="K72" s="375" t="str">
        <f t="shared" si="9"/>
        <v/>
      </c>
      <c r="L72" s="58" t="str">
        <f t="shared" si="10"/>
        <v/>
      </c>
      <c r="M72" s="376" t="str">
        <f t="shared" si="11"/>
        <v/>
      </c>
      <c r="N72" s="349" t="b">
        <f t="shared" si="5"/>
        <v>0</v>
      </c>
      <c r="O72" s="377">
        <f t="shared" si="12"/>
        <v>1</v>
      </c>
    </row>
    <row r="73" spans="1:15">
      <c r="A73" s="143">
        <v>64</v>
      </c>
      <c r="B73" s="6"/>
      <c r="C73" s="6"/>
      <c r="D73" s="6"/>
      <c r="E73" s="6"/>
      <c r="F73" s="216"/>
      <c r="G73" s="216"/>
      <c r="H73" s="216"/>
      <c r="I73" s="16" t="str">
        <f t="shared" si="7"/>
        <v/>
      </c>
      <c r="J73" s="16" t="str">
        <f t="shared" si="8"/>
        <v/>
      </c>
      <c r="K73" s="375" t="str">
        <f t="shared" si="9"/>
        <v/>
      </c>
      <c r="L73" s="58" t="str">
        <f t="shared" si="10"/>
        <v/>
      </c>
      <c r="M73" s="376" t="str">
        <f t="shared" si="11"/>
        <v/>
      </c>
      <c r="N73" s="349" t="b">
        <f t="shared" si="5"/>
        <v>0</v>
      </c>
      <c r="O73" s="377">
        <f t="shared" si="12"/>
        <v>1</v>
      </c>
    </row>
    <row r="74" spans="1:15">
      <c r="A74" s="143">
        <v>65</v>
      </c>
      <c r="B74" s="6"/>
      <c r="C74" s="6"/>
      <c r="D74" s="6"/>
      <c r="E74" s="6"/>
      <c r="F74" s="216"/>
      <c r="G74" s="216"/>
      <c r="H74" s="216"/>
      <c r="I74" s="16" t="str">
        <f t="shared" ref="I74:I137" si="13">IF(OR($B74="",$C74="",$D74="",$E74="",$F74&lt;an_initial,$F74&gt;an_final,$N74=FALSE),"",EBOOK/O74)</f>
        <v/>
      </c>
      <c r="J74" s="16" t="str">
        <f t="shared" ref="J74:J137" si="14">IF(OR($B74="",$C74="",$D74="",$E74="",$F74="",$F74&gt;an_final,$N74=FALSE),"",EBOOK/O74)</f>
        <v/>
      </c>
      <c r="K74" s="375" t="str">
        <f t="shared" ref="K74:K109" si="15">IF(OR($B74="",$C74="",$D74="",$E74="",$F74="",$F74&gt;an_final,$N74=FALSE),"",IF($F74&gt;=an_initial,1,""))</f>
        <v/>
      </c>
      <c r="L74" s="58" t="str">
        <f t="shared" ref="L74:L109" si="16">IF(OR($B74="",$C74="",$D74="",$E74="",$F74="",$F74&gt;an_final,$N74=FALSE),"",1)</f>
        <v/>
      </c>
      <c r="M74" s="376" t="str">
        <f t="shared" ref="M74:M109" si="17">IF(OR($B74="",$C74="",$D74="",$E74="",$F74="",$F74&gt;an_final,$N74=FALSE),"",IF($H74="",$G74/O74,$H74))</f>
        <v/>
      </c>
      <c r="N74" s="349" t="b">
        <f t="shared" ref="N74:N109" si="18">IF(nume_candidat="",FALSE,ISNUMBER(SEARCH(nume_candidat,$B74)))</f>
        <v>0</v>
      </c>
      <c r="O74" s="377">
        <f t="shared" si="12"/>
        <v>1</v>
      </c>
    </row>
    <row r="75" spans="1:15">
      <c r="A75" s="143">
        <v>66</v>
      </c>
      <c r="B75" s="6"/>
      <c r="C75" s="6"/>
      <c r="D75" s="6"/>
      <c r="E75" s="6"/>
      <c r="F75" s="216"/>
      <c r="G75" s="216"/>
      <c r="H75" s="216"/>
      <c r="I75" s="16" t="str">
        <f t="shared" si="13"/>
        <v/>
      </c>
      <c r="J75" s="16" t="str">
        <f t="shared" si="14"/>
        <v/>
      </c>
      <c r="K75" s="375" t="str">
        <f t="shared" si="15"/>
        <v/>
      </c>
      <c r="L75" s="58" t="str">
        <f t="shared" si="16"/>
        <v/>
      </c>
      <c r="M75" s="376" t="str">
        <f t="shared" si="17"/>
        <v/>
      </c>
      <c r="N75" s="349" t="b">
        <f t="shared" si="18"/>
        <v>0</v>
      </c>
      <c r="O75" s="377">
        <f t="shared" ref="O75:O109" si="19">LEN(B75)-LEN(SUBSTITUTE(B75,",",""))+1</f>
        <v>1</v>
      </c>
    </row>
    <row r="76" spans="1:15">
      <c r="A76" s="143">
        <v>67</v>
      </c>
      <c r="B76" s="6"/>
      <c r="C76" s="6"/>
      <c r="D76" s="6"/>
      <c r="E76" s="6"/>
      <c r="F76" s="216"/>
      <c r="G76" s="216"/>
      <c r="H76" s="216"/>
      <c r="I76" s="16" t="str">
        <f t="shared" si="13"/>
        <v/>
      </c>
      <c r="J76" s="16" t="str">
        <f t="shared" si="14"/>
        <v/>
      </c>
      <c r="K76" s="375" t="str">
        <f t="shared" si="15"/>
        <v/>
      </c>
      <c r="L76" s="58" t="str">
        <f t="shared" si="16"/>
        <v/>
      </c>
      <c r="M76" s="376" t="str">
        <f t="shared" si="17"/>
        <v/>
      </c>
      <c r="N76" s="349" t="b">
        <f t="shared" si="18"/>
        <v>0</v>
      </c>
      <c r="O76" s="377">
        <f t="shared" si="19"/>
        <v>1</v>
      </c>
    </row>
    <row r="77" spans="1:15">
      <c r="A77" s="143">
        <v>68</v>
      </c>
      <c r="B77" s="6"/>
      <c r="C77" s="6"/>
      <c r="D77" s="6"/>
      <c r="E77" s="6"/>
      <c r="F77" s="216"/>
      <c r="G77" s="216"/>
      <c r="H77" s="216"/>
      <c r="I77" s="16" t="str">
        <f t="shared" si="13"/>
        <v/>
      </c>
      <c r="J77" s="16" t="str">
        <f t="shared" si="14"/>
        <v/>
      </c>
      <c r="K77" s="375" t="str">
        <f t="shared" si="15"/>
        <v/>
      </c>
      <c r="L77" s="58" t="str">
        <f t="shared" si="16"/>
        <v/>
      </c>
      <c r="M77" s="376" t="str">
        <f t="shared" si="17"/>
        <v/>
      </c>
      <c r="N77" s="349" t="b">
        <f t="shared" si="18"/>
        <v>0</v>
      </c>
      <c r="O77" s="377">
        <f t="shared" si="19"/>
        <v>1</v>
      </c>
    </row>
    <row r="78" spans="1:15">
      <c r="A78" s="143">
        <v>69</v>
      </c>
      <c r="B78" s="6"/>
      <c r="C78" s="6"/>
      <c r="D78" s="6"/>
      <c r="E78" s="6"/>
      <c r="F78" s="216"/>
      <c r="G78" s="216"/>
      <c r="H78" s="216"/>
      <c r="I78" s="16" t="str">
        <f t="shared" si="13"/>
        <v/>
      </c>
      <c r="J78" s="16" t="str">
        <f t="shared" si="14"/>
        <v/>
      </c>
      <c r="K78" s="375" t="str">
        <f t="shared" si="15"/>
        <v/>
      </c>
      <c r="L78" s="58" t="str">
        <f t="shared" si="16"/>
        <v/>
      </c>
      <c r="M78" s="376" t="str">
        <f t="shared" si="17"/>
        <v/>
      </c>
      <c r="N78" s="349" t="b">
        <f t="shared" si="18"/>
        <v>0</v>
      </c>
      <c r="O78" s="377">
        <f t="shared" si="19"/>
        <v>1</v>
      </c>
    </row>
    <row r="79" spans="1:15">
      <c r="A79" s="143">
        <v>70</v>
      </c>
      <c r="B79" s="6"/>
      <c r="C79" s="6"/>
      <c r="D79" s="6"/>
      <c r="E79" s="6"/>
      <c r="F79" s="216"/>
      <c r="G79" s="216"/>
      <c r="H79" s="216"/>
      <c r="I79" s="16" t="str">
        <f t="shared" si="13"/>
        <v/>
      </c>
      <c r="J79" s="16" t="str">
        <f t="shared" si="14"/>
        <v/>
      </c>
      <c r="K79" s="375" t="str">
        <f t="shared" si="15"/>
        <v/>
      </c>
      <c r="L79" s="58" t="str">
        <f t="shared" si="16"/>
        <v/>
      </c>
      <c r="M79" s="376" t="str">
        <f t="shared" si="17"/>
        <v/>
      </c>
      <c r="N79" s="349" t="b">
        <f t="shared" si="18"/>
        <v>0</v>
      </c>
      <c r="O79" s="377">
        <f t="shared" si="19"/>
        <v>1</v>
      </c>
    </row>
    <row r="80" spans="1:15">
      <c r="A80" s="143">
        <v>71</v>
      </c>
      <c r="B80" s="6"/>
      <c r="C80" s="6"/>
      <c r="D80" s="6"/>
      <c r="E80" s="6"/>
      <c r="F80" s="216"/>
      <c r="G80" s="216"/>
      <c r="H80" s="216"/>
      <c r="I80" s="16" t="str">
        <f t="shared" si="13"/>
        <v/>
      </c>
      <c r="J80" s="16" t="str">
        <f t="shared" si="14"/>
        <v/>
      </c>
      <c r="K80" s="375" t="str">
        <f t="shared" si="15"/>
        <v/>
      </c>
      <c r="L80" s="58" t="str">
        <f t="shared" si="16"/>
        <v/>
      </c>
      <c r="M80" s="376" t="str">
        <f t="shared" si="17"/>
        <v/>
      </c>
      <c r="N80" s="349" t="b">
        <f t="shared" si="18"/>
        <v>0</v>
      </c>
      <c r="O80" s="377">
        <f t="shared" si="19"/>
        <v>1</v>
      </c>
    </row>
    <row r="81" spans="1:15">
      <c r="A81" s="143">
        <v>72</v>
      </c>
      <c r="B81" s="6"/>
      <c r="C81" s="6"/>
      <c r="D81" s="6"/>
      <c r="E81" s="6"/>
      <c r="F81" s="216"/>
      <c r="G81" s="216"/>
      <c r="H81" s="216"/>
      <c r="I81" s="16" t="str">
        <f t="shared" si="13"/>
        <v/>
      </c>
      <c r="J81" s="16" t="str">
        <f t="shared" si="14"/>
        <v/>
      </c>
      <c r="K81" s="375" t="str">
        <f t="shared" si="15"/>
        <v/>
      </c>
      <c r="L81" s="58" t="str">
        <f t="shared" si="16"/>
        <v/>
      </c>
      <c r="M81" s="376" t="str">
        <f t="shared" si="17"/>
        <v/>
      </c>
      <c r="N81" s="349" t="b">
        <f t="shared" si="18"/>
        <v>0</v>
      </c>
      <c r="O81" s="377">
        <f t="shared" si="19"/>
        <v>1</v>
      </c>
    </row>
    <row r="82" spans="1:15">
      <c r="A82" s="143">
        <v>73</v>
      </c>
      <c r="B82" s="6"/>
      <c r="C82" s="6"/>
      <c r="D82" s="6"/>
      <c r="E82" s="6"/>
      <c r="F82" s="216"/>
      <c r="G82" s="216"/>
      <c r="H82" s="216"/>
      <c r="I82" s="16" t="str">
        <f t="shared" si="13"/>
        <v/>
      </c>
      <c r="J82" s="16" t="str">
        <f t="shared" si="14"/>
        <v/>
      </c>
      <c r="K82" s="375" t="str">
        <f t="shared" si="15"/>
        <v/>
      </c>
      <c r="L82" s="58" t="str">
        <f t="shared" si="16"/>
        <v/>
      </c>
      <c r="M82" s="376" t="str">
        <f t="shared" si="17"/>
        <v/>
      </c>
      <c r="N82" s="349" t="b">
        <f t="shared" si="18"/>
        <v>0</v>
      </c>
      <c r="O82" s="377">
        <f t="shared" si="19"/>
        <v>1</v>
      </c>
    </row>
    <row r="83" spans="1:15">
      <c r="A83" s="143">
        <v>74</v>
      </c>
      <c r="B83" s="6"/>
      <c r="C83" s="6"/>
      <c r="D83" s="6"/>
      <c r="E83" s="6"/>
      <c r="F83" s="216"/>
      <c r="G83" s="216"/>
      <c r="H83" s="216"/>
      <c r="I83" s="16" t="str">
        <f t="shared" si="13"/>
        <v/>
      </c>
      <c r="J83" s="16" t="str">
        <f t="shared" si="14"/>
        <v/>
      </c>
      <c r="K83" s="375" t="str">
        <f t="shared" si="15"/>
        <v/>
      </c>
      <c r="L83" s="58" t="str">
        <f t="shared" si="16"/>
        <v/>
      </c>
      <c r="M83" s="376" t="str">
        <f t="shared" si="17"/>
        <v/>
      </c>
      <c r="N83" s="349" t="b">
        <f t="shared" si="18"/>
        <v>0</v>
      </c>
      <c r="O83" s="377">
        <f t="shared" si="19"/>
        <v>1</v>
      </c>
    </row>
    <row r="84" spans="1:15">
      <c r="A84" s="143">
        <v>75</v>
      </c>
      <c r="B84" s="6"/>
      <c r="C84" s="6"/>
      <c r="D84" s="6"/>
      <c r="E84" s="6"/>
      <c r="F84" s="216"/>
      <c r="G84" s="216"/>
      <c r="H84" s="216"/>
      <c r="I84" s="16" t="str">
        <f t="shared" si="13"/>
        <v/>
      </c>
      <c r="J84" s="16" t="str">
        <f t="shared" si="14"/>
        <v/>
      </c>
      <c r="K84" s="375" t="str">
        <f t="shared" si="15"/>
        <v/>
      </c>
      <c r="L84" s="58" t="str">
        <f t="shared" si="16"/>
        <v/>
      </c>
      <c r="M84" s="376" t="str">
        <f t="shared" si="17"/>
        <v/>
      </c>
      <c r="N84" s="349" t="b">
        <f t="shared" si="18"/>
        <v>0</v>
      </c>
      <c r="O84" s="377">
        <f t="shared" si="19"/>
        <v>1</v>
      </c>
    </row>
    <row r="85" spans="1:15">
      <c r="A85" s="143">
        <v>76</v>
      </c>
      <c r="B85" s="6"/>
      <c r="C85" s="6"/>
      <c r="D85" s="6"/>
      <c r="E85" s="6"/>
      <c r="F85" s="216"/>
      <c r="G85" s="216"/>
      <c r="H85" s="216"/>
      <c r="I85" s="16" t="str">
        <f t="shared" si="13"/>
        <v/>
      </c>
      <c r="J85" s="16" t="str">
        <f t="shared" si="14"/>
        <v/>
      </c>
      <c r="K85" s="375" t="str">
        <f t="shared" si="15"/>
        <v/>
      </c>
      <c r="L85" s="58" t="str">
        <f t="shared" si="16"/>
        <v/>
      </c>
      <c r="M85" s="376" t="str">
        <f t="shared" si="17"/>
        <v/>
      </c>
      <c r="N85" s="349" t="b">
        <f t="shared" si="18"/>
        <v>0</v>
      </c>
      <c r="O85" s="377">
        <f t="shared" si="19"/>
        <v>1</v>
      </c>
    </row>
    <row r="86" spans="1:15">
      <c r="A86" s="143">
        <v>77</v>
      </c>
      <c r="B86" s="6"/>
      <c r="C86" s="6"/>
      <c r="D86" s="6"/>
      <c r="E86" s="6"/>
      <c r="F86" s="216"/>
      <c r="G86" s="216"/>
      <c r="H86" s="216"/>
      <c r="I86" s="16" t="str">
        <f t="shared" si="13"/>
        <v/>
      </c>
      <c r="J86" s="16" t="str">
        <f t="shared" si="14"/>
        <v/>
      </c>
      <c r="K86" s="375" t="str">
        <f t="shared" si="15"/>
        <v/>
      </c>
      <c r="L86" s="58" t="str">
        <f t="shared" si="16"/>
        <v/>
      </c>
      <c r="M86" s="376" t="str">
        <f t="shared" si="17"/>
        <v/>
      </c>
      <c r="N86" s="349" t="b">
        <f t="shared" si="18"/>
        <v>0</v>
      </c>
      <c r="O86" s="377">
        <f t="shared" si="19"/>
        <v>1</v>
      </c>
    </row>
    <row r="87" spans="1:15">
      <c r="A87" s="143">
        <v>78</v>
      </c>
      <c r="B87" s="6"/>
      <c r="C87" s="6"/>
      <c r="D87" s="6"/>
      <c r="E87" s="6"/>
      <c r="F87" s="216"/>
      <c r="G87" s="216"/>
      <c r="H87" s="216"/>
      <c r="I87" s="16" t="str">
        <f t="shared" si="13"/>
        <v/>
      </c>
      <c r="J87" s="16" t="str">
        <f t="shared" si="14"/>
        <v/>
      </c>
      <c r="K87" s="375" t="str">
        <f t="shared" si="15"/>
        <v/>
      </c>
      <c r="L87" s="58" t="str">
        <f t="shared" si="16"/>
        <v/>
      </c>
      <c r="M87" s="376" t="str">
        <f t="shared" si="17"/>
        <v/>
      </c>
      <c r="N87" s="349" t="b">
        <f t="shared" si="18"/>
        <v>0</v>
      </c>
      <c r="O87" s="377">
        <f t="shared" si="19"/>
        <v>1</v>
      </c>
    </row>
    <row r="88" spans="1:15">
      <c r="A88" s="143">
        <v>79</v>
      </c>
      <c r="B88" s="6"/>
      <c r="C88" s="6"/>
      <c r="D88" s="6"/>
      <c r="E88" s="6"/>
      <c r="F88" s="216"/>
      <c r="G88" s="216"/>
      <c r="H88" s="216"/>
      <c r="I88" s="16" t="str">
        <f t="shared" si="13"/>
        <v/>
      </c>
      <c r="J88" s="16" t="str">
        <f t="shared" si="14"/>
        <v/>
      </c>
      <c r="K88" s="375" t="str">
        <f t="shared" si="15"/>
        <v/>
      </c>
      <c r="L88" s="58" t="str">
        <f t="shared" si="16"/>
        <v/>
      </c>
      <c r="M88" s="376" t="str">
        <f t="shared" si="17"/>
        <v/>
      </c>
      <c r="N88" s="349" t="b">
        <f t="shared" si="18"/>
        <v>0</v>
      </c>
      <c r="O88" s="377">
        <f t="shared" si="19"/>
        <v>1</v>
      </c>
    </row>
    <row r="89" spans="1:15">
      <c r="A89" s="143">
        <v>80</v>
      </c>
      <c r="B89" s="6"/>
      <c r="C89" s="6"/>
      <c r="D89" s="6"/>
      <c r="E89" s="6"/>
      <c r="F89" s="216"/>
      <c r="G89" s="216"/>
      <c r="H89" s="216"/>
      <c r="I89" s="16" t="str">
        <f t="shared" si="13"/>
        <v/>
      </c>
      <c r="J89" s="16" t="str">
        <f t="shared" si="14"/>
        <v/>
      </c>
      <c r="K89" s="375" t="str">
        <f t="shared" si="15"/>
        <v/>
      </c>
      <c r="L89" s="58" t="str">
        <f t="shared" si="16"/>
        <v/>
      </c>
      <c r="M89" s="376" t="str">
        <f t="shared" si="17"/>
        <v/>
      </c>
      <c r="N89" s="349" t="b">
        <f t="shared" si="18"/>
        <v>0</v>
      </c>
      <c r="O89" s="377">
        <f t="shared" si="19"/>
        <v>1</v>
      </c>
    </row>
    <row r="90" spans="1:15">
      <c r="A90" s="143">
        <v>81</v>
      </c>
      <c r="B90" s="6"/>
      <c r="C90" s="6"/>
      <c r="D90" s="6"/>
      <c r="E90" s="6"/>
      <c r="F90" s="216"/>
      <c r="G90" s="216"/>
      <c r="H90" s="216"/>
      <c r="I90" s="16" t="str">
        <f t="shared" si="13"/>
        <v/>
      </c>
      <c r="J90" s="16" t="str">
        <f t="shared" si="14"/>
        <v/>
      </c>
      <c r="K90" s="375" t="str">
        <f t="shared" si="15"/>
        <v/>
      </c>
      <c r="L90" s="58" t="str">
        <f t="shared" si="16"/>
        <v/>
      </c>
      <c r="M90" s="376" t="str">
        <f t="shared" si="17"/>
        <v/>
      </c>
      <c r="N90" s="349" t="b">
        <f t="shared" si="18"/>
        <v>0</v>
      </c>
      <c r="O90" s="377">
        <f t="shared" si="19"/>
        <v>1</v>
      </c>
    </row>
    <row r="91" spans="1:15">
      <c r="A91" s="143">
        <v>82</v>
      </c>
      <c r="B91" s="6"/>
      <c r="C91" s="6"/>
      <c r="D91" s="6"/>
      <c r="E91" s="6"/>
      <c r="F91" s="216"/>
      <c r="G91" s="216"/>
      <c r="H91" s="216"/>
      <c r="I91" s="16" t="str">
        <f t="shared" si="13"/>
        <v/>
      </c>
      <c r="J91" s="16" t="str">
        <f t="shared" si="14"/>
        <v/>
      </c>
      <c r="K91" s="375" t="str">
        <f t="shared" si="15"/>
        <v/>
      </c>
      <c r="L91" s="58" t="str">
        <f t="shared" si="16"/>
        <v/>
      </c>
      <c r="M91" s="376" t="str">
        <f t="shared" si="17"/>
        <v/>
      </c>
      <c r="N91" s="349" t="b">
        <f t="shared" si="18"/>
        <v>0</v>
      </c>
      <c r="O91" s="377">
        <f t="shared" si="19"/>
        <v>1</v>
      </c>
    </row>
    <row r="92" spans="1:15">
      <c r="A92" s="143">
        <v>83</v>
      </c>
      <c r="B92" s="6"/>
      <c r="C92" s="6"/>
      <c r="D92" s="6"/>
      <c r="E92" s="6"/>
      <c r="F92" s="216"/>
      <c r="G92" s="216"/>
      <c r="H92" s="216"/>
      <c r="I92" s="16" t="str">
        <f t="shared" si="13"/>
        <v/>
      </c>
      <c r="J92" s="16" t="str">
        <f t="shared" si="14"/>
        <v/>
      </c>
      <c r="K92" s="375" t="str">
        <f t="shared" si="15"/>
        <v/>
      </c>
      <c r="L92" s="58" t="str">
        <f t="shared" si="16"/>
        <v/>
      </c>
      <c r="M92" s="376" t="str">
        <f t="shared" si="17"/>
        <v/>
      </c>
      <c r="N92" s="349" t="b">
        <f t="shared" si="18"/>
        <v>0</v>
      </c>
      <c r="O92" s="377">
        <f t="shared" si="19"/>
        <v>1</v>
      </c>
    </row>
    <row r="93" spans="1:15">
      <c r="A93" s="143">
        <v>84</v>
      </c>
      <c r="B93" s="6"/>
      <c r="C93" s="6"/>
      <c r="D93" s="6"/>
      <c r="E93" s="6"/>
      <c r="F93" s="216"/>
      <c r="G93" s="216"/>
      <c r="H93" s="216"/>
      <c r="I93" s="16" t="str">
        <f t="shared" si="13"/>
        <v/>
      </c>
      <c r="J93" s="16" t="str">
        <f t="shared" si="14"/>
        <v/>
      </c>
      <c r="K93" s="375" t="str">
        <f t="shared" si="15"/>
        <v/>
      </c>
      <c r="L93" s="58" t="str">
        <f t="shared" si="16"/>
        <v/>
      </c>
      <c r="M93" s="376" t="str">
        <f t="shared" si="17"/>
        <v/>
      </c>
      <c r="N93" s="349" t="b">
        <f t="shared" si="18"/>
        <v>0</v>
      </c>
      <c r="O93" s="377">
        <f t="shared" si="19"/>
        <v>1</v>
      </c>
    </row>
    <row r="94" spans="1:15">
      <c r="A94" s="143">
        <v>85</v>
      </c>
      <c r="B94" s="6"/>
      <c r="C94" s="6"/>
      <c r="D94" s="6"/>
      <c r="E94" s="6"/>
      <c r="F94" s="216"/>
      <c r="G94" s="216"/>
      <c r="H94" s="216"/>
      <c r="I94" s="16" t="str">
        <f t="shared" si="13"/>
        <v/>
      </c>
      <c r="J94" s="16" t="str">
        <f t="shared" si="14"/>
        <v/>
      </c>
      <c r="K94" s="375" t="str">
        <f t="shared" si="15"/>
        <v/>
      </c>
      <c r="L94" s="58" t="str">
        <f t="shared" si="16"/>
        <v/>
      </c>
      <c r="M94" s="376" t="str">
        <f t="shared" si="17"/>
        <v/>
      </c>
      <c r="N94" s="349" t="b">
        <f t="shared" si="18"/>
        <v>0</v>
      </c>
      <c r="O94" s="377">
        <f t="shared" si="19"/>
        <v>1</v>
      </c>
    </row>
    <row r="95" spans="1:15">
      <c r="A95" s="143">
        <v>86</v>
      </c>
      <c r="B95" s="6"/>
      <c r="C95" s="6"/>
      <c r="D95" s="6"/>
      <c r="E95" s="6"/>
      <c r="F95" s="216"/>
      <c r="G95" s="216"/>
      <c r="H95" s="216"/>
      <c r="I95" s="16" t="str">
        <f t="shared" si="13"/>
        <v/>
      </c>
      <c r="J95" s="16" t="str">
        <f t="shared" si="14"/>
        <v/>
      </c>
      <c r="K95" s="375" t="str">
        <f t="shared" si="15"/>
        <v/>
      </c>
      <c r="L95" s="58" t="str">
        <f t="shared" si="16"/>
        <v/>
      </c>
      <c r="M95" s="376" t="str">
        <f t="shared" si="17"/>
        <v/>
      </c>
      <c r="N95" s="349" t="b">
        <f t="shared" si="18"/>
        <v>0</v>
      </c>
      <c r="O95" s="377">
        <f t="shared" si="19"/>
        <v>1</v>
      </c>
    </row>
    <row r="96" spans="1:15">
      <c r="A96" s="143">
        <v>87</v>
      </c>
      <c r="B96" s="6"/>
      <c r="C96" s="6"/>
      <c r="D96" s="6"/>
      <c r="E96" s="6"/>
      <c r="F96" s="216"/>
      <c r="G96" s="216"/>
      <c r="H96" s="216"/>
      <c r="I96" s="16" t="str">
        <f t="shared" si="13"/>
        <v/>
      </c>
      <c r="J96" s="16" t="str">
        <f t="shared" si="14"/>
        <v/>
      </c>
      <c r="K96" s="375" t="str">
        <f t="shared" si="15"/>
        <v/>
      </c>
      <c r="L96" s="58" t="str">
        <f t="shared" si="16"/>
        <v/>
      </c>
      <c r="M96" s="376" t="str">
        <f t="shared" si="17"/>
        <v/>
      </c>
      <c r="N96" s="349" t="b">
        <f t="shared" si="18"/>
        <v>0</v>
      </c>
      <c r="O96" s="377">
        <f t="shared" si="19"/>
        <v>1</v>
      </c>
    </row>
    <row r="97" spans="1:15">
      <c r="A97" s="143">
        <v>88</v>
      </c>
      <c r="B97" s="6"/>
      <c r="C97" s="6"/>
      <c r="D97" s="6"/>
      <c r="E97" s="6"/>
      <c r="F97" s="216"/>
      <c r="G97" s="216"/>
      <c r="H97" s="216"/>
      <c r="I97" s="16" t="str">
        <f t="shared" si="13"/>
        <v/>
      </c>
      <c r="J97" s="16" t="str">
        <f t="shared" si="14"/>
        <v/>
      </c>
      <c r="K97" s="375" t="str">
        <f t="shared" si="15"/>
        <v/>
      </c>
      <c r="L97" s="58" t="str">
        <f t="shared" si="16"/>
        <v/>
      </c>
      <c r="M97" s="376" t="str">
        <f t="shared" si="17"/>
        <v/>
      </c>
      <c r="N97" s="349" t="b">
        <f t="shared" si="18"/>
        <v>0</v>
      </c>
      <c r="O97" s="377">
        <f t="shared" si="19"/>
        <v>1</v>
      </c>
    </row>
    <row r="98" spans="1:15">
      <c r="A98" s="143">
        <v>89</v>
      </c>
      <c r="B98" s="6"/>
      <c r="C98" s="6"/>
      <c r="D98" s="6"/>
      <c r="E98" s="6"/>
      <c r="F98" s="216"/>
      <c r="G98" s="216"/>
      <c r="H98" s="216"/>
      <c r="I98" s="16" t="str">
        <f t="shared" si="13"/>
        <v/>
      </c>
      <c r="J98" s="16" t="str">
        <f t="shared" si="14"/>
        <v/>
      </c>
      <c r="K98" s="375" t="str">
        <f t="shared" si="15"/>
        <v/>
      </c>
      <c r="L98" s="58" t="str">
        <f t="shared" si="16"/>
        <v/>
      </c>
      <c r="M98" s="376" t="str">
        <f t="shared" si="17"/>
        <v/>
      </c>
      <c r="N98" s="349" t="b">
        <f t="shared" si="18"/>
        <v>0</v>
      </c>
      <c r="O98" s="377">
        <f t="shared" si="19"/>
        <v>1</v>
      </c>
    </row>
    <row r="99" spans="1:15">
      <c r="A99" s="143">
        <v>90</v>
      </c>
      <c r="B99" s="6"/>
      <c r="C99" s="6"/>
      <c r="D99" s="6"/>
      <c r="E99" s="6"/>
      <c r="F99" s="216"/>
      <c r="G99" s="216"/>
      <c r="H99" s="216"/>
      <c r="I99" s="16" t="str">
        <f t="shared" si="13"/>
        <v/>
      </c>
      <c r="J99" s="16" t="str">
        <f t="shared" si="14"/>
        <v/>
      </c>
      <c r="K99" s="375" t="str">
        <f t="shared" si="15"/>
        <v/>
      </c>
      <c r="L99" s="58" t="str">
        <f t="shared" si="16"/>
        <v/>
      </c>
      <c r="M99" s="376" t="str">
        <f t="shared" si="17"/>
        <v/>
      </c>
      <c r="N99" s="349" t="b">
        <f t="shared" si="18"/>
        <v>0</v>
      </c>
      <c r="O99" s="377">
        <f t="shared" si="19"/>
        <v>1</v>
      </c>
    </row>
    <row r="100" spans="1:15">
      <c r="A100" s="143">
        <v>91</v>
      </c>
      <c r="B100" s="6"/>
      <c r="C100" s="6"/>
      <c r="D100" s="6"/>
      <c r="E100" s="6"/>
      <c r="F100" s="216"/>
      <c r="G100" s="216"/>
      <c r="H100" s="216"/>
      <c r="I100" s="16" t="str">
        <f t="shared" si="13"/>
        <v/>
      </c>
      <c r="J100" s="16" t="str">
        <f t="shared" si="14"/>
        <v/>
      </c>
      <c r="K100" s="375" t="str">
        <f t="shared" si="15"/>
        <v/>
      </c>
      <c r="L100" s="58" t="str">
        <f t="shared" si="16"/>
        <v/>
      </c>
      <c r="M100" s="376" t="str">
        <f t="shared" si="17"/>
        <v/>
      </c>
      <c r="N100" s="349" t="b">
        <f t="shared" si="18"/>
        <v>0</v>
      </c>
      <c r="O100" s="377">
        <f t="shared" si="19"/>
        <v>1</v>
      </c>
    </row>
    <row r="101" spans="1:15">
      <c r="A101" s="143">
        <v>92</v>
      </c>
      <c r="B101" s="6"/>
      <c r="C101" s="6"/>
      <c r="D101" s="6"/>
      <c r="E101" s="6"/>
      <c r="F101" s="216"/>
      <c r="G101" s="216"/>
      <c r="H101" s="216"/>
      <c r="I101" s="16" t="str">
        <f t="shared" si="13"/>
        <v/>
      </c>
      <c r="J101" s="16" t="str">
        <f t="shared" si="14"/>
        <v/>
      </c>
      <c r="K101" s="375" t="str">
        <f t="shared" si="15"/>
        <v/>
      </c>
      <c r="L101" s="58" t="str">
        <f t="shared" si="16"/>
        <v/>
      </c>
      <c r="M101" s="376" t="str">
        <f t="shared" si="17"/>
        <v/>
      </c>
      <c r="N101" s="349" t="b">
        <f t="shared" si="18"/>
        <v>0</v>
      </c>
      <c r="O101" s="377">
        <f t="shared" si="19"/>
        <v>1</v>
      </c>
    </row>
    <row r="102" spans="1:15">
      <c r="A102" s="143">
        <v>93</v>
      </c>
      <c r="B102" s="6"/>
      <c r="C102" s="6"/>
      <c r="D102" s="6"/>
      <c r="E102" s="6"/>
      <c r="F102" s="216"/>
      <c r="G102" s="216"/>
      <c r="H102" s="216"/>
      <c r="I102" s="16" t="str">
        <f t="shared" si="13"/>
        <v/>
      </c>
      <c r="J102" s="16" t="str">
        <f t="shared" si="14"/>
        <v/>
      </c>
      <c r="K102" s="375" t="str">
        <f t="shared" si="15"/>
        <v/>
      </c>
      <c r="L102" s="58" t="str">
        <f t="shared" si="16"/>
        <v/>
      </c>
      <c r="M102" s="376" t="str">
        <f t="shared" si="17"/>
        <v/>
      </c>
      <c r="N102" s="349" t="b">
        <f t="shared" si="18"/>
        <v>0</v>
      </c>
      <c r="O102" s="377">
        <f t="shared" si="19"/>
        <v>1</v>
      </c>
    </row>
    <row r="103" spans="1:15">
      <c r="A103" s="143">
        <v>94</v>
      </c>
      <c r="B103" s="6"/>
      <c r="C103" s="6"/>
      <c r="D103" s="6"/>
      <c r="E103" s="6"/>
      <c r="F103" s="216"/>
      <c r="G103" s="216"/>
      <c r="H103" s="216"/>
      <c r="I103" s="16" t="str">
        <f t="shared" si="13"/>
        <v/>
      </c>
      <c r="J103" s="16" t="str">
        <f t="shared" si="14"/>
        <v/>
      </c>
      <c r="K103" s="375" t="str">
        <f t="shared" si="15"/>
        <v/>
      </c>
      <c r="L103" s="58" t="str">
        <f t="shared" si="16"/>
        <v/>
      </c>
      <c r="M103" s="376" t="str">
        <f t="shared" si="17"/>
        <v/>
      </c>
      <c r="N103" s="349" t="b">
        <f t="shared" si="18"/>
        <v>0</v>
      </c>
      <c r="O103" s="377">
        <f t="shared" si="19"/>
        <v>1</v>
      </c>
    </row>
    <row r="104" spans="1:15">
      <c r="A104" s="143">
        <v>95</v>
      </c>
      <c r="B104" s="6"/>
      <c r="C104" s="6"/>
      <c r="D104" s="6"/>
      <c r="E104" s="6"/>
      <c r="F104" s="216"/>
      <c r="G104" s="216"/>
      <c r="H104" s="216"/>
      <c r="I104" s="16" t="str">
        <f t="shared" si="13"/>
        <v/>
      </c>
      <c r="J104" s="16" t="str">
        <f t="shared" si="14"/>
        <v/>
      </c>
      <c r="K104" s="375" t="str">
        <f t="shared" si="15"/>
        <v/>
      </c>
      <c r="L104" s="58" t="str">
        <f t="shared" si="16"/>
        <v/>
      </c>
      <c r="M104" s="376" t="str">
        <f t="shared" si="17"/>
        <v/>
      </c>
      <c r="N104" s="349" t="b">
        <f t="shared" si="18"/>
        <v>0</v>
      </c>
      <c r="O104" s="377">
        <f t="shared" si="19"/>
        <v>1</v>
      </c>
    </row>
    <row r="105" spans="1:15">
      <c r="A105" s="143">
        <v>96</v>
      </c>
      <c r="B105" s="6"/>
      <c r="C105" s="6"/>
      <c r="D105" s="6"/>
      <c r="E105" s="6"/>
      <c r="F105" s="216"/>
      <c r="G105" s="216"/>
      <c r="H105" s="216"/>
      <c r="I105" s="16" t="str">
        <f t="shared" si="13"/>
        <v/>
      </c>
      <c r="J105" s="16" t="str">
        <f t="shared" si="14"/>
        <v/>
      </c>
      <c r="K105" s="375" t="str">
        <f t="shared" si="15"/>
        <v/>
      </c>
      <c r="L105" s="58" t="str">
        <f t="shared" si="16"/>
        <v/>
      </c>
      <c r="M105" s="376" t="str">
        <f t="shared" si="17"/>
        <v/>
      </c>
      <c r="N105" s="349" t="b">
        <f t="shared" si="18"/>
        <v>0</v>
      </c>
      <c r="O105" s="377">
        <f t="shared" si="19"/>
        <v>1</v>
      </c>
    </row>
    <row r="106" spans="1:15">
      <c r="A106" s="143">
        <v>97</v>
      </c>
      <c r="B106" s="6"/>
      <c r="C106" s="6"/>
      <c r="D106" s="6"/>
      <c r="E106" s="6"/>
      <c r="F106" s="216"/>
      <c r="G106" s="216"/>
      <c r="H106" s="216"/>
      <c r="I106" s="16" t="str">
        <f t="shared" si="13"/>
        <v/>
      </c>
      <c r="J106" s="16" t="str">
        <f t="shared" si="14"/>
        <v/>
      </c>
      <c r="K106" s="375" t="str">
        <f t="shared" si="15"/>
        <v/>
      </c>
      <c r="L106" s="58" t="str">
        <f t="shared" si="16"/>
        <v/>
      </c>
      <c r="M106" s="376" t="str">
        <f t="shared" si="17"/>
        <v/>
      </c>
      <c r="N106" s="349" t="b">
        <f t="shared" si="18"/>
        <v>0</v>
      </c>
      <c r="O106" s="377">
        <f t="shared" si="19"/>
        <v>1</v>
      </c>
    </row>
    <row r="107" spans="1:15">
      <c r="A107" s="143">
        <v>98</v>
      </c>
      <c r="B107" s="6"/>
      <c r="C107" s="6"/>
      <c r="D107" s="6"/>
      <c r="E107" s="6"/>
      <c r="F107" s="216"/>
      <c r="G107" s="216"/>
      <c r="H107" s="216"/>
      <c r="I107" s="16" t="str">
        <f t="shared" si="13"/>
        <v/>
      </c>
      <c r="J107" s="16" t="str">
        <f t="shared" si="14"/>
        <v/>
      </c>
      <c r="K107" s="375" t="str">
        <f t="shared" si="15"/>
        <v/>
      </c>
      <c r="L107" s="58" t="str">
        <f t="shared" si="16"/>
        <v/>
      </c>
      <c r="M107" s="376" t="str">
        <f t="shared" si="17"/>
        <v/>
      </c>
      <c r="N107" s="349" t="b">
        <f t="shared" si="18"/>
        <v>0</v>
      </c>
      <c r="O107" s="377">
        <f t="shared" si="19"/>
        <v>1</v>
      </c>
    </row>
    <row r="108" spans="1:15">
      <c r="A108" s="143">
        <v>99</v>
      </c>
      <c r="B108" s="6"/>
      <c r="C108" s="6"/>
      <c r="D108" s="6"/>
      <c r="E108" s="6"/>
      <c r="F108" s="216"/>
      <c r="G108" s="216"/>
      <c r="H108" s="216"/>
      <c r="I108" s="16" t="str">
        <f t="shared" si="13"/>
        <v/>
      </c>
      <c r="J108" s="16" t="str">
        <f t="shared" si="14"/>
        <v/>
      </c>
      <c r="K108" s="375" t="str">
        <f t="shared" si="15"/>
        <v/>
      </c>
      <c r="L108" s="58" t="str">
        <f t="shared" si="16"/>
        <v/>
      </c>
      <c r="M108" s="376" t="str">
        <f t="shared" si="17"/>
        <v/>
      </c>
      <c r="N108" s="349" t="b">
        <f t="shared" si="18"/>
        <v>0</v>
      </c>
      <c r="O108" s="377">
        <f t="shared" si="19"/>
        <v>1</v>
      </c>
    </row>
    <row r="109" spans="1:15">
      <c r="A109" s="143">
        <v>100</v>
      </c>
      <c r="B109" s="6"/>
      <c r="C109" s="6"/>
      <c r="D109" s="6"/>
      <c r="E109" s="6"/>
      <c r="F109" s="216"/>
      <c r="G109" s="216"/>
      <c r="H109" s="216"/>
      <c r="I109" s="16" t="str">
        <f t="shared" si="13"/>
        <v/>
      </c>
      <c r="J109" s="16" t="str">
        <f t="shared" si="14"/>
        <v/>
      </c>
      <c r="K109" s="375" t="str">
        <f t="shared" si="15"/>
        <v/>
      </c>
      <c r="L109" s="58" t="str">
        <f t="shared" si="16"/>
        <v/>
      </c>
      <c r="M109" s="376" t="str">
        <f t="shared" si="17"/>
        <v/>
      </c>
      <c r="N109" s="349" t="b">
        <f t="shared" si="18"/>
        <v>0</v>
      </c>
      <c r="O109" s="377">
        <f t="shared" si="19"/>
        <v>1</v>
      </c>
    </row>
    <row r="110" spans="1:15">
      <c r="A110" s="143">
        <v>101</v>
      </c>
      <c r="B110" s="144"/>
      <c r="C110" s="144"/>
      <c r="D110" s="144"/>
      <c r="E110" s="144"/>
      <c r="F110" s="146"/>
      <c r="G110" s="144"/>
      <c r="H110" s="145"/>
      <c r="I110" s="16" t="str">
        <f t="shared" si="13"/>
        <v/>
      </c>
      <c r="J110" s="16" t="str">
        <f t="shared" si="14"/>
        <v/>
      </c>
    </row>
    <row r="111" spans="1:15">
      <c r="A111" s="143">
        <v>102</v>
      </c>
      <c r="B111" s="144"/>
      <c r="C111" s="144"/>
      <c r="D111" s="144"/>
      <c r="E111" s="144"/>
      <c r="F111" s="146"/>
      <c r="G111" s="144"/>
      <c r="H111" s="145"/>
      <c r="I111" s="16" t="str">
        <f t="shared" si="13"/>
        <v/>
      </c>
      <c r="J111" s="16" t="str">
        <f t="shared" si="14"/>
        <v/>
      </c>
    </row>
    <row r="112" spans="1:15">
      <c r="A112" s="143">
        <v>103</v>
      </c>
      <c r="B112" s="144"/>
      <c r="C112" s="144"/>
      <c r="D112" s="144"/>
      <c r="E112" s="144"/>
      <c r="F112" s="146"/>
      <c r="G112" s="144"/>
      <c r="H112" s="145"/>
      <c r="I112" s="16" t="str">
        <f t="shared" si="13"/>
        <v/>
      </c>
      <c r="J112" s="16" t="str">
        <f t="shared" si="14"/>
        <v/>
      </c>
    </row>
    <row r="113" spans="1:10">
      <c r="A113" s="143">
        <v>104</v>
      </c>
      <c r="B113" s="144"/>
      <c r="C113" s="144"/>
      <c r="D113" s="144"/>
      <c r="E113" s="144"/>
      <c r="F113" s="146"/>
      <c r="G113" s="144"/>
      <c r="H113" s="145"/>
      <c r="I113" s="16" t="str">
        <f t="shared" si="13"/>
        <v/>
      </c>
      <c r="J113" s="16" t="str">
        <f t="shared" si="14"/>
        <v/>
      </c>
    </row>
    <row r="114" spans="1:10">
      <c r="A114" s="143">
        <v>105</v>
      </c>
      <c r="B114" s="144"/>
      <c r="C114" s="144"/>
      <c r="D114" s="144"/>
      <c r="E114" s="144"/>
      <c r="F114" s="146"/>
      <c r="G114" s="144"/>
      <c r="H114" s="145"/>
      <c r="I114" s="16" t="str">
        <f t="shared" si="13"/>
        <v/>
      </c>
      <c r="J114" s="16" t="str">
        <f t="shared" si="14"/>
        <v/>
      </c>
    </row>
    <row r="115" spans="1:10">
      <c r="A115" s="143">
        <v>106</v>
      </c>
      <c r="B115" s="144"/>
      <c r="C115" s="144"/>
      <c r="D115" s="144"/>
      <c r="E115" s="144"/>
      <c r="F115" s="146"/>
      <c r="G115" s="144"/>
      <c r="H115" s="145"/>
      <c r="I115" s="16" t="str">
        <f t="shared" si="13"/>
        <v/>
      </c>
      <c r="J115" s="16" t="str">
        <f t="shared" si="14"/>
        <v/>
      </c>
    </row>
    <row r="116" spans="1:10">
      <c r="A116" s="143">
        <v>107</v>
      </c>
      <c r="B116" s="144"/>
      <c r="C116" s="144"/>
      <c r="D116" s="144"/>
      <c r="E116" s="144"/>
      <c r="F116" s="146"/>
      <c r="G116" s="144"/>
      <c r="H116" s="145"/>
      <c r="I116" s="16" t="str">
        <f t="shared" si="13"/>
        <v/>
      </c>
      <c r="J116" s="16" t="str">
        <f t="shared" si="14"/>
        <v/>
      </c>
    </row>
    <row r="117" spans="1:10">
      <c r="A117" s="143">
        <v>108</v>
      </c>
      <c r="B117" s="144"/>
      <c r="C117" s="144"/>
      <c r="D117" s="144"/>
      <c r="E117" s="144"/>
      <c r="F117" s="146"/>
      <c r="G117" s="144"/>
      <c r="H117" s="145"/>
      <c r="I117" s="16" t="str">
        <f t="shared" si="13"/>
        <v/>
      </c>
      <c r="J117" s="16" t="str">
        <f t="shared" si="14"/>
        <v/>
      </c>
    </row>
    <row r="118" spans="1:10">
      <c r="A118" s="143">
        <v>109</v>
      </c>
      <c r="B118" s="144"/>
      <c r="C118" s="144"/>
      <c r="D118" s="144"/>
      <c r="E118" s="144"/>
      <c r="F118" s="146"/>
      <c r="G118" s="144"/>
      <c r="H118" s="145"/>
      <c r="I118" s="16" t="str">
        <f t="shared" si="13"/>
        <v/>
      </c>
      <c r="J118" s="16" t="str">
        <f t="shared" si="14"/>
        <v/>
      </c>
    </row>
    <row r="119" spans="1:10">
      <c r="A119" s="143">
        <v>110</v>
      </c>
      <c r="B119" s="144"/>
      <c r="C119" s="144"/>
      <c r="D119" s="144"/>
      <c r="E119" s="144"/>
      <c r="F119" s="146"/>
      <c r="G119" s="144"/>
      <c r="H119" s="145"/>
      <c r="I119" s="16" t="str">
        <f t="shared" si="13"/>
        <v/>
      </c>
      <c r="J119" s="16" t="str">
        <f t="shared" si="14"/>
        <v/>
      </c>
    </row>
    <row r="120" spans="1:10">
      <c r="A120" s="143">
        <v>111</v>
      </c>
      <c r="B120" s="144"/>
      <c r="C120" s="144"/>
      <c r="D120" s="144"/>
      <c r="E120" s="144"/>
      <c r="F120" s="146"/>
      <c r="G120" s="144"/>
      <c r="H120" s="145"/>
      <c r="I120" s="16" t="str">
        <f t="shared" si="13"/>
        <v/>
      </c>
      <c r="J120" s="16" t="str">
        <f t="shared" si="14"/>
        <v/>
      </c>
    </row>
    <row r="121" spans="1:10">
      <c r="A121" s="143">
        <v>112</v>
      </c>
      <c r="B121" s="144"/>
      <c r="C121" s="144"/>
      <c r="D121" s="144"/>
      <c r="E121" s="144"/>
      <c r="F121" s="146"/>
      <c r="G121" s="144"/>
      <c r="H121" s="145"/>
      <c r="I121" s="16" t="str">
        <f t="shared" si="13"/>
        <v/>
      </c>
      <c r="J121" s="16" t="str">
        <f t="shared" si="14"/>
        <v/>
      </c>
    </row>
    <row r="122" spans="1:10">
      <c r="A122" s="143">
        <v>113</v>
      </c>
      <c r="B122" s="144"/>
      <c r="C122" s="144"/>
      <c r="D122" s="144"/>
      <c r="E122" s="144"/>
      <c r="F122" s="146"/>
      <c r="G122" s="144"/>
      <c r="H122" s="145"/>
      <c r="I122" s="16" t="str">
        <f t="shared" si="13"/>
        <v/>
      </c>
      <c r="J122" s="16" t="str">
        <f t="shared" si="14"/>
        <v/>
      </c>
    </row>
    <row r="123" spans="1:10">
      <c r="A123" s="143">
        <v>114</v>
      </c>
      <c r="B123" s="144"/>
      <c r="C123" s="144"/>
      <c r="D123" s="144"/>
      <c r="E123" s="144"/>
      <c r="F123" s="146"/>
      <c r="G123" s="144"/>
      <c r="H123" s="145"/>
      <c r="I123" s="16" t="str">
        <f t="shared" si="13"/>
        <v/>
      </c>
      <c r="J123" s="16" t="str">
        <f t="shared" si="14"/>
        <v/>
      </c>
    </row>
    <row r="124" spans="1:10">
      <c r="A124" s="143">
        <v>115</v>
      </c>
      <c r="B124" s="144"/>
      <c r="C124" s="144"/>
      <c r="D124" s="144"/>
      <c r="E124" s="144"/>
      <c r="F124" s="146"/>
      <c r="G124" s="144"/>
      <c r="H124" s="145"/>
      <c r="I124" s="16" t="str">
        <f t="shared" si="13"/>
        <v/>
      </c>
      <c r="J124" s="16" t="str">
        <f t="shared" si="14"/>
        <v/>
      </c>
    </row>
    <row r="125" spans="1:10">
      <c r="A125" s="143">
        <v>116</v>
      </c>
      <c r="B125" s="144"/>
      <c r="C125" s="144"/>
      <c r="D125" s="144"/>
      <c r="E125" s="144"/>
      <c r="F125" s="146"/>
      <c r="G125" s="144"/>
      <c r="H125" s="145"/>
      <c r="I125" s="16" t="str">
        <f t="shared" si="13"/>
        <v/>
      </c>
      <c r="J125" s="16" t="str">
        <f t="shared" si="14"/>
        <v/>
      </c>
    </row>
    <row r="126" spans="1:10">
      <c r="A126" s="143">
        <v>117</v>
      </c>
      <c r="B126" s="144"/>
      <c r="C126" s="144"/>
      <c r="D126" s="144"/>
      <c r="E126" s="144"/>
      <c r="F126" s="146"/>
      <c r="G126" s="144"/>
      <c r="H126" s="145"/>
      <c r="I126" s="16" t="str">
        <f t="shared" si="13"/>
        <v/>
      </c>
      <c r="J126" s="16" t="str">
        <f t="shared" si="14"/>
        <v/>
      </c>
    </row>
    <row r="127" spans="1:10">
      <c r="A127" s="143">
        <v>118</v>
      </c>
      <c r="B127" s="144"/>
      <c r="C127" s="144"/>
      <c r="D127" s="144"/>
      <c r="E127" s="144"/>
      <c r="F127" s="146"/>
      <c r="G127" s="144"/>
      <c r="H127" s="145"/>
      <c r="I127" s="16" t="str">
        <f t="shared" si="13"/>
        <v/>
      </c>
      <c r="J127" s="16" t="str">
        <f t="shared" si="14"/>
        <v/>
      </c>
    </row>
    <row r="128" spans="1:10">
      <c r="A128" s="143">
        <v>119</v>
      </c>
      <c r="B128" s="144"/>
      <c r="C128" s="144"/>
      <c r="D128" s="144"/>
      <c r="E128" s="144"/>
      <c r="F128" s="146"/>
      <c r="G128" s="144"/>
      <c r="H128" s="145"/>
      <c r="I128" s="16" t="str">
        <f t="shared" si="13"/>
        <v/>
      </c>
      <c r="J128" s="16" t="str">
        <f t="shared" si="14"/>
        <v/>
      </c>
    </row>
    <row r="129" spans="1:10">
      <c r="A129" s="143">
        <v>120</v>
      </c>
      <c r="B129" s="144"/>
      <c r="C129" s="144"/>
      <c r="D129" s="144"/>
      <c r="E129" s="144"/>
      <c r="F129" s="146"/>
      <c r="G129" s="144"/>
      <c r="H129" s="145"/>
      <c r="I129" s="16" t="str">
        <f t="shared" si="13"/>
        <v/>
      </c>
      <c r="J129" s="16" t="str">
        <f t="shared" si="14"/>
        <v/>
      </c>
    </row>
    <row r="130" spans="1:10">
      <c r="A130" s="143">
        <v>121</v>
      </c>
      <c r="B130" s="144"/>
      <c r="C130" s="144"/>
      <c r="D130" s="144"/>
      <c r="E130" s="144"/>
      <c r="F130" s="146"/>
      <c r="G130" s="144"/>
      <c r="H130" s="145"/>
      <c r="I130" s="16" t="str">
        <f t="shared" si="13"/>
        <v/>
      </c>
      <c r="J130" s="16" t="str">
        <f t="shared" si="14"/>
        <v/>
      </c>
    </row>
    <row r="131" spans="1:10">
      <c r="A131" s="143">
        <v>122</v>
      </c>
      <c r="B131" s="144"/>
      <c r="C131" s="144"/>
      <c r="D131" s="144"/>
      <c r="E131" s="144"/>
      <c r="F131" s="146"/>
      <c r="G131" s="144"/>
      <c r="H131" s="145"/>
      <c r="I131" s="16" t="str">
        <f t="shared" si="13"/>
        <v/>
      </c>
      <c r="J131" s="16" t="str">
        <f t="shared" si="14"/>
        <v/>
      </c>
    </row>
    <row r="132" spans="1:10">
      <c r="A132" s="143">
        <v>123</v>
      </c>
      <c r="B132" s="144"/>
      <c r="C132" s="144"/>
      <c r="D132" s="144"/>
      <c r="E132" s="144"/>
      <c r="F132" s="146"/>
      <c r="G132" s="144"/>
      <c r="H132" s="145"/>
      <c r="I132" s="16" t="str">
        <f t="shared" si="13"/>
        <v/>
      </c>
      <c r="J132" s="16" t="str">
        <f t="shared" si="14"/>
        <v/>
      </c>
    </row>
    <row r="133" spans="1:10">
      <c r="A133" s="143">
        <v>124</v>
      </c>
      <c r="B133" s="144"/>
      <c r="C133" s="144"/>
      <c r="D133" s="144"/>
      <c r="E133" s="144"/>
      <c r="F133" s="146"/>
      <c r="G133" s="144"/>
      <c r="H133" s="145"/>
      <c r="I133" s="16" t="str">
        <f t="shared" si="13"/>
        <v/>
      </c>
      <c r="J133" s="16" t="str">
        <f t="shared" si="14"/>
        <v/>
      </c>
    </row>
    <row r="134" spans="1:10">
      <c r="A134" s="143">
        <v>125</v>
      </c>
      <c r="B134" s="144"/>
      <c r="C134" s="144"/>
      <c r="D134" s="144"/>
      <c r="E134" s="144"/>
      <c r="F134" s="146"/>
      <c r="G134" s="144"/>
      <c r="H134" s="145"/>
      <c r="I134" s="16" t="str">
        <f t="shared" si="13"/>
        <v/>
      </c>
      <c r="J134" s="16" t="str">
        <f t="shared" si="14"/>
        <v/>
      </c>
    </row>
    <row r="135" spans="1:10">
      <c r="A135" s="143">
        <v>126</v>
      </c>
      <c r="B135" s="144"/>
      <c r="C135" s="144"/>
      <c r="D135" s="144"/>
      <c r="E135" s="144"/>
      <c r="F135" s="146"/>
      <c r="G135" s="144"/>
      <c r="H135" s="145"/>
      <c r="I135" s="16" t="str">
        <f t="shared" si="13"/>
        <v/>
      </c>
      <c r="J135" s="16" t="str">
        <f t="shared" si="14"/>
        <v/>
      </c>
    </row>
    <row r="136" spans="1:10">
      <c r="A136" s="143">
        <v>127</v>
      </c>
      <c r="B136" s="144"/>
      <c r="C136" s="144"/>
      <c r="D136" s="144"/>
      <c r="E136" s="144"/>
      <c r="F136" s="146"/>
      <c r="G136" s="144"/>
      <c r="H136" s="145"/>
      <c r="I136" s="16" t="str">
        <f t="shared" si="13"/>
        <v/>
      </c>
      <c r="J136" s="16" t="str">
        <f t="shared" si="14"/>
        <v/>
      </c>
    </row>
    <row r="137" spans="1:10">
      <c r="A137" s="143">
        <v>128</v>
      </c>
      <c r="B137" s="144"/>
      <c r="C137" s="144"/>
      <c r="D137" s="144"/>
      <c r="E137" s="144"/>
      <c r="F137" s="146"/>
      <c r="G137" s="144"/>
      <c r="H137" s="145"/>
      <c r="I137" s="16" t="str">
        <f t="shared" si="13"/>
        <v/>
      </c>
      <c r="J137" s="16" t="str">
        <f t="shared" si="14"/>
        <v/>
      </c>
    </row>
    <row r="138" spans="1:10">
      <c r="A138" s="143">
        <v>129</v>
      </c>
      <c r="B138" s="144"/>
      <c r="C138" s="144"/>
      <c r="D138" s="144"/>
      <c r="E138" s="144"/>
      <c r="F138" s="146"/>
      <c r="G138" s="144"/>
      <c r="H138" s="145"/>
      <c r="I138" s="16" t="str">
        <f t="shared" ref="I138:I201" si="20">IF(OR($B138="",$C138="",$D138="",$E138="",$F138&lt;an_initial,$F138&gt;an_final,$N138=FALSE),"",EBOOK/O138)</f>
        <v/>
      </c>
      <c r="J138" s="16" t="str">
        <f t="shared" ref="J138:J201" si="21">IF(OR($B138="",$C138="",$D138="",$E138="",$F138="",$F138&gt;an_final,$N138=FALSE),"",EBOOK/O138)</f>
        <v/>
      </c>
    </row>
    <row r="139" spans="1:10">
      <c r="A139" s="143">
        <v>130</v>
      </c>
      <c r="B139" s="144"/>
      <c r="C139" s="144"/>
      <c r="D139" s="144"/>
      <c r="E139" s="144"/>
      <c r="F139" s="146"/>
      <c r="G139" s="144"/>
      <c r="H139" s="145"/>
      <c r="I139" s="16" t="str">
        <f t="shared" si="20"/>
        <v/>
      </c>
      <c r="J139" s="16" t="str">
        <f t="shared" si="21"/>
        <v/>
      </c>
    </row>
    <row r="140" spans="1:10">
      <c r="A140" s="143">
        <v>131</v>
      </c>
      <c r="B140" s="144"/>
      <c r="C140" s="144"/>
      <c r="D140" s="144"/>
      <c r="E140" s="144"/>
      <c r="F140" s="146"/>
      <c r="G140" s="144"/>
      <c r="H140" s="145"/>
      <c r="I140" s="16" t="str">
        <f t="shared" si="20"/>
        <v/>
      </c>
      <c r="J140" s="16" t="str">
        <f t="shared" si="21"/>
        <v/>
      </c>
    </row>
    <row r="141" spans="1:10">
      <c r="A141" s="143">
        <v>132</v>
      </c>
      <c r="B141" s="144"/>
      <c r="C141" s="144"/>
      <c r="D141" s="144"/>
      <c r="E141" s="144"/>
      <c r="F141" s="146"/>
      <c r="G141" s="144"/>
      <c r="H141" s="145"/>
      <c r="I141" s="16" t="str">
        <f t="shared" si="20"/>
        <v/>
      </c>
      <c r="J141" s="16" t="str">
        <f t="shared" si="21"/>
        <v/>
      </c>
    </row>
    <row r="142" spans="1:10">
      <c r="A142" s="143">
        <v>133</v>
      </c>
      <c r="B142" s="144"/>
      <c r="C142" s="144"/>
      <c r="D142" s="144"/>
      <c r="E142" s="144"/>
      <c r="F142" s="146"/>
      <c r="G142" s="144"/>
      <c r="H142" s="145"/>
      <c r="I142" s="16" t="str">
        <f t="shared" si="20"/>
        <v/>
      </c>
      <c r="J142" s="16" t="str">
        <f t="shared" si="21"/>
        <v/>
      </c>
    </row>
    <row r="143" spans="1:10">
      <c r="A143" s="143">
        <v>134</v>
      </c>
      <c r="B143" s="144"/>
      <c r="C143" s="144"/>
      <c r="D143" s="144"/>
      <c r="E143" s="144"/>
      <c r="F143" s="146"/>
      <c r="G143" s="144"/>
      <c r="H143" s="145"/>
      <c r="I143" s="16" t="str">
        <f t="shared" si="20"/>
        <v/>
      </c>
      <c r="J143" s="16" t="str">
        <f t="shared" si="21"/>
        <v/>
      </c>
    </row>
    <row r="144" spans="1:10">
      <c r="A144" s="143">
        <v>135</v>
      </c>
      <c r="B144" s="144"/>
      <c r="C144" s="144"/>
      <c r="D144" s="144"/>
      <c r="E144" s="144"/>
      <c r="F144" s="146"/>
      <c r="G144" s="144"/>
      <c r="H144" s="145"/>
      <c r="I144" s="16" t="str">
        <f t="shared" si="20"/>
        <v/>
      </c>
      <c r="J144" s="16" t="str">
        <f t="shared" si="21"/>
        <v/>
      </c>
    </row>
    <row r="145" spans="1:10">
      <c r="A145" s="143">
        <v>136</v>
      </c>
      <c r="B145" s="144"/>
      <c r="C145" s="144"/>
      <c r="D145" s="144"/>
      <c r="E145" s="144"/>
      <c r="F145" s="146"/>
      <c r="G145" s="144"/>
      <c r="H145" s="145"/>
      <c r="I145" s="16" t="str">
        <f t="shared" si="20"/>
        <v/>
      </c>
      <c r="J145" s="16" t="str">
        <f t="shared" si="21"/>
        <v/>
      </c>
    </row>
    <row r="146" spans="1:10">
      <c r="A146" s="143">
        <v>137</v>
      </c>
      <c r="B146" s="144"/>
      <c r="C146" s="144"/>
      <c r="D146" s="144"/>
      <c r="E146" s="144"/>
      <c r="F146" s="146"/>
      <c r="G146" s="144"/>
      <c r="H146" s="145"/>
      <c r="I146" s="16" t="str">
        <f t="shared" si="20"/>
        <v/>
      </c>
      <c r="J146" s="16" t="str">
        <f t="shared" si="21"/>
        <v/>
      </c>
    </row>
    <row r="147" spans="1:10">
      <c r="A147" s="143">
        <v>138</v>
      </c>
      <c r="B147" s="144"/>
      <c r="C147" s="144"/>
      <c r="D147" s="144"/>
      <c r="E147" s="144"/>
      <c r="F147" s="146"/>
      <c r="G147" s="144"/>
      <c r="H147" s="145"/>
      <c r="I147" s="16" t="str">
        <f t="shared" si="20"/>
        <v/>
      </c>
      <c r="J147" s="16" t="str">
        <f t="shared" si="21"/>
        <v/>
      </c>
    </row>
    <row r="148" spans="1:10">
      <c r="A148" s="143">
        <v>139</v>
      </c>
      <c r="B148" s="144"/>
      <c r="C148" s="144"/>
      <c r="D148" s="144"/>
      <c r="E148" s="144"/>
      <c r="F148" s="146"/>
      <c r="G148" s="144"/>
      <c r="H148" s="145"/>
      <c r="I148" s="16" t="str">
        <f t="shared" si="20"/>
        <v/>
      </c>
      <c r="J148" s="16" t="str">
        <f t="shared" si="21"/>
        <v/>
      </c>
    </row>
    <row r="149" spans="1:10">
      <c r="A149" s="143">
        <v>140</v>
      </c>
      <c r="B149" s="144"/>
      <c r="C149" s="144"/>
      <c r="D149" s="144"/>
      <c r="E149" s="144"/>
      <c r="F149" s="146"/>
      <c r="G149" s="144"/>
      <c r="H149" s="145"/>
      <c r="I149" s="16" t="str">
        <f t="shared" si="20"/>
        <v/>
      </c>
      <c r="J149" s="16" t="str">
        <f t="shared" si="21"/>
        <v/>
      </c>
    </row>
    <row r="150" spans="1:10">
      <c r="A150" s="143">
        <v>141</v>
      </c>
      <c r="B150" s="144"/>
      <c r="C150" s="144"/>
      <c r="D150" s="144"/>
      <c r="E150" s="144"/>
      <c r="F150" s="146"/>
      <c r="G150" s="144"/>
      <c r="H150" s="145"/>
      <c r="I150" s="16" t="str">
        <f t="shared" si="20"/>
        <v/>
      </c>
      <c r="J150" s="16" t="str">
        <f t="shared" si="21"/>
        <v/>
      </c>
    </row>
    <row r="151" spans="1:10">
      <c r="A151" s="143">
        <v>142</v>
      </c>
      <c r="B151" s="144"/>
      <c r="C151" s="144"/>
      <c r="D151" s="144"/>
      <c r="E151" s="144"/>
      <c r="F151" s="146"/>
      <c r="G151" s="144"/>
      <c r="H151" s="145"/>
      <c r="I151" s="16" t="str">
        <f t="shared" si="20"/>
        <v/>
      </c>
      <c r="J151" s="16" t="str">
        <f t="shared" si="21"/>
        <v/>
      </c>
    </row>
    <row r="152" spans="1:10">
      <c r="A152" s="143">
        <v>143</v>
      </c>
      <c r="B152" s="144"/>
      <c r="C152" s="144"/>
      <c r="D152" s="144"/>
      <c r="E152" s="144"/>
      <c r="F152" s="146"/>
      <c r="G152" s="144"/>
      <c r="H152" s="145"/>
      <c r="I152" s="16" t="str">
        <f t="shared" si="20"/>
        <v/>
      </c>
      <c r="J152" s="16" t="str">
        <f t="shared" si="21"/>
        <v/>
      </c>
    </row>
    <row r="153" spans="1:10">
      <c r="A153" s="143">
        <v>144</v>
      </c>
      <c r="B153" s="144"/>
      <c r="C153" s="144"/>
      <c r="D153" s="144"/>
      <c r="E153" s="144"/>
      <c r="F153" s="146"/>
      <c r="G153" s="144"/>
      <c r="H153" s="145"/>
      <c r="I153" s="16" t="str">
        <f t="shared" si="20"/>
        <v/>
      </c>
      <c r="J153" s="16" t="str">
        <f t="shared" si="21"/>
        <v/>
      </c>
    </row>
    <row r="154" spans="1:10">
      <c r="A154" s="143">
        <v>145</v>
      </c>
      <c r="B154" s="144"/>
      <c r="C154" s="144"/>
      <c r="D154" s="144"/>
      <c r="E154" s="144"/>
      <c r="F154" s="146"/>
      <c r="G154" s="144"/>
      <c r="H154" s="145"/>
      <c r="I154" s="16" t="str">
        <f t="shared" si="20"/>
        <v/>
      </c>
      <c r="J154" s="16" t="str">
        <f t="shared" si="21"/>
        <v/>
      </c>
    </row>
    <row r="155" spans="1:10">
      <c r="A155" s="143">
        <v>146</v>
      </c>
      <c r="B155" s="144"/>
      <c r="C155" s="144"/>
      <c r="D155" s="144"/>
      <c r="E155" s="144"/>
      <c r="F155" s="146"/>
      <c r="G155" s="144"/>
      <c r="H155" s="145"/>
      <c r="I155" s="16" t="str">
        <f t="shared" si="20"/>
        <v/>
      </c>
      <c r="J155" s="16" t="str">
        <f t="shared" si="21"/>
        <v/>
      </c>
    </row>
    <row r="156" spans="1:10">
      <c r="A156" s="143">
        <v>147</v>
      </c>
      <c r="B156" s="144"/>
      <c r="C156" s="144"/>
      <c r="D156" s="144"/>
      <c r="E156" s="144"/>
      <c r="F156" s="146"/>
      <c r="G156" s="144"/>
      <c r="H156" s="145"/>
      <c r="I156" s="16" t="str">
        <f t="shared" si="20"/>
        <v/>
      </c>
      <c r="J156" s="16" t="str">
        <f t="shared" si="21"/>
        <v/>
      </c>
    </row>
    <row r="157" spans="1:10">
      <c r="A157" s="143">
        <v>148</v>
      </c>
      <c r="B157" s="144"/>
      <c r="C157" s="144"/>
      <c r="D157" s="144"/>
      <c r="E157" s="144"/>
      <c r="F157" s="146"/>
      <c r="G157" s="144"/>
      <c r="H157" s="145"/>
      <c r="I157" s="16" t="str">
        <f t="shared" si="20"/>
        <v/>
      </c>
      <c r="J157" s="16" t="str">
        <f t="shared" si="21"/>
        <v/>
      </c>
    </row>
    <row r="158" spans="1:10">
      <c r="A158" s="143">
        <v>149</v>
      </c>
      <c r="B158" s="144"/>
      <c r="C158" s="144"/>
      <c r="D158" s="144"/>
      <c r="E158" s="144"/>
      <c r="F158" s="146"/>
      <c r="G158" s="144"/>
      <c r="H158" s="145"/>
      <c r="I158" s="16" t="str">
        <f t="shared" si="20"/>
        <v/>
      </c>
      <c r="J158" s="16" t="str">
        <f t="shared" si="21"/>
        <v/>
      </c>
    </row>
    <row r="159" spans="1:10">
      <c r="A159" s="143">
        <v>150</v>
      </c>
      <c r="B159" s="144"/>
      <c r="C159" s="144"/>
      <c r="D159" s="144"/>
      <c r="E159" s="144"/>
      <c r="F159" s="146"/>
      <c r="G159" s="144"/>
      <c r="H159" s="145"/>
      <c r="I159" s="16" t="str">
        <f t="shared" si="20"/>
        <v/>
      </c>
      <c r="J159" s="16" t="str">
        <f t="shared" si="21"/>
        <v/>
      </c>
    </row>
    <row r="160" spans="1:10">
      <c r="A160" s="143">
        <v>151</v>
      </c>
      <c r="B160" s="144"/>
      <c r="C160" s="144"/>
      <c r="D160" s="144"/>
      <c r="E160" s="144"/>
      <c r="F160" s="146"/>
      <c r="G160" s="144"/>
      <c r="H160" s="145"/>
      <c r="I160" s="16" t="str">
        <f t="shared" si="20"/>
        <v/>
      </c>
      <c r="J160" s="16" t="str">
        <f t="shared" si="21"/>
        <v/>
      </c>
    </row>
    <row r="161" spans="1:10">
      <c r="A161" s="143">
        <v>152</v>
      </c>
      <c r="B161" s="144"/>
      <c r="C161" s="144"/>
      <c r="D161" s="144"/>
      <c r="E161" s="144"/>
      <c r="F161" s="146"/>
      <c r="G161" s="144"/>
      <c r="H161" s="145"/>
      <c r="I161" s="16" t="str">
        <f t="shared" si="20"/>
        <v/>
      </c>
      <c r="J161" s="16" t="str">
        <f t="shared" si="21"/>
        <v/>
      </c>
    </row>
    <row r="162" spans="1:10">
      <c r="A162" s="143">
        <v>153</v>
      </c>
      <c r="B162" s="144"/>
      <c r="C162" s="144"/>
      <c r="D162" s="144"/>
      <c r="E162" s="144"/>
      <c r="F162" s="146"/>
      <c r="G162" s="144"/>
      <c r="H162" s="145"/>
      <c r="I162" s="16" t="str">
        <f t="shared" si="20"/>
        <v/>
      </c>
      <c r="J162" s="16" t="str">
        <f t="shared" si="21"/>
        <v/>
      </c>
    </row>
    <row r="163" spans="1:10">
      <c r="A163" s="143">
        <v>154</v>
      </c>
      <c r="B163" s="144"/>
      <c r="C163" s="144"/>
      <c r="D163" s="144"/>
      <c r="E163" s="144"/>
      <c r="F163" s="146"/>
      <c r="G163" s="144"/>
      <c r="H163" s="145"/>
      <c r="I163" s="16" t="str">
        <f t="shared" si="20"/>
        <v/>
      </c>
      <c r="J163" s="16" t="str">
        <f t="shared" si="21"/>
        <v/>
      </c>
    </row>
    <row r="164" spans="1:10">
      <c r="A164" s="143">
        <v>155</v>
      </c>
      <c r="B164" s="144"/>
      <c r="C164" s="144"/>
      <c r="D164" s="144"/>
      <c r="E164" s="144"/>
      <c r="F164" s="146"/>
      <c r="G164" s="144"/>
      <c r="H164" s="145"/>
      <c r="I164" s="16" t="str">
        <f t="shared" si="20"/>
        <v/>
      </c>
      <c r="J164" s="16" t="str">
        <f t="shared" si="21"/>
        <v/>
      </c>
    </row>
    <row r="165" spans="1:10">
      <c r="A165" s="143">
        <v>156</v>
      </c>
      <c r="B165" s="144"/>
      <c r="C165" s="144"/>
      <c r="D165" s="144"/>
      <c r="E165" s="144"/>
      <c r="F165" s="146"/>
      <c r="G165" s="144"/>
      <c r="H165" s="145"/>
      <c r="I165" s="16" t="str">
        <f t="shared" si="20"/>
        <v/>
      </c>
      <c r="J165" s="16" t="str">
        <f t="shared" si="21"/>
        <v/>
      </c>
    </row>
    <row r="166" spans="1:10">
      <c r="A166" s="143">
        <v>157</v>
      </c>
      <c r="B166" s="144"/>
      <c r="C166" s="144"/>
      <c r="D166" s="144"/>
      <c r="E166" s="144"/>
      <c r="F166" s="146"/>
      <c r="G166" s="144"/>
      <c r="H166" s="145"/>
      <c r="I166" s="16" t="str">
        <f t="shared" si="20"/>
        <v/>
      </c>
      <c r="J166" s="16" t="str">
        <f t="shared" si="21"/>
        <v/>
      </c>
    </row>
    <row r="167" spans="1:10">
      <c r="A167" s="143">
        <v>158</v>
      </c>
      <c r="B167" s="144"/>
      <c r="C167" s="144"/>
      <c r="D167" s="144"/>
      <c r="E167" s="144"/>
      <c r="F167" s="146"/>
      <c r="G167" s="144"/>
      <c r="H167" s="145"/>
      <c r="I167" s="16" t="str">
        <f t="shared" si="20"/>
        <v/>
      </c>
      <c r="J167" s="16" t="str">
        <f t="shared" si="21"/>
        <v/>
      </c>
    </row>
    <row r="168" spans="1:10">
      <c r="A168" s="143">
        <v>159</v>
      </c>
      <c r="B168" s="144"/>
      <c r="C168" s="144"/>
      <c r="D168" s="144"/>
      <c r="E168" s="144"/>
      <c r="F168" s="146"/>
      <c r="G168" s="144"/>
      <c r="H168" s="145"/>
      <c r="I168" s="16" t="str">
        <f t="shared" si="20"/>
        <v/>
      </c>
      <c r="J168" s="16" t="str">
        <f t="shared" si="21"/>
        <v/>
      </c>
    </row>
    <row r="169" spans="1:10">
      <c r="A169" s="143">
        <v>160</v>
      </c>
      <c r="B169" s="144"/>
      <c r="C169" s="144"/>
      <c r="D169" s="144"/>
      <c r="E169" s="144"/>
      <c r="F169" s="146"/>
      <c r="G169" s="144"/>
      <c r="H169" s="145"/>
      <c r="I169" s="16" t="str">
        <f t="shared" si="20"/>
        <v/>
      </c>
      <c r="J169" s="16" t="str">
        <f t="shared" si="21"/>
        <v/>
      </c>
    </row>
    <row r="170" spans="1:10">
      <c r="A170" s="143">
        <v>161</v>
      </c>
      <c r="B170" s="144"/>
      <c r="C170" s="144"/>
      <c r="D170" s="144"/>
      <c r="E170" s="144"/>
      <c r="F170" s="146"/>
      <c r="G170" s="144"/>
      <c r="H170" s="145"/>
      <c r="I170" s="16" t="str">
        <f t="shared" si="20"/>
        <v/>
      </c>
      <c r="J170" s="16" t="str">
        <f t="shared" si="21"/>
        <v/>
      </c>
    </row>
    <row r="171" spans="1:10">
      <c r="A171" s="143">
        <v>162</v>
      </c>
      <c r="B171" s="144"/>
      <c r="C171" s="144"/>
      <c r="D171" s="144"/>
      <c r="E171" s="144"/>
      <c r="F171" s="146"/>
      <c r="G171" s="144"/>
      <c r="H171" s="145"/>
      <c r="I171" s="16" t="str">
        <f t="shared" si="20"/>
        <v/>
      </c>
      <c r="J171" s="16" t="str">
        <f t="shared" si="21"/>
        <v/>
      </c>
    </row>
    <row r="172" spans="1:10">
      <c r="A172" s="143">
        <v>163</v>
      </c>
      <c r="B172" s="144"/>
      <c r="C172" s="144"/>
      <c r="D172" s="144"/>
      <c r="E172" s="144"/>
      <c r="F172" s="146"/>
      <c r="G172" s="144"/>
      <c r="H172" s="145"/>
      <c r="I172" s="16" t="str">
        <f t="shared" si="20"/>
        <v/>
      </c>
      <c r="J172" s="16" t="str">
        <f t="shared" si="21"/>
        <v/>
      </c>
    </row>
    <row r="173" spans="1:10">
      <c r="A173" s="143">
        <v>164</v>
      </c>
      <c r="B173" s="144"/>
      <c r="C173" s="144"/>
      <c r="D173" s="144"/>
      <c r="E173" s="144"/>
      <c r="F173" s="146"/>
      <c r="G173" s="144"/>
      <c r="H173" s="145"/>
      <c r="I173" s="16" t="str">
        <f t="shared" si="20"/>
        <v/>
      </c>
      <c r="J173" s="16" t="str">
        <f t="shared" si="21"/>
        <v/>
      </c>
    </row>
    <row r="174" spans="1:10">
      <c r="A174" s="143">
        <v>165</v>
      </c>
      <c r="B174" s="144"/>
      <c r="C174" s="144"/>
      <c r="D174" s="144"/>
      <c r="E174" s="144"/>
      <c r="F174" s="146"/>
      <c r="G174" s="144"/>
      <c r="H174" s="145"/>
      <c r="I174" s="16" t="str">
        <f t="shared" si="20"/>
        <v/>
      </c>
      <c r="J174" s="16" t="str">
        <f t="shared" si="21"/>
        <v/>
      </c>
    </row>
    <row r="175" spans="1:10">
      <c r="A175" s="143">
        <v>166</v>
      </c>
      <c r="B175" s="144"/>
      <c r="C175" s="144"/>
      <c r="D175" s="144"/>
      <c r="E175" s="144"/>
      <c r="F175" s="146"/>
      <c r="G175" s="144"/>
      <c r="H175" s="145"/>
      <c r="I175" s="16" t="str">
        <f t="shared" si="20"/>
        <v/>
      </c>
      <c r="J175" s="16" t="str">
        <f t="shared" si="21"/>
        <v/>
      </c>
    </row>
    <row r="176" spans="1:10">
      <c r="A176" s="143">
        <v>167</v>
      </c>
      <c r="B176" s="144"/>
      <c r="C176" s="144"/>
      <c r="D176" s="144"/>
      <c r="E176" s="144"/>
      <c r="F176" s="146"/>
      <c r="G176" s="144"/>
      <c r="H176" s="145"/>
      <c r="I176" s="16" t="str">
        <f t="shared" si="20"/>
        <v/>
      </c>
      <c r="J176" s="16" t="str">
        <f t="shared" si="21"/>
        <v/>
      </c>
    </row>
    <row r="177" spans="1:10">
      <c r="A177" s="143">
        <v>168</v>
      </c>
      <c r="B177" s="144"/>
      <c r="C177" s="144"/>
      <c r="D177" s="144"/>
      <c r="E177" s="144"/>
      <c r="F177" s="146"/>
      <c r="G177" s="144"/>
      <c r="H177" s="145"/>
      <c r="I177" s="16" t="str">
        <f t="shared" si="20"/>
        <v/>
      </c>
      <c r="J177" s="16" t="str">
        <f t="shared" si="21"/>
        <v/>
      </c>
    </row>
    <row r="178" spans="1:10">
      <c r="A178" s="143">
        <v>169</v>
      </c>
      <c r="B178" s="144"/>
      <c r="C178" s="144"/>
      <c r="D178" s="144"/>
      <c r="E178" s="144"/>
      <c r="F178" s="146"/>
      <c r="G178" s="144"/>
      <c r="H178" s="145"/>
      <c r="I178" s="16" t="str">
        <f t="shared" si="20"/>
        <v/>
      </c>
      <c r="J178" s="16" t="str">
        <f t="shared" si="21"/>
        <v/>
      </c>
    </row>
    <row r="179" spans="1:10">
      <c r="A179" s="143">
        <v>170</v>
      </c>
      <c r="B179" s="144"/>
      <c r="C179" s="144"/>
      <c r="D179" s="144"/>
      <c r="E179" s="144"/>
      <c r="F179" s="146"/>
      <c r="G179" s="144"/>
      <c r="H179" s="145"/>
      <c r="I179" s="16" t="str">
        <f t="shared" si="20"/>
        <v/>
      </c>
      <c r="J179" s="16" t="str">
        <f t="shared" si="21"/>
        <v/>
      </c>
    </row>
    <row r="180" spans="1:10">
      <c r="A180" s="143">
        <v>171</v>
      </c>
      <c r="B180" s="144"/>
      <c r="C180" s="144"/>
      <c r="D180" s="144"/>
      <c r="E180" s="144"/>
      <c r="F180" s="146"/>
      <c r="G180" s="144"/>
      <c r="H180" s="145"/>
      <c r="I180" s="16" t="str">
        <f t="shared" si="20"/>
        <v/>
      </c>
      <c r="J180" s="16" t="str">
        <f t="shared" si="21"/>
        <v/>
      </c>
    </row>
    <row r="181" spans="1:10">
      <c r="A181" s="143">
        <v>172</v>
      </c>
      <c r="B181" s="144"/>
      <c r="C181" s="144"/>
      <c r="D181" s="144"/>
      <c r="E181" s="144"/>
      <c r="F181" s="146"/>
      <c r="G181" s="144"/>
      <c r="H181" s="145"/>
      <c r="I181" s="16" t="str">
        <f t="shared" si="20"/>
        <v/>
      </c>
      <c r="J181" s="16" t="str">
        <f t="shared" si="21"/>
        <v/>
      </c>
    </row>
    <row r="182" spans="1:10">
      <c r="A182" s="143">
        <v>173</v>
      </c>
      <c r="B182" s="144"/>
      <c r="C182" s="144"/>
      <c r="D182" s="144"/>
      <c r="E182" s="144"/>
      <c r="F182" s="146"/>
      <c r="G182" s="144"/>
      <c r="H182" s="145"/>
      <c r="I182" s="16" t="str">
        <f t="shared" si="20"/>
        <v/>
      </c>
      <c r="J182" s="16" t="str">
        <f t="shared" si="21"/>
        <v/>
      </c>
    </row>
    <row r="183" spans="1:10">
      <c r="A183" s="143">
        <v>174</v>
      </c>
      <c r="B183" s="144"/>
      <c r="C183" s="144"/>
      <c r="D183" s="144"/>
      <c r="E183" s="144"/>
      <c r="F183" s="146"/>
      <c r="G183" s="144"/>
      <c r="H183" s="145"/>
      <c r="I183" s="16" t="str">
        <f t="shared" si="20"/>
        <v/>
      </c>
      <c r="J183" s="16" t="str">
        <f t="shared" si="21"/>
        <v/>
      </c>
    </row>
    <row r="184" spans="1:10">
      <c r="A184" s="143">
        <v>175</v>
      </c>
      <c r="B184" s="144"/>
      <c r="C184" s="144"/>
      <c r="D184" s="144"/>
      <c r="E184" s="144"/>
      <c r="F184" s="146"/>
      <c r="G184" s="144"/>
      <c r="H184" s="145"/>
      <c r="I184" s="16" t="str">
        <f t="shared" si="20"/>
        <v/>
      </c>
      <c r="J184" s="16" t="str">
        <f t="shared" si="21"/>
        <v/>
      </c>
    </row>
    <row r="185" spans="1:10">
      <c r="A185" s="143">
        <v>176</v>
      </c>
      <c r="B185" s="144"/>
      <c r="C185" s="144"/>
      <c r="D185" s="144"/>
      <c r="E185" s="144"/>
      <c r="F185" s="146"/>
      <c r="G185" s="144"/>
      <c r="H185" s="145"/>
      <c r="I185" s="16" t="str">
        <f t="shared" si="20"/>
        <v/>
      </c>
      <c r="J185" s="16" t="str">
        <f t="shared" si="21"/>
        <v/>
      </c>
    </row>
    <row r="186" spans="1:10">
      <c r="A186" s="143">
        <v>177</v>
      </c>
      <c r="B186" s="144"/>
      <c r="C186" s="144"/>
      <c r="D186" s="144"/>
      <c r="E186" s="144"/>
      <c r="F186" s="146"/>
      <c r="G186" s="144"/>
      <c r="H186" s="145"/>
      <c r="I186" s="16" t="str">
        <f t="shared" si="20"/>
        <v/>
      </c>
      <c r="J186" s="16" t="str">
        <f t="shared" si="21"/>
        <v/>
      </c>
    </row>
    <row r="187" spans="1:10">
      <c r="A187" s="143">
        <v>178</v>
      </c>
      <c r="B187" s="144"/>
      <c r="C187" s="144"/>
      <c r="D187" s="144"/>
      <c r="E187" s="144"/>
      <c r="F187" s="146"/>
      <c r="G187" s="144"/>
      <c r="H187" s="145"/>
      <c r="I187" s="16" t="str">
        <f t="shared" si="20"/>
        <v/>
      </c>
      <c r="J187" s="16" t="str">
        <f t="shared" si="21"/>
        <v/>
      </c>
    </row>
    <row r="188" spans="1:10">
      <c r="A188" s="143">
        <v>179</v>
      </c>
      <c r="B188" s="144"/>
      <c r="C188" s="144"/>
      <c r="D188" s="144"/>
      <c r="E188" s="144"/>
      <c r="F188" s="146"/>
      <c r="G188" s="144"/>
      <c r="H188" s="145"/>
      <c r="I188" s="16" t="str">
        <f t="shared" si="20"/>
        <v/>
      </c>
      <c r="J188" s="16" t="str">
        <f t="shared" si="21"/>
        <v/>
      </c>
    </row>
    <row r="189" spans="1:10">
      <c r="A189" s="143">
        <v>180</v>
      </c>
      <c r="B189" s="144"/>
      <c r="C189" s="144"/>
      <c r="D189" s="144"/>
      <c r="E189" s="144"/>
      <c r="F189" s="146"/>
      <c r="G189" s="144"/>
      <c r="H189" s="145"/>
      <c r="I189" s="16" t="str">
        <f t="shared" si="20"/>
        <v/>
      </c>
      <c r="J189" s="16" t="str">
        <f t="shared" si="21"/>
        <v/>
      </c>
    </row>
    <row r="190" spans="1:10">
      <c r="A190" s="143">
        <v>181</v>
      </c>
      <c r="B190" s="144"/>
      <c r="C190" s="144"/>
      <c r="D190" s="144"/>
      <c r="E190" s="144"/>
      <c r="F190" s="146"/>
      <c r="G190" s="144"/>
      <c r="H190" s="145"/>
      <c r="I190" s="16" t="str">
        <f t="shared" si="20"/>
        <v/>
      </c>
      <c r="J190" s="16" t="str">
        <f t="shared" si="21"/>
        <v/>
      </c>
    </row>
    <row r="191" spans="1:10">
      <c r="A191" s="143">
        <v>182</v>
      </c>
      <c r="B191" s="144"/>
      <c r="C191" s="144"/>
      <c r="D191" s="144"/>
      <c r="E191" s="144"/>
      <c r="F191" s="146"/>
      <c r="G191" s="144"/>
      <c r="H191" s="145"/>
      <c r="I191" s="16" t="str">
        <f t="shared" si="20"/>
        <v/>
      </c>
      <c r="J191" s="16" t="str">
        <f t="shared" si="21"/>
        <v/>
      </c>
    </row>
    <row r="192" spans="1:10">
      <c r="A192" s="143">
        <v>183</v>
      </c>
      <c r="B192" s="144"/>
      <c r="C192" s="144"/>
      <c r="D192" s="144"/>
      <c r="E192" s="144"/>
      <c r="F192" s="146"/>
      <c r="G192" s="144"/>
      <c r="H192" s="145"/>
      <c r="I192" s="16" t="str">
        <f t="shared" si="20"/>
        <v/>
      </c>
      <c r="J192" s="16" t="str">
        <f t="shared" si="21"/>
        <v/>
      </c>
    </row>
    <row r="193" spans="1:10">
      <c r="A193" s="143">
        <v>184</v>
      </c>
      <c r="B193" s="144"/>
      <c r="C193" s="144"/>
      <c r="D193" s="144"/>
      <c r="E193" s="144"/>
      <c r="F193" s="146"/>
      <c r="G193" s="144"/>
      <c r="H193" s="145"/>
      <c r="I193" s="16" t="str">
        <f t="shared" si="20"/>
        <v/>
      </c>
      <c r="J193" s="16" t="str">
        <f t="shared" si="21"/>
        <v/>
      </c>
    </row>
    <row r="194" spans="1:10">
      <c r="A194" s="143">
        <v>185</v>
      </c>
      <c r="B194" s="144"/>
      <c r="C194" s="144"/>
      <c r="D194" s="144"/>
      <c r="E194" s="144"/>
      <c r="F194" s="146"/>
      <c r="G194" s="144"/>
      <c r="H194" s="145"/>
      <c r="I194" s="16" t="str">
        <f t="shared" si="20"/>
        <v/>
      </c>
      <c r="J194" s="16" t="str">
        <f t="shared" si="21"/>
        <v/>
      </c>
    </row>
    <row r="195" spans="1:10">
      <c r="A195" s="143">
        <v>186</v>
      </c>
      <c r="B195" s="144"/>
      <c r="C195" s="144"/>
      <c r="D195" s="144"/>
      <c r="E195" s="144"/>
      <c r="F195" s="146"/>
      <c r="G195" s="144"/>
      <c r="H195" s="145"/>
      <c r="I195" s="16" t="str">
        <f t="shared" si="20"/>
        <v/>
      </c>
      <c r="J195" s="16" t="str">
        <f t="shared" si="21"/>
        <v/>
      </c>
    </row>
    <row r="196" spans="1:10">
      <c r="A196" s="143">
        <v>187</v>
      </c>
      <c r="B196" s="144"/>
      <c r="C196" s="144"/>
      <c r="D196" s="144"/>
      <c r="E196" s="144"/>
      <c r="F196" s="146"/>
      <c r="G196" s="144"/>
      <c r="H196" s="145"/>
      <c r="I196" s="16" t="str">
        <f t="shared" si="20"/>
        <v/>
      </c>
      <c r="J196" s="16" t="str">
        <f t="shared" si="21"/>
        <v/>
      </c>
    </row>
    <row r="197" spans="1:10">
      <c r="A197" s="143">
        <v>188</v>
      </c>
      <c r="B197" s="144"/>
      <c r="C197" s="144"/>
      <c r="D197" s="144"/>
      <c r="E197" s="144"/>
      <c r="F197" s="146"/>
      <c r="G197" s="144"/>
      <c r="H197" s="145"/>
      <c r="I197" s="16" t="str">
        <f t="shared" si="20"/>
        <v/>
      </c>
      <c r="J197" s="16" t="str">
        <f t="shared" si="21"/>
        <v/>
      </c>
    </row>
    <row r="198" spans="1:10">
      <c r="A198" s="143">
        <v>189</v>
      </c>
      <c r="B198" s="144"/>
      <c r="C198" s="144"/>
      <c r="D198" s="144"/>
      <c r="E198" s="144"/>
      <c r="F198" s="146"/>
      <c r="G198" s="144"/>
      <c r="H198" s="145"/>
      <c r="I198" s="16" t="str">
        <f t="shared" si="20"/>
        <v/>
      </c>
      <c r="J198" s="16" t="str">
        <f t="shared" si="21"/>
        <v/>
      </c>
    </row>
    <row r="199" spans="1:10">
      <c r="A199" s="143">
        <v>190</v>
      </c>
      <c r="B199" s="144"/>
      <c r="C199" s="144"/>
      <c r="D199" s="144"/>
      <c r="E199" s="144"/>
      <c r="F199" s="146"/>
      <c r="G199" s="144"/>
      <c r="H199" s="145"/>
      <c r="I199" s="16" t="str">
        <f t="shared" si="20"/>
        <v/>
      </c>
      <c r="J199" s="16" t="str">
        <f t="shared" si="21"/>
        <v/>
      </c>
    </row>
    <row r="200" spans="1:10">
      <c r="A200" s="143">
        <v>191</v>
      </c>
      <c r="B200" s="144"/>
      <c r="C200" s="144"/>
      <c r="D200" s="144"/>
      <c r="E200" s="144"/>
      <c r="F200" s="146"/>
      <c r="G200" s="144"/>
      <c r="H200" s="145"/>
      <c r="I200" s="16" t="str">
        <f t="shared" si="20"/>
        <v/>
      </c>
      <c r="J200" s="16" t="str">
        <f t="shared" si="21"/>
        <v/>
      </c>
    </row>
    <row r="201" spans="1:10">
      <c r="A201" s="143">
        <v>192</v>
      </c>
      <c r="B201" s="144"/>
      <c r="C201" s="144"/>
      <c r="D201" s="144"/>
      <c r="E201" s="144"/>
      <c r="F201" s="146"/>
      <c r="G201" s="144"/>
      <c r="H201" s="145"/>
      <c r="I201" s="16" t="str">
        <f t="shared" si="20"/>
        <v/>
      </c>
      <c r="J201" s="16" t="str">
        <f t="shared" si="21"/>
        <v/>
      </c>
    </row>
    <row r="202" spans="1:10">
      <c r="A202" s="143">
        <v>193</v>
      </c>
      <c r="B202" s="144"/>
      <c r="C202" s="144"/>
      <c r="D202" s="144"/>
      <c r="E202" s="144"/>
      <c r="F202" s="146"/>
      <c r="G202" s="144"/>
      <c r="H202" s="145"/>
      <c r="I202" s="16" t="str">
        <f t="shared" ref="I202:I259" si="22">IF(OR($B202="",$C202="",$D202="",$E202="",$F202&lt;an_initial,$F202&gt;an_final,$N202=FALSE),"",EBOOK/O202)</f>
        <v/>
      </c>
      <c r="J202" s="16" t="str">
        <f t="shared" ref="J202:J259" si="23">IF(OR($B202="",$C202="",$D202="",$E202="",$F202="",$F202&gt;an_final,$N202=FALSE),"",EBOOK/O202)</f>
        <v/>
      </c>
    </row>
    <row r="203" spans="1:10">
      <c r="A203" s="143">
        <v>194</v>
      </c>
      <c r="B203" s="144"/>
      <c r="C203" s="144"/>
      <c r="D203" s="144"/>
      <c r="E203" s="144"/>
      <c r="F203" s="146"/>
      <c r="G203" s="144"/>
      <c r="H203" s="145"/>
      <c r="I203" s="16" t="str">
        <f t="shared" si="22"/>
        <v/>
      </c>
      <c r="J203" s="16" t="str">
        <f t="shared" si="23"/>
        <v/>
      </c>
    </row>
    <row r="204" spans="1:10">
      <c r="A204" s="143">
        <v>195</v>
      </c>
      <c r="B204" s="144"/>
      <c r="C204" s="144"/>
      <c r="D204" s="144"/>
      <c r="E204" s="144"/>
      <c r="F204" s="146"/>
      <c r="G204" s="144"/>
      <c r="H204" s="145"/>
      <c r="I204" s="16" t="str">
        <f t="shared" si="22"/>
        <v/>
      </c>
      <c r="J204" s="16" t="str">
        <f t="shared" si="23"/>
        <v/>
      </c>
    </row>
    <row r="205" spans="1:10">
      <c r="A205" s="143">
        <v>196</v>
      </c>
      <c r="B205" s="144"/>
      <c r="C205" s="144"/>
      <c r="D205" s="144"/>
      <c r="E205" s="144"/>
      <c r="F205" s="146"/>
      <c r="G205" s="144"/>
      <c r="H205" s="145"/>
      <c r="I205" s="16" t="str">
        <f t="shared" si="22"/>
        <v/>
      </c>
      <c r="J205" s="16" t="str">
        <f t="shared" si="23"/>
        <v/>
      </c>
    </row>
    <row r="206" spans="1:10">
      <c r="A206" s="143">
        <v>197</v>
      </c>
      <c r="B206" s="144"/>
      <c r="C206" s="144"/>
      <c r="D206" s="144"/>
      <c r="E206" s="144"/>
      <c r="F206" s="146"/>
      <c r="G206" s="144"/>
      <c r="H206" s="145"/>
      <c r="I206" s="16" t="str">
        <f t="shared" si="22"/>
        <v/>
      </c>
      <c r="J206" s="16" t="str">
        <f t="shared" si="23"/>
        <v/>
      </c>
    </row>
    <row r="207" spans="1:10">
      <c r="A207" s="143">
        <v>198</v>
      </c>
      <c r="B207" s="144"/>
      <c r="C207" s="144"/>
      <c r="D207" s="144"/>
      <c r="E207" s="144"/>
      <c r="F207" s="146"/>
      <c r="G207" s="144"/>
      <c r="H207" s="145"/>
      <c r="I207" s="16" t="str">
        <f t="shared" si="22"/>
        <v/>
      </c>
      <c r="J207" s="16" t="str">
        <f t="shared" si="23"/>
        <v/>
      </c>
    </row>
    <row r="208" spans="1:10">
      <c r="A208" s="143">
        <v>199</v>
      </c>
      <c r="B208" s="144"/>
      <c r="C208" s="144"/>
      <c r="D208" s="144"/>
      <c r="E208" s="144"/>
      <c r="F208" s="146"/>
      <c r="G208" s="144"/>
      <c r="H208" s="145"/>
      <c r="I208" s="16" t="str">
        <f t="shared" si="22"/>
        <v/>
      </c>
      <c r="J208" s="16" t="str">
        <f t="shared" si="23"/>
        <v/>
      </c>
    </row>
    <row r="209" spans="1:10">
      <c r="A209" s="143">
        <v>200</v>
      </c>
      <c r="B209" s="144"/>
      <c r="C209" s="144"/>
      <c r="D209" s="144"/>
      <c r="E209" s="144"/>
      <c r="F209" s="146"/>
      <c r="G209" s="144"/>
      <c r="H209" s="145"/>
      <c r="I209" s="16" t="str">
        <f t="shared" si="22"/>
        <v/>
      </c>
      <c r="J209" s="16" t="str">
        <f t="shared" si="23"/>
        <v/>
      </c>
    </row>
    <row r="210" spans="1:10">
      <c r="A210" s="143">
        <v>201</v>
      </c>
      <c r="B210" s="144"/>
      <c r="C210" s="144"/>
      <c r="D210" s="144"/>
      <c r="E210" s="144"/>
      <c r="F210" s="146"/>
      <c r="G210" s="144"/>
      <c r="H210" s="145"/>
      <c r="I210" s="16" t="str">
        <f t="shared" si="22"/>
        <v/>
      </c>
      <c r="J210" s="16" t="str">
        <f t="shared" si="23"/>
        <v/>
      </c>
    </row>
    <row r="211" spans="1:10">
      <c r="A211" s="143">
        <v>202</v>
      </c>
      <c r="B211" s="144"/>
      <c r="C211" s="144"/>
      <c r="D211" s="144"/>
      <c r="E211" s="144"/>
      <c r="F211" s="146"/>
      <c r="G211" s="144"/>
      <c r="H211" s="145"/>
      <c r="I211" s="16" t="str">
        <f t="shared" si="22"/>
        <v/>
      </c>
      <c r="J211" s="16" t="str">
        <f t="shared" si="23"/>
        <v/>
      </c>
    </row>
    <row r="212" spans="1:10">
      <c r="A212" s="143">
        <v>203</v>
      </c>
      <c r="B212" s="144"/>
      <c r="C212" s="144"/>
      <c r="D212" s="144"/>
      <c r="E212" s="144"/>
      <c r="F212" s="146"/>
      <c r="G212" s="144"/>
      <c r="H212" s="145"/>
      <c r="I212" s="16" t="str">
        <f t="shared" si="22"/>
        <v/>
      </c>
      <c r="J212" s="16" t="str">
        <f t="shared" si="23"/>
        <v/>
      </c>
    </row>
    <row r="213" spans="1:10">
      <c r="A213" s="143">
        <v>204</v>
      </c>
      <c r="B213" s="144"/>
      <c r="C213" s="144"/>
      <c r="D213" s="144"/>
      <c r="E213" s="144"/>
      <c r="F213" s="146"/>
      <c r="G213" s="144"/>
      <c r="H213" s="145"/>
      <c r="I213" s="16" t="str">
        <f t="shared" si="22"/>
        <v/>
      </c>
      <c r="J213" s="16" t="str">
        <f t="shared" si="23"/>
        <v/>
      </c>
    </row>
    <row r="214" spans="1:10">
      <c r="A214" s="143">
        <v>205</v>
      </c>
      <c r="B214" s="144"/>
      <c r="C214" s="144"/>
      <c r="D214" s="144"/>
      <c r="E214" s="144"/>
      <c r="F214" s="146"/>
      <c r="G214" s="144"/>
      <c r="H214" s="145"/>
      <c r="I214" s="16" t="str">
        <f t="shared" si="22"/>
        <v/>
      </c>
      <c r="J214" s="16" t="str">
        <f t="shared" si="23"/>
        <v/>
      </c>
    </row>
    <row r="215" spans="1:10">
      <c r="A215" s="143">
        <v>206</v>
      </c>
      <c r="B215" s="144"/>
      <c r="C215" s="144"/>
      <c r="D215" s="144"/>
      <c r="E215" s="144"/>
      <c r="F215" s="146"/>
      <c r="G215" s="144"/>
      <c r="H215" s="145"/>
      <c r="I215" s="16" t="str">
        <f t="shared" si="22"/>
        <v/>
      </c>
      <c r="J215" s="16" t="str">
        <f t="shared" si="23"/>
        <v/>
      </c>
    </row>
    <row r="216" spans="1:10">
      <c r="A216" s="143">
        <v>207</v>
      </c>
      <c r="B216" s="144"/>
      <c r="C216" s="144"/>
      <c r="D216" s="144"/>
      <c r="E216" s="144"/>
      <c r="F216" s="146"/>
      <c r="G216" s="144"/>
      <c r="H216" s="145"/>
      <c r="I216" s="16" t="str">
        <f t="shared" si="22"/>
        <v/>
      </c>
      <c r="J216" s="16" t="str">
        <f t="shared" si="23"/>
        <v/>
      </c>
    </row>
    <row r="217" spans="1:10">
      <c r="A217" s="143">
        <v>208</v>
      </c>
      <c r="B217" s="144"/>
      <c r="C217" s="144"/>
      <c r="D217" s="144"/>
      <c r="E217" s="144"/>
      <c r="F217" s="146"/>
      <c r="G217" s="144"/>
      <c r="H217" s="145"/>
      <c r="I217" s="16" t="str">
        <f t="shared" si="22"/>
        <v/>
      </c>
      <c r="J217" s="16" t="str">
        <f t="shared" si="23"/>
        <v/>
      </c>
    </row>
    <row r="218" spans="1:10">
      <c r="A218" s="143">
        <v>209</v>
      </c>
      <c r="B218" s="144"/>
      <c r="C218" s="144"/>
      <c r="D218" s="144"/>
      <c r="E218" s="144"/>
      <c r="F218" s="146"/>
      <c r="G218" s="144"/>
      <c r="H218" s="145"/>
      <c r="I218" s="16" t="str">
        <f t="shared" si="22"/>
        <v/>
      </c>
      <c r="J218" s="16" t="str">
        <f t="shared" si="23"/>
        <v/>
      </c>
    </row>
    <row r="219" spans="1:10">
      <c r="A219" s="143">
        <v>210</v>
      </c>
      <c r="B219" s="144"/>
      <c r="C219" s="144"/>
      <c r="D219" s="144"/>
      <c r="E219" s="144"/>
      <c r="F219" s="146"/>
      <c r="G219" s="144"/>
      <c r="H219" s="145"/>
      <c r="I219" s="16" t="str">
        <f t="shared" si="22"/>
        <v/>
      </c>
      <c r="J219" s="16" t="str">
        <f t="shared" si="23"/>
        <v/>
      </c>
    </row>
    <row r="220" spans="1:10">
      <c r="A220" s="143">
        <v>211</v>
      </c>
      <c r="B220" s="144"/>
      <c r="C220" s="144"/>
      <c r="D220" s="144"/>
      <c r="E220" s="144"/>
      <c r="F220" s="146"/>
      <c r="G220" s="144"/>
      <c r="H220" s="145"/>
      <c r="I220" s="16" t="str">
        <f t="shared" si="22"/>
        <v/>
      </c>
      <c r="J220" s="16" t="str">
        <f t="shared" si="23"/>
        <v/>
      </c>
    </row>
    <row r="221" spans="1:10">
      <c r="A221" s="143">
        <v>212</v>
      </c>
      <c r="B221" s="144"/>
      <c r="C221" s="144"/>
      <c r="D221" s="144"/>
      <c r="E221" s="144"/>
      <c r="F221" s="146"/>
      <c r="G221" s="144"/>
      <c r="H221" s="145"/>
      <c r="I221" s="16" t="str">
        <f t="shared" si="22"/>
        <v/>
      </c>
      <c r="J221" s="16" t="str">
        <f t="shared" si="23"/>
        <v/>
      </c>
    </row>
    <row r="222" spans="1:10">
      <c r="A222" s="143">
        <v>213</v>
      </c>
      <c r="B222" s="144"/>
      <c r="C222" s="144"/>
      <c r="D222" s="144"/>
      <c r="E222" s="144"/>
      <c r="F222" s="146"/>
      <c r="G222" s="144"/>
      <c r="H222" s="145"/>
      <c r="I222" s="16" t="str">
        <f t="shared" si="22"/>
        <v/>
      </c>
      <c r="J222" s="16" t="str">
        <f t="shared" si="23"/>
        <v/>
      </c>
    </row>
    <row r="223" spans="1:10">
      <c r="A223" s="143">
        <v>214</v>
      </c>
      <c r="B223" s="144"/>
      <c r="C223" s="144"/>
      <c r="D223" s="144"/>
      <c r="E223" s="144"/>
      <c r="F223" s="146"/>
      <c r="G223" s="144"/>
      <c r="H223" s="145"/>
      <c r="I223" s="16" t="str">
        <f t="shared" si="22"/>
        <v/>
      </c>
      <c r="J223" s="16" t="str">
        <f t="shared" si="23"/>
        <v/>
      </c>
    </row>
    <row r="224" spans="1:10">
      <c r="A224" s="143">
        <v>215</v>
      </c>
      <c r="B224" s="144"/>
      <c r="C224" s="144"/>
      <c r="D224" s="144"/>
      <c r="E224" s="144"/>
      <c r="F224" s="146"/>
      <c r="G224" s="144"/>
      <c r="H224" s="145"/>
      <c r="I224" s="16" t="str">
        <f t="shared" si="22"/>
        <v/>
      </c>
      <c r="J224" s="16" t="str">
        <f t="shared" si="23"/>
        <v/>
      </c>
    </row>
    <row r="225" spans="1:10">
      <c r="A225" s="143">
        <v>216</v>
      </c>
      <c r="B225" s="144"/>
      <c r="C225" s="144"/>
      <c r="D225" s="144"/>
      <c r="E225" s="144"/>
      <c r="F225" s="146"/>
      <c r="G225" s="144"/>
      <c r="H225" s="145"/>
      <c r="I225" s="16" t="str">
        <f t="shared" si="22"/>
        <v/>
      </c>
      <c r="J225" s="16" t="str">
        <f t="shared" si="23"/>
        <v/>
      </c>
    </row>
    <row r="226" spans="1:10">
      <c r="A226" s="143">
        <v>217</v>
      </c>
      <c r="B226" s="144"/>
      <c r="C226" s="144"/>
      <c r="D226" s="144"/>
      <c r="E226" s="144"/>
      <c r="F226" s="146"/>
      <c r="G226" s="144"/>
      <c r="H226" s="145"/>
      <c r="I226" s="16" t="str">
        <f t="shared" si="22"/>
        <v/>
      </c>
      <c r="J226" s="16" t="str">
        <f t="shared" si="23"/>
        <v/>
      </c>
    </row>
    <row r="227" spans="1:10">
      <c r="A227" s="143">
        <v>218</v>
      </c>
      <c r="B227" s="144"/>
      <c r="C227" s="144"/>
      <c r="D227" s="144"/>
      <c r="E227" s="144"/>
      <c r="F227" s="146"/>
      <c r="G227" s="144"/>
      <c r="H227" s="145"/>
      <c r="I227" s="16" t="str">
        <f t="shared" si="22"/>
        <v/>
      </c>
      <c r="J227" s="16" t="str">
        <f t="shared" si="23"/>
        <v/>
      </c>
    </row>
    <row r="228" spans="1:10">
      <c r="A228" s="143">
        <v>219</v>
      </c>
      <c r="B228" s="144"/>
      <c r="C228" s="144"/>
      <c r="D228" s="144"/>
      <c r="E228" s="144"/>
      <c r="F228" s="146"/>
      <c r="G228" s="144"/>
      <c r="H228" s="145"/>
      <c r="I228" s="16" t="str">
        <f t="shared" si="22"/>
        <v/>
      </c>
      <c r="J228" s="16" t="str">
        <f t="shared" si="23"/>
        <v/>
      </c>
    </row>
    <row r="229" spans="1:10">
      <c r="A229" s="143">
        <v>220</v>
      </c>
      <c r="B229" s="144"/>
      <c r="C229" s="144"/>
      <c r="D229" s="144"/>
      <c r="E229" s="144"/>
      <c r="F229" s="146"/>
      <c r="G229" s="144"/>
      <c r="H229" s="145"/>
      <c r="I229" s="16" t="str">
        <f t="shared" si="22"/>
        <v/>
      </c>
      <c r="J229" s="16" t="str">
        <f t="shared" si="23"/>
        <v/>
      </c>
    </row>
    <row r="230" spans="1:10">
      <c r="A230" s="143">
        <v>221</v>
      </c>
      <c r="B230" s="144"/>
      <c r="C230" s="144"/>
      <c r="D230" s="144"/>
      <c r="E230" s="144"/>
      <c r="F230" s="146"/>
      <c r="G230" s="144"/>
      <c r="H230" s="145"/>
      <c r="I230" s="16" t="str">
        <f t="shared" si="22"/>
        <v/>
      </c>
      <c r="J230" s="16" t="str">
        <f t="shared" si="23"/>
        <v/>
      </c>
    </row>
    <row r="231" spans="1:10">
      <c r="A231" s="143">
        <v>222</v>
      </c>
      <c r="B231" s="144"/>
      <c r="C231" s="144"/>
      <c r="D231" s="144"/>
      <c r="E231" s="144"/>
      <c r="F231" s="146"/>
      <c r="G231" s="144"/>
      <c r="H231" s="145"/>
      <c r="I231" s="16" t="str">
        <f t="shared" si="22"/>
        <v/>
      </c>
      <c r="J231" s="16" t="str">
        <f t="shared" si="23"/>
        <v/>
      </c>
    </row>
    <row r="232" spans="1:10">
      <c r="A232" s="143">
        <v>223</v>
      </c>
      <c r="B232" s="144"/>
      <c r="C232" s="144"/>
      <c r="D232" s="144"/>
      <c r="E232" s="144"/>
      <c r="F232" s="146"/>
      <c r="G232" s="144"/>
      <c r="H232" s="145"/>
      <c r="I232" s="16" t="str">
        <f t="shared" si="22"/>
        <v/>
      </c>
      <c r="J232" s="16" t="str">
        <f t="shared" si="23"/>
        <v/>
      </c>
    </row>
    <row r="233" spans="1:10">
      <c r="A233" s="143">
        <v>224</v>
      </c>
      <c r="B233" s="144"/>
      <c r="C233" s="144"/>
      <c r="D233" s="144"/>
      <c r="E233" s="144"/>
      <c r="F233" s="146"/>
      <c r="G233" s="144"/>
      <c r="H233" s="145"/>
      <c r="I233" s="16" t="str">
        <f t="shared" si="22"/>
        <v/>
      </c>
      <c r="J233" s="16" t="str">
        <f t="shared" si="23"/>
        <v/>
      </c>
    </row>
    <row r="234" spans="1:10">
      <c r="A234" s="143">
        <v>225</v>
      </c>
      <c r="B234" s="144"/>
      <c r="C234" s="144"/>
      <c r="D234" s="144"/>
      <c r="E234" s="144"/>
      <c r="F234" s="146"/>
      <c r="G234" s="144"/>
      <c r="H234" s="145"/>
      <c r="I234" s="16" t="str">
        <f t="shared" si="22"/>
        <v/>
      </c>
      <c r="J234" s="16" t="str">
        <f t="shared" si="23"/>
        <v/>
      </c>
    </row>
    <row r="235" spans="1:10">
      <c r="A235" s="143">
        <v>226</v>
      </c>
      <c r="B235" s="144"/>
      <c r="C235" s="144"/>
      <c r="D235" s="144"/>
      <c r="E235" s="144"/>
      <c r="F235" s="146"/>
      <c r="G235" s="144"/>
      <c r="H235" s="145"/>
      <c r="I235" s="16" t="str">
        <f t="shared" si="22"/>
        <v/>
      </c>
      <c r="J235" s="16" t="str">
        <f t="shared" si="23"/>
        <v/>
      </c>
    </row>
    <row r="236" spans="1:10">
      <c r="A236" s="143">
        <v>227</v>
      </c>
      <c r="B236" s="144"/>
      <c r="C236" s="144"/>
      <c r="D236" s="144"/>
      <c r="E236" s="144"/>
      <c r="F236" s="146"/>
      <c r="G236" s="144"/>
      <c r="H236" s="145"/>
      <c r="I236" s="16" t="str">
        <f t="shared" si="22"/>
        <v/>
      </c>
      <c r="J236" s="16" t="str">
        <f t="shared" si="23"/>
        <v/>
      </c>
    </row>
    <row r="237" spans="1:10">
      <c r="A237" s="143">
        <v>228</v>
      </c>
      <c r="B237" s="144"/>
      <c r="C237" s="144"/>
      <c r="D237" s="144"/>
      <c r="E237" s="144"/>
      <c r="F237" s="146"/>
      <c r="G237" s="144"/>
      <c r="H237" s="145"/>
      <c r="I237" s="16" t="str">
        <f t="shared" si="22"/>
        <v/>
      </c>
      <c r="J237" s="16" t="str">
        <f t="shared" si="23"/>
        <v/>
      </c>
    </row>
    <row r="238" spans="1:10">
      <c r="A238" s="143">
        <v>229</v>
      </c>
      <c r="B238" s="144"/>
      <c r="C238" s="144"/>
      <c r="D238" s="144"/>
      <c r="E238" s="144"/>
      <c r="F238" s="146"/>
      <c r="G238" s="144"/>
      <c r="H238" s="145"/>
      <c r="I238" s="16" t="str">
        <f t="shared" si="22"/>
        <v/>
      </c>
      <c r="J238" s="16" t="str">
        <f t="shared" si="23"/>
        <v/>
      </c>
    </row>
    <row r="239" spans="1:10">
      <c r="A239" s="143">
        <v>230</v>
      </c>
      <c r="B239" s="144"/>
      <c r="C239" s="144"/>
      <c r="D239" s="144"/>
      <c r="E239" s="144"/>
      <c r="F239" s="146"/>
      <c r="G239" s="144"/>
      <c r="H239" s="145"/>
      <c r="I239" s="16" t="str">
        <f t="shared" si="22"/>
        <v/>
      </c>
      <c r="J239" s="16" t="str">
        <f t="shared" si="23"/>
        <v/>
      </c>
    </row>
    <row r="240" spans="1:10">
      <c r="A240" s="143">
        <v>231</v>
      </c>
      <c r="B240" s="144"/>
      <c r="C240" s="144"/>
      <c r="D240" s="144"/>
      <c r="E240" s="144"/>
      <c r="F240" s="146"/>
      <c r="G240" s="144"/>
      <c r="H240" s="145"/>
      <c r="I240" s="16" t="str">
        <f t="shared" si="22"/>
        <v/>
      </c>
      <c r="J240" s="16" t="str">
        <f t="shared" si="23"/>
        <v/>
      </c>
    </row>
    <row r="241" spans="1:10">
      <c r="A241" s="143">
        <v>232</v>
      </c>
      <c r="B241" s="144"/>
      <c r="C241" s="144"/>
      <c r="D241" s="144"/>
      <c r="E241" s="144"/>
      <c r="F241" s="146"/>
      <c r="G241" s="144"/>
      <c r="H241" s="145"/>
      <c r="I241" s="16" t="str">
        <f t="shared" si="22"/>
        <v/>
      </c>
      <c r="J241" s="16" t="str">
        <f t="shared" si="23"/>
        <v/>
      </c>
    </row>
    <row r="242" spans="1:10">
      <c r="A242" s="143">
        <v>233</v>
      </c>
      <c r="B242" s="144"/>
      <c r="C242" s="144"/>
      <c r="D242" s="144"/>
      <c r="E242" s="144"/>
      <c r="F242" s="146"/>
      <c r="G242" s="144"/>
      <c r="H242" s="145"/>
      <c r="I242" s="16" t="str">
        <f t="shared" si="22"/>
        <v/>
      </c>
      <c r="J242" s="16" t="str">
        <f t="shared" si="23"/>
        <v/>
      </c>
    </row>
    <row r="243" spans="1:10">
      <c r="A243" s="143">
        <v>234</v>
      </c>
      <c r="B243" s="144"/>
      <c r="C243" s="144"/>
      <c r="D243" s="144"/>
      <c r="E243" s="144"/>
      <c r="F243" s="146"/>
      <c r="G243" s="144"/>
      <c r="H243" s="145"/>
      <c r="I243" s="16" t="str">
        <f t="shared" si="22"/>
        <v/>
      </c>
      <c r="J243" s="16" t="str">
        <f t="shared" si="23"/>
        <v/>
      </c>
    </row>
    <row r="244" spans="1:10">
      <c r="A244" s="143">
        <v>235</v>
      </c>
      <c r="B244" s="144"/>
      <c r="C244" s="144"/>
      <c r="D244" s="144"/>
      <c r="E244" s="144"/>
      <c r="F244" s="146"/>
      <c r="G244" s="144"/>
      <c r="H244" s="145"/>
      <c r="I244" s="16" t="str">
        <f t="shared" si="22"/>
        <v/>
      </c>
      <c r="J244" s="16" t="str">
        <f t="shared" si="23"/>
        <v/>
      </c>
    </row>
    <row r="245" spans="1:10">
      <c r="A245" s="143">
        <v>236</v>
      </c>
      <c r="B245" s="144"/>
      <c r="C245" s="144"/>
      <c r="D245" s="144"/>
      <c r="E245" s="144"/>
      <c r="F245" s="146"/>
      <c r="G245" s="144"/>
      <c r="H245" s="145"/>
      <c r="I245" s="16" t="str">
        <f t="shared" si="22"/>
        <v/>
      </c>
      <c r="J245" s="16" t="str">
        <f t="shared" si="23"/>
        <v/>
      </c>
    </row>
    <row r="246" spans="1:10">
      <c r="A246" s="143">
        <v>237</v>
      </c>
      <c r="B246" s="144"/>
      <c r="C246" s="144"/>
      <c r="D246" s="144"/>
      <c r="E246" s="144"/>
      <c r="F246" s="146"/>
      <c r="G246" s="144"/>
      <c r="H246" s="145"/>
      <c r="I246" s="16" t="str">
        <f t="shared" si="22"/>
        <v/>
      </c>
      <c r="J246" s="16" t="str">
        <f t="shared" si="23"/>
        <v/>
      </c>
    </row>
    <row r="247" spans="1:10">
      <c r="A247" s="143">
        <v>238</v>
      </c>
      <c r="B247" s="144"/>
      <c r="C247" s="144"/>
      <c r="D247" s="144"/>
      <c r="E247" s="144"/>
      <c r="F247" s="146"/>
      <c r="G247" s="144"/>
      <c r="H247" s="145"/>
      <c r="I247" s="16" t="str">
        <f t="shared" si="22"/>
        <v/>
      </c>
      <c r="J247" s="16" t="str">
        <f t="shared" si="23"/>
        <v/>
      </c>
    </row>
    <row r="248" spans="1:10">
      <c r="A248" s="143">
        <v>239</v>
      </c>
      <c r="B248" s="144"/>
      <c r="C248" s="144"/>
      <c r="D248" s="144"/>
      <c r="E248" s="144"/>
      <c r="F248" s="146"/>
      <c r="G248" s="144"/>
      <c r="H248" s="145"/>
      <c r="I248" s="16" t="str">
        <f t="shared" si="22"/>
        <v/>
      </c>
      <c r="J248" s="16" t="str">
        <f t="shared" si="23"/>
        <v/>
      </c>
    </row>
    <row r="249" spans="1:10">
      <c r="A249" s="143">
        <v>240</v>
      </c>
      <c r="B249" s="144"/>
      <c r="C249" s="144"/>
      <c r="D249" s="144"/>
      <c r="E249" s="144"/>
      <c r="F249" s="146"/>
      <c r="G249" s="144"/>
      <c r="H249" s="145"/>
      <c r="I249" s="16" t="str">
        <f t="shared" si="22"/>
        <v/>
      </c>
      <c r="J249" s="16" t="str">
        <f t="shared" si="23"/>
        <v/>
      </c>
    </row>
    <row r="250" spans="1:10">
      <c r="A250" s="143">
        <v>241</v>
      </c>
      <c r="B250" s="144"/>
      <c r="C250" s="144"/>
      <c r="D250" s="144"/>
      <c r="E250" s="144"/>
      <c r="F250" s="146"/>
      <c r="G250" s="144"/>
      <c r="H250" s="145"/>
      <c r="I250" s="16" t="str">
        <f t="shared" si="22"/>
        <v/>
      </c>
      <c r="J250" s="16" t="str">
        <f t="shared" si="23"/>
        <v/>
      </c>
    </row>
    <row r="251" spans="1:10">
      <c r="A251" s="143">
        <v>242</v>
      </c>
      <c r="B251" s="144"/>
      <c r="C251" s="144"/>
      <c r="D251" s="144"/>
      <c r="E251" s="144"/>
      <c r="F251" s="146"/>
      <c r="G251" s="144"/>
      <c r="H251" s="145"/>
      <c r="I251" s="16" t="str">
        <f t="shared" si="22"/>
        <v/>
      </c>
      <c r="J251" s="16" t="str">
        <f t="shared" si="23"/>
        <v/>
      </c>
    </row>
    <row r="252" spans="1:10">
      <c r="A252" s="143">
        <v>243</v>
      </c>
      <c r="B252" s="144"/>
      <c r="C252" s="144"/>
      <c r="D252" s="144"/>
      <c r="E252" s="144"/>
      <c r="F252" s="146"/>
      <c r="G252" s="144"/>
      <c r="H252" s="145"/>
      <c r="I252" s="16" t="str">
        <f t="shared" si="22"/>
        <v/>
      </c>
      <c r="J252" s="16" t="str">
        <f t="shared" si="23"/>
        <v/>
      </c>
    </row>
    <row r="253" spans="1:10">
      <c r="A253" s="143">
        <v>244</v>
      </c>
      <c r="B253" s="144"/>
      <c r="C253" s="144"/>
      <c r="D253" s="144"/>
      <c r="E253" s="144"/>
      <c r="F253" s="146"/>
      <c r="G253" s="144"/>
      <c r="H253" s="145"/>
      <c r="I253" s="16" t="str">
        <f t="shared" si="22"/>
        <v/>
      </c>
      <c r="J253" s="16" t="str">
        <f t="shared" si="23"/>
        <v/>
      </c>
    </row>
    <row r="254" spans="1:10">
      <c r="A254" s="143">
        <v>245</v>
      </c>
      <c r="B254" s="144"/>
      <c r="C254" s="144"/>
      <c r="D254" s="144"/>
      <c r="E254" s="144"/>
      <c r="F254" s="146"/>
      <c r="G254" s="144"/>
      <c r="H254" s="145"/>
      <c r="I254" s="16" t="str">
        <f t="shared" si="22"/>
        <v/>
      </c>
      <c r="J254" s="16" t="str">
        <f t="shared" si="23"/>
        <v/>
      </c>
    </row>
    <row r="255" spans="1:10">
      <c r="A255" s="143">
        <v>246</v>
      </c>
      <c r="B255" s="144"/>
      <c r="C255" s="144"/>
      <c r="D255" s="144"/>
      <c r="E255" s="144"/>
      <c r="F255" s="146"/>
      <c r="G255" s="144"/>
      <c r="H255" s="145"/>
      <c r="I255" s="16" t="str">
        <f t="shared" si="22"/>
        <v/>
      </c>
      <c r="J255" s="16" t="str">
        <f t="shared" si="23"/>
        <v/>
      </c>
    </row>
    <row r="256" spans="1:10">
      <c r="A256" s="143">
        <v>247</v>
      </c>
      <c r="B256" s="144"/>
      <c r="C256" s="144"/>
      <c r="D256" s="144"/>
      <c r="E256" s="144"/>
      <c r="F256" s="146"/>
      <c r="G256" s="144"/>
      <c r="H256" s="145"/>
      <c r="I256" s="16" t="str">
        <f t="shared" si="22"/>
        <v/>
      </c>
      <c r="J256" s="16" t="str">
        <f t="shared" si="23"/>
        <v/>
      </c>
    </row>
    <row r="257" spans="1:10">
      <c r="A257" s="143">
        <v>248</v>
      </c>
      <c r="B257" s="144"/>
      <c r="C257" s="144"/>
      <c r="D257" s="144"/>
      <c r="E257" s="144"/>
      <c r="F257" s="146"/>
      <c r="G257" s="144"/>
      <c r="H257" s="145"/>
      <c r="I257" s="16" t="str">
        <f t="shared" si="22"/>
        <v/>
      </c>
      <c r="J257" s="16" t="str">
        <f t="shared" si="23"/>
        <v/>
      </c>
    </row>
    <row r="258" spans="1:10">
      <c r="A258" s="143">
        <v>249</v>
      </c>
      <c r="B258" s="144"/>
      <c r="C258" s="144"/>
      <c r="D258" s="144"/>
      <c r="E258" s="144"/>
      <c r="F258" s="146"/>
      <c r="G258" s="144"/>
      <c r="H258" s="145"/>
      <c r="I258" s="16" t="str">
        <f t="shared" si="22"/>
        <v/>
      </c>
      <c r="J258" s="16" t="str">
        <f t="shared" si="23"/>
        <v/>
      </c>
    </row>
    <row r="259" spans="1:10">
      <c r="A259" s="143">
        <v>250</v>
      </c>
      <c r="B259" s="144"/>
      <c r="C259" s="144"/>
      <c r="D259" s="144"/>
      <c r="E259" s="144"/>
      <c r="F259" s="146"/>
      <c r="G259" s="144"/>
      <c r="H259" s="145"/>
      <c r="I259" s="16" t="str">
        <f t="shared" si="22"/>
        <v/>
      </c>
      <c r="J259" s="16" t="str">
        <f t="shared" si="23"/>
        <v/>
      </c>
    </row>
  </sheetData>
  <sheetProtection algorithmName="SHA-512" hashValue="u7iqf2BRr0M/3Fo6HNKCJTgzASjMrT1pIqZri+UZarg6IszvBPE84xXtx4T4OexTBBvZnsv6uXAjMihay+MZIA==" saltValue="m7EkeHGqYWoSvXJ8OaBr5w==" spinCount="100000" sheet="1" objects="1" scenarios="1"/>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pageSetUpPr fitToPage="1"/>
  </sheetPr>
  <dimension ref="A1:U261"/>
  <sheetViews>
    <sheetView zoomScaleNormal="100" workbookViewId="0">
      <selection activeCell="N17" sqref="N17"/>
    </sheetView>
  </sheetViews>
  <sheetFormatPr defaultColWidth="9.109375" defaultRowHeight="15.6"/>
  <cols>
    <col min="1" max="1" width="5.6640625" style="60" customWidth="1"/>
    <col min="2" max="3" width="35.6640625" style="64" customWidth="1"/>
    <col min="4" max="4" width="4.44140625" style="64" customWidth="1"/>
    <col min="5" max="5" width="4.33203125" style="64" customWidth="1"/>
    <col min="6" max="6" width="3.88671875" style="64" customWidth="1"/>
    <col min="7" max="7" width="49.109375" style="64" customWidth="1"/>
    <col min="8" max="8" width="10.6640625" style="69" customWidth="1"/>
    <col min="9" max="9" width="17.6640625" style="64" customWidth="1"/>
    <col min="10" max="10" width="17.6640625" style="64" hidden="1" customWidth="1"/>
    <col min="11" max="11" width="10.6640625" style="70" hidden="1" customWidth="1"/>
    <col min="12" max="12" width="9.109375" style="71" hidden="1" customWidth="1"/>
    <col min="13" max="13" width="9.109375" style="64" hidden="1" customWidth="1"/>
    <col min="14" max="22" width="9.109375" style="64" customWidth="1"/>
    <col min="23" max="16384" width="9.109375" style="64"/>
  </cols>
  <sheetData>
    <row r="1" spans="1:13" s="60" customFormat="1">
      <c r="A1" s="151" t="s">
        <v>483</v>
      </c>
      <c r="H1" s="61"/>
      <c r="I1" s="63"/>
      <c r="J1" s="50"/>
      <c r="K1" s="62"/>
      <c r="L1" s="51"/>
      <c r="M1" s="50"/>
    </row>
    <row r="2" spans="1:13" s="60" customFormat="1">
      <c r="A2" s="346" t="str">
        <f>IF(ISBLANK(facultate), IF(ISBLANK(departament),"","Departament " &amp; departament), "Facultatea " &amp; facultate)</f>
        <v>Facultatea Inginerie din Hunedoara</v>
      </c>
      <c r="H2" s="61"/>
      <c r="I2" s="63"/>
      <c r="J2" s="50"/>
      <c r="K2" s="62"/>
      <c r="L2" s="51"/>
      <c r="M2" s="50"/>
    </row>
    <row r="3" spans="1:13" s="60" customFormat="1">
      <c r="A3" s="346" t="str">
        <f>IF(ISBLANK(departament),"","Departamentul " &amp; departament)</f>
        <v>Departamentul Inginerie și Management din Hunedoara</v>
      </c>
      <c r="H3" s="61"/>
      <c r="I3" s="63"/>
      <c r="J3" s="50"/>
      <c r="K3" s="62"/>
      <c r="L3" s="51"/>
      <c r="M3" s="50"/>
    </row>
    <row r="4" spans="1:13" s="54" customFormat="1">
      <c r="A4" s="554" t="s">
        <v>784</v>
      </c>
      <c r="B4" s="554"/>
      <c r="C4" s="554"/>
      <c r="D4" s="554"/>
      <c r="E4" s="554"/>
      <c r="F4" s="554"/>
      <c r="G4" s="554"/>
      <c r="H4" s="554"/>
      <c r="I4" s="554"/>
      <c r="J4" s="423"/>
      <c r="K4" s="52"/>
      <c r="L4" s="53"/>
    </row>
    <row r="5" spans="1:13" s="54" customFormat="1">
      <c r="A5" s="554" t="s">
        <v>809</v>
      </c>
      <c r="B5" s="554"/>
      <c r="C5" s="554"/>
      <c r="D5" s="554"/>
      <c r="E5" s="554"/>
      <c r="F5" s="554"/>
      <c r="G5" s="554"/>
      <c r="H5" s="554"/>
      <c r="I5" s="554"/>
      <c r="J5" s="423"/>
      <c r="K5" s="52"/>
      <c r="L5" s="55"/>
    </row>
    <row r="6" spans="1:13" s="54" customFormat="1" ht="13.5" customHeight="1">
      <c r="A6" s="50"/>
      <c r="I6" s="504" t="s">
        <v>1492</v>
      </c>
      <c r="J6" s="347" t="str">
        <f>CONCATENATE(functie," ",nume_candidat)</f>
        <v>Profesor Socalici Ana Virginia</v>
      </c>
      <c r="K6" s="57"/>
      <c r="L6" s="55"/>
    </row>
    <row r="7" spans="1:13" ht="18.75" customHeight="1">
      <c r="A7" s="551" t="s">
        <v>338</v>
      </c>
      <c r="B7" s="538" t="s">
        <v>779</v>
      </c>
      <c r="C7" s="538" t="s">
        <v>774</v>
      </c>
      <c r="D7" s="160" t="s">
        <v>801</v>
      </c>
      <c r="E7" s="420"/>
      <c r="F7" s="420"/>
      <c r="G7" s="420"/>
      <c r="H7" s="548" t="s">
        <v>2</v>
      </c>
      <c r="I7" s="551" t="s">
        <v>544</v>
      </c>
      <c r="J7" s="548" t="s">
        <v>1104</v>
      </c>
      <c r="K7" s="551" t="s">
        <v>4</v>
      </c>
      <c r="L7" s="556" t="s">
        <v>541</v>
      </c>
      <c r="M7" s="545" t="s">
        <v>551</v>
      </c>
    </row>
    <row r="8" spans="1:13" ht="18.75" customHeight="1">
      <c r="A8" s="552"/>
      <c r="B8" s="555"/>
      <c r="C8" s="555"/>
      <c r="D8" s="420"/>
      <c r="E8" s="160" t="s">
        <v>777</v>
      </c>
      <c r="F8" s="420"/>
      <c r="G8" s="420"/>
      <c r="H8" s="549"/>
      <c r="I8" s="552"/>
      <c r="J8" s="549"/>
      <c r="K8" s="552"/>
      <c r="L8" s="557"/>
      <c r="M8" s="545"/>
    </row>
    <row r="9" spans="1:13" ht="18.75" customHeight="1">
      <c r="A9" s="552"/>
      <c r="B9" s="555"/>
      <c r="C9" s="555"/>
      <c r="D9" s="160"/>
      <c r="E9" s="160"/>
      <c r="F9" s="160" t="s">
        <v>775</v>
      </c>
      <c r="G9" s="420"/>
      <c r="H9" s="549"/>
      <c r="I9" s="553"/>
      <c r="J9" s="549"/>
      <c r="K9" s="553"/>
      <c r="L9" s="557"/>
      <c r="M9" s="545"/>
    </row>
    <row r="10" spans="1:13" ht="18.75" customHeight="1">
      <c r="A10" s="553"/>
      <c r="B10" s="539"/>
      <c r="C10" s="539"/>
      <c r="D10" s="420"/>
      <c r="F10" s="160"/>
      <c r="G10" s="160" t="s">
        <v>776</v>
      </c>
      <c r="H10" s="550"/>
      <c r="I10" s="424" t="str">
        <f>CONCATENATE("ultimii ",durata_evaluare," ani")</f>
        <v>ultimii 5 ani</v>
      </c>
      <c r="J10" s="550"/>
      <c r="K10" s="348" t="str">
        <f>CONCATENATE("ultimii                                  ",durata_evaluare," ani")</f>
        <v>ultimii                                  5 ani</v>
      </c>
      <c r="L10" s="558"/>
      <c r="M10" s="545"/>
    </row>
    <row r="11" spans="1:13">
      <c r="A11" s="56"/>
      <c r="B11" s="65"/>
      <c r="C11" s="65"/>
      <c r="D11" s="65"/>
      <c r="E11" s="65"/>
      <c r="F11" s="65"/>
      <c r="G11" s="65"/>
      <c r="H11" s="30"/>
      <c r="I11" s="148">
        <f>SUMIF(I12:I1012,"&gt;0")</f>
        <v>200</v>
      </c>
      <c r="J11" s="435"/>
      <c r="K11" s="4">
        <f t="shared" ref="K11" si="0">SUMIF(K12:K110,"&gt;0")</f>
        <v>1</v>
      </c>
      <c r="L11" s="12"/>
      <c r="M11" s="48"/>
    </row>
    <row r="12" spans="1:13" ht="31.2">
      <c r="A12" s="37">
        <v>1</v>
      </c>
      <c r="B12" s="380" t="s">
        <v>1489</v>
      </c>
      <c r="C12" s="380" t="s">
        <v>1244</v>
      </c>
      <c r="D12" s="380"/>
      <c r="E12" s="380"/>
      <c r="F12" s="380" t="s">
        <v>318</v>
      </c>
      <c r="G12" s="380"/>
      <c r="H12" s="422">
        <v>2017</v>
      </c>
      <c r="I12" s="382">
        <f t="shared" ref="I12:I75" si="1">IF(OR($B12="",$C12="",$H12&lt;an_initial,$H12&gt;an_final,$L12=FALSE),"",K12*(IF(D12="X",100,0) + IF(E12="X",50,0) + IF(F12="X",200,0) + IF(G12="X",150,0) ))</f>
        <v>200</v>
      </c>
      <c r="J12" s="37"/>
      <c r="K12" s="58">
        <f t="shared" ref="K12:K43" si="2">IF(OR($B12="",$C12="",$H12="",$H12&gt;an_final,$L12=FALSE),"",IF($H12&gt;=an_initial,1,""))</f>
        <v>1</v>
      </c>
      <c r="L12" s="349" t="b">
        <f t="shared" ref="L12:L75" si="3">IF(nume_candidat="",FALSE,ISNUMBER(SEARCH(nume_candidat,$B12)))</f>
        <v>1</v>
      </c>
      <c r="M12" s="350">
        <f t="shared" ref="M12:M43" si="4">LEN(B12)-LEN(SUBSTITUTE(B12,",",""))+1</f>
        <v>1</v>
      </c>
    </row>
    <row r="13" spans="1:13">
      <c r="A13" s="37">
        <v>2</v>
      </c>
      <c r="B13" s="380"/>
      <c r="C13" s="380"/>
      <c r="D13" s="380"/>
      <c r="E13" s="380"/>
      <c r="F13" s="380"/>
      <c r="G13" s="380"/>
      <c r="H13" s="422"/>
      <c r="I13" s="382" t="str">
        <f t="shared" si="1"/>
        <v/>
      </c>
      <c r="J13" s="37"/>
      <c r="K13" s="58" t="str">
        <f t="shared" si="2"/>
        <v/>
      </c>
      <c r="L13" s="349" t="b">
        <f t="shared" si="3"/>
        <v>0</v>
      </c>
      <c r="M13" s="350">
        <f t="shared" si="4"/>
        <v>1</v>
      </c>
    </row>
    <row r="14" spans="1:13">
      <c r="A14" s="37">
        <v>3</v>
      </c>
      <c r="B14" s="6"/>
      <c r="C14" s="380"/>
      <c r="D14" s="380"/>
      <c r="E14" s="380"/>
      <c r="F14" s="380"/>
      <c r="G14" s="380"/>
      <c r="H14" s="422"/>
      <c r="I14" s="382" t="str">
        <f t="shared" si="1"/>
        <v/>
      </c>
      <c r="J14" s="37"/>
      <c r="K14" s="58" t="str">
        <f t="shared" si="2"/>
        <v/>
      </c>
      <c r="L14" s="349" t="b">
        <f t="shared" si="3"/>
        <v>0</v>
      </c>
      <c r="M14" s="350">
        <f t="shared" si="4"/>
        <v>1</v>
      </c>
    </row>
    <row r="15" spans="1:13">
      <c r="A15" s="37">
        <v>4</v>
      </c>
      <c r="B15" s="6"/>
      <c r="C15" s="6"/>
      <c r="D15" s="6"/>
      <c r="E15" s="6"/>
      <c r="F15" s="6"/>
      <c r="G15" s="6"/>
      <c r="H15" s="421"/>
      <c r="I15" s="382" t="str">
        <f t="shared" si="1"/>
        <v/>
      </c>
      <c r="J15" s="37"/>
      <c r="K15" s="58" t="str">
        <f t="shared" si="2"/>
        <v/>
      </c>
      <c r="L15" s="349" t="b">
        <f t="shared" si="3"/>
        <v>0</v>
      </c>
      <c r="M15" s="350">
        <f t="shared" si="4"/>
        <v>1</v>
      </c>
    </row>
    <row r="16" spans="1:13">
      <c r="A16" s="37">
        <v>5</v>
      </c>
      <c r="B16" s="6"/>
      <c r="C16" s="6"/>
      <c r="D16" s="6"/>
      <c r="E16" s="6"/>
      <c r="F16" s="6"/>
      <c r="G16" s="6"/>
      <c r="H16" s="421"/>
      <c r="I16" s="382" t="str">
        <f t="shared" si="1"/>
        <v/>
      </c>
      <c r="J16" s="37"/>
      <c r="K16" s="58" t="str">
        <f t="shared" si="2"/>
        <v/>
      </c>
      <c r="L16" s="349" t="b">
        <f t="shared" si="3"/>
        <v>0</v>
      </c>
      <c r="M16" s="350">
        <f t="shared" si="4"/>
        <v>1</v>
      </c>
    </row>
    <row r="17" spans="1:13">
      <c r="A17" s="37">
        <v>6</v>
      </c>
      <c r="B17" s="6"/>
      <c r="C17" s="6"/>
      <c r="D17" s="6"/>
      <c r="E17" s="6"/>
      <c r="F17" s="6"/>
      <c r="G17" s="6"/>
      <c r="H17" s="421"/>
      <c r="I17" s="382" t="str">
        <f t="shared" si="1"/>
        <v/>
      </c>
      <c r="J17" s="37"/>
      <c r="K17" s="58" t="str">
        <f t="shared" si="2"/>
        <v/>
      </c>
      <c r="L17" s="349" t="b">
        <f t="shared" si="3"/>
        <v>0</v>
      </c>
      <c r="M17" s="350">
        <f t="shared" si="4"/>
        <v>1</v>
      </c>
    </row>
    <row r="18" spans="1:13">
      <c r="A18" s="37">
        <v>7</v>
      </c>
      <c r="B18" s="6"/>
      <c r="C18" s="6"/>
      <c r="D18" s="6"/>
      <c r="E18" s="6"/>
      <c r="F18" s="6"/>
      <c r="G18" s="6"/>
      <c r="H18" s="421"/>
      <c r="I18" s="382" t="str">
        <f t="shared" si="1"/>
        <v/>
      </c>
      <c r="J18" s="37"/>
      <c r="K18" s="58" t="str">
        <f t="shared" si="2"/>
        <v/>
      </c>
      <c r="L18" s="349" t="b">
        <f t="shared" si="3"/>
        <v>0</v>
      </c>
      <c r="M18" s="350">
        <f t="shared" si="4"/>
        <v>1</v>
      </c>
    </row>
    <row r="19" spans="1:13">
      <c r="A19" s="37">
        <v>8</v>
      </c>
      <c r="B19" s="6"/>
      <c r="C19" s="6"/>
      <c r="D19" s="6"/>
      <c r="E19" s="6"/>
      <c r="F19" s="6"/>
      <c r="G19" s="6"/>
      <c r="H19" s="421"/>
      <c r="I19" s="382" t="str">
        <f t="shared" si="1"/>
        <v/>
      </c>
      <c r="J19" s="37"/>
      <c r="K19" s="58" t="str">
        <f t="shared" si="2"/>
        <v/>
      </c>
      <c r="L19" s="349" t="b">
        <f t="shared" si="3"/>
        <v>0</v>
      </c>
      <c r="M19" s="350">
        <f t="shared" si="4"/>
        <v>1</v>
      </c>
    </row>
    <row r="20" spans="1:13">
      <c r="A20" s="37">
        <v>9</v>
      </c>
      <c r="B20" s="6"/>
      <c r="C20" s="6"/>
      <c r="D20" s="6"/>
      <c r="E20" s="6"/>
      <c r="F20" s="6"/>
      <c r="G20" s="6"/>
      <c r="H20" s="421"/>
      <c r="I20" s="382" t="str">
        <f t="shared" si="1"/>
        <v/>
      </c>
      <c r="J20" s="37"/>
      <c r="K20" s="58" t="str">
        <f t="shared" si="2"/>
        <v/>
      </c>
      <c r="L20" s="349" t="b">
        <f t="shared" si="3"/>
        <v>0</v>
      </c>
      <c r="M20" s="350">
        <f t="shared" si="4"/>
        <v>1</v>
      </c>
    </row>
    <row r="21" spans="1:13">
      <c r="A21" s="37">
        <v>10</v>
      </c>
      <c r="B21" s="6"/>
      <c r="C21" s="6"/>
      <c r="D21" s="6"/>
      <c r="E21" s="6"/>
      <c r="F21" s="6"/>
      <c r="G21" s="6"/>
      <c r="H21" s="421"/>
      <c r="I21" s="382" t="str">
        <f t="shared" si="1"/>
        <v/>
      </c>
      <c r="J21" s="37"/>
      <c r="K21" s="58" t="str">
        <f t="shared" si="2"/>
        <v/>
      </c>
      <c r="L21" s="349" t="b">
        <f t="shared" si="3"/>
        <v>0</v>
      </c>
      <c r="M21" s="350">
        <f t="shared" si="4"/>
        <v>1</v>
      </c>
    </row>
    <row r="22" spans="1:13">
      <c r="A22" s="37">
        <v>11</v>
      </c>
      <c r="B22" s="6"/>
      <c r="C22" s="6"/>
      <c r="D22" s="6"/>
      <c r="E22" s="6"/>
      <c r="F22" s="6"/>
      <c r="G22" s="6"/>
      <c r="H22" s="421"/>
      <c r="I22" s="382" t="str">
        <f t="shared" si="1"/>
        <v/>
      </c>
      <c r="J22" s="37"/>
      <c r="K22" s="58" t="str">
        <f t="shared" si="2"/>
        <v/>
      </c>
      <c r="L22" s="349" t="b">
        <f t="shared" si="3"/>
        <v>0</v>
      </c>
      <c r="M22" s="350">
        <f t="shared" si="4"/>
        <v>1</v>
      </c>
    </row>
    <row r="23" spans="1:13">
      <c r="A23" s="37">
        <v>12</v>
      </c>
      <c r="B23" s="6"/>
      <c r="C23" s="6"/>
      <c r="D23" s="6"/>
      <c r="E23" s="6"/>
      <c r="F23" s="6"/>
      <c r="G23" s="6"/>
      <c r="H23" s="421"/>
      <c r="I23" s="382" t="str">
        <f t="shared" si="1"/>
        <v/>
      </c>
      <c r="J23" s="37"/>
      <c r="K23" s="58" t="str">
        <f t="shared" si="2"/>
        <v/>
      </c>
      <c r="L23" s="349" t="b">
        <f t="shared" si="3"/>
        <v>0</v>
      </c>
      <c r="M23" s="350">
        <f t="shared" si="4"/>
        <v>1</v>
      </c>
    </row>
    <row r="24" spans="1:13">
      <c r="A24" s="37">
        <v>13</v>
      </c>
      <c r="B24" s="6"/>
      <c r="C24" s="6"/>
      <c r="D24" s="6"/>
      <c r="E24" s="6"/>
      <c r="F24" s="6"/>
      <c r="G24" s="6"/>
      <c r="H24" s="421"/>
      <c r="I24" s="382" t="str">
        <f t="shared" si="1"/>
        <v/>
      </c>
      <c r="J24" s="37"/>
      <c r="K24" s="58" t="str">
        <f t="shared" si="2"/>
        <v/>
      </c>
      <c r="L24" s="349" t="b">
        <f t="shared" si="3"/>
        <v>0</v>
      </c>
      <c r="M24" s="350">
        <f t="shared" si="4"/>
        <v>1</v>
      </c>
    </row>
    <row r="25" spans="1:13">
      <c r="A25" s="37">
        <v>14</v>
      </c>
      <c r="B25" s="6"/>
      <c r="C25" s="6"/>
      <c r="D25" s="6"/>
      <c r="E25" s="6"/>
      <c r="F25" s="6"/>
      <c r="G25" s="6"/>
      <c r="H25" s="421"/>
      <c r="I25" s="382" t="str">
        <f t="shared" si="1"/>
        <v/>
      </c>
      <c r="J25" s="37"/>
      <c r="K25" s="58" t="str">
        <f t="shared" si="2"/>
        <v/>
      </c>
      <c r="L25" s="349" t="b">
        <f t="shared" si="3"/>
        <v>0</v>
      </c>
      <c r="M25" s="350">
        <f t="shared" si="4"/>
        <v>1</v>
      </c>
    </row>
    <row r="26" spans="1:13">
      <c r="A26" s="37">
        <v>15</v>
      </c>
      <c r="B26" s="6"/>
      <c r="C26" s="6"/>
      <c r="D26" s="6"/>
      <c r="E26" s="6"/>
      <c r="F26" s="6"/>
      <c r="G26" s="6"/>
      <c r="H26" s="421"/>
      <c r="I26" s="382" t="str">
        <f t="shared" si="1"/>
        <v/>
      </c>
      <c r="J26" s="37"/>
      <c r="K26" s="58" t="str">
        <f t="shared" si="2"/>
        <v/>
      </c>
      <c r="L26" s="349" t="b">
        <f t="shared" si="3"/>
        <v>0</v>
      </c>
      <c r="M26" s="350">
        <f t="shared" si="4"/>
        <v>1</v>
      </c>
    </row>
    <row r="27" spans="1:13">
      <c r="A27" s="37">
        <v>16</v>
      </c>
      <c r="B27" s="6"/>
      <c r="C27" s="6"/>
      <c r="D27" s="6"/>
      <c r="E27" s="6"/>
      <c r="F27" s="6"/>
      <c r="G27" s="6"/>
      <c r="H27" s="421"/>
      <c r="I27" s="382" t="str">
        <f t="shared" si="1"/>
        <v/>
      </c>
      <c r="J27" s="37"/>
      <c r="K27" s="58" t="str">
        <f t="shared" si="2"/>
        <v/>
      </c>
      <c r="L27" s="349" t="b">
        <f t="shared" si="3"/>
        <v>0</v>
      </c>
      <c r="M27" s="350">
        <f t="shared" si="4"/>
        <v>1</v>
      </c>
    </row>
    <row r="28" spans="1:13">
      <c r="A28" s="37">
        <v>17</v>
      </c>
      <c r="B28" s="6"/>
      <c r="C28" s="6"/>
      <c r="D28" s="6"/>
      <c r="E28" s="6"/>
      <c r="F28" s="6"/>
      <c r="G28" s="6"/>
      <c r="H28" s="421"/>
      <c r="I28" s="382" t="str">
        <f t="shared" si="1"/>
        <v/>
      </c>
      <c r="J28" s="37"/>
      <c r="K28" s="58" t="str">
        <f t="shared" si="2"/>
        <v/>
      </c>
      <c r="L28" s="349" t="b">
        <f t="shared" si="3"/>
        <v>0</v>
      </c>
      <c r="M28" s="350">
        <f t="shared" si="4"/>
        <v>1</v>
      </c>
    </row>
    <row r="29" spans="1:13">
      <c r="A29" s="37">
        <v>18</v>
      </c>
      <c r="B29" s="6"/>
      <c r="C29" s="6"/>
      <c r="D29" s="6"/>
      <c r="E29" s="6"/>
      <c r="F29" s="6"/>
      <c r="G29" s="6"/>
      <c r="H29" s="421"/>
      <c r="I29" s="382" t="str">
        <f t="shared" si="1"/>
        <v/>
      </c>
      <c r="J29" s="37"/>
      <c r="K29" s="58" t="str">
        <f t="shared" si="2"/>
        <v/>
      </c>
      <c r="L29" s="349" t="b">
        <f t="shared" si="3"/>
        <v>0</v>
      </c>
      <c r="M29" s="350">
        <f t="shared" si="4"/>
        <v>1</v>
      </c>
    </row>
    <row r="30" spans="1:13">
      <c r="A30" s="37">
        <v>19</v>
      </c>
      <c r="B30" s="6"/>
      <c r="C30" s="6"/>
      <c r="D30" s="6"/>
      <c r="E30" s="6"/>
      <c r="F30" s="6"/>
      <c r="G30" s="6"/>
      <c r="H30" s="421"/>
      <c r="I30" s="382" t="str">
        <f t="shared" si="1"/>
        <v/>
      </c>
      <c r="J30" s="37"/>
      <c r="K30" s="58" t="str">
        <f t="shared" si="2"/>
        <v/>
      </c>
      <c r="L30" s="349" t="b">
        <f t="shared" si="3"/>
        <v>0</v>
      </c>
      <c r="M30" s="350">
        <f t="shared" si="4"/>
        <v>1</v>
      </c>
    </row>
    <row r="31" spans="1:13">
      <c r="A31" s="37">
        <v>20</v>
      </c>
      <c r="B31" s="6"/>
      <c r="C31" s="6"/>
      <c r="D31" s="6"/>
      <c r="E31" s="6"/>
      <c r="F31" s="6"/>
      <c r="G31" s="6"/>
      <c r="H31" s="421"/>
      <c r="I31" s="382" t="str">
        <f t="shared" si="1"/>
        <v/>
      </c>
      <c r="J31" s="37"/>
      <c r="K31" s="58" t="str">
        <f t="shared" si="2"/>
        <v/>
      </c>
      <c r="L31" s="349" t="b">
        <f t="shared" si="3"/>
        <v>0</v>
      </c>
      <c r="M31" s="350">
        <f t="shared" si="4"/>
        <v>1</v>
      </c>
    </row>
    <row r="32" spans="1:13">
      <c r="A32" s="37">
        <v>21</v>
      </c>
      <c r="B32" s="6"/>
      <c r="C32" s="6"/>
      <c r="D32" s="6"/>
      <c r="E32" s="6"/>
      <c r="F32" s="6"/>
      <c r="G32" s="6"/>
      <c r="H32" s="421"/>
      <c r="I32" s="382" t="str">
        <f t="shared" si="1"/>
        <v/>
      </c>
      <c r="J32" s="37"/>
      <c r="K32" s="58" t="str">
        <f t="shared" si="2"/>
        <v/>
      </c>
      <c r="L32" s="349" t="b">
        <f t="shared" si="3"/>
        <v>0</v>
      </c>
      <c r="M32" s="350">
        <f t="shared" si="4"/>
        <v>1</v>
      </c>
    </row>
    <row r="33" spans="1:13">
      <c r="A33" s="37">
        <v>22</v>
      </c>
      <c r="B33" s="6"/>
      <c r="C33" s="6"/>
      <c r="D33" s="6"/>
      <c r="E33" s="6"/>
      <c r="F33" s="6"/>
      <c r="G33" s="6"/>
      <c r="H33" s="421"/>
      <c r="I33" s="382" t="str">
        <f t="shared" si="1"/>
        <v/>
      </c>
      <c r="J33" s="37"/>
      <c r="K33" s="58" t="str">
        <f t="shared" si="2"/>
        <v/>
      </c>
      <c r="L33" s="349" t="b">
        <f t="shared" si="3"/>
        <v>0</v>
      </c>
      <c r="M33" s="350">
        <f t="shared" si="4"/>
        <v>1</v>
      </c>
    </row>
    <row r="34" spans="1:13">
      <c r="A34" s="37">
        <v>23</v>
      </c>
      <c r="B34" s="6"/>
      <c r="C34" s="6"/>
      <c r="D34" s="6"/>
      <c r="E34" s="6"/>
      <c r="F34" s="6"/>
      <c r="G34" s="6"/>
      <c r="H34" s="421"/>
      <c r="I34" s="382" t="str">
        <f t="shared" si="1"/>
        <v/>
      </c>
      <c r="J34" s="37"/>
      <c r="K34" s="58" t="str">
        <f t="shared" si="2"/>
        <v/>
      </c>
      <c r="L34" s="349" t="b">
        <f t="shared" si="3"/>
        <v>0</v>
      </c>
      <c r="M34" s="350">
        <f t="shared" si="4"/>
        <v>1</v>
      </c>
    </row>
    <row r="35" spans="1:13">
      <c r="A35" s="37">
        <v>24</v>
      </c>
      <c r="B35" s="6"/>
      <c r="C35" s="6"/>
      <c r="D35" s="6"/>
      <c r="E35" s="6"/>
      <c r="F35" s="6"/>
      <c r="G35" s="6"/>
      <c r="H35" s="421"/>
      <c r="I35" s="382" t="str">
        <f t="shared" si="1"/>
        <v/>
      </c>
      <c r="J35" s="37"/>
      <c r="K35" s="58" t="str">
        <f t="shared" si="2"/>
        <v/>
      </c>
      <c r="L35" s="349" t="b">
        <f t="shared" si="3"/>
        <v>0</v>
      </c>
      <c r="M35" s="350">
        <f t="shared" si="4"/>
        <v>1</v>
      </c>
    </row>
    <row r="36" spans="1:13">
      <c r="A36" s="37">
        <v>25</v>
      </c>
      <c r="B36" s="6"/>
      <c r="C36" s="6"/>
      <c r="D36" s="6"/>
      <c r="E36" s="6"/>
      <c r="F36" s="6"/>
      <c r="G36" s="6"/>
      <c r="H36" s="421"/>
      <c r="I36" s="382" t="str">
        <f t="shared" si="1"/>
        <v/>
      </c>
      <c r="J36" s="37"/>
      <c r="K36" s="58" t="str">
        <f t="shared" si="2"/>
        <v/>
      </c>
      <c r="L36" s="349" t="b">
        <f t="shared" si="3"/>
        <v>0</v>
      </c>
      <c r="M36" s="350">
        <f t="shared" si="4"/>
        <v>1</v>
      </c>
    </row>
    <row r="37" spans="1:13">
      <c r="A37" s="37">
        <v>26</v>
      </c>
      <c r="B37" s="6"/>
      <c r="C37" s="6"/>
      <c r="D37" s="6"/>
      <c r="E37" s="6"/>
      <c r="F37" s="6"/>
      <c r="G37" s="6"/>
      <c r="H37" s="421"/>
      <c r="I37" s="382" t="str">
        <f t="shared" si="1"/>
        <v/>
      </c>
      <c r="J37" s="37"/>
      <c r="K37" s="58" t="str">
        <f t="shared" si="2"/>
        <v/>
      </c>
      <c r="L37" s="349" t="b">
        <f t="shared" si="3"/>
        <v>0</v>
      </c>
      <c r="M37" s="350">
        <f t="shared" si="4"/>
        <v>1</v>
      </c>
    </row>
    <row r="38" spans="1:13">
      <c r="A38" s="37">
        <v>27</v>
      </c>
      <c r="B38" s="6"/>
      <c r="C38" s="6"/>
      <c r="D38" s="6"/>
      <c r="E38" s="6"/>
      <c r="F38" s="6"/>
      <c r="G38" s="6"/>
      <c r="H38" s="421"/>
      <c r="I38" s="382" t="str">
        <f t="shared" si="1"/>
        <v/>
      </c>
      <c r="J38" s="37"/>
      <c r="K38" s="58" t="str">
        <f t="shared" si="2"/>
        <v/>
      </c>
      <c r="L38" s="349" t="b">
        <f t="shared" si="3"/>
        <v>0</v>
      </c>
      <c r="M38" s="350">
        <f t="shared" si="4"/>
        <v>1</v>
      </c>
    </row>
    <row r="39" spans="1:13">
      <c r="A39" s="37">
        <v>28</v>
      </c>
      <c r="B39" s="6"/>
      <c r="C39" s="6"/>
      <c r="D39" s="6"/>
      <c r="E39" s="6"/>
      <c r="F39" s="6"/>
      <c r="G39" s="6"/>
      <c r="H39" s="421"/>
      <c r="I39" s="382" t="str">
        <f t="shared" si="1"/>
        <v/>
      </c>
      <c r="J39" s="37"/>
      <c r="K39" s="58" t="str">
        <f t="shared" si="2"/>
        <v/>
      </c>
      <c r="L39" s="349" t="b">
        <f t="shared" si="3"/>
        <v>0</v>
      </c>
      <c r="M39" s="350">
        <f t="shared" si="4"/>
        <v>1</v>
      </c>
    </row>
    <row r="40" spans="1:13">
      <c r="A40" s="37">
        <v>29</v>
      </c>
      <c r="B40" s="6"/>
      <c r="C40" s="6"/>
      <c r="D40" s="6"/>
      <c r="E40" s="6"/>
      <c r="F40" s="6"/>
      <c r="G40" s="6"/>
      <c r="H40" s="421"/>
      <c r="I40" s="382" t="str">
        <f t="shared" si="1"/>
        <v/>
      </c>
      <c r="J40" s="37"/>
      <c r="K40" s="58" t="str">
        <f t="shared" si="2"/>
        <v/>
      </c>
      <c r="L40" s="349" t="b">
        <f t="shared" si="3"/>
        <v>0</v>
      </c>
      <c r="M40" s="350">
        <f t="shared" si="4"/>
        <v>1</v>
      </c>
    </row>
    <row r="41" spans="1:13">
      <c r="A41" s="37">
        <v>30</v>
      </c>
      <c r="B41" s="6"/>
      <c r="C41" s="6"/>
      <c r="D41" s="6"/>
      <c r="E41" s="6"/>
      <c r="F41" s="6"/>
      <c r="G41" s="6"/>
      <c r="H41" s="421"/>
      <c r="I41" s="382" t="str">
        <f t="shared" si="1"/>
        <v/>
      </c>
      <c r="J41" s="37"/>
      <c r="K41" s="58" t="str">
        <f t="shared" si="2"/>
        <v/>
      </c>
      <c r="L41" s="349" t="b">
        <f t="shared" si="3"/>
        <v>0</v>
      </c>
      <c r="M41" s="350">
        <f t="shared" si="4"/>
        <v>1</v>
      </c>
    </row>
    <row r="42" spans="1:13">
      <c r="A42" s="37">
        <v>31</v>
      </c>
      <c r="B42" s="6"/>
      <c r="C42" s="6"/>
      <c r="D42" s="6"/>
      <c r="E42" s="6"/>
      <c r="F42" s="6"/>
      <c r="G42" s="6"/>
      <c r="H42" s="421"/>
      <c r="I42" s="382" t="str">
        <f t="shared" si="1"/>
        <v/>
      </c>
      <c r="J42" s="37"/>
      <c r="K42" s="58" t="str">
        <f t="shared" si="2"/>
        <v/>
      </c>
      <c r="L42" s="349" t="b">
        <f t="shared" si="3"/>
        <v>0</v>
      </c>
      <c r="M42" s="350">
        <f t="shared" si="4"/>
        <v>1</v>
      </c>
    </row>
    <row r="43" spans="1:13">
      <c r="A43" s="37">
        <v>32</v>
      </c>
      <c r="B43" s="6"/>
      <c r="C43" s="6"/>
      <c r="D43" s="6"/>
      <c r="E43" s="6"/>
      <c r="F43" s="6"/>
      <c r="G43" s="6"/>
      <c r="H43" s="421"/>
      <c r="I43" s="382" t="str">
        <f t="shared" si="1"/>
        <v/>
      </c>
      <c r="J43" s="37"/>
      <c r="K43" s="58" t="str">
        <f t="shared" si="2"/>
        <v/>
      </c>
      <c r="L43" s="349" t="b">
        <f t="shared" si="3"/>
        <v>0</v>
      </c>
      <c r="M43" s="350">
        <f t="shared" si="4"/>
        <v>1</v>
      </c>
    </row>
    <row r="44" spans="1:13">
      <c r="A44" s="37">
        <v>33</v>
      </c>
      <c r="B44" s="6"/>
      <c r="C44" s="6"/>
      <c r="D44" s="6"/>
      <c r="E44" s="6"/>
      <c r="F44" s="6"/>
      <c r="G44" s="6"/>
      <c r="H44" s="421"/>
      <c r="I44" s="382" t="str">
        <f t="shared" si="1"/>
        <v/>
      </c>
      <c r="J44" s="37"/>
      <c r="K44" s="58" t="str">
        <f t="shared" ref="K44:K75" si="5">IF(OR($B44="",$C44="",$H44="",$H44&gt;an_final,$L44=FALSE),"",IF($H44&gt;=an_initial,1,""))</f>
        <v/>
      </c>
      <c r="L44" s="349" t="b">
        <f t="shared" si="3"/>
        <v>0</v>
      </c>
      <c r="M44" s="350">
        <f t="shared" ref="M44:M75" si="6">LEN(B44)-LEN(SUBSTITUTE(B44,",",""))+1</f>
        <v>1</v>
      </c>
    </row>
    <row r="45" spans="1:13">
      <c r="A45" s="37">
        <v>34</v>
      </c>
      <c r="B45" s="6"/>
      <c r="C45" s="6"/>
      <c r="D45" s="6"/>
      <c r="E45" s="6"/>
      <c r="F45" s="6"/>
      <c r="G45" s="6"/>
      <c r="H45" s="421"/>
      <c r="I45" s="382" t="str">
        <f t="shared" si="1"/>
        <v/>
      </c>
      <c r="J45" s="37"/>
      <c r="K45" s="58" t="str">
        <f t="shared" si="5"/>
        <v/>
      </c>
      <c r="L45" s="349" t="b">
        <f t="shared" si="3"/>
        <v>0</v>
      </c>
      <c r="M45" s="350">
        <f t="shared" si="6"/>
        <v>1</v>
      </c>
    </row>
    <row r="46" spans="1:13">
      <c r="A46" s="37">
        <v>35</v>
      </c>
      <c r="B46" s="6"/>
      <c r="C46" s="6"/>
      <c r="D46" s="6"/>
      <c r="E46" s="6"/>
      <c r="F46" s="6"/>
      <c r="G46" s="6"/>
      <c r="H46" s="421"/>
      <c r="I46" s="382" t="str">
        <f t="shared" si="1"/>
        <v/>
      </c>
      <c r="J46" s="37"/>
      <c r="K46" s="58" t="str">
        <f t="shared" si="5"/>
        <v/>
      </c>
      <c r="L46" s="349" t="b">
        <f t="shared" si="3"/>
        <v>0</v>
      </c>
      <c r="M46" s="350">
        <f t="shared" si="6"/>
        <v>1</v>
      </c>
    </row>
    <row r="47" spans="1:13">
      <c r="A47" s="37">
        <v>36</v>
      </c>
      <c r="B47" s="6"/>
      <c r="C47" s="6"/>
      <c r="D47" s="6"/>
      <c r="E47" s="6"/>
      <c r="F47" s="6"/>
      <c r="G47" s="6"/>
      <c r="H47" s="421"/>
      <c r="I47" s="382" t="str">
        <f t="shared" si="1"/>
        <v/>
      </c>
      <c r="J47" s="37"/>
      <c r="K47" s="58" t="str">
        <f t="shared" si="5"/>
        <v/>
      </c>
      <c r="L47" s="349" t="b">
        <f t="shared" si="3"/>
        <v>0</v>
      </c>
      <c r="M47" s="350">
        <f t="shared" si="6"/>
        <v>1</v>
      </c>
    </row>
    <row r="48" spans="1:13">
      <c r="A48" s="37">
        <v>37</v>
      </c>
      <c r="B48" s="6"/>
      <c r="C48" s="6"/>
      <c r="D48" s="6"/>
      <c r="E48" s="6"/>
      <c r="F48" s="6"/>
      <c r="G48" s="6"/>
      <c r="H48" s="421"/>
      <c r="I48" s="382" t="str">
        <f t="shared" si="1"/>
        <v/>
      </c>
      <c r="J48" s="37"/>
      <c r="K48" s="58" t="str">
        <f t="shared" si="5"/>
        <v/>
      </c>
      <c r="L48" s="349" t="b">
        <f t="shared" si="3"/>
        <v>0</v>
      </c>
      <c r="M48" s="350">
        <f t="shared" si="6"/>
        <v>1</v>
      </c>
    </row>
    <row r="49" spans="1:13">
      <c r="A49" s="37">
        <v>38</v>
      </c>
      <c r="B49" s="6"/>
      <c r="C49" s="6"/>
      <c r="D49" s="6"/>
      <c r="E49" s="6"/>
      <c r="F49" s="6"/>
      <c r="G49" s="6"/>
      <c r="H49" s="421"/>
      <c r="I49" s="382" t="str">
        <f t="shared" si="1"/>
        <v/>
      </c>
      <c r="J49" s="37"/>
      <c r="K49" s="58" t="str">
        <f t="shared" si="5"/>
        <v/>
      </c>
      <c r="L49" s="349" t="b">
        <f t="shared" si="3"/>
        <v>0</v>
      </c>
      <c r="M49" s="350">
        <f t="shared" si="6"/>
        <v>1</v>
      </c>
    </row>
    <row r="50" spans="1:13">
      <c r="A50" s="37">
        <v>39</v>
      </c>
      <c r="B50" s="6"/>
      <c r="C50" s="6"/>
      <c r="D50" s="6"/>
      <c r="E50" s="6"/>
      <c r="F50" s="6"/>
      <c r="G50" s="6"/>
      <c r="H50" s="421"/>
      <c r="I50" s="382" t="str">
        <f t="shared" si="1"/>
        <v/>
      </c>
      <c r="J50" s="37"/>
      <c r="K50" s="58" t="str">
        <f t="shared" si="5"/>
        <v/>
      </c>
      <c r="L50" s="349" t="b">
        <f t="shared" si="3"/>
        <v>0</v>
      </c>
      <c r="M50" s="350">
        <f t="shared" si="6"/>
        <v>1</v>
      </c>
    </row>
    <row r="51" spans="1:13">
      <c r="A51" s="37">
        <v>40</v>
      </c>
      <c r="B51" s="6"/>
      <c r="C51" s="6"/>
      <c r="D51" s="6"/>
      <c r="E51" s="6"/>
      <c r="F51" s="6"/>
      <c r="G51" s="6"/>
      <c r="H51" s="421"/>
      <c r="I51" s="382" t="str">
        <f t="shared" si="1"/>
        <v/>
      </c>
      <c r="J51" s="37"/>
      <c r="K51" s="58" t="str">
        <f t="shared" si="5"/>
        <v/>
      </c>
      <c r="L51" s="349" t="b">
        <f t="shared" si="3"/>
        <v>0</v>
      </c>
      <c r="M51" s="350">
        <f t="shared" si="6"/>
        <v>1</v>
      </c>
    </row>
    <row r="52" spans="1:13">
      <c r="A52" s="37">
        <v>41</v>
      </c>
      <c r="B52" s="6"/>
      <c r="C52" s="6"/>
      <c r="D52" s="6"/>
      <c r="E52" s="6"/>
      <c r="F52" s="6"/>
      <c r="G52" s="6"/>
      <c r="H52" s="421"/>
      <c r="I52" s="382" t="str">
        <f t="shared" si="1"/>
        <v/>
      </c>
      <c r="J52" s="37"/>
      <c r="K52" s="58" t="str">
        <f t="shared" si="5"/>
        <v/>
      </c>
      <c r="L52" s="349" t="b">
        <f t="shared" si="3"/>
        <v>0</v>
      </c>
      <c r="M52" s="350">
        <f t="shared" si="6"/>
        <v>1</v>
      </c>
    </row>
    <row r="53" spans="1:13">
      <c r="A53" s="37">
        <v>42</v>
      </c>
      <c r="B53" s="6"/>
      <c r="C53" s="6"/>
      <c r="D53" s="6"/>
      <c r="E53" s="6"/>
      <c r="F53" s="6"/>
      <c r="G53" s="6"/>
      <c r="H53" s="421"/>
      <c r="I53" s="382" t="str">
        <f t="shared" si="1"/>
        <v/>
      </c>
      <c r="J53" s="37"/>
      <c r="K53" s="58" t="str">
        <f t="shared" si="5"/>
        <v/>
      </c>
      <c r="L53" s="349" t="b">
        <f t="shared" si="3"/>
        <v>0</v>
      </c>
      <c r="M53" s="350">
        <f t="shared" si="6"/>
        <v>1</v>
      </c>
    </row>
    <row r="54" spans="1:13">
      <c r="A54" s="37">
        <v>43</v>
      </c>
      <c r="B54" s="6"/>
      <c r="C54" s="6"/>
      <c r="D54" s="6"/>
      <c r="E54" s="6"/>
      <c r="F54" s="6"/>
      <c r="G54" s="6"/>
      <c r="H54" s="421"/>
      <c r="I54" s="382" t="str">
        <f t="shared" si="1"/>
        <v/>
      </c>
      <c r="J54" s="37"/>
      <c r="K54" s="58" t="str">
        <f t="shared" si="5"/>
        <v/>
      </c>
      <c r="L54" s="349" t="b">
        <f t="shared" si="3"/>
        <v>0</v>
      </c>
      <c r="M54" s="350">
        <f t="shared" si="6"/>
        <v>1</v>
      </c>
    </row>
    <row r="55" spans="1:13">
      <c r="A55" s="37">
        <v>44</v>
      </c>
      <c r="B55" s="6"/>
      <c r="C55" s="6"/>
      <c r="D55" s="6"/>
      <c r="E55" s="6"/>
      <c r="F55" s="6"/>
      <c r="G55" s="6"/>
      <c r="H55" s="421"/>
      <c r="I55" s="382" t="str">
        <f t="shared" si="1"/>
        <v/>
      </c>
      <c r="J55" s="37"/>
      <c r="K55" s="58" t="str">
        <f t="shared" si="5"/>
        <v/>
      </c>
      <c r="L55" s="349" t="b">
        <f t="shared" si="3"/>
        <v>0</v>
      </c>
      <c r="M55" s="350">
        <f t="shared" si="6"/>
        <v>1</v>
      </c>
    </row>
    <row r="56" spans="1:13">
      <c r="A56" s="37">
        <v>45</v>
      </c>
      <c r="B56" s="6"/>
      <c r="C56" s="6"/>
      <c r="D56" s="6"/>
      <c r="E56" s="6"/>
      <c r="F56" s="6"/>
      <c r="G56" s="6"/>
      <c r="H56" s="421"/>
      <c r="I56" s="382" t="str">
        <f t="shared" si="1"/>
        <v/>
      </c>
      <c r="J56" s="37"/>
      <c r="K56" s="58" t="str">
        <f t="shared" si="5"/>
        <v/>
      </c>
      <c r="L56" s="349" t="b">
        <f t="shared" si="3"/>
        <v>0</v>
      </c>
      <c r="M56" s="350">
        <f t="shared" si="6"/>
        <v>1</v>
      </c>
    </row>
    <row r="57" spans="1:13">
      <c r="A57" s="37">
        <v>46</v>
      </c>
      <c r="B57" s="6"/>
      <c r="C57" s="6"/>
      <c r="D57" s="6"/>
      <c r="E57" s="6"/>
      <c r="F57" s="6"/>
      <c r="G57" s="6"/>
      <c r="H57" s="421"/>
      <c r="I57" s="382" t="str">
        <f t="shared" si="1"/>
        <v/>
      </c>
      <c r="J57" s="37"/>
      <c r="K57" s="58" t="str">
        <f t="shared" si="5"/>
        <v/>
      </c>
      <c r="L57" s="349" t="b">
        <f t="shared" si="3"/>
        <v>0</v>
      </c>
      <c r="M57" s="350">
        <f t="shared" si="6"/>
        <v>1</v>
      </c>
    </row>
    <row r="58" spans="1:13">
      <c r="A58" s="37">
        <v>47</v>
      </c>
      <c r="B58" s="6"/>
      <c r="C58" s="6"/>
      <c r="D58" s="6"/>
      <c r="E58" s="6"/>
      <c r="F58" s="6"/>
      <c r="G58" s="6"/>
      <c r="H58" s="421"/>
      <c r="I58" s="382" t="str">
        <f t="shared" si="1"/>
        <v/>
      </c>
      <c r="J58" s="37"/>
      <c r="K58" s="58" t="str">
        <f t="shared" si="5"/>
        <v/>
      </c>
      <c r="L58" s="349" t="b">
        <f t="shared" si="3"/>
        <v>0</v>
      </c>
      <c r="M58" s="350">
        <f t="shared" si="6"/>
        <v>1</v>
      </c>
    </row>
    <row r="59" spans="1:13">
      <c r="A59" s="37">
        <v>48</v>
      </c>
      <c r="B59" s="6"/>
      <c r="C59" s="6"/>
      <c r="D59" s="6"/>
      <c r="E59" s="6"/>
      <c r="F59" s="6"/>
      <c r="G59" s="6"/>
      <c r="H59" s="421"/>
      <c r="I59" s="382" t="str">
        <f t="shared" si="1"/>
        <v/>
      </c>
      <c r="J59" s="37"/>
      <c r="K59" s="58" t="str">
        <f t="shared" si="5"/>
        <v/>
      </c>
      <c r="L59" s="349" t="b">
        <f t="shared" si="3"/>
        <v>0</v>
      </c>
      <c r="M59" s="350">
        <f t="shared" si="6"/>
        <v>1</v>
      </c>
    </row>
    <row r="60" spans="1:13">
      <c r="A60" s="37">
        <v>49</v>
      </c>
      <c r="B60" s="6"/>
      <c r="C60" s="6"/>
      <c r="D60" s="6"/>
      <c r="E60" s="6"/>
      <c r="F60" s="6"/>
      <c r="G60" s="6"/>
      <c r="H60" s="421"/>
      <c r="I60" s="382" t="str">
        <f t="shared" si="1"/>
        <v/>
      </c>
      <c r="J60" s="37"/>
      <c r="K60" s="58" t="str">
        <f t="shared" si="5"/>
        <v/>
      </c>
      <c r="L60" s="349" t="b">
        <f t="shared" si="3"/>
        <v>0</v>
      </c>
      <c r="M60" s="350">
        <f t="shared" si="6"/>
        <v>1</v>
      </c>
    </row>
    <row r="61" spans="1:13">
      <c r="A61" s="37">
        <v>50</v>
      </c>
      <c r="B61" s="6"/>
      <c r="C61" s="6"/>
      <c r="D61" s="6"/>
      <c r="E61" s="6"/>
      <c r="F61" s="6"/>
      <c r="G61" s="6"/>
      <c r="H61" s="421"/>
      <c r="I61" s="382" t="str">
        <f t="shared" si="1"/>
        <v/>
      </c>
      <c r="J61" s="37"/>
      <c r="K61" s="58" t="str">
        <f t="shared" si="5"/>
        <v/>
      </c>
      <c r="L61" s="349" t="b">
        <f t="shared" si="3"/>
        <v>0</v>
      </c>
      <c r="M61" s="350">
        <f t="shared" si="6"/>
        <v>1</v>
      </c>
    </row>
    <row r="62" spans="1:13">
      <c r="A62" s="37">
        <v>51</v>
      </c>
      <c r="B62" s="6"/>
      <c r="C62" s="6"/>
      <c r="D62" s="6"/>
      <c r="E62" s="6"/>
      <c r="F62" s="6"/>
      <c r="G62" s="6"/>
      <c r="H62" s="421"/>
      <c r="I62" s="382" t="str">
        <f t="shared" si="1"/>
        <v/>
      </c>
      <c r="J62" s="37"/>
      <c r="K62" s="58" t="str">
        <f t="shared" si="5"/>
        <v/>
      </c>
      <c r="L62" s="349" t="b">
        <f t="shared" si="3"/>
        <v>0</v>
      </c>
      <c r="M62" s="350">
        <f t="shared" si="6"/>
        <v>1</v>
      </c>
    </row>
    <row r="63" spans="1:13">
      <c r="A63" s="37">
        <v>52</v>
      </c>
      <c r="B63" s="6"/>
      <c r="C63" s="6"/>
      <c r="D63" s="6"/>
      <c r="E63" s="6"/>
      <c r="F63" s="6"/>
      <c r="G63" s="6"/>
      <c r="H63" s="421"/>
      <c r="I63" s="382" t="str">
        <f t="shared" si="1"/>
        <v/>
      </c>
      <c r="J63" s="37"/>
      <c r="K63" s="58" t="str">
        <f t="shared" si="5"/>
        <v/>
      </c>
      <c r="L63" s="349" t="b">
        <f t="shared" si="3"/>
        <v>0</v>
      </c>
      <c r="M63" s="350">
        <f t="shared" si="6"/>
        <v>1</v>
      </c>
    </row>
    <row r="64" spans="1:13">
      <c r="A64" s="37">
        <v>53</v>
      </c>
      <c r="B64" s="6"/>
      <c r="C64" s="6"/>
      <c r="D64" s="6"/>
      <c r="E64" s="6"/>
      <c r="F64" s="6"/>
      <c r="G64" s="6"/>
      <c r="H64" s="421"/>
      <c r="I64" s="382" t="str">
        <f t="shared" si="1"/>
        <v/>
      </c>
      <c r="J64" s="37"/>
      <c r="K64" s="58" t="str">
        <f t="shared" si="5"/>
        <v/>
      </c>
      <c r="L64" s="349" t="b">
        <f t="shared" si="3"/>
        <v>0</v>
      </c>
      <c r="M64" s="350">
        <f t="shared" si="6"/>
        <v>1</v>
      </c>
    </row>
    <row r="65" spans="1:13">
      <c r="A65" s="37">
        <v>54</v>
      </c>
      <c r="B65" s="6"/>
      <c r="C65" s="6"/>
      <c r="D65" s="6"/>
      <c r="E65" s="6"/>
      <c r="F65" s="6"/>
      <c r="G65" s="6"/>
      <c r="H65" s="421"/>
      <c r="I65" s="382" t="str">
        <f t="shared" si="1"/>
        <v/>
      </c>
      <c r="J65" s="37"/>
      <c r="K65" s="58" t="str">
        <f t="shared" si="5"/>
        <v/>
      </c>
      <c r="L65" s="349" t="b">
        <f t="shared" si="3"/>
        <v>0</v>
      </c>
      <c r="M65" s="350">
        <f t="shared" si="6"/>
        <v>1</v>
      </c>
    </row>
    <row r="66" spans="1:13">
      <c r="A66" s="37">
        <v>55</v>
      </c>
      <c r="B66" s="6"/>
      <c r="C66" s="6"/>
      <c r="D66" s="6"/>
      <c r="E66" s="6"/>
      <c r="F66" s="6"/>
      <c r="G66" s="6"/>
      <c r="H66" s="421"/>
      <c r="I66" s="382" t="str">
        <f t="shared" si="1"/>
        <v/>
      </c>
      <c r="J66" s="37"/>
      <c r="K66" s="58" t="str">
        <f t="shared" si="5"/>
        <v/>
      </c>
      <c r="L66" s="349" t="b">
        <f t="shared" si="3"/>
        <v>0</v>
      </c>
      <c r="M66" s="350">
        <f t="shared" si="6"/>
        <v>1</v>
      </c>
    </row>
    <row r="67" spans="1:13">
      <c r="A67" s="37">
        <v>56</v>
      </c>
      <c r="B67" s="6"/>
      <c r="C67" s="6"/>
      <c r="D67" s="6"/>
      <c r="E67" s="6"/>
      <c r="F67" s="6"/>
      <c r="G67" s="6"/>
      <c r="H67" s="421"/>
      <c r="I67" s="382" t="str">
        <f t="shared" si="1"/>
        <v/>
      </c>
      <c r="J67" s="37"/>
      <c r="K67" s="58" t="str">
        <f t="shared" si="5"/>
        <v/>
      </c>
      <c r="L67" s="349" t="b">
        <f t="shared" si="3"/>
        <v>0</v>
      </c>
      <c r="M67" s="350">
        <f t="shared" si="6"/>
        <v>1</v>
      </c>
    </row>
    <row r="68" spans="1:13">
      <c r="A68" s="37">
        <v>57</v>
      </c>
      <c r="B68" s="6"/>
      <c r="C68" s="6"/>
      <c r="D68" s="6"/>
      <c r="E68" s="6"/>
      <c r="F68" s="6"/>
      <c r="G68" s="6"/>
      <c r="H68" s="421"/>
      <c r="I68" s="382" t="str">
        <f t="shared" si="1"/>
        <v/>
      </c>
      <c r="J68" s="37"/>
      <c r="K68" s="58" t="str">
        <f t="shared" si="5"/>
        <v/>
      </c>
      <c r="L68" s="349" t="b">
        <f t="shared" si="3"/>
        <v>0</v>
      </c>
      <c r="M68" s="350">
        <f t="shared" si="6"/>
        <v>1</v>
      </c>
    </row>
    <row r="69" spans="1:13">
      <c r="A69" s="37">
        <v>58</v>
      </c>
      <c r="B69" s="6"/>
      <c r="C69" s="6"/>
      <c r="D69" s="6"/>
      <c r="E69" s="6"/>
      <c r="F69" s="6"/>
      <c r="G69" s="6"/>
      <c r="H69" s="421"/>
      <c r="I69" s="382" t="str">
        <f t="shared" si="1"/>
        <v/>
      </c>
      <c r="J69" s="37"/>
      <c r="K69" s="58" t="str">
        <f t="shared" si="5"/>
        <v/>
      </c>
      <c r="L69" s="349" t="b">
        <f t="shared" si="3"/>
        <v>0</v>
      </c>
      <c r="M69" s="350">
        <f t="shared" si="6"/>
        <v>1</v>
      </c>
    </row>
    <row r="70" spans="1:13">
      <c r="A70" s="37">
        <v>59</v>
      </c>
      <c r="B70" s="6"/>
      <c r="C70" s="6"/>
      <c r="D70" s="6"/>
      <c r="E70" s="6"/>
      <c r="F70" s="6"/>
      <c r="G70" s="6"/>
      <c r="H70" s="421"/>
      <c r="I70" s="382" t="str">
        <f t="shared" si="1"/>
        <v/>
      </c>
      <c r="J70" s="37"/>
      <c r="K70" s="58" t="str">
        <f t="shared" si="5"/>
        <v/>
      </c>
      <c r="L70" s="349" t="b">
        <f t="shared" si="3"/>
        <v>0</v>
      </c>
      <c r="M70" s="350">
        <f t="shared" si="6"/>
        <v>1</v>
      </c>
    </row>
    <row r="71" spans="1:13">
      <c r="A71" s="37">
        <v>60</v>
      </c>
      <c r="B71" s="6"/>
      <c r="C71" s="6"/>
      <c r="D71" s="6"/>
      <c r="E71" s="6"/>
      <c r="F71" s="6"/>
      <c r="G71" s="6"/>
      <c r="H71" s="421"/>
      <c r="I71" s="382" t="str">
        <f t="shared" si="1"/>
        <v/>
      </c>
      <c r="J71" s="37"/>
      <c r="K71" s="58" t="str">
        <f t="shared" si="5"/>
        <v/>
      </c>
      <c r="L71" s="349" t="b">
        <f t="shared" si="3"/>
        <v>0</v>
      </c>
      <c r="M71" s="350">
        <f t="shared" si="6"/>
        <v>1</v>
      </c>
    </row>
    <row r="72" spans="1:13">
      <c r="A72" s="37">
        <v>61</v>
      </c>
      <c r="B72" s="6"/>
      <c r="C72" s="6"/>
      <c r="D72" s="6"/>
      <c r="E72" s="6"/>
      <c r="F72" s="6"/>
      <c r="G72" s="6"/>
      <c r="H72" s="421"/>
      <c r="I72" s="382" t="str">
        <f t="shared" si="1"/>
        <v/>
      </c>
      <c r="J72" s="37"/>
      <c r="K72" s="58" t="str">
        <f t="shared" si="5"/>
        <v/>
      </c>
      <c r="L72" s="349" t="b">
        <f t="shared" si="3"/>
        <v>0</v>
      </c>
      <c r="M72" s="350">
        <f t="shared" si="6"/>
        <v>1</v>
      </c>
    </row>
    <row r="73" spans="1:13">
      <c r="A73" s="37">
        <v>62</v>
      </c>
      <c r="B73" s="6"/>
      <c r="C73" s="6"/>
      <c r="D73" s="6"/>
      <c r="E73" s="6"/>
      <c r="F73" s="6"/>
      <c r="G73" s="6"/>
      <c r="H73" s="421"/>
      <c r="I73" s="382" t="str">
        <f t="shared" si="1"/>
        <v/>
      </c>
      <c r="J73" s="37"/>
      <c r="K73" s="58" t="str">
        <f t="shared" si="5"/>
        <v/>
      </c>
      <c r="L73" s="349" t="b">
        <f t="shared" si="3"/>
        <v>0</v>
      </c>
      <c r="M73" s="350">
        <f t="shared" si="6"/>
        <v>1</v>
      </c>
    </row>
    <row r="74" spans="1:13">
      <c r="A74" s="37">
        <v>63</v>
      </c>
      <c r="B74" s="6"/>
      <c r="C74" s="6"/>
      <c r="D74" s="6"/>
      <c r="E74" s="6"/>
      <c r="F74" s="6"/>
      <c r="G74" s="6"/>
      <c r="H74" s="421"/>
      <c r="I74" s="382" t="str">
        <f t="shared" si="1"/>
        <v/>
      </c>
      <c r="J74" s="37"/>
      <c r="K74" s="58" t="str">
        <f t="shared" si="5"/>
        <v/>
      </c>
      <c r="L74" s="349" t="b">
        <f t="shared" si="3"/>
        <v>0</v>
      </c>
      <c r="M74" s="350">
        <f t="shared" si="6"/>
        <v>1</v>
      </c>
    </row>
    <row r="75" spans="1:13">
      <c r="A75" s="37">
        <v>64</v>
      </c>
      <c r="B75" s="6"/>
      <c r="C75" s="6"/>
      <c r="D75" s="6"/>
      <c r="E75" s="6"/>
      <c r="F75" s="6"/>
      <c r="G75" s="6"/>
      <c r="H75" s="421"/>
      <c r="I75" s="382" t="str">
        <f t="shared" si="1"/>
        <v/>
      </c>
      <c r="J75" s="37"/>
      <c r="K75" s="58" t="str">
        <f t="shared" si="5"/>
        <v/>
      </c>
      <c r="L75" s="349" t="b">
        <f t="shared" si="3"/>
        <v>0</v>
      </c>
      <c r="M75" s="350">
        <f t="shared" si="6"/>
        <v>1</v>
      </c>
    </row>
    <row r="76" spans="1:13">
      <c r="A76" s="37">
        <v>65</v>
      </c>
      <c r="B76" s="6"/>
      <c r="C76" s="6"/>
      <c r="D76" s="6"/>
      <c r="E76" s="6"/>
      <c r="F76" s="6"/>
      <c r="G76" s="6"/>
      <c r="H76" s="421"/>
      <c r="I76" s="382" t="str">
        <f t="shared" ref="I76:I139" si="7">IF(OR($B76="",$C76="",$H76&lt;an_initial,$H76&gt;an_final,$L76=FALSE),"",K76*(IF(D76="X",100,0) + IF(E76="X",50,0) + IF(F76="X",200,0) + IF(G76="X",150,0) ))</f>
        <v/>
      </c>
      <c r="J76" s="37"/>
      <c r="K76" s="58" t="str">
        <f t="shared" ref="K76:K110" si="8">IF(OR($B76="",$C76="",$H76="",$H76&gt;an_final,$L76=FALSE),"",IF($H76&gt;=an_initial,1,""))</f>
        <v/>
      </c>
      <c r="L76" s="349" t="b">
        <f t="shared" ref="L76:L110" si="9">IF(nume_candidat="",FALSE,ISNUMBER(SEARCH(nume_candidat,$B76)))</f>
        <v>0</v>
      </c>
      <c r="M76" s="350">
        <f t="shared" ref="M76:M110" si="10">LEN(B76)-LEN(SUBSTITUTE(B76,",",""))+1</f>
        <v>1</v>
      </c>
    </row>
    <row r="77" spans="1:13">
      <c r="A77" s="37">
        <v>66</v>
      </c>
      <c r="B77" s="6"/>
      <c r="C77" s="6"/>
      <c r="D77" s="6"/>
      <c r="E77" s="6"/>
      <c r="F77" s="6"/>
      <c r="G77" s="6"/>
      <c r="H77" s="421"/>
      <c r="I77" s="382" t="str">
        <f t="shared" si="7"/>
        <v/>
      </c>
      <c r="J77" s="37"/>
      <c r="K77" s="58" t="str">
        <f t="shared" si="8"/>
        <v/>
      </c>
      <c r="L77" s="349" t="b">
        <f t="shared" si="9"/>
        <v>0</v>
      </c>
      <c r="M77" s="350">
        <f t="shared" si="10"/>
        <v>1</v>
      </c>
    </row>
    <row r="78" spans="1:13">
      <c r="A78" s="37">
        <v>67</v>
      </c>
      <c r="B78" s="6"/>
      <c r="C78" s="6"/>
      <c r="D78" s="6"/>
      <c r="E78" s="6"/>
      <c r="F78" s="6"/>
      <c r="G78" s="6"/>
      <c r="H78" s="421"/>
      <c r="I78" s="382" t="str">
        <f t="shared" si="7"/>
        <v/>
      </c>
      <c r="J78" s="37"/>
      <c r="K78" s="58" t="str">
        <f t="shared" si="8"/>
        <v/>
      </c>
      <c r="L78" s="349" t="b">
        <f t="shared" si="9"/>
        <v>0</v>
      </c>
      <c r="M78" s="350">
        <f t="shared" si="10"/>
        <v>1</v>
      </c>
    </row>
    <row r="79" spans="1:13">
      <c r="A79" s="37">
        <v>68</v>
      </c>
      <c r="B79" s="6"/>
      <c r="C79" s="6"/>
      <c r="D79" s="6"/>
      <c r="E79" s="6"/>
      <c r="F79" s="6"/>
      <c r="G79" s="6"/>
      <c r="H79" s="421"/>
      <c r="I79" s="382" t="str">
        <f t="shared" si="7"/>
        <v/>
      </c>
      <c r="J79" s="37"/>
      <c r="K79" s="58" t="str">
        <f t="shared" si="8"/>
        <v/>
      </c>
      <c r="L79" s="349" t="b">
        <f t="shared" si="9"/>
        <v>0</v>
      </c>
      <c r="M79" s="350">
        <f t="shared" si="10"/>
        <v>1</v>
      </c>
    </row>
    <row r="80" spans="1:13">
      <c r="A80" s="37">
        <v>69</v>
      </c>
      <c r="B80" s="6"/>
      <c r="C80" s="6"/>
      <c r="D80" s="6"/>
      <c r="E80" s="6"/>
      <c r="F80" s="6"/>
      <c r="G80" s="6"/>
      <c r="H80" s="421"/>
      <c r="I80" s="382" t="str">
        <f t="shared" si="7"/>
        <v/>
      </c>
      <c r="J80" s="37"/>
      <c r="K80" s="58" t="str">
        <f t="shared" si="8"/>
        <v/>
      </c>
      <c r="L80" s="349" t="b">
        <f t="shared" si="9"/>
        <v>0</v>
      </c>
      <c r="M80" s="350">
        <f t="shared" si="10"/>
        <v>1</v>
      </c>
    </row>
    <row r="81" spans="1:13">
      <c r="A81" s="37">
        <v>70</v>
      </c>
      <c r="B81" s="6"/>
      <c r="C81" s="6"/>
      <c r="D81" s="6"/>
      <c r="E81" s="6"/>
      <c r="F81" s="6"/>
      <c r="G81" s="6"/>
      <c r="H81" s="421"/>
      <c r="I81" s="382" t="str">
        <f t="shared" si="7"/>
        <v/>
      </c>
      <c r="J81" s="37"/>
      <c r="K81" s="58" t="str">
        <f t="shared" si="8"/>
        <v/>
      </c>
      <c r="L81" s="349" t="b">
        <f t="shared" si="9"/>
        <v>0</v>
      </c>
      <c r="M81" s="350">
        <f t="shared" si="10"/>
        <v>1</v>
      </c>
    </row>
    <row r="82" spans="1:13">
      <c r="A82" s="37">
        <v>71</v>
      </c>
      <c r="B82" s="6"/>
      <c r="C82" s="6"/>
      <c r="D82" s="6"/>
      <c r="E82" s="6"/>
      <c r="F82" s="6"/>
      <c r="G82" s="6"/>
      <c r="H82" s="421"/>
      <c r="I82" s="382" t="str">
        <f t="shared" si="7"/>
        <v/>
      </c>
      <c r="J82" s="37"/>
      <c r="K82" s="58" t="str">
        <f t="shared" si="8"/>
        <v/>
      </c>
      <c r="L82" s="349" t="b">
        <f t="shared" si="9"/>
        <v>0</v>
      </c>
      <c r="M82" s="350">
        <f t="shared" si="10"/>
        <v>1</v>
      </c>
    </row>
    <row r="83" spans="1:13">
      <c r="A83" s="37">
        <v>72</v>
      </c>
      <c r="B83" s="6"/>
      <c r="C83" s="6"/>
      <c r="D83" s="6"/>
      <c r="E83" s="6"/>
      <c r="F83" s="6"/>
      <c r="G83" s="6"/>
      <c r="H83" s="421"/>
      <c r="I83" s="382" t="str">
        <f t="shared" si="7"/>
        <v/>
      </c>
      <c r="J83" s="37"/>
      <c r="K83" s="58" t="str">
        <f t="shared" si="8"/>
        <v/>
      </c>
      <c r="L83" s="349" t="b">
        <f t="shared" si="9"/>
        <v>0</v>
      </c>
      <c r="M83" s="350">
        <f t="shared" si="10"/>
        <v>1</v>
      </c>
    </row>
    <row r="84" spans="1:13">
      <c r="A84" s="37">
        <v>73</v>
      </c>
      <c r="B84" s="6"/>
      <c r="C84" s="6"/>
      <c r="D84" s="6"/>
      <c r="E84" s="6"/>
      <c r="F84" s="6"/>
      <c r="G84" s="6"/>
      <c r="H84" s="421"/>
      <c r="I84" s="382" t="str">
        <f t="shared" si="7"/>
        <v/>
      </c>
      <c r="J84" s="37"/>
      <c r="K84" s="58" t="str">
        <f t="shared" si="8"/>
        <v/>
      </c>
      <c r="L84" s="349" t="b">
        <f t="shared" si="9"/>
        <v>0</v>
      </c>
      <c r="M84" s="350">
        <f t="shared" si="10"/>
        <v>1</v>
      </c>
    </row>
    <row r="85" spans="1:13">
      <c r="A85" s="37">
        <v>74</v>
      </c>
      <c r="B85" s="6"/>
      <c r="C85" s="6"/>
      <c r="D85" s="6"/>
      <c r="E85" s="6"/>
      <c r="F85" s="6"/>
      <c r="G85" s="6"/>
      <c r="H85" s="421"/>
      <c r="I85" s="382" t="str">
        <f t="shared" si="7"/>
        <v/>
      </c>
      <c r="J85" s="37"/>
      <c r="K85" s="58" t="str">
        <f t="shared" si="8"/>
        <v/>
      </c>
      <c r="L85" s="349" t="b">
        <f t="shared" si="9"/>
        <v>0</v>
      </c>
      <c r="M85" s="350">
        <f t="shared" si="10"/>
        <v>1</v>
      </c>
    </row>
    <row r="86" spans="1:13">
      <c r="A86" s="37">
        <v>75</v>
      </c>
      <c r="B86" s="6"/>
      <c r="C86" s="6"/>
      <c r="D86" s="6"/>
      <c r="E86" s="6"/>
      <c r="F86" s="6"/>
      <c r="G86" s="6"/>
      <c r="H86" s="421"/>
      <c r="I86" s="382" t="str">
        <f t="shared" si="7"/>
        <v/>
      </c>
      <c r="J86" s="37"/>
      <c r="K86" s="58" t="str">
        <f t="shared" si="8"/>
        <v/>
      </c>
      <c r="L86" s="349" t="b">
        <f t="shared" si="9"/>
        <v>0</v>
      </c>
      <c r="M86" s="350">
        <f t="shared" si="10"/>
        <v>1</v>
      </c>
    </row>
    <row r="87" spans="1:13">
      <c r="A87" s="37">
        <v>76</v>
      </c>
      <c r="B87" s="6"/>
      <c r="C87" s="6"/>
      <c r="D87" s="6"/>
      <c r="E87" s="6"/>
      <c r="F87" s="6"/>
      <c r="G87" s="6"/>
      <c r="H87" s="421"/>
      <c r="I87" s="382" t="str">
        <f t="shared" si="7"/>
        <v/>
      </c>
      <c r="J87" s="37"/>
      <c r="K87" s="58" t="str">
        <f t="shared" si="8"/>
        <v/>
      </c>
      <c r="L87" s="349" t="b">
        <f t="shared" si="9"/>
        <v>0</v>
      </c>
      <c r="M87" s="350">
        <f t="shared" si="10"/>
        <v>1</v>
      </c>
    </row>
    <row r="88" spans="1:13">
      <c r="A88" s="37">
        <v>77</v>
      </c>
      <c r="B88" s="6"/>
      <c r="C88" s="6"/>
      <c r="D88" s="6"/>
      <c r="E88" s="6"/>
      <c r="F88" s="6"/>
      <c r="G88" s="6"/>
      <c r="H88" s="421"/>
      <c r="I88" s="382" t="str">
        <f t="shared" si="7"/>
        <v/>
      </c>
      <c r="J88" s="37"/>
      <c r="K88" s="58" t="str">
        <f t="shared" si="8"/>
        <v/>
      </c>
      <c r="L88" s="349" t="b">
        <f t="shared" si="9"/>
        <v>0</v>
      </c>
      <c r="M88" s="350">
        <f t="shared" si="10"/>
        <v>1</v>
      </c>
    </row>
    <row r="89" spans="1:13">
      <c r="A89" s="37">
        <v>78</v>
      </c>
      <c r="B89" s="6"/>
      <c r="C89" s="6"/>
      <c r="D89" s="6"/>
      <c r="E89" s="6"/>
      <c r="F89" s="6"/>
      <c r="G89" s="6"/>
      <c r="H89" s="421"/>
      <c r="I89" s="382" t="str">
        <f t="shared" si="7"/>
        <v/>
      </c>
      <c r="J89" s="37"/>
      <c r="K89" s="58" t="str">
        <f t="shared" si="8"/>
        <v/>
      </c>
      <c r="L89" s="349" t="b">
        <f t="shared" si="9"/>
        <v>0</v>
      </c>
      <c r="M89" s="350">
        <f t="shared" si="10"/>
        <v>1</v>
      </c>
    </row>
    <row r="90" spans="1:13">
      <c r="A90" s="37">
        <v>79</v>
      </c>
      <c r="B90" s="6"/>
      <c r="C90" s="6"/>
      <c r="D90" s="6"/>
      <c r="E90" s="6"/>
      <c r="F90" s="6"/>
      <c r="G90" s="6"/>
      <c r="H90" s="421"/>
      <c r="I90" s="382" t="str">
        <f t="shared" si="7"/>
        <v/>
      </c>
      <c r="J90" s="37"/>
      <c r="K90" s="58" t="str">
        <f t="shared" si="8"/>
        <v/>
      </c>
      <c r="L90" s="349" t="b">
        <f t="shared" si="9"/>
        <v>0</v>
      </c>
      <c r="M90" s="350">
        <f t="shared" si="10"/>
        <v>1</v>
      </c>
    </row>
    <row r="91" spans="1:13">
      <c r="A91" s="37">
        <v>80</v>
      </c>
      <c r="B91" s="6"/>
      <c r="C91" s="6"/>
      <c r="D91" s="6"/>
      <c r="E91" s="6"/>
      <c r="F91" s="6"/>
      <c r="G91" s="6"/>
      <c r="H91" s="421"/>
      <c r="I91" s="382" t="str">
        <f t="shared" si="7"/>
        <v/>
      </c>
      <c r="J91" s="37"/>
      <c r="K91" s="58" t="str">
        <f t="shared" si="8"/>
        <v/>
      </c>
      <c r="L91" s="349" t="b">
        <f t="shared" si="9"/>
        <v>0</v>
      </c>
      <c r="M91" s="350">
        <f t="shared" si="10"/>
        <v>1</v>
      </c>
    </row>
    <row r="92" spans="1:13">
      <c r="A92" s="37">
        <v>81</v>
      </c>
      <c r="B92" s="6"/>
      <c r="C92" s="6"/>
      <c r="D92" s="6"/>
      <c r="E92" s="6"/>
      <c r="F92" s="6"/>
      <c r="G92" s="6"/>
      <c r="H92" s="421"/>
      <c r="I92" s="382" t="str">
        <f t="shared" si="7"/>
        <v/>
      </c>
      <c r="J92" s="37"/>
      <c r="K92" s="58" t="str">
        <f t="shared" si="8"/>
        <v/>
      </c>
      <c r="L92" s="349" t="b">
        <f t="shared" si="9"/>
        <v>0</v>
      </c>
      <c r="M92" s="350">
        <f t="shared" si="10"/>
        <v>1</v>
      </c>
    </row>
    <row r="93" spans="1:13">
      <c r="A93" s="37">
        <v>82</v>
      </c>
      <c r="B93" s="6"/>
      <c r="C93" s="6"/>
      <c r="D93" s="6"/>
      <c r="E93" s="6"/>
      <c r="F93" s="6"/>
      <c r="G93" s="6"/>
      <c r="H93" s="421"/>
      <c r="I93" s="382" t="str">
        <f t="shared" si="7"/>
        <v/>
      </c>
      <c r="J93" s="37"/>
      <c r="K93" s="58" t="str">
        <f t="shared" si="8"/>
        <v/>
      </c>
      <c r="L93" s="349" t="b">
        <f t="shared" si="9"/>
        <v>0</v>
      </c>
      <c r="M93" s="350">
        <f t="shared" si="10"/>
        <v>1</v>
      </c>
    </row>
    <row r="94" spans="1:13">
      <c r="A94" s="37">
        <v>83</v>
      </c>
      <c r="B94" s="6"/>
      <c r="C94" s="6"/>
      <c r="D94" s="6"/>
      <c r="E94" s="6"/>
      <c r="F94" s="6"/>
      <c r="G94" s="6"/>
      <c r="H94" s="421"/>
      <c r="I94" s="382" t="str">
        <f t="shared" si="7"/>
        <v/>
      </c>
      <c r="J94" s="37"/>
      <c r="K94" s="58" t="str">
        <f t="shared" si="8"/>
        <v/>
      </c>
      <c r="L94" s="349" t="b">
        <f t="shared" si="9"/>
        <v>0</v>
      </c>
      <c r="M94" s="350">
        <f t="shared" si="10"/>
        <v>1</v>
      </c>
    </row>
    <row r="95" spans="1:13">
      <c r="A95" s="37">
        <v>84</v>
      </c>
      <c r="B95" s="6"/>
      <c r="C95" s="6"/>
      <c r="D95" s="6"/>
      <c r="E95" s="6"/>
      <c r="F95" s="6"/>
      <c r="G95" s="6"/>
      <c r="H95" s="421"/>
      <c r="I95" s="382" t="str">
        <f t="shared" si="7"/>
        <v/>
      </c>
      <c r="J95" s="37"/>
      <c r="K95" s="58" t="str">
        <f t="shared" si="8"/>
        <v/>
      </c>
      <c r="L95" s="349" t="b">
        <f t="shared" si="9"/>
        <v>0</v>
      </c>
      <c r="M95" s="350">
        <f t="shared" si="10"/>
        <v>1</v>
      </c>
    </row>
    <row r="96" spans="1:13">
      <c r="A96" s="37">
        <v>85</v>
      </c>
      <c r="B96" s="6"/>
      <c r="C96" s="6"/>
      <c r="D96" s="6"/>
      <c r="E96" s="6"/>
      <c r="F96" s="6"/>
      <c r="G96" s="6"/>
      <c r="H96" s="421"/>
      <c r="I96" s="382" t="str">
        <f t="shared" si="7"/>
        <v/>
      </c>
      <c r="J96" s="37"/>
      <c r="K96" s="58" t="str">
        <f t="shared" si="8"/>
        <v/>
      </c>
      <c r="L96" s="349" t="b">
        <f t="shared" si="9"/>
        <v>0</v>
      </c>
      <c r="M96" s="350">
        <f t="shared" si="10"/>
        <v>1</v>
      </c>
    </row>
    <row r="97" spans="1:13">
      <c r="A97" s="37">
        <v>86</v>
      </c>
      <c r="B97" s="6"/>
      <c r="C97" s="6"/>
      <c r="D97" s="6"/>
      <c r="E97" s="6"/>
      <c r="F97" s="6"/>
      <c r="G97" s="6"/>
      <c r="H97" s="421"/>
      <c r="I97" s="382" t="str">
        <f t="shared" si="7"/>
        <v/>
      </c>
      <c r="J97" s="37"/>
      <c r="K97" s="58" t="str">
        <f t="shared" si="8"/>
        <v/>
      </c>
      <c r="L97" s="349" t="b">
        <f t="shared" si="9"/>
        <v>0</v>
      </c>
      <c r="M97" s="350">
        <f t="shared" si="10"/>
        <v>1</v>
      </c>
    </row>
    <row r="98" spans="1:13">
      <c r="A98" s="37">
        <v>87</v>
      </c>
      <c r="B98" s="6"/>
      <c r="C98" s="6"/>
      <c r="D98" s="6"/>
      <c r="E98" s="6"/>
      <c r="F98" s="6"/>
      <c r="G98" s="6"/>
      <c r="H98" s="421"/>
      <c r="I98" s="382" t="str">
        <f t="shared" si="7"/>
        <v/>
      </c>
      <c r="J98" s="37"/>
      <c r="K98" s="58" t="str">
        <f t="shared" si="8"/>
        <v/>
      </c>
      <c r="L98" s="349" t="b">
        <f t="shared" si="9"/>
        <v>0</v>
      </c>
      <c r="M98" s="350">
        <f t="shared" si="10"/>
        <v>1</v>
      </c>
    </row>
    <row r="99" spans="1:13">
      <c r="A99" s="37">
        <v>88</v>
      </c>
      <c r="B99" s="6"/>
      <c r="C99" s="6"/>
      <c r="D99" s="6"/>
      <c r="E99" s="6"/>
      <c r="F99" s="6"/>
      <c r="G99" s="6"/>
      <c r="H99" s="421"/>
      <c r="I99" s="382" t="str">
        <f t="shared" si="7"/>
        <v/>
      </c>
      <c r="J99" s="37"/>
      <c r="K99" s="58" t="str">
        <f t="shared" si="8"/>
        <v/>
      </c>
      <c r="L99" s="349" t="b">
        <f t="shared" si="9"/>
        <v>0</v>
      </c>
      <c r="M99" s="350">
        <f t="shared" si="10"/>
        <v>1</v>
      </c>
    </row>
    <row r="100" spans="1:13">
      <c r="A100" s="37">
        <v>89</v>
      </c>
      <c r="B100" s="6"/>
      <c r="C100" s="6"/>
      <c r="D100" s="6"/>
      <c r="E100" s="6"/>
      <c r="F100" s="6"/>
      <c r="G100" s="6"/>
      <c r="H100" s="421"/>
      <c r="I100" s="382" t="str">
        <f t="shared" si="7"/>
        <v/>
      </c>
      <c r="J100" s="37"/>
      <c r="K100" s="58" t="str">
        <f t="shared" si="8"/>
        <v/>
      </c>
      <c r="L100" s="349" t="b">
        <f t="shared" si="9"/>
        <v>0</v>
      </c>
      <c r="M100" s="350">
        <f t="shared" si="10"/>
        <v>1</v>
      </c>
    </row>
    <row r="101" spans="1:13">
      <c r="A101" s="37">
        <v>90</v>
      </c>
      <c r="B101" s="6"/>
      <c r="C101" s="6"/>
      <c r="D101" s="6"/>
      <c r="E101" s="6"/>
      <c r="F101" s="6"/>
      <c r="G101" s="6"/>
      <c r="H101" s="421"/>
      <c r="I101" s="382" t="str">
        <f t="shared" si="7"/>
        <v/>
      </c>
      <c r="J101" s="37"/>
      <c r="K101" s="58" t="str">
        <f t="shared" si="8"/>
        <v/>
      </c>
      <c r="L101" s="349" t="b">
        <f t="shared" si="9"/>
        <v>0</v>
      </c>
      <c r="M101" s="350">
        <f t="shared" si="10"/>
        <v>1</v>
      </c>
    </row>
    <row r="102" spans="1:13">
      <c r="A102" s="37">
        <v>91</v>
      </c>
      <c r="B102" s="6"/>
      <c r="C102" s="6"/>
      <c r="D102" s="6"/>
      <c r="E102" s="6"/>
      <c r="F102" s="6"/>
      <c r="G102" s="6"/>
      <c r="H102" s="421"/>
      <c r="I102" s="382" t="str">
        <f t="shared" si="7"/>
        <v/>
      </c>
      <c r="J102" s="37"/>
      <c r="K102" s="58" t="str">
        <f t="shared" si="8"/>
        <v/>
      </c>
      <c r="L102" s="349" t="b">
        <f t="shared" si="9"/>
        <v>0</v>
      </c>
      <c r="M102" s="350">
        <f t="shared" si="10"/>
        <v>1</v>
      </c>
    </row>
    <row r="103" spans="1:13">
      <c r="A103" s="37">
        <v>92</v>
      </c>
      <c r="B103" s="6"/>
      <c r="C103" s="6"/>
      <c r="D103" s="6"/>
      <c r="E103" s="6"/>
      <c r="F103" s="6"/>
      <c r="G103" s="6"/>
      <c r="H103" s="421"/>
      <c r="I103" s="382" t="str">
        <f t="shared" si="7"/>
        <v/>
      </c>
      <c r="J103" s="37"/>
      <c r="K103" s="58" t="str">
        <f t="shared" si="8"/>
        <v/>
      </c>
      <c r="L103" s="349" t="b">
        <f t="shared" si="9"/>
        <v>0</v>
      </c>
      <c r="M103" s="350">
        <f t="shared" si="10"/>
        <v>1</v>
      </c>
    </row>
    <row r="104" spans="1:13">
      <c r="A104" s="37">
        <v>93</v>
      </c>
      <c r="B104" s="6"/>
      <c r="C104" s="6"/>
      <c r="D104" s="6"/>
      <c r="E104" s="6"/>
      <c r="F104" s="6"/>
      <c r="G104" s="6"/>
      <c r="H104" s="421"/>
      <c r="I104" s="382" t="str">
        <f t="shared" si="7"/>
        <v/>
      </c>
      <c r="J104" s="37"/>
      <c r="K104" s="58" t="str">
        <f t="shared" si="8"/>
        <v/>
      </c>
      <c r="L104" s="349" t="b">
        <f t="shared" si="9"/>
        <v>0</v>
      </c>
      <c r="M104" s="350">
        <f t="shared" si="10"/>
        <v>1</v>
      </c>
    </row>
    <row r="105" spans="1:13">
      <c r="A105" s="37">
        <v>94</v>
      </c>
      <c r="B105" s="6"/>
      <c r="C105" s="6"/>
      <c r="D105" s="6"/>
      <c r="E105" s="6"/>
      <c r="F105" s="6"/>
      <c r="G105" s="6"/>
      <c r="H105" s="421"/>
      <c r="I105" s="382" t="str">
        <f t="shared" si="7"/>
        <v/>
      </c>
      <c r="J105" s="37"/>
      <c r="K105" s="58" t="str">
        <f t="shared" si="8"/>
        <v/>
      </c>
      <c r="L105" s="349" t="b">
        <f t="shared" si="9"/>
        <v>0</v>
      </c>
      <c r="M105" s="350">
        <f t="shared" si="10"/>
        <v>1</v>
      </c>
    </row>
    <row r="106" spans="1:13">
      <c r="A106" s="37">
        <v>95</v>
      </c>
      <c r="B106" s="6"/>
      <c r="C106" s="6"/>
      <c r="D106" s="6"/>
      <c r="E106" s="6"/>
      <c r="F106" s="6"/>
      <c r="G106" s="6"/>
      <c r="H106" s="421"/>
      <c r="I106" s="382" t="str">
        <f t="shared" si="7"/>
        <v/>
      </c>
      <c r="J106" s="37"/>
      <c r="K106" s="58" t="str">
        <f t="shared" si="8"/>
        <v/>
      </c>
      <c r="L106" s="349" t="b">
        <f t="shared" si="9"/>
        <v>0</v>
      </c>
      <c r="M106" s="350">
        <f t="shared" si="10"/>
        <v>1</v>
      </c>
    </row>
    <row r="107" spans="1:13">
      <c r="A107" s="37">
        <v>96</v>
      </c>
      <c r="B107" s="6"/>
      <c r="C107" s="6"/>
      <c r="D107" s="6"/>
      <c r="E107" s="6"/>
      <c r="F107" s="6"/>
      <c r="G107" s="6"/>
      <c r="H107" s="421"/>
      <c r="I107" s="382" t="str">
        <f t="shared" si="7"/>
        <v/>
      </c>
      <c r="J107" s="37"/>
      <c r="K107" s="58" t="str">
        <f t="shared" si="8"/>
        <v/>
      </c>
      <c r="L107" s="349" t="b">
        <f t="shared" si="9"/>
        <v>0</v>
      </c>
      <c r="M107" s="350">
        <f t="shared" si="10"/>
        <v>1</v>
      </c>
    </row>
    <row r="108" spans="1:13">
      <c r="A108" s="37">
        <v>97</v>
      </c>
      <c r="B108" s="6"/>
      <c r="C108" s="6"/>
      <c r="D108" s="6"/>
      <c r="E108" s="6"/>
      <c r="F108" s="6"/>
      <c r="G108" s="6"/>
      <c r="H108" s="421"/>
      <c r="I108" s="382" t="str">
        <f t="shared" si="7"/>
        <v/>
      </c>
      <c r="J108" s="37"/>
      <c r="K108" s="58" t="str">
        <f t="shared" si="8"/>
        <v/>
      </c>
      <c r="L108" s="349" t="b">
        <f t="shared" si="9"/>
        <v>0</v>
      </c>
      <c r="M108" s="350">
        <f t="shared" si="10"/>
        <v>1</v>
      </c>
    </row>
    <row r="109" spans="1:13">
      <c r="A109" s="37">
        <v>98</v>
      </c>
      <c r="B109" s="6"/>
      <c r="C109" s="6"/>
      <c r="D109" s="6"/>
      <c r="E109" s="6"/>
      <c r="F109" s="6"/>
      <c r="G109" s="6"/>
      <c r="H109" s="421"/>
      <c r="I109" s="382" t="str">
        <f t="shared" si="7"/>
        <v/>
      </c>
      <c r="J109" s="37"/>
      <c r="K109" s="58" t="str">
        <f t="shared" si="8"/>
        <v/>
      </c>
      <c r="L109" s="349" t="b">
        <f t="shared" si="9"/>
        <v>0</v>
      </c>
      <c r="M109" s="350">
        <f t="shared" si="10"/>
        <v>1</v>
      </c>
    </row>
    <row r="110" spans="1:13">
      <c r="A110" s="143">
        <v>99</v>
      </c>
      <c r="B110" s="6"/>
      <c r="C110" s="6"/>
      <c r="D110" s="6"/>
      <c r="E110" s="6"/>
      <c r="F110" s="6"/>
      <c r="G110" s="6"/>
      <c r="H110" s="421"/>
      <c r="I110" s="382" t="str">
        <f t="shared" si="7"/>
        <v/>
      </c>
      <c r="J110" s="143"/>
      <c r="K110" s="58" t="str">
        <f t="shared" si="8"/>
        <v/>
      </c>
      <c r="L110" s="349" t="b">
        <f t="shared" si="9"/>
        <v>0</v>
      </c>
      <c r="M110" s="350">
        <f t="shared" si="10"/>
        <v>1</v>
      </c>
    </row>
    <row r="111" spans="1:13">
      <c r="A111" s="143">
        <v>100</v>
      </c>
      <c r="B111" s="144"/>
      <c r="C111" s="144"/>
      <c r="D111" s="144"/>
      <c r="E111" s="144"/>
      <c r="F111" s="144"/>
      <c r="G111" s="144"/>
      <c r="H111" s="146"/>
      <c r="I111" s="382" t="str">
        <f t="shared" si="7"/>
        <v/>
      </c>
      <c r="J111" s="143"/>
    </row>
    <row r="112" spans="1:13">
      <c r="A112" s="143">
        <v>101</v>
      </c>
      <c r="B112" s="144"/>
      <c r="C112" s="144"/>
      <c r="D112" s="144"/>
      <c r="E112" s="144"/>
      <c r="F112" s="144"/>
      <c r="G112" s="144"/>
      <c r="H112" s="146"/>
      <c r="I112" s="382" t="str">
        <f t="shared" si="7"/>
        <v/>
      </c>
      <c r="J112" s="143"/>
    </row>
    <row r="113" spans="1:21">
      <c r="A113" s="143">
        <v>102</v>
      </c>
      <c r="B113" s="144"/>
      <c r="C113" s="144"/>
      <c r="D113" s="144"/>
      <c r="E113" s="144"/>
      <c r="F113" s="144"/>
      <c r="G113" s="144"/>
      <c r="H113" s="146"/>
      <c r="I113" s="382" t="str">
        <f t="shared" si="7"/>
        <v/>
      </c>
      <c r="J113" s="143"/>
    </row>
    <row r="114" spans="1:21">
      <c r="A114" s="143">
        <v>103</v>
      </c>
      <c r="B114" s="144"/>
      <c r="C114" s="144"/>
      <c r="D114" s="144"/>
      <c r="E114" s="144"/>
      <c r="F114" s="144"/>
      <c r="G114" s="144"/>
      <c r="H114" s="146"/>
      <c r="I114" s="382" t="str">
        <f t="shared" si="7"/>
        <v/>
      </c>
      <c r="J114" s="143"/>
    </row>
    <row r="115" spans="1:21" s="70" customFormat="1">
      <c r="A115" s="143">
        <v>104</v>
      </c>
      <c r="B115" s="144"/>
      <c r="C115" s="144"/>
      <c r="D115" s="144"/>
      <c r="E115" s="144"/>
      <c r="F115" s="144"/>
      <c r="G115" s="144"/>
      <c r="H115" s="146"/>
      <c r="I115" s="382" t="str">
        <f t="shared" si="7"/>
        <v/>
      </c>
      <c r="J115" s="143"/>
      <c r="L115" s="71"/>
      <c r="M115" s="64"/>
      <c r="N115" s="64"/>
      <c r="O115" s="64"/>
      <c r="P115" s="64"/>
      <c r="Q115" s="64"/>
      <c r="R115" s="64"/>
      <c r="S115" s="64"/>
      <c r="T115" s="64"/>
      <c r="U115" s="64"/>
    </row>
    <row r="116" spans="1:21" s="70" customFormat="1">
      <c r="A116" s="143">
        <v>105</v>
      </c>
      <c r="B116" s="144"/>
      <c r="C116" s="144"/>
      <c r="D116" s="144"/>
      <c r="E116" s="144"/>
      <c r="F116" s="144"/>
      <c r="G116" s="144"/>
      <c r="H116" s="146"/>
      <c r="I116" s="382" t="str">
        <f t="shared" si="7"/>
        <v/>
      </c>
      <c r="J116" s="143"/>
      <c r="L116" s="71"/>
      <c r="M116" s="64"/>
      <c r="N116" s="64"/>
      <c r="O116" s="64"/>
      <c r="P116" s="64"/>
      <c r="Q116" s="64"/>
      <c r="R116" s="64"/>
      <c r="S116" s="64"/>
      <c r="T116" s="64"/>
      <c r="U116" s="64"/>
    </row>
    <row r="117" spans="1:21" s="70" customFormat="1">
      <c r="A117" s="143">
        <v>106</v>
      </c>
      <c r="B117" s="144"/>
      <c r="C117" s="144"/>
      <c r="D117" s="144"/>
      <c r="E117" s="144"/>
      <c r="F117" s="144"/>
      <c r="G117" s="144"/>
      <c r="H117" s="146"/>
      <c r="I117" s="382" t="str">
        <f t="shared" si="7"/>
        <v/>
      </c>
      <c r="J117" s="143"/>
      <c r="L117" s="71"/>
      <c r="M117" s="64"/>
      <c r="N117" s="64"/>
      <c r="O117" s="64"/>
      <c r="P117" s="64"/>
      <c r="Q117" s="64"/>
      <c r="R117" s="64"/>
      <c r="S117" s="64"/>
      <c r="T117" s="64"/>
      <c r="U117" s="64"/>
    </row>
    <row r="118" spans="1:21" s="70" customFormat="1">
      <c r="A118" s="143">
        <v>107</v>
      </c>
      <c r="B118" s="144"/>
      <c r="C118" s="144"/>
      <c r="D118" s="144"/>
      <c r="E118" s="144"/>
      <c r="F118" s="144"/>
      <c r="G118" s="144"/>
      <c r="H118" s="146"/>
      <c r="I118" s="382" t="str">
        <f t="shared" si="7"/>
        <v/>
      </c>
      <c r="J118" s="143"/>
      <c r="L118" s="71"/>
      <c r="M118" s="64"/>
      <c r="N118" s="64"/>
      <c r="O118" s="64"/>
      <c r="P118" s="64"/>
      <c r="Q118" s="64"/>
      <c r="R118" s="64"/>
      <c r="S118" s="64"/>
      <c r="T118" s="64"/>
      <c r="U118" s="64"/>
    </row>
    <row r="119" spans="1:21" s="70" customFormat="1">
      <c r="A119" s="143">
        <v>108</v>
      </c>
      <c r="B119" s="144"/>
      <c r="C119" s="144"/>
      <c r="D119" s="144"/>
      <c r="E119" s="144"/>
      <c r="F119" s="144"/>
      <c r="G119" s="144"/>
      <c r="H119" s="146"/>
      <c r="I119" s="382" t="str">
        <f t="shared" si="7"/>
        <v/>
      </c>
      <c r="J119" s="143"/>
      <c r="L119" s="71"/>
      <c r="M119" s="64"/>
      <c r="N119" s="64"/>
      <c r="O119" s="64"/>
      <c r="P119" s="64"/>
      <c r="Q119" s="64"/>
      <c r="R119" s="64"/>
      <c r="S119" s="64"/>
      <c r="T119" s="64"/>
      <c r="U119" s="64"/>
    </row>
    <row r="120" spans="1:21" s="70" customFormat="1">
      <c r="A120" s="143">
        <v>109</v>
      </c>
      <c r="B120" s="144"/>
      <c r="C120" s="144"/>
      <c r="D120" s="144"/>
      <c r="E120" s="144"/>
      <c r="F120" s="144"/>
      <c r="G120" s="144"/>
      <c r="H120" s="146"/>
      <c r="I120" s="382" t="str">
        <f t="shared" si="7"/>
        <v/>
      </c>
      <c r="J120" s="143"/>
      <c r="L120" s="71"/>
      <c r="M120" s="64"/>
      <c r="N120" s="64"/>
      <c r="O120" s="64"/>
      <c r="P120" s="64"/>
      <c r="Q120" s="64"/>
      <c r="R120" s="64"/>
      <c r="S120" s="64"/>
      <c r="T120" s="64"/>
      <c r="U120" s="64"/>
    </row>
    <row r="121" spans="1:21" s="70" customFormat="1">
      <c r="A121" s="143">
        <v>110</v>
      </c>
      <c r="B121" s="144"/>
      <c r="C121" s="144"/>
      <c r="D121" s="144"/>
      <c r="E121" s="144"/>
      <c r="F121" s="144"/>
      <c r="G121" s="144"/>
      <c r="H121" s="146"/>
      <c r="I121" s="382" t="str">
        <f t="shared" si="7"/>
        <v/>
      </c>
      <c r="J121" s="143"/>
      <c r="L121" s="71"/>
      <c r="M121" s="64"/>
      <c r="N121" s="64"/>
      <c r="O121" s="64"/>
      <c r="P121" s="64"/>
      <c r="Q121" s="64"/>
      <c r="R121" s="64"/>
      <c r="S121" s="64"/>
      <c r="T121" s="64"/>
      <c r="U121" s="64"/>
    </row>
    <row r="122" spans="1:21" s="70" customFormat="1">
      <c r="A122" s="143">
        <v>111</v>
      </c>
      <c r="B122" s="144"/>
      <c r="C122" s="144"/>
      <c r="D122" s="144"/>
      <c r="E122" s="144"/>
      <c r="F122" s="144"/>
      <c r="G122" s="144"/>
      <c r="H122" s="146"/>
      <c r="I122" s="382" t="str">
        <f t="shared" si="7"/>
        <v/>
      </c>
      <c r="J122" s="143"/>
      <c r="L122" s="71"/>
      <c r="M122" s="64"/>
      <c r="N122" s="64"/>
      <c r="O122" s="64"/>
      <c r="P122" s="64"/>
      <c r="Q122" s="64"/>
      <c r="R122" s="64"/>
      <c r="S122" s="64"/>
      <c r="T122" s="64"/>
      <c r="U122" s="64"/>
    </row>
    <row r="123" spans="1:21" s="70" customFormat="1">
      <c r="A123" s="143">
        <v>112</v>
      </c>
      <c r="B123" s="144"/>
      <c r="C123" s="144"/>
      <c r="D123" s="144"/>
      <c r="E123" s="144"/>
      <c r="F123" s="144"/>
      <c r="G123" s="144"/>
      <c r="H123" s="146"/>
      <c r="I123" s="382" t="str">
        <f t="shared" si="7"/>
        <v/>
      </c>
      <c r="J123" s="143"/>
      <c r="L123" s="71"/>
      <c r="M123" s="64"/>
      <c r="N123" s="64"/>
      <c r="O123" s="64"/>
      <c r="P123" s="64"/>
      <c r="Q123" s="64"/>
      <c r="R123" s="64"/>
      <c r="S123" s="64"/>
      <c r="T123" s="64"/>
      <c r="U123" s="64"/>
    </row>
    <row r="124" spans="1:21" s="70" customFormat="1">
      <c r="A124" s="143">
        <v>113</v>
      </c>
      <c r="B124" s="144"/>
      <c r="C124" s="144"/>
      <c r="D124" s="144"/>
      <c r="E124" s="144"/>
      <c r="F124" s="144"/>
      <c r="G124" s="144"/>
      <c r="H124" s="146"/>
      <c r="I124" s="382" t="str">
        <f t="shared" si="7"/>
        <v/>
      </c>
      <c r="J124" s="143"/>
      <c r="L124" s="71"/>
      <c r="M124" s="64"/>
      <c r="N124" s="64"/>
      <c r="O124" s="64"/>
      <c r="P124" s="64"/>
      <c r="Q124" s="64"/>
      <c r="R124" s="64"/>
      <c r="S124" s="64"/>
      <c r="T124" s="64"/>
      <c r="U124" s="64"/>
    </row>
    <row r="125" spans="1:21" s="70" customFormat="1">
      <c r="A125" s="143">
        <v>114</v>
      </c>
      <c r="B125" s="144"/>
      <c r="C125" s="144"/>
      <c r="D125" s="144"/>
      <c r="E125" s="144"/>
      <c r="F125" s="144"/>
      <c r="G125" s="144"/>
      <c r="H125" s="146"/>
      <c r="I125" s="382" t="str">
        <f t="shared" si="7"/>
        <v/>
      </c>
      <c r="J125" s="143"/>
      <c r="L125" s="71"/>
      <c r="M125" s="64"/>
      <c r="N125" s="64"/>
      <c r="O125" s="64"/>
      <c r="P125" s="64"/>
      <c r="Q125" s="64"/>
      <c r="R125" s="64"/>
      <c r="S125" s="64"/>
      <c r="T125" s="64"/>
      <c r="U125" s="64"/>
    </row>
    <row r="126" spans="1:21" s="70" customFormat="1">
      <c r="A126" s="143">
        <v>115</v>
      </c>
      <c r="B126" s="144"/>
      <c r="C126" s="144"/>
      <c r="D126" s="144"/>
      <c r="E126" s="144"/>
      <c r="F126" s="144"/>
      <c r="G126" s="144"/>
      <c r="H126" s="146"/>
      <c r="I126" s="382" t="str">
        <f t="shared" si="7"/>
        <v/>
      </c>
      <c r="J126" s="143"/>
      <c r="L126" s="71"/>
      <c r="M126" s="64"/>
      <c r="N126" s="64"/>
      <c r="O126" s="64"/>
      <c r="P126" s="64"/>
      <c r="Q126" s="64"/>
      <c r="R126" s="64"/>
      <c r="S126" s="64"/>
      <c r="T126" s="64"/>
      <c r="U126" s="64"/>
    </row>
    <row r="127" spans="1:21" s="70" customFormat="1">
      <c r="A127" s="143">
        <v>116</v>
      </c>
      <c r="B127" s="144"/>
      <c r="C127" s="144"/>
      <c r="D127" s="144"/>
      <c r="E127" s="144"/>
      <c r="F127" s="144"/>
      <c r="G127" s="144"/>
      <c r="H127" s="146"/>
      <c r="I127" s="382" t="str">
        <f t="shared" si="7"/>
        <v/>
      </c>
      <c r="J127" s="143"/>
      <c r="L127" s="71"/>
      <c r="M127" s="64"/>
      <c r="N127" s="64"/>
      <c r="O127" s="64"/>
      <c r="P127" s="64"/>
      <c r="Q127" s="64"/>
      <c r="R127" s="64"/>
      <c r="S127" s="64"/>
      <c r="T127" s="64"/>
      <c r="U127" s="64"/>
    </row>
    <row r="128" spans="1:21" s="70" customFormat="1">
      <c r="A128" s="143">
        <v>117</v>
      </c>
      <c r="B128" s="144"/>
      <c r="C128" s="144"/>
      <c r="D128" s="144"/>
      <c r="E128" s="144"/>
      <c r="F128" s="144"/>
      <c r="G128" s="144"/>
      <c r="H128" s="146"/>
      <c r="I128" s="382" t="str">
        <f t="shared" si="7"/>
        <v/>
      </c>
      <c r="J128" s="143"/>
      <c r="L128" s="71"/>
      <c r="M128" s="64"/>
      <c r="N128" s="64"/>
      <c r="O128" s="64"/>
      <c r="P128" s="64"/>
      <c r="Q128" s="64"/>
      <c r="R128" s="64"/>
      <c r="S128" s="64"/>
      <c r="T128" s="64"/>
      <c r="U128" s="64"/>
    </row>
    <row r="129" spans="1:21" s="70" customFormat="1">
      <c r="A129" s="143">
        <v>118</v>
      </c>
      <c r="B129" s="144"/>
      <c r="C129" s="144"/>
      <c r="D129" s="144"/>
      <c r="E129" s="144"/>
      <c r="F129" s="144"/>
      <c r="G129" s="144"/>
      <c r="H129" s="146"/>
      <c r="I129" s="382" t="str">
        <f t="shared" si="7"/>
        <v/>
      </c>
      <c r="J129" s="143"/>
      <c r="L129" s="71"/>
      <c r="M129" s="64"/>
      <c r="N129" s="64"/>
      <c r="O129" s="64"/>
      <c r="P129" s="64"/>
      <c r="Q129" s="64"/>
      <c r="R129" s="64"/>
      <c r="S129" s="64"/>
      <c r="T129" s="64"/>
      <c r="U129" s="64"/>
    </row>
    <row r="130" spans="1:21" s="70" customFormat="1">
      <c r="A130" s="143">
        <v>119</v>
      </c>
      <c r="B130" s="144"/>
      <c r="C130" s="144"/>
      <c r="D130" s="144"/>
      <c r="E130" s="144"/>
      <c r="F130" s="144"/>
      <c r="G130" s="144"/>
      <c r="H130" s="146"/>
      <c r="I130" s="382" t="str">
        <f t="shared" si="7"/>
        <v/>
      </c>
      <c r="J130" s="143"/>
      <c r="L130" s="71"/>
      <c r="M130" s="64"/>
      <c r="N130" s="64"/>
      <c r="O130" s="64"/>
      <c r="P130" s="64"/>
      <c r="Q130" s="64"/>
      <c r="R130" s="64"/>
      <c r="S130" s="64"/>
      <c r="T130" s="64"/>
      <c r="U130" s="64"/>
    </row>
    <row r="131" spans="1:21" s="70" customFormat="1">
      <c r="A131" s="143">
        <v>120</v>
      </c>
      <c r="B131" s="144"/>
      <c r="C131" s="144"/>
      <c r="D131" s="144"/>
      <c r="E131" s="144"/>
      <c r="F131" s="144"/>
      <c r="G131" s="144"/>
      <c r="H131" s="146"/>
      <c r="I131" s="382" t="str">
        <f t="shared" si="7"/>
        <v/>
      </c>
      <c r="J131" s="143"/>
      <c r="L131" s="71"/>
      <c r="M131" s="64"/>
      <c r="N131" s="64"/>
      <c r="O131" s="64"/>
      <c r="P131" s="64"/>
      <c r="Q131" s="64"/>
      <c r="R131" s="64"/>
      <c r="S131" s="64"/>
      <c r="T131" s="64"/>
      <c r="U131" s="64"/>
    </row>
    <row r="132" spans="1:21" s="70" customFormat="1">
      <c r="A132" s="143">
        <v>121</v>
      </c>
      <c r="B132" s="144"/>
      <c r="C132" s="144"/>
      <c r="D132" s="144"/>
      <c r="E132" s="144"/>
      <c r="F132" s="144"/>
      <c r="G132" s="144"/>
      <c r="H132" s="146"/>
      <c r="I132" s="382" t="str">
        <f t="shared" si="7"/>
        <v/>
      </c>
      <c r="J132" s="143"/>
      <c r="L132" s="71"/>
      <c r="M132" s="64"/>
      <c r="N132" s="64"/>
      <c r="O132" s="64"/>
      <c r="P132" s="64"/>
      <c r="Q132" s="64"/>
      <c r="R132" s="64"/>
      <c r="S132" s="64"/>
      <c r="T132" s="64"/>
      <c r="U132" s="64"/>
    </row>
    <row r="133" spans="1:21" s="70" customFormat="1">
      <c r="A133" s="143">
        <v>122</v>
      </c>
      <c r="B133" s="144"/>
      <c r="C133" s="144"/>
      <c r="D133" s="144"/>
      <c r="E133" s="144"/>
      <c r="F133" s="144"/>
      <c r="G133" s="144"/>
      <c r="H133" s="146"/>
      <c r="I133" s="382" t="str">
        <f t="shared" si="7"/>
        <v/>
      </c>
      <c r="J133" s="143"/>
      <c r="L133" s="71"/>
      <c r="M133" s="64"/>
      <c r="N133" s="64"/>
      <c r="O133" s="64"/>
      <c r="P133" s="64"/>
      <c r="Q133" s="64"/>
      <c r="R133" s="64"/>
      <c r="S133" s="64"/>
      <c r="T133" s="64"/>
      <c r="U133" s="64"/>
    </row>
    <row r="134" spans="1:21" s="70" customFormat="1">
      <c r="A134" s="143">
        <v>123</v>
      </c>
      <c r="B134" s="144"/>
      <c r="C134" s="144"/>
      <c r="D134" s="144"/>
      <c r="E134" s="144"/>
      <c r="F134" s="144"/>
      <c r="G134" s="144"/>
      <c r="H134" s="146"/>
      <c r="I134" s="382" t="str">
        <f t="shared" si="7"/>
        <v/>
      </c>
      <c r="J134" s="143"/>
      <c r="L134" s="71"/>
      <c r="M134" s="64"/>
      <c r="N134" s="64"/>
      <c r="O134" s="64"/>
      <c r="P134" s="64"/>
      <c r="Q134" s="64"/>
      <c r="R134" s="64"/>
      <c r="S134" s="64"/>
      <c r="T134" s="64"/>
      <c r="U134" s="64"/>
    </row>
    <row r="135" spans="1:21" s="70" customFormat="1">
      <c r="A135" s="143">
        <v>124</v>
      </c>
      <c r="B135" s="144"/>
      <c r="C135" s="144"/>
      <c r="D135" s="144"/>
      <c r="E135" s="144"/>
      <c r="F135" s="144"/>
      <c r="G135" s="144"/>
      <c r="H135" s="146"/>
      <c r="I135" s="382" t="str">
        <f t="shared" si="7"/>
        <v/>
      </c>
      <c r="J135" s="143"/>
      <c r="L135" s="71"/>
      <c r="M135" s="64"/>
      <c r="N135" s="64"/>
      <c r="O135" s="64"/>
      <c r="P135" s="64"/>
      <c r="Q135" s="64"/>
      <c r="R135" s="64"/>
      <c r="S135" s="64"/>
      <c r="T135" s="64"/>
      <c r="U135" s="64"/>
    </row>
    <row r="136" spans="1:21" s="70" customFormat="1">
      <c r="A136" s="143">
        <v>125</v>
      </c>
      <c r="B136" s="144"/>
      <c r="C136" s="144"/>
      <c r="D136" s="144"/>
      <c r="E136" s="144"/>
      <c r="F136" s="144"/>
      <c r="G136" s="144"/>
      <c r="H136" s="146"/>
      <c r="I136" s="382" t="str">
        <f t="shared" si="7"/>
        <v/>
      </c>
      <c r="J136" s="143"/>
      <c r="L136" s="71"/>
      <c r="M136" s="64"/>
      <c r="N136" s="64"/>
      <c r="O136" s="64"/>
      <c r="P136" s="64"/>
      <c r="Q136" s="64"/>
      <c r="R136" s="64"/>
      <c r="S136" s="64"/>
      <c r="T136" s="64"/>
      <c r="U136" s="64"/>
    </row>
    <row r="137" spans="1:21" s="70" customFormat="1">
      <c r="A137" s="143">
        <v>126</v>
      </c>
      <c r="B137" s="144"/>
      <c r="C137" s="144"/>
      <c r="D137" s="144"/>
      <c r="E137" s="144"/>
      <c r="F137" s="144"/>
      <c r="G137" s="144"/>
      <c r="H137" s="146"/>
      <c r="I137" s="382" t="str">
        <f t="shared" si="7"/>
        <v/>
      </c>
      <c r="J137" s="143"/>
      <c r="L137" s="71"/>
      <c r="M137" s="64"/>
      <c r="N137" s="64"/>
      <c r="O137" s="64"/>
      <c r="P137" s="64"/>
      <c r="Q137" s="64"/>
      <c r="R137" s="64"/>
      <c r="S137" s="64"/>
      <c r="T137" s="64"/>
      <c r="U137" s="64"/>
    </row>
    <row r="138" spans="1:21" s="70" customFormat="1">
      <c r="A138" s="143">
        <v>127</v>
      </c>
      <c r="B138" s="144"/>
      <c r="C138" s="144"/>
      <c r="D138" s="144"/>
      <c r="E138" s="144"/>
      <c r="F138" s="144"/>
      <c r="G138" s="144"/>
      <c r="H138" s="146"/>
      <c r="I138" s="382" t="str">
        <f t="shared" si="7"/>
        <v/>
      </c>
      <c r="J138" s="143"/>
      <c r="L138" s="71"/>
      <c r="M138" s="64"/>
      <c r="N138" s="64"/>
      <c r="O138" s="64"/>
      <c r="P138" s="64"/>
      <c r="Q138" s="64"/>
      <c r="R138" s="64"/>
      <c r="S138" s="64"/>
      <c r="T138" s="64"/>
      <c r="U138" s="64"/>
    </row>
    <row r="139" spans="1:21" s="70" customFormat="1">
      <c r="A139" s="143">
        <v>128</v>
      </c>
      <c r="B139" s="144"/>
      <c r="C139" s="144"/>
      <c r="D139" s="144"/>
      <c r="E139" s="144"/>
      <c r="F139" s="144"/>
      <c r="G139" s="144"/>
      <c r="H139" s="146"/>
      <c r="I139" s="382" t="str">
        <f t="shared" si="7"/>
        <v/>
      </c>
      <c r="J139" s="143"/>
      <c r="L139" s="71"/>
      <c r="M139" s="64"/>
      <c r="N139" s="64"/>
      <c r="O139" s="64"/>
      <c r="P139" s="64"/>
      <c r="Q139" s="64"/>
      <c r="R139" s="64"/>
      <c r="S139" s="64"/>
      <c r="T139" s="64"/>
      <c r="U139" s="64"/>
    </row>
    <row r="140" spans="1:21" s="70" customFormat="1">
      <c r="A140" s="143">
        <v>129</v>
      </c>
      <c r="B140" s="144"/>
      <c r="C140" s="144"/>
      <c r="D140" s="144"/>
      <c r="E140" s="144"/>
      <c r="F140" s="144"/>
      <c r="G140" s="144"/>
      <c r="H140" s="146"/>
      <c r="I140" s="382" t="str">
        <f t="shared" ref="I140:I203" si="11">IF(OR($B140="",$C140="",$H140&lt;an_initial,$H140&gt;an_final,$L140=FALSE),"",K140*(IF(D140="X",100,0) + IF(E140="X",50,0) + IF(F140="X",200,0) + IF(G140="X",150,0) ))</f>
        <v/>
      </c>
      <c r="J140" s="143"/>
      <c r="L140" s="71"/>
      <c r="M140" s="64"/>
      <c r="N140" s="64"/>
      <c r="O140" s="64"/>
      <c r="P140" s="64"/>
      <c r="Q140" s="64"/>
      <c r="R140" s="64"/>
      <c r="S140" s="64"/>
      <c r="T140" s="64"/>
      <c r="U140" s="64"/>
    </row>
    <row r="141" spans="1:21" s="70" customFormat="1">
      <c r="A141" s="143">
        <v>130</v>
      </c>
      <c r="B141" s="144"/>
      <c r="C141" s="144"/>
      <c r="D141" s="144"/>
      <c r="E141" s="144"/>
      <c r="F141" s="144"/>
      <c r="G141" s="144"/>
      <c r="H141" s="146"/>
      <c r="I141" s="382" t="str">
        <f t="shared" si="11"/>
        <v/>
      </c>
      <c r="J141" s="143"/>
      <c r="L141" s="71"/>
      <c r="M141" s="64"/>
      <c r="N141" s="64"/>
      <c r="O141" s="64"/>
      <c r="P141" s="64"/>
      <c r="Q141" s="64"/>
      <c r="R141" s="64"/>
      <c r="S141" s="64"/>
      <c r="T141" s="64"/>
      <c r="U141" s="64"/>
    </row>
    <row r="142" spans="1:21" s="70" customFormat="1">
      <c r="A142" s="143">
        <v>131</v>
      </c>
      <c r="B142" s="144"/>
      <c r="C142" s="144"/>
      <c r="D142" s="144"/>
      <c r="E142" s="144"/>
      <c r="F142" s="144"/>
      <c r="G142" s="144"/>
      <c r="H142" s="146"/>
      <c r="I142" s="382" t="str">
        <f t="shared" si="11"/>
        <v/>
      </c>
      <c r="J142" s="143"/>
      <c r="L142" s="71"/>
      <c r="M142" s="64"/>
      <c r="N142" s="64"/>
      <c r="O142" s="64"/>
      <c r="P142" s="64"/>
      <c r="Q142" s="64"/>
      <c r="R142" s="64"/>
      <c r="S142" s="64"/>
      <c r="T142" s="64"/>
      <c r="U142" s="64"/>
    </row>
    <row r="143" spans="1:21" s="70" customFormat="1">
      <c r="A143" s="143">
        <v>132</v>
      </c>
      <c r="B143" s="144"/>
      <c r="C143" s="144"/>
      <c r="D143" s="144"/>
      <c r="E143" s="144"/>
      <c r="F143" s="144"/>
      <c r="G143" s="144"/>
      <c r="H143" s="146"/>
      <c r="I143" s="382" t="str">
        <f t="shared" si="11"/>
        <v/>
      </c>
      <c r="J143" s="143"/>
      <c r="L143" s="71"/>
      <c r="M143" s="64"/>
      <c r="N143" s="64"/>
      <c r="O143" s="64"/>
      <c r="P143" s="64"/>
      <c r="Q143" s="64"/>
      <c r="R143" s="64"/>
      <c r="S143" s="64"/>
      <c r="T143" s="64"/>
      <c r="U143" s="64"/>
    </row>
    <row r="144" spans="1:21" s="70" customFormat="1">
      <c r="A144" s="143">
        <v>133</v>
      </c>
      <c r="B144" s="144"/>
      <c r="C144" s="144"/>
      <c r="D144" s="144"/>
      <c r="E144" s="144"/>
      <c r="F144" s="144"/>
      <c r="G144" s="144"/>
      <c r="H144" s="146"/>
      <c r="I144" s="382" t="str">
        <f t="shared" si="11"/>
        <v/>
      </c>
      <c r="J144" s="143"/>
      <c r="L144" s="71"/>
      <c r="M144" s="64"/>
      <c r="N144" s="64"/>
      <c r="O144" s="64"/>
      <c r="P144" s="64"/>
      <c r="Q144" s="64"/>
      <c r="R144" s="64"/>
      <c r="S144" s="64"/>
      <c r="T144" s="64"/>
      <c r="U144" s="64"/>
    </row>
    <row r="145" spans="1:21" s="70" customFormat="1">
      <c r="A145" s="143">
        <v>134</v>
      </c>
      <c r="B145" s="144"/>
      <c r="C145" s="144"/>
      <c r="D145" s="144"/>
      <c r="E145" s="144"/>
      <c r="F145" s="144"/>
      <c r="G145" s="144"/>
      <c r="H145" s="146"/>
      <c r="I145" s="382" t="str">
        <f t="shared" si="11"/>
        <v/>
      </c>
      <c r="J145" s="143"/>
      <c r="L145" s="71"/>
      <c r="M145" s="64"/>
      <c r="N145" s="64"/>
      <c r="O145" s="64"/>
      <c r="P145" s="64"/>
      <c r="Q145" s="64"/>
      <c r="R145" s="64"/>
      <c r="S145" s="64"/>
      <c r="T145" s="64"/>
      <c r="U145" s="64"/>
    </row>
    <row r="146" spans="1:21" s="70" customFormat="1">
      <c r="A146" s="143">
        <v>135</v>
      </c>
      <c r="B146" s="144"/>
      <c r="C146" s="144"/>
      <c r="D146" s="144"/>
      <c r="E146" s="144"/>
      <c r="F146" s="144"/>
      <c r="G146" s="144"/>
      <c r="H146" s="146"/>
      <c r="I146" s="382" t="str">
        <f t="shared" si="11"/>
        <v/>
      </c>
      <c r="J146" s="143"/>
      <c r="L146" s="71"/>
      <c r="M146" s="64"/>
      <c r="N146" s="64"/>
      <c r="O146" s="64"/>
      <c r="P146" s="64"/>
      <c r="Q146" s="64"/>
      <c r="R146" s="64"/>
      <c r="S146" s="64"/>
      <c r="T146" s="64"/>
      <c r="U146" s="64"/>
    </row>
    <row r="147" spans="1:21" s="70" customFormat="1">
      <c r="A147" s="143">
        <v>136</v>
      </c>
      <c r="B147" s="144"/>
      <c r="C147" s="144"/>
      <c r="D147" s="144"/>
      <c r="E147" s="144"/>
      <c r="F147" s="144"/>
      <c r="G147" s="144"/>
      <c r="H147" s="146"/>
      <c r="I147" s="382" t="str">
        <f t="shared" si="11"/>
        <v/>
      </c>
      <c r="J147" s="143"/>
      <c r="L147" s="71"/>
      <c r="M147" s="64"/>
      <c r="N147" s="64"/>
      <c r="O147" s="64"/>
      <c r="P147" s="64"/>
      <c r="Q147" s="64"/>
      <c r="R147" s="64"/>
      <c r="S147" s="64"/>
      <c r="T147" s="64"/>
      <c r="U147" s="64"/>
    </row>
    <row r="148" spans="1:21" s="70" customFormat="1">
      <c r="A148" s="143">
        <v>137</v>
      </c>
      <c r="B148" s="144"/>
      <c r="C148" s="144"/>
      <c r="D148" s="144"/>
      <c r="E148" s="144"/>
      <c r="F148" s="144"/>
      <c r="G148" s="144"/>
      <c r="H148" s="146"/>
      <c r="I148" s="382" t="str">
        <f t="shared" si="11"/>
        <v/>
      </c>
      <c r="J148" s="143"/>
      <c r="L148" s="71"/>
      <c r="M148" s="64"/>
      <c r="N148" s="64"/>
      <c r="O148" s="64"/>
      <c r="P148" s="64"/>
      <c r="Q148" s="64"/>
      <c r="R148" s="64"/>
      <c r="S148" s="64"/>
      <c r="T148" s="64"/>
      <c r="U148" s="64"/>
    </row>
    <row r="149" spans="1:21" s="70" customFormat="1">
      <c r="A149" s="143">
        <v>138</v>
      </c>
      <c r="B149" s="144"/>
      <c r="C149" s="144"/>
      <c r="D149" s="144"/>
      <c r="E149" s="144"/>
      <c r="F149" s="144"/>
      <c r="G149" s="144"/>
      <c r="H149" s="146"/>
      <c r="I149" s="382" t="str">
        <f t="shared" si="11"/>
        <v/>
      </c>
      <c r="J149" s="143"/>
      <c r="L149" s="71"/>
      <c r="M149" s="64"/>
      <c r="N149" s="64"/>
      <c r="O149" s="64"/>
      <c r="P149" s="64"/>
      <c r="Q149" s="64"/>
      <c r="R149" s="64"/>
      <c r="S149" s="64"/>
      <c r="T149" s="64"/>
      <c r="U149" s="64"/>
    </row>
    <row r="150" spans="1:21" s="70" customFormat="1">
      <c r="A150" s="143">
        <v>139</v>
      </c>
      <c r="B150" s="144"/>
      <c r="C150" s="144"/>
      <c r="D150" s="144"/>
      <c r="E150" s="144"/>
      <c r="F150" s="144"/>
      <c r="G150" s="144"/>
      <c r="H150" s="146"/>
      <c r="I150" s="382" t="str">
        <f t="shared" si="11"/>
        <v/>
      </c>
      <c r="J150" s="143"/>
      <c r="L150" s="71"/>
      <c r="M150" s="64"/>
      <c r="N150" s="64"/>
      <c r="O150" s="64"/>
      <c r="P150" s="64"/>
      <c r="Q150" s="64"/>
      <c r="R150" s="64"/>
      <c r="S150" s="64"/>
      <c r="T150" s="64"/>
      <c r="U150" s="64"/>
    </row>
    <row r="151" spans="1:21" s="70" customFormat="1">
      <c r="A151" s="143">
        <v>140</v>
      </c>
      <c r="B151" s="144"/>
      <c r="C151" s="144"/>
      <c r="D151" s="144"/>
      <c r="E151" s="144"/>
      <c r="F151" s="144"/>
      <c r="G151" s="144"/>
      <c r="H151" s="146"/>
      <c r="I151" s="382" t="str">
        <f t="shared" si="11"/>
        <v/>
      </c>
      <c r="J151" s="143"/>
      <c r="L151" s="71"/>
      <c r="M151" s="64"/>
      <c r="N151" s="64"/>
      <c r="O151" s="64"/>
      <c r="P151" s="64"/>
      <c r="Q151" s="64"/>
      <c r="R151" s="64"/>
      <c r="S151" s="64"/>
      <c r="T151" s="64"/>
      <c r="U151" s="64"/>
    </row>
    <row r="152" spans="1:21" s="70" customFormat="1">
      <c r="A152" s="143">
        <v>141</v>
      </c>
      <c r="B152" s="144"/>
      <c r="C152" s="144"/>
      <c r="D152" s="144"/>
      <c r="E152" s="144"/>
      <c r="F152" s="144"/>
      <c r="G152" s="144"/>
      <c r="H152" s="146"/>
      <c r="I152" s="382" t="str">
        <f t="shared" si="11"/>
        <v/>
      </c>
      <c r="J152" s="143"/>
      <c r="L152" s="71"/>
      <c r="M152" s="64"/>
      <c r="N152" s="64"/>
      <c r="O152" s="64"/>
      <c r="P152" s="64"/>
      <c r="Q152" s="64"/>
      <c r="R152" s="64"/>
      <c r="S152" s="64"/>
      <c r="T152" s="64"/>
      <c r="U152" s="64"/>
    </row>
    <row r="153" spans="1:21" s="70" customFormat="1">
      <c r="A153" s="143">
        <v>142</v>
      </c>
      <c r="B153" s="144"/>
      <c r="C153" s="144"/>
      <c r="D153" s="144"/>
      <c r="E153" s="144"/>
      <c r="F153" s="144"/>
      <c r="G153" s="144"/>
      <c r="H153" s="146"/>
      <c r="I153" s="382" t="str">
        <f t="shared" si="11"/>
        <v/>
      </c>
      <c r="J153" s="143"/>
      <c r="L153" s="71"/>
      <c r="M153" s="64"/>
      <c r="N153" s="64"/>
      <c r="O153" s="64"/>
      <c r="P153" s="64"/>
      <c r="Q153" s="64"/>
      <c r="R153" s="64"/>
      <c r="S153" s="64"/>
      <c r="T153" s="64"/>
      <c r="U153" s="64"/>
    </row>
    <row r="154" spans="1:21" s="70" customFormat="1">
      <c r="A154" s="143">
        <v>143</v>
      </c>
      <c r="B154" s="144"/>
      <c r="C154" s="144"/>
      <c r="D154" s="144"/>
      <c r="E154" s="144"/>
      <c r="F154" s="144"/>
      <c r="G154" s="144"/>
      <c r="H154" s="146"/>
      <c r="I154" s="382" t="str">
        <f t="shared" si="11"/>
        <v/>
      </c>
      <c r="J154" s="143"/>
      <c r="L154" s="71"/>
      <c r="M154" s="64"/>
      <c r="N154" s="64"/>
      <c r="O154" s="64"/>
      <c r="P154" s="64"/>
      <c r="Q154" s="64"/>
      <c r="R154" s="64"/>
      <c r="S154" s="64"/>
      <c r="T154" s="64"/>
      <c r="U154" s="64"/>
    </row>
    <row r="155" spans="1:21" s="70" customFormat="1">
      <c r="A155" s="143">
        <v>144</v>
      </c>
      <c r="B155" s="144"/>
      <c r="C155" s="144"/>
      <c r="D155" s="144"/>
      <c r="E155" s="144"/>
      <c r="F155" s="144"/>
      <c r="G155" s="144"/>
      <c r="H155" s="146"/>
      <c r="I155" s="382" t="str">
        <f t="shared" si="11"/>
        <v/>
      </c>
      <c r="J155" s="143"/>
      <c r="L155" s="71"/>
      <c r="M155" s="64"/>
      <c r="N155" s="64"/>
      <c r="O155" s="64"/>
      <c r="P155" s="64"/>
      <c r="Q155" s="64"/>
      <c r="R155" s="64"/>
      <c r="S155" s="64"/>
      <c r="T155" s="64"/>
      <c r="U155" s="64"/>
    </row>
    <row r="156" spans="1:21" s="70" customFormat="1">
      <c r="A156" s="143">
        <v>145</v>
      </c>
      <c r="B156" s="144"/>
      <c r="C156" s="144"/>
      <c r="D156" s="144"/>
      <c r="E156" s="144"/>
      <c r="F156" s="144"/>
      <c r="G156" s="144"/>
      <c r="H156" s="146"/>
      <c r="I156" s="382" t="str">
        <f t="shared" si="11"/>
        <v/>
      </c>
      <c r="J156" s="143"/>
      <c r="L156" s="71"/>
      <c r="M156" s="64"/>
      <c r="N156" s="64"/>
      <c r="O156" s="64"/>
      <c r="P156" s="64"/>
      <c r="Q156" s="64"/>
      <c r="R156" s="64"/>
      <c r="S156" s="64"/>
      <c r="T156" s="64"/>
      <c r="U156" s="64"/>
    </row>
    <row r="157" spans="1:21" s="70" customFormat="1">
      <c r="A157" s="143">
        <v>146</v>
      </c>
      <c r="B157" s="144"/>
      <c r="C157" s="144"/>
      <c r="D157" s="144"/>
      <c r="E157" s="144"/>
      <c r="F157" s="144"/>
      <c r="G157" s="144"/>
      <c r="H157" s="146"/>
      <c r="I157" s="382" t="str">
        <f t="shared" si="11"/>
        <v/>
      </c>
      <c r="J157" s="143"/>
      <c r="L157" s="71"/>
      <c r="M157" s="64"/>
      <c r="N157" s="64"/>
      <c r="O157" s="64"/>
      <c r="P157" s="64"/>
      <c r="Q157" s="64"/>
      <c r="R157" s="64"/>
      <c r="S157" s="64"/>
      <c r="T157" s="64"/>
      <c r="U157" s="64"/>
    </row>
    <row r="158" spans="1:21" s="70" customFormat="1">
      <c r="A158" s="143">
        <v>147</v>
      </c>
      <c r="B158" s="144"/>
      <c r="C158" s="144"/>
      <c r="D158" s="144"/>
      <c r="E158" s="144"/>
      <c r="F158" s="144"/>
      <c r="G158" s="144"/>
      <c r="H158" s="146"/>
      <c r="I158" s="382" t="str">
        <f t="shared" si="11"/>
        <v/>
      </c>
      <c r="J158" s="143"/>
      <c r="L158" s="71"/>
      <c r="M158" s="64"/>
      <c r="N158" s="64"/>
      <c r="O158" s="64"/>
      <c r="P158" s="64"/>
      <c r="Q158" s="64"/>
      <c r="R158" s="64"/>
      <c r="S158" s="64"/>
      <c r="T158" s="64"/>
      <c r="U158" s="64"/>
    </row>
    <row r="159" spans="1:21" s="70" customFormat="1">
      <c r="A159" s="143">
        <v>148</v>
      </c>
      <c r="B159" s="144"/>
      <c r="C159" s="144"/>
      <c r="D159" s="144"/>
      <c r="E159" s="144"/>
      <c r="F159" s="144"/>
      <c r="G159" s="144"/>
      <c r="H159" s="146"/>
      <c r="I159" s="382" t="str">
        <f t="shared" si="11"/>
        <v/>
      </c>
      <c r="J159" s="143"/>
      <c r="L159" s="71"/>
      <c r="M159" s="64"/>
      <c r="N159" s="64"/>
      <c r="O159" s="64"/>
      <c r="P159" s="64"/>
      <c r="Q159" s="64"/>
      <c r="R159" s="64"/>
      <c r="S159" s="64"/>
      <c r="T159" s="64"/>
      <c r="U159" s="64"/>
    </row>
    <row r="160" spans="1:21" s="70" customFormat="1">
      <c r="A160" s="143">
        <v>149</v>
      </c>
      <c r="B160" s="144"/>
      <c r="C160" s="144"/>
      <c r="D160" s="144"/>
      <c r="E160" s="144"/>
      <c r="F160" s="144"/>
      <c r="G160" s="144"/>
      <c r="H160" s="146"/>
      <c r="I160" s="382" t="str">
        <f t="shared" si="11"/>
        <v/>
      </c>
      <c r="J160" s="143"/>
      <c r="L160" s="71"/>
      <c r="M160" s="64"/>
      <c r="N160" s="64"/>
      <c r="O160" s="64"/>
      <c r="P160" s="64"/>
      <c r="Q160" s="64"/>
      <c r="R160" s="64"/>
      <c r="S160" s="64"/>
      <c r="T160" s="64"/>
      <c r="U160" s="64"/>
    </row>
    <row r="161" spans="1:21" s="70" customFormat="1">
      <c r="A161" s="143">
        <v>150</v>
      </c>
      <c r="B161" s="144"/>
      <c r="C161" s="144"/>
      <c r="D161" s="144"/>
      <c r="E161" s="144"/>
      <c r="F161" s="144"/>
      <c r="G161" s="144"/>
      <c r="H161" s="146"/>
      <c r="I161" s="382" t="str">
        <f t="shared" si="11"/>
        <v/>
      </c>
      <c r="J161" s="143"/>
      <c r="L161" s="71"/>
      <c r="M161" s="64"/>
      <c r="N161" s="64"/>
      <c r="O161" s="64"/>
      <c r="P161" s="64"/>
      <c r="Q161" s="64"/>
      <c r="R161" s="64"/>
      <c r="S161" s="64"/>
      <c r="T161" s="64"/>
      <c r="U161" s="64"/>
    </row>
    <row r="162" spans="1:21" s="70" customFormat="1">
      <c r="A162" s="143">
        <v>151</v>
      </c>
      <c r="B162" s="144"/>
      <c r="C162" s="144"/>
      <c r="D162" s="144"/>
      <c r="E162" s="144"/>
      <c r="F162" s="144"/>
      <c r="G162" s="144"/>
      <c r="H162" s="146"/>
      <c r="I162" s="382" t="str">
        <f t="shared" si="11"/>
        <v/>
      </c>
      <c r="J162" s="143"/>
      <c r="L162" s="71"/>
      <c r="M162" s="64"/>
      <c r="N162" s="64"/>
      <c r="O162" s="64"/>
      <c r="P162" s="64"/>
      <c r="Q162" s="64"/>
      <c r="R162" s="64"/>
      <c r="S162" s="64"/>
      <c r="T162" s="64"/>
      <c r="U162" s="64"/>
    </row>
    <row r="163" spans="1:21" s="70" customFormat="1">
      <c r="A163" s="143">
        <v>152</v>
      </c>
      <c r="B163" s="144"/>
      <c r="C163" s="144"/>
      <c r="D163" s="144"/>
      <c r="E163" s="144"/>
      <c r="F163" s="144"/>
      <c r="G163" s="144"/>
      <c r="H163" s="146"/>
      <c r="I163" s="382" t="str">
        <f t="shared" si="11"/>
        <v/>
      </c>
      <c r="J163" s="143"/>
      <c r="L163" s="71"/>
      <c r="M163" s="64"/>
      <c r="N163" s="64"/>
      <c r="O163" s="64"/>
      <c r="P163" s="64"/>
      <c r="Q163" s="64"/>
      <c r="R163" s="64"/>
      <c r="S163" s="64"/>
      <c r="T163" s="64"/>
      <c r="U163" s="64"/>
    </row>
    <row r="164" spans="1:21" s="70" customFormat="1">
      <c r="A164" s="143">
        <v>153</v>
      </c>
      <c r="B164" s="144"/>
      <c r="C164" s="144"/>
      <c r="D164" s="144"/>
      <c r="E164" s="144"/>
      <c r="F164" s="144"/>
      <c r="G164" s="144"/>
      <c r="H164" s="146"/>
      <c r="I164" s="382" t="str">
        <f t="shared" si="11"/>
        <v/>
      </c>
      <c r="J164" s="143"/>
      <c r="L164" s="71"/>
      <c r="M164" s="64"/>
      <c r="N164" s="64"/>
      <c r="O164" s="64"/>
      <c r="P164" s="64"/>
      <c r="Q164" s="64"/>
      <c r="R164" s="64"/>
      <c r="S164" s="64"/>
      <c r="T164" s="64"/>
      <c r="U164" s="64"/>
    </row>
    <row r="165" spans="1:21" s="70" customFormat="1">
      <c r="A165" s="143">
        <v>154</v>
      </c>
      <c r="B165" s="144"/>
      <c r="C165" s="144"/>
      <c r="D165" s="144"/>
      <c r="E165" s="144"/>
      <c r="F165" s="144"/>
      <c r="G165" s="144"/>
      <c r="H165" s="146"/>
      <c r="I165" s="382" t="str">
        <f t="shared" si="11"/>
        <v/>
      </c>
      <c r="J165" s="143"/>
      <c r="L165" s="71"/>
      <c r="M165" s="64"/>
      <c r="N165" s="64"/>
      <c r="O165" s="64"/>
      <c r="P165" s="64"/>
      <c r="Q165" s="64"/>
      <c r="R165" s="64"/>
      <c r="S165" s="64"/>
      <c r="T165" s="64"/>
      <c r="U165" s="64"/>
    </row>
    <row r="166" spans="1:21" s="70" customFormat="1">
      <c r="A166" s="143">
        <v>155</v>
      </c>
      <c r="B166" s="144"/>
      <c r="C166" s="144"/>
      <c r="D166" s="144"/>
      <c r="E166" s="144"/>
      <c r="F166" s="144"/>
      <c r="G166" s="144"/>
      <c r="H166" s="146"/>
      <c r="I166" s="382" t="str">
        <f t="shared" si="11"/>
        <v/>
      </c>
      <c r="J166" s="143"/>
      <c r="L166" s="71"/>
      <c r="M166" s="64"/>
      <c r="N166" s="64"/>
      <c r="O166" s="64"/>
      <c r="P166" s="64"/>
      <c r="Q166" s="64"/>
      <c r="R166" s="64"/>
      <c r="S166" s="64"/>
      <c r="T166" s="64"/>
      <c r="U166" s="64"/>
    </row>
    <row r="167" spans="1:21" s="70" customFormat="1">
      <c r="A167" s="143">
        <v>156</v>
      </c>
      <c r="B167" s="144"/>
      <c r="C167" s="144"/>
      <c r="D167" s="144"/>
      <c r="E167" s="144"/>
      <c r="F167" s="144"/>
      <c r="G167" s="144"/>
      <c r="H167" s="146"/>
      <c r="I167" s="382" t="str">
        <f t="shared" si="11"/>
        <v/>
      </c>
      <c r="J167" s="143"/>
      <c r="L167" s="71"/>
      <c r="M167" s="64"/>
      <c r="N167" s="64"/>
      <c r="O167" s="64"/>
      <c r="P167" s="64"/>
      <c r="Q167" s="64"/>
      <c r="R167" s="64"/>
      <c r="S167" s="64"/>
      <c r="T167" s="64"/>
      <c r="U167" s="64"/>
    </row>
    <row r="168" spans="1:21" s="70" customFormat="1">
      <c r="A168" s="143">
        <v>157</v>
      </c>
      <c r="B168" s="144"/>
      <c r="C168" s="144"/>
      <c r="D168" s="144"/>
      <c r="E168" s="144"/>
      <c r="F168" s="144"/>
      <c r="G168" s="144"/>
      <c r="H168" s="146"/>
      <c r="I168" s="382" t="str">
        <f t="shared" si="11"/>
        <v/>
      </c>
      <c r="J168" s="143"/>
      <c r="L168" s="71"/>
      <c r="M168" s="64"/>
      <c r="N168" s="64"/>
      <c r="O168" s="64"/>
      <c r="P168" s="64"/>
      <c r="Q168" s="64"/>
      <c r="R168" s="64"/>
      <c r="S168" s="64"/>
      <c r="T168" s="64"/>
      <c r="U168" s="64"/>
    </row>
    <row r="169" spans="1:21" s="70" customFormat="1">
      <c r="A169" s="143">
        <v>158</v>
      </c>
      <c r="B169" s="144"/>
      <c r="C169" s="144"/>
      <c r="D169" s="144"/>
      <c r="E169" s="144"/>
      <c r="F169" s="144"/>
      <c r="G169" s="144"/>
      <c r="H169" s="146"/>
      <c r="I169" s="382" t="str">
        <f t="shared" si="11"/>
        <v/>
      </c>
      <c r="J169" s="143"/>
      <c r="L169" s="71"/>
      <c r="M169" s="64"/>
      <c r="N169" s="64"/>
      <c r="O169" s="64"/>
      <c r="P169" s="64"/>
      <c r="Q169" s="64"/>
      <c r="R169" s="64"/>
      <c r="S169" s="64"/>
      <c r="T169" s="64"/>
      <c r="U169" s="64"/>
    </row>
    <row r="170" spans="1:21" s="70" customFormat="1">
      <c r="A170" s="143">
        <v>159</v>
      </c>
      <c r="B170" s="144"/>
      <c r="C170" s="144"/>
      <c r="D170" s="144"/>
      <c r="E170" s="144"/>
      <c r="F170" s="144"/>
      <c r="G170" s="144"/>
      <c r="H170" s="146"/>
      <c r="I170" s="382" t="str">
        <f t="shared" si="11"/>
        <v/>
      </c>
      <c r="J170" s="143"/>
      <c r="L170" s="71"/>
      <c r="M170" s="64"/>
      <c r="N170" s="64"/>
      <c r="O170" s="64"/>
      <c r="P170" s="64"/>
      <c r="Q170" s="64"/>
      <c r="R170" s="64"/>
      <c r="S170" s="64"/>
      <c r="T170" s="64"/>
      <c r="U170" s="64"/>
    </row>
    <row r="171" spans="1:21" s="70" customFormat="1">
      <c r="A171" s="143">
        <v>160</v>
      </c>
      <c r="B171" s="144"/>
      <c r="C171" s="144"/>
      <c r="D171" s="144"/>
      <c r="E171" s="144"/>
      <c r="F171" s="144"/>
      <c r="G171" s="144"/>
      <c r="H171" s="146"/>
      <c r="I171" s="382" t="str">
        <f t="shared" si="11"/>
        <v/>
      </c>
      <c r="J171" s="143"/>
      <c r="L171" s="71"/>
      <c r="M171" s="64"/>
      <c r="N171" s="64"/>
      <c r="O171" s="64"/>
      <c r="P171" s="64"/>
      <c r="Q171" s="64"/>
      <c r="R171" s="64"/>
      <c r="S171" s="64"/>
      <c r="T171" s="64"/>
      <c r="U171" s="64"/>
    </row>
    <row r="172" spans="1:21" s="70" customFormat="1">
      <c r="A172" s="143">
        <v>161</v>
      </c>
      <c r="B172" s="144"/>
      <c r="C172" s="144"/>
      <c r="D172" s="144"/>
      <c r="E172" s="144"/>
      <c r="F172" s="144"/>
      <c r="G172" s="144"/>
      <c r="H172" s="146"/>
      <c r="I172" s="382" t="str">
        <f t="shared" si="11"/>
        <v/>
      </c>
      <c r="J172" s="143"/>
      <c r="L172" s="71"/>
      <c r="M172" s="64"/>
      <c r="N172" s="64"/>
      <c r="O172" s="64"/>
      <c r="P172" s="64"/>
      <c r="Q172" s="64"/>
      <c r="R172" s="64"/>
      <c r="S172" s="64"/>
      <c r="T172" s="64"/>
      <c r="U172" s="64"/>
    </row>
    <row r="173" spans="1:21" s="70" customFormat="1">
      <c r="A173" s="143">
        <v>162</v>
      </c>
      <c r="B173" s="144"/>
      <c r="C173" s="144"/>
      <c r="D173" s="144"/>
      <c r="E173" s="144"/>
      <c r="F173" s="144"/>
      <c r="G173" s="144"/>
      <c r="H173" s="146"/>
      <c r="I173" s="382" t="str">
        <f t="shared" si="11"/>
        <v/>
      </c>
      <c r="J173" s="143"/>
      <c r="L173" s="71"/>
      <c r="M173" s="64"/>
      <c r="N173" s="64"/>
      <c r="O173" s="64"/>
      <c r="P173" s="64"/>
      <c r="Q173" s="64"/>
      <c r="R173" s="64"/>
      <c r="S173" s="64"/>
      <c r="T173" s="64"/>
      <c r="U173" s="64"/>
    </row>
    <row r="174" spans="1:21" s="70" customFormat="1">
      <c r="A174" s="143">
        <v>163</v>
      </c>
      <c r="B174" s="144"/>
      <c r="C174" s="144"/>
      <c r="D174" s="144"/>
      <c r="E174" s="144"/>
      <c r="F174" s="144"/>
      <c r="G174" s="144"/>
      <c r="H174" s="146"/>
      <c r="I174" s="382" t="str">
        <f t="shared" si="11"/>
        <v/>
      </c>
      <c r="J174" s="143"/>
      <c r="L174" s="71"/>
      <c r="M174" s="64"/>
      <c r="N174" s="64"/>
      <c r="O174" s="64"/>
      <c r="P174" s="64"/>
      <c r="Q174" s="64"/>
      <c r="R174" s="64"/>
      <c r="S174" s="64"/>
      <c r="T174" s="64"/>
      <c r="U174" s="64"/>
    </row>
    <row r="175" spans="1:21" s="70" customFormat="1">
      <c r="A175" s="143">
        <v>164</v>
      </c>
      <c r="B175" s="144"/>
      <c r="C175" s="144"/>
      <c r="D175" s="144"/>
      <c r="E175" s="144"/>
      <c r="F175" s="144"/>
      <c r="G175" s="144"/>
      <c r="H175" s="146"/>
      <c r="I175" s="382" t="str">
        <f t="shared" si="11"/>
        <v/>
      </c>
      <c r="J175" s="143"/>
      <c r="L175" s="71"/>
      <c r="M175" s="64"/>
      <c r="N175" s="64"/>
      <c r="O175" s="64"/>
      <c r="P175" s="64"/>
      <c r="Q175" s="64"/>
      <c r="R175" s="64"/>
      <c r="S175" s="64"/>
      <c r="T175" s="64"/>
      <c r="U175" s="64"/>
    </row>
    <row r="176" spans="1:21" s="70" customFormat="1">
      <c r="A176" s="143">
        <v>165</v>
      </c>
      <c r="B176" s="144"/>
      <c r="C176" s="144"/>
      <c r="D176" s="144"/>
      <c r="E176" s="144"/>
      <c r="F176" s="144"/>
      <c r="G176" s="144"/>
      <c r="H176" s="146"/>
      <c r="I176" s="382" t="str">
        <f t="shared" si="11"/>
        <v/>
      </c>
      <c r="J176" s="143"/>
      <c r="L176" s="71"/>
      <c r="M176" s="64"/>
      <c r="N176" s="64"/>
      <c r="O176" s="64"/>
      <c r="P176" s="64"/>
      <c r="Q176" s="64"/>
      <c r="R176" s="64"/>
      <c r="S176" s="64"/>
      <c r="T176" s="64"/>
      <c r="U176" s="64"/>
    </row>
    <row r="177" spans="1:21" s="70" customFormat="1">
      <c r="A177" s="143">
        <v>166</v>
      </c>
      <c r="B177" s="144"/>
      <c r="C177" s="144"/>
      <c r="D177" s="144"/>
      <c r="E177" s="144"/>
      <c r="F177" s="144"/>
      <c r="G177" s="144"/>
      <c r="H177" s="146"/>
      <c r="I177" s="382" t="str">
        <f t="shared" si="11"/>
        <v/>
      </c>
      <c r="J177" s="143"/>
      <c r="L177" s="71"/>
      <c r="M177" s="64"/>
      <c r="N177" s="64"/>
      <c r="O177" s="64"/>
      <c r="P177" s="64"/>
      <c r="Q177" s="64"/>
      <c r="R177" s="64"/>
      <c r="S177" s="64"/>
      <c r="T177" s="64"/>
      <c r="U177" s="64"/>
    </row>
    <row r="178" spans="1:21" s="70" customFormat="1">
      <c r="A178" s="143">
        <v>167</v>
      </c>
      <c r="B178" s="144"/>
      <c r="C178" s="144"/>
      <c r="D178" s="144"/>
      <c r="E178" s="144"/>
      <c r="F178" s="144"/>
      <c r="G178" s="144"/>
      <c r="H178" s="146"/>
      <c r="I178" s="382" t="str">
        <f t="shared" si="11"/>
        <v/>
      </c>
      <c r="J178" s="143"/>
      <c r="L178" s="71"/>
      <c r="M178" s="64"/>
      <c r="N178" s="64"/>
      <c r="O178" s="64"/>
      <c r="P178" s="64"/>
      <c r="Q178" s="64"/>
      <c r="R178" s="64"/>
      <c r="S178" s="64"/>
      <c r="T178" s="64"/>
      <c r="U178" s="64"/>
    </row>
    <row r="179" spans="1:21" s="70" customFormat="1">
      <c r="A179" s="143">
        <v>168</v>
      </c>
      <c r="B179" s="144"/>
      <c r="C179" s="144"/>
      <c r="D179" s="144"/>
      <c r="E179" s="144"/>
      <c r="F179" s="144"/>
      <c r="G179" s="144"/>
      <c r="H179" s="146"/>
      <c r="I179" s="382" t="str">
        <f t="shared" si="11"/>
        <v/>
      </c>
      <c r="J179" s="143"/>
      <c r="L179" s="71"/>
      <c r="M179" s="64"/>
      <c r="N179" s="64"/>
      <c r="O179" s="64"/>
      <c r="P179" s="64"/>
      <c r="Q179" s="64"/>
      <c r="R179" s="64"/>
      <c r="S179" s="64"/>
      <c r="T179" s="64"/>
      <c r="U179" s="64"/>
    </row>
    <row r="180" spans="1:21" s="70" customFormat="1">
      <c r="A180" s="143">
        <v>169</v>
      </c>
      <c r="B180" s="144"/>
      <c r="C180" s="144"/>
      <c r="D180" s="144"/>
      <c r="E180" s="144"/>
      <c r="F180" s="144"/>
      <c r="G180" s="144"/>
      <c r="H180" s="146"/>
      <c r="I180" s="382" t="str">
        <f t="shared" si="11"/>
        <v/>
      </c>
      <c r="J180" s="143"/>
      <c r="L180" s="71"/>
      <c r="M180" s="64"/>
      <c r="N180" s="64"/>
      <c r="O180" s="64"/>
      <c r="P180" s="64"/>
      <c r="Q180" s="64"/>
      <c r="R180" s="64"/>
      <c r="S180" s="64"/>
      <c r="T180" s="64"/>
      <c r="U180" s="64"/>
    </row>
    <row r="181" spans="1:21" s="70" customFormat="1">
      <c r="A181" s="143">
        <v>170</v>
      </c>
      <c r="B181" s="144"/>
      <c r="C181" s="144"/>
      <c r="D181" s="144"/>
      <c r="E181" s="144"/>
      <c r="F181" s="144"/>
      <c r="G181" s="144"/>
      <c r="H181" s="146"/>
      <c r="I181" s="382" t="str">
        <f t="shared" si="11"/>
        <v/>
      </c>
      <c r="J181" s="143"/>
      <c r="L181" s="71"/>
      <c r="M181" s="64"/>
      <c r="N181" s="64"/>
      <c r="O181" s="64"/>
      <c r="P181" s="64"/>
      <c r="Q181" s="64"/>
      <c r="R181" s="64"/>
      <c r="S181" s="64"/>
      <c r="T181" s="64"/>
      <c r="U181" s="64"/>
    </row>
    <row r="182" spans="1:21" s="70" customFormat="1">
      <c r="A182" s="143">
        <v>171</v>
      </c>
      <c r="B182" s="144"/>
      <c r="C182" s="144"/>
      <c r="D182" s="144"/>
      <c r="E182" s="144"/>
      <c r="F182" s="144"/>
      <c r="G182" s="144"/>
      <c r="H182" s="146"/>
      <c r="I182" s="382" t="str">
        <f t="shared" si="11"/>
        <v/>
      </c>
      <c r="J182" s="143"/>
      <c r="L182" s="71"/>
      <c r="M182" s="64"/>
      <c r="N182" s="64"/>
      <c r="O182" s="64"/>
      <c r="P182" s="64"/>
      <c r="Q182" s="64"/>
      <c r="R182" s="64"/>
      <c r="S182" s="64"/>
      <c r="T182" s="64"/>
      <c r="U182" s="64"/>
    </row>
    <row r="183" spans="1:21" s="70" customFormat="1">
      <c r="A183" s="143">
        <v>172</v>
      </c>
      <c r="B183" s="144"/>
      <c r="C183" s="144"/>
      <c r="D183" s="144"/>
      <c r="E183" s="144"/>
      <c r="F183" s="144"/>
      <c r="G183" s="144"/>
      <c r="H183" s="146"/>
      <c r="I183" s="382" t="str">
        <f t="shared" si="11"/>
        <v/>
      </c>
      <c r="J183" s="143"/>
      <c r="L183" s="71"/>
      <c r="M183" s="64"/>
      <c r="N183" s="64"/>
      <c r="O183" s="64"/>
      <c r="P183" s="64"/>
      <c r="Q183" s="64"/>
      <c r="R183" s="64"/>
      <c r="S183" s="64"/>
      <c r="T183" s="64"/>
      <c r="U183" s="64"/>
    </row>
    <row r="184" spans="1:21" s="70" customFormat="1">
      <c r="A184" s="143">
        <v>173</v>
      </c>
      <c r="B184" s="144"/>
      <c r="C184" s="144"/>
      <c r="D184" s="144"/>
      <c r="E184" s="144"/>
      <c r="F184" s="144"/>
      <c r="G184" s="144"/>
      <c r="H184" s="146"/>
      <c r="I184" s="382" t="str">
        <f t="shared" si="11"/>
        <v/>
      </c>
      <c r="J184" s="143"/>
      <c r="L184" s="71"/>
      <c r="M184" s="64"/>
      <c r="N184" s="64"/>
      <c r="O184" s="64"/>
      <c r="P184" s="64"/>
      <c r="Q184" s="64"/>
      <c r="R184" s="64"/>
      <c r="S184" s="64"/>
      <c r="T184" s="64"/>
      <c r="U184" s="64"/>
    </row>
    <row r="185" spans="1:21" s="70" customFormat="1">
      <c r="A185" s="143">
        <v>174</v>
      </c>
      <c r="B185" s="144"/>
      <c r="C185" s="144"/>
      <c r="D185" s="144"/>
      <c r="E185" s="144"/>
      <c r="F185" s="144"/>
      <c r="G185" s="144"/>
      <c r="H185" s="146"/>
      <c r="I185" s="382" t="str">
        <f t="shared" si="11"/>
        <v/>
      </c>
      <c r="J185" s="143"/>
      <c r="L185" s="71"/>
      <c r="M185" s="64"/>
      <c r="N185" s="64"/>
      <c r="O185" s="64"/>
      <c r="P185" s="64"/>
      <c r="Q185" s="64"/>
      <c r="R185" s="64"/>
      <c r="S185" s="64"/>
      <c r="T185" s="64"/>
      <c r="U185" s="64"/>
    </row>
    <row r="186" spans="1:21" s="70" customFormat="1">
      <c r="A186" s="143">
        <v>175</v>
      </c>
      <c r="B186" s="144"/>
      <c r="C186" s="144"/>
      <c r="D186" s="144"/>
      <c r="E186" s="144"/>
      <c r="F186" s="144"/>
      <c r="G186" s="144"/>
      <c r="H186" s="146"/>
      <c r="I186" s="382" t="str">
        <f t="shared" si="11"/>
        <v/>
      </c>
      <c r="J186" s="143"/>
      <c r="L186" s="71"/>
      <c r="M186" s="64"/>
      <c r="N186" s="64"/>
      <c r="O186" s="64"/>
      <c r="P186" s="64"/>
      <c r="Q186" s="64"/>
      <c r="R186" s="64"/>
      <c r="S186" s="64"/>
      <c r="T186" s="64"/>
      <c r="U186" s="64"/>
    </row>
    <row r="187" spans="1:21" s="70" customFormat="1">
      <c r="A187" s="143">
        <v>176</v>
      </c>
      <c r="B187" s="144"/>
      <c r="C187" s="144"/>
      <c r="D187" s="144"/>
      <c r="E187" s="144"/>
      <c r="F187" s="144"/>
      <c r="G187" s="144"/>
      <c r="H187" s="146"/>
      <c r="I187" s="382" t="str">
        <f t="shared" si="11"/>
        <v/>
      </c>
      <c r="J187" s="143"/>
      <c r="L187" s="71"/>
      <c r="M187" s="64"/>
      <c r="N187" s="64"/>
      <c r="O187" s="64"/>
      <c r="P187" s="64"/>
      <c r="Q187" s="64"/>
      <c r="R187" s="64"/>
      <c r="S187" s="64"/>
      <c r="T187" s="64"/>
      <c r="U187" s="64"/>
    </row>
    <row r="188" spans="1:21" s="70" customFormat="1">
      <c r="A188" s="143">
        <v>177</v>
      </c>
      <c r="B188" s="144"/>
      <c r="C188" s="144"/>
      <c r="D188" s="144"/>
      <c r="E188" s="144"/>
      <c r="F188" s="144"/>
      <c r="G188" s="144"/>
      <c r="H188" s="146"/>
      <c r="I188" s="382" t="str">
        <f t="shared" si="11"/>
        <v/>
      </c>
      <c r="J188" s="143"/>
      <c r="L188" s="71"/>
      <c r="M188" s="64"/>
      <c r="N188" s="64"/>
      <c r="O188" s="64"/>
      <c r="P188" s="64"/>
      <c r="Q188" s="64"/>
      <c r="R188" s="64"/>
      <c r="S188" s="64"/>
      <c r="T188" s="64"/>
      <c r="U188" s="64"/>
    </row>
    <row r="189" spans="1:21" s="70" customFormat="1">
      <c r="A189" s="143">
        <v>178</v>
      </c>
      <c r="B189" s="144"/>
      <c r="C189" s="144"/>
      <c r="D189" s="144"/>
      <c r="E189" s="144"/>
      <c r="F189" s="144"/>
      <c r="G189" s="144"/>
      <c r="H189" s="146"/>
      <c r="I189" s="382" t="str">
        <f t="shared" si="11"/>
        <v/>
      </c>
      <c r="J189" s="143"/>
      <c r="L189" s="71"/>
      <c r="M189" s="64"/>
      <c r="N189" s="64"/>
      <c r="O189" s="64"/>
      <c r="P189" s="64"/>
      <c r="Q189" s="64"/>
      <c r="R189" s="64"/>
      <c r="S189" s="64"/>
      <c r="T189" s="64"/>
      <c r="U189" s="64"/>
    </row>
    <row r="190" spans="1:21" s="70" customFormat="1">
      <c r="A190" s="143">
        <v>179</v>
      </c>
      <c r="B190" s="144"/>
      <c r="C190" s="144"/>
      <c r="D190" s="144"/>
      <c r="E190" s="144"/>
      <c r="F190" s="144"/>
      <c r="G190" s="144"/>
      <c r="H190" s="146"/>
      <c r="I190" s="382" t="str">
        <f t="shared" si="11"/>
        <v/>
      </c>
      <c r="J190" s="143"/>
      <c r="L190" s="71"/>
      <c r="M190" s="64"/>
      <c r="N190" s="64"/>
      <c r="O190" s="64"/>
      <c r="P190" s="64"/>
      <c r="Q190" s="64"/>
      <c r="R190" s="64"/>
      <c r="S190" s="64"/>
      <c r="T190" s="64"/>
      <c r="U190" s="64"/>
    </row>
    <row r="191" spans="1:21" s="70" customFormat="1">
      <c r="A191" s="143">
        <v>180</v>
      </c>
      <c r="B191" s="144"/>
      <c r="C191" s="144"/>
      <c r="D191" s="144"/>
      <c r="E191" s="144"/>
      <c r="F191" s="144"/>
      <c r="G191" s="144"/>
      <c r="H191" s="146"/>
      <c r="I191" s="382" t="str">
        <f t="shared" si="11"/>
        <v/>
      </c>
      <c r="J191" s="143"/>
      <c r="L191" s="71"/>
      <c r="M191" s="64"/>
      <c r="N191" s="64"/>
      <c r="O191" s="64"/>
      <c r="P191" s="64"/>
      <c r="Q191" s="64"/>
      <c r="R191" s="64"/>
      <c r="S191" s="64"/>
      <c r="T191" s="64"/>
      <c r="U191" s="64"/>
    </row>
    <row r="192" spans="1:21" s="70" customFormat="1">
      <c r="A192" s="143">
        <v>181</v>
      </c>
      <c r="B192" s="144"/>
      <c r="C192" s="144"/>
      <c r="D192" s="144"/>
      <c r="E192" s="144"/>
      <c r="F192" s="144"/>
      <c r="G192" s="144"/>
      <c r="H192" s="146"/>
      <c r="I192" s="382" t="str">
        <f t="shared" si="11"/>
        <v/>
      </c>
      <c r="J192" s="143"/>
      <c r="L192" s="71"/>
      <c r="M192" s="64"/>
      <c r="N192" s="64"/>
      <c r="O192" s="64"/>
      <c r="P192" s="64"/>
      <c r="Q192" s="64"/>
      <c r="R192" s="64"/>
      <c r="S192" s="64"/>
      <c r="T192" s="64"/>
      <c r="U192" s="64"/>
    </row>
    <row r="193" spans="1:21" s="70" customFormat="1">
      <c r="A193" s="143">
        <v>182</v>
      </c>
      <c r="B193" s="144"/>
      <c r="C193" s="144"/>
      <c r="D193" s="144"/>
      <c r="E193" s="144"/>
      <c r="F193" s="144"/>
      <c r="G193" s="144"/>
      <c r="H193" s="146"/>
      <c r="I193" s="382" t="str">
        <f t="shared" si="11"/>
        <v/>
      </c>
      <c r="J193" s="143"/>
      <c r="L193" s="71"/>
      <c r="M193" s="64"/>
      <c r="N193" s="64"/>
      <c r="O193" s="64"/>
      <c r="P193" s="64"/>
      <c r="Q193" s="64"/>
      <c r="R193" s="64"/>
      <c r="S193" s="64"/>
      <c r="T193" s="64"/>
      <c r="U193" s="64"/>
    </row>
    <row r="194" spans="1:21" s="70" customFormat="1">
      <c r="A194" s="143">
        <v>183</v>
      </c>
      <c r="B194" s="144"/>
      <c r="C194" s="144"/>
      <c r="D194" s="144"/>
      <c r="E194" s="144"/>
      <c r="F194" s="144"/>
      <c r="G194" s="144"/>
      <c r="H194" s="146"/>
      <c r="I194" s="382" t="str">
        <f t="shared" si="11"/>
        <v/>
      </c>
      <c r="J194" s="143"/>
      <c r="L194" s="71"/>
      <c r="M194" s="64"/>
      <c r="N194" s="64"/>
      <c r="O194" s="64"/>
      <c r="P194" s="64"/>
      <c r="Q194" s="64"/>
      <c r="R194" s="64"/>
      <c r="S194" s="64"/>
      <c r="T194" s="64"/>
      <c r="U194" s="64"/>
    </row>
    <row r="195" spans="1:21" s="70" customFormat="1">
      <c r="A195" s="143">
        <v>184</v>
      </c>
      <c r="B195" s="144"/>
      <c r="C195" s="144"/>
      <c r="D195" s="144"/>
      <c r="E195" s="144"/>
      <c r="F195" s="144"/>
      <c r="G195" s="144"/>
      <c r="H195" s="146"/>
      <c r="I195" s="382" t="str">
        <f t="shared" si="11"/>
        <v/>
      </c>
      <c r="J195" s="143"/>
      <c r="L195" s="71"/>
      <c r="M195" s="64"/>
      <c r="N195" s="64"/>
      <c r="O195" s="64"/>
      <c r="P195" s="64"/>
      <c r="Q195" s="64"/>
      <c r="R195" s="64"/>
      <c r="S195" s="64"/>
      <c r="T195" s="64"/>
      <c r="U195" s="64"/>
    </row>
    <row r="196" spans="1:21" s="70" customFormat="1">
      <c r="A196" s="143">
        <v>185</v>
      </c>
      <c r="B196" s="144"/>
      <c r="C196" s="144"/>
      <c r="D196" s="144"/>
      <c r="E196" s="144"/>
      <c r="F196" s="144"/>
      <c r="G196" s="144"/>
      <c r="H196" s="146"/>
      <c r="I196" s="382" t="str">
        <f t="shared" si="11"/>
        <v/>
      </c>
      <c r="J196" s="143"/>
      <c r="L196" s="71"/>
      <c r="M196" s="64"/>
      <c r="N196" s="64"/>
      <c r="O196" s="64"/>
      <c r="P196" s="64"/>
      <c r="Q196" s="64"/>
      <c r="R196" s="64"/>
      <c r="S196" s="64"/>
      <c r="T196" s="64"/>
      <c r="U196" s="64"/>
    </row>
    <row r="197" spans="1:21" s="70" customFormat="1">
      <c r="A197" s="143">
        <v>186</v>
      </c>
      <c r="B197" s="144"/>
      <c r="C197" s="144"/>
      <c r="D197" s="144"/>
      <c r="E197" s="144"/>
      <c r="F197" s="144"/>
      <c r="G197" s="144"/>
      <c r="H197" s="146"/>
      <c r="I197" s="382" t="str">
        <f t="shared" si="11"/>
        <v/>
      </c>
      <c r="J197" s="143"/>
      <c r="L197" s="71"/>
      <c r="M197" s="64"/>
      <c r="N197" s="64"/>
      <c r="O197" s="64"/>
      <c r="P197" s="64"/>
      <c r="Q197" s="64"/>
      <c r="R197" s="64"/>
      <c r="S197" s="64"/>
      <c r="T197" s="64"/>
      <c r="U197" s="64"/>
    </row>
    <row r="198" spans="1:21" s="70" customFormat="1">
      <c r="A198" s="143">
        <v>187</v>
      </c>
      <c r="B198" s="144"/>
      <c r="C198" s="144"/>
      <c r="D198" s="144"/>
      <c r="E198" s="144"/>
      <c r="F198" s="144"/>
      <c r="G198" s="144"/>
      <c r="H198" s="146"/>
      <c r="I198" s="382" t="str">
        <f t="shared" si="11"/>
        <v/>
      </c>
      <c r="J198" s="143"/>
      <c r="L198" s="71"/>
      <c r="M198" s="64"/>
      <c r="N198" s="64"/>
      <c r="O198" s="64"/>
      <c r="P198" s="64"/>
      <c r="Q198" s="64"/>
      <c r="R198" s="64"/>
      <c r="S198" s="64"/>
      <c r="T198" s="64"/>
      <c r="U198" s="64"/>
    </row>
    <row r="199" spans="1:21" s="70" customFormat="1">
      <c r="A199" s="143">
        <v>188</v>
      </c>
      <c r="B199" s="144"/>
      <c r="C199" s="144"/>
      <c r="D199" s="144"/>
      <c r="E199" s="144"/>
      <c r="F199" s="144"/>
      <c r="G199" s="144"/>
      <c r="H199" s="146"/>
      <c r="I199" s="382" t="str">
        <f t="shared" si="11"/>
        <v/>
      </c>
      <c r="J199" s="143"/>
      <c r="L199" s="71"/>
      <c r="M199" s="64"/>
      <c r="N199" s="64"/>
      <c r="O199" s="64"/>
      <c r="P199" s="64"/>
      <c r="Q199" s="64"/>
      <c r="R199" s="64"/>
      <c r="S199" s="64"/>
      <c r="T199" s="64"/>
      <c r="U199" s="64"/>
    </row>
    <row r="200" spans="1:21" s="70" customFormat="1">
      <c r="A200" s="143">
        <v>189</v>
      </c>
      <c r="B200" s="144"/>
      <c r="C200" s="144"/>
      <c r="D200" s="144"/>
      <c r="E200" s="144"/>
      <c r="F200" s="144"/>
      <c r="G200" s="144"/>
      <c r="H200" s="146"/>
      <c r="I200" s="382" t="str">
        <f t="shared" si="11"/>
        <v/>
      </c>
      <c r="J200" s="143"/>
      <c r="L200" s="71"/>
      <c r="M200" s="64"/>
      <c r="N200" s="64"/>
      <c r="O200" s="64"/>
      <c r="P200" s="64"/>
      <c r="Q200" s="64"/>
      <c r="R200" s="64"/>
      <c r="S200" s="64"/>
      <c r="T200" s="64"/>
      <c r="U200" s="64"/>
    </row>
    <row r="201" spans="1:21" s="70" customFormat="1">
      <c r="A201" s="143">
        <v>190</v>
      </c>
      <c r="B201" s="144"/>
      <c r="C201" s="144"/>
      <c r="D201" s="144"/>
      <c r="E201" s="144"/>
      <c r="F201" s="144"/>
      <c r="G201" s="144"/>
      <c r="H201" s="146"/>
      <c r="I201" s="382" t="str">
        <f t="shared" si="11"/>
        <v/>
      </c>
      <c r="J201" s="143"/>
      <c r="L201" s="71"/>
      <c r="M201" s="64"/>
      <c r="N201" s="64"/>
      <c r="O201" s="64"/>
      <c r="P201" s="64"/>
      <c r="Q201" s="64"/>
      <c r="R201" s="64"/>
      <c r="S201" s="64"/>
      <c r="T201" s="64"/>
      <c r="U201" s="64"/>
    </row>
    <row r="202" spans="1:21" s="70" customFormat="1">
      <c r="A202" s="143">
        <v>191</v>
      </c>
      <c r="B202" s="144"/>
      <c r="C202" s="144"/>
      <c r="D202" s="144"/>
      <c r="E202" s="144"/>
      <c r="F202" s="144"/>
      <c r="G202" s="144"/>
      <c r="H202" s="146"/>
      <c r="I202" s="382" t="str">
        <f t="shared" si="11"/>
        <v/>
      </c>
      <c r="J202" s="143"/>
      <c r="L202" s="71"/>
      <c r="M202" s="64"/>
      <c r="N202" s="64"/>
      <c r="O202" s="64"/>
      <c r="P202" s="64"/>
      <c r="Q202" s="64"/>
      <c r="R202" s="64"/>
      <c r="S202" s="64"/>
      <c r="T202" s="64"/>
      <c r="U202" s="64"/>
    </row>
    <row r="203" spans="1:21" s="70" customFormat="1">
      <c r="A203" s="143">
        <v>192</v>
      </c>
      <c r="B203" s="144"/>
      <c r="C203" s="144"/>
      <c r="D203" s="144"/>
      <c r="E203" s="144"/>
      <c r="F203" s="144"/>
      <c r="G203" s="144"/>
      <c r="H203" s="146"/>
      <c r="I203" s="382" t="str">
        <f t="shared" si="11"/>
        <v/>
      </c>
      <c r="J203" s="143"/>
      <c r="L203" s="71"/>
      <c r="M203" s="64"/>
      <c r="N203" s="64"/>
      <c r="O203" s="64"/>
      <c r="P203" s="64"/>
      <c r="Q203" s="64"/>
      <c r="R203" s="64"/>
      <c r="S203" s="64"/>
      <c r="T203" s="64"/>
      <c r="U203" s="64"/>
    </row>
    <row r="204" spans="1:21" s="70" customFormat="1">
      <c r="A204" s="143">
        <v>193</v>
      </c>
      <c r="B204" s="144"/>
      <c r="C204" s="144"/>
      <c r="D204" s="144"/>
      <c r="E204" s="144"/>
      <c r="F204" s="144"/>
      <c r="G204" s="144"/>
      <c r="H204" s="146"/>
      <c r="I204" s="382" t="str">
        <f t="shared" ref="I204:I261" si="12">IF(OR($B204="",$C204="",$H204&lt;an_initial,$H204&gt;an_final,$L204=FALSE),"",K204*(IF(D204="X",100,0) + IF(E204="X",50,0) + IF(F204="X",200,0) + IF(G204="X",150,0) ))</f>
        <v/>
      </c>
      <c r="J204" s="143"/>
      <c r="L204" s="71"/>
      <c r="M204" s="64"/>
      <c r="N204" s="64"/>
      <c r="O204" s="64"/>
      <c r="P204" s="64"/>
      <c r="Q204" s="64"/>
      <c r="R204" s="64"/>
      <c r="S204" s="64"/>
      <c r="T204" s="64"/>
      <c r="U204" s="64"/>
    </row>
    <row r="205" spans="1:21" s="70" customFormat="1">
      <c r="A205" s="143">
        <v>194</v>
      </c>
      <c r="B205" s="144"/>
      <c r="C205" s="144"/>
      <c r="D205" s="144"/>
      <c r="E205" s="144"/>
      <c r="F205" s="144"/>
      <c r="G205" s="144"/>
      <c r="H205" s="146"/>
      <c r="I205" s="382" t="str">
        <f t="shared" si="12"/>
        <v/>
      </c>
      <c r="J205" s="143"/>
      <c r="L205" s="71"/>
      <c r="M205" s="64"/>
      <c r="N205" s="64"/>
      <c r="O205" s="64"/>
      <c r="P205" s="64"/>
      <c r="Q205" s="64"/>
      <c r="R205" s="64"/>
      <c r="S205" s="64"/>
      <c r="T205" s="64"/>
      <c r="U205" s="64"/>
    </row>
    <row r="206" spans="1:21" s="70" customFormat="1">
      <c r="A206" s="143">
        <v>195</v>
      </c>
      <c r="B206" s="144"/>
      <c r="C206" s="144"/>
      <c r="D206" s="144"/>
      <c r="E206" s="144"/>
      <c r="F206" s="144"/>
      <c r="G206" s="144"/>
      <c r="H206" s="146"/>
      <c r="I206" s="382" t="str">
        <f t="shared" si="12"/>
        <v/>
      </c>
      <c r="J206" s="143"/>
      <c r="L206" s="71"/>
      <c r="M206" s="64"/>
      <c r="N206" s="64"/>
      <c r="O206" s="64"/>
      <c r="P206" s="64"/>
      <c r="Q206" s="64"/>
      <c r="R206" s="64"/>
      <c r="S206" s="64"/>
      <c r="T206" s="64"/>
      <c r="U206" s="64"/>
    </row>
    <row r="207" spans="1:21" s="70" customFormat="1">
      <c r="A207" s="143">
        <v>196</v>
      </c>
      <c r="B207" s="144"/>
      <c r="C207" s="144"/>
      <c r="D207" s="144"/>
      <c r="E207" s="144"/>
      <c r="F207" s="144"/>
      <c r="G207" s="144"/>
      <c r="H207" s="146"/>
      <c r="I207" s="382" t="str">
        <f t="shared" si="12"/>
        <v/>
      </c>
      <c r="J207" s="143"/>
      <c r="L207" s="71"/>
      <c r="M207" s="64"/>
      <c r="N207" s="64"/>
      <c r="O207" s="64"/>
      <c r="P207" s="64"/>
      <c r="Q207" s="64"/>
      <c r="R207" s="64"/>
      <c r="S207" s="64"/>
      <c r="T207" s="64"/>
      <c r="U207" s="64"/>
    </row>
    <row r="208" spans="1:21" s="70" customFormat="1">
      <c r="A208" s="143">
        <v>197</v>
      </c>
      <c r="B208" s="144"/>
      <c r="C208" s="144"/>
      <c r="D208" s="144"/>
      <c r="E208" s="144"/>
      <c r="F208" s="144"/>
      <c r="G208" s="144"/>
      <c r="H208" s="146"/>
      <c r="I208" s="382" t="str">
        <f t="shared" si="12"/>
        <v/>
      </c>
      <c r="J208" s="143"/>
      <c r="L208" s="71"/>
      <c r="M208" s="64"/>
      <c r="N208" s="64"/>
      <c r="O208" s="64"/>
      <c r="P208" s="64"/>
      <c r="Q208" s="64"/>
      <c r="R208" s="64"/>
      <c r="S208" s="64"/>
      <c r="T208" s="64"/>
      <c r="U208" s="64"/>
    </row>
    <row r="209" spans="1:21" s="70" customFormat="1">
      <c r="A209" s="143">
        <v>198</v>
      </c>
      <c r="B209" s="144"/>
      <c r="C209" s="144"/>
      <c r="D209" s="144"/>
      <c r="E209" s="144"/>
      <c r="F209" s="144"/>
      <c r="G209" s="144"/>
      <c r="H209" s="146"/>
      <c r="I209" s="382" t="str">
        <f t="shared" si="12"/>
        <v/>
      </c>
      <c r="J209" s="143"/>
      <c r="L209" s="71"/>
      <c r="M209" s="64"/>
      <c r="N209" s="64"/>
      <c r="O209" s="64"/>
      <c r="P209" s="64"/>
      <c r="Q209" s="64"/>
      <c r="R209" s="64"/>
      <c r="S209" s="64"/>
      <c r="T209" s="64"/>
      <c r="U209" s="64"/>
    </row>
    <row r="210" spans="1:21" s="70" customFormat="1">
      <c r="A210" s="143">
        <v>199</v>
      </c>
      <c r="B210" s="144"/>
      <c r="C210" s="144"/>
      <c r="D210" s="144"/>
      <c r="E210" s="144"/>
      <c r="F210" s="144"/>
      <c r="G210" s="144"/>
      <c r="H210" s="146"/>
      <c r="I210" s="382" t="str">
        <f t="shared" si="12"/>
        <v/>
      </c>
      <c r="J210" s="143"/>
      <c r="L210" s="71"/>
      <c r="M210" s="64"/>
      <c r="N210" s="64"/>
      <c r="O210" s="64"/>
      <c r="P210" s="64"/>
      <c r="Q210" s="64"/>
      <c r="R210" s="64"/>
      <c r="S210" s="64"/>
      <c r="T210" s="64"/>
      <c r="U210" s="64"/>
    </row>
    <row r="211" spans="1:21" s="70" customFormat="1">
      <c r="A211" s="143">
        <v>200</v>
      </c>
      <c r="B211" s="144"/>
      <c r="C211" s="144"/>
      <c r="D211" s="144"/>
      <c r="E211" s="144"/>
      <c r="F211" s="144"/>
      <c r="G211" s="144"/>
      <c r="H211" s="146"/>
      <c r="I211" s="382" t="str">
        <f t="shared" si="12"/>
        <v/>
      </c>
      <c r="J211" s="143"/>
      <c r="L211" s="71"/>
      <c r="M211" s="64"/>
      <c r="N211" s="64"/>
      <c r="O211" s="64"/>
      <c r="P211" s="64"/>
      <c r="Q211" s="64"/>
      <c r="R211" s="64"/>
      <c r="S211" s="64"/>
      <c r="T211" s="64"/>
      <c r="U211" s="64"/>
    </row>
    <row r="212" spans="1:21" s="70" customFormat="1">
      <c r="A212" s="143">
        <v>201</v>
      </c>
      <c r="B212" s="144"/>
      <c r="C212" s="144"/>
      <c r="D212" s="144"/>
      <c r="E212" s="144"/>
      <c r="F212" s="144"/>
      <c r="G212" s="144"/>
      <c r="H212" s="146"/>
      <c r="I212" s="382" t="str">
        <f t="shared" si="12"/>
        <v/>
      </c>
      <c r="J212" s="143"/>
      <c r="L212" s="71"/>
      <c r="M212" s="64"/>
      <c r="N212" s="64"/>
      <c r="O212" s="64"/>
      <c r="P212" s="64"/>
      <c r="Q212" s="64"/>
      <c r="R212" s="64"/>
      <c r="S212" s="64"/>
      <c r="T212" s="64"/>
      <c r="U212" s="64"/>
    </row>
    <row r="213" spans="1:21" s="70" customFormat="1">
      <c r="A213" s="143">
        <v>202</v>
      </c>
      <c r="B213" s="144"/>
      <c r="C213" s="144"/>
      <c r="D213" s="144"/>
      <c r="E213" s="144"/>
      <c r="F213" s="144"/>
      <c r="G213" s="144"/>
      <c r="H213" s="146"/>
      <c r="I213" s="382" t="str">
        <f t="shared" si="12"/>
        <v/>
      </c>
      <c r="J213" s="143"/>
      <c r="L213" s="71"/>
      <c r="M213" s="64"/>
      <c r="N213" s="64"/>
      <c r="O213" s="64"/>
      <c r="P213" s="64"/>
      <c r="Q213" s="64"/>
      <c r="R213" s="64"/>
      <c r="S213" s="64"/>
      <c r="T213" s="64"/>
      <c r="U213" s="64"/>
    </row>
    <row r="214" spans="1:21" s="70" customFormat="1">
      <c r="A214" s="143">
        <v>203</v>
      </c>
      <c r="B214" s="144"/>
      <c r="C214" s="144"/>
      <c r="D214" s="144"/>
      <c r="E214" s="144"/>
      <c r="F214" s="144"/>
      <c r="G214" s="144"/>
      <c r="H214" s="146"/>
      <c r="I214" s="382" t="str">
        <f t="shared" si="12"/>
        <v/>
      </c>
      <c r="J214" s="143"/>
      <c r="L214" s="71"/>
      <c r="M214" s="64"/>
      <c r="N214" s="64"/>
      <c r="O214" s="64"/>
      <c r="P214" s="64"/>
      <c r="Q214" s="64"/>
      <c r="R214" s="64"/>
      <c r="S214" s="64"/>
      <c r="T214" s="64"/>
      <c r="U214" s="64"/>
    </row>
    <row r="215" spans="1:21" s="70" customFormat="1">
      <c r="A215" s="143">
        <v>204</v>
      </c>
      <c r="B215" s="144"/>
      <c r="C215" s="144"/>
      <c r="D215" s="144"/>
      <c r="E215" s="144"/>
      <c r="F215" s="144"/>
      <c r="G215" s="144"/>
      <c r="H215" s="146"/>
      <c r="I215" s="382" t="str">
        <f t="shared" si="12"/>
        <v/>
      </c>
      <c r="J215" s="143"/>
      <c r="L215" s="71"/>
      <c r="M215" s="64"/>
      <c r="N215" s="64"/>
      <c r="O215" s="64"/>
      <c r="P215" s="64"/>
      <c r="Q215" s="64"/>
      <c r="R215" s="64"/>
      <c r="S215" s="64"/>
      <c r="T215" s="64"/>
      <c r="U215" s="64"/>
    </row>
    <row r="216" spans="1:21" s="70" customFormat="1">
      <c r="A216" s="143">
        <v>205</v>
      </c>
      <c r="B216" s="144"/>
      <c r="C216" s="144"/>
      <c r="D216" s="144"/>
      <c r="E216" s="144"/>
      <c r="F216" s="144"/>
      <c r="G216" s="144"/>
      <c r="H216" s="146"/>
      <c r="I216" s="382" t="str">
        <f t="shared" si="12"/>
        <v/>
      </c>
      <c r="J216" s="143"/>
      <c r="L216" s="71"/>
      <c r="M216" s="64"/>
      <c r="N216" s="64"/>
      <c r="O216" s="64"/>
      <c r="P216" s="64"/>
      <c r="Q216" s="64"/>
      <c r="R216" s="64"/>
      <c r="S216" s="64"/>
      <c r="T216" s="64"/>
      <c r="U216" s="64"/>
    </row>
    <row r="217" spans="1:21" s="70" customFormat="1">
      <c r="A217" s="143">
        <v>206</v>
      </c>
      <c r="B217" s="144"/>
      <c r="C217" s="144"/>
      <c r="D217" s="144"/>
      <c r="E217" s="144"/>
      <c r="F217" s="144"/>
      <c r="G217" s="144"/>
      <c r="H217" s="146"/>
      <c r="I217" s="382" t="str">
        <f t="shared" si="12"/>
        <v/>
      </c>
      <c r="J217" s="143"/>
      <c r="L217" s="71"/>
      <c r="M217" s="64"/>
      <c r="N217" s="64"/>
      <c r="O217" s="64"/>
      <c r="P217" s="64"/>
      <c r="Q217" s="64"/>
      <c r="R217" s="64"/>
      <c r="S217" s="64"/>
      <c r="T217" s="64"/>
      <c r="U217" s="64"/>
    </row>
    <row r="218" spans="1:21" s="70" customFormat="1">
      <c r="A218" s="143">
        <v>207</v>
      </c>
      <c r="B218" s="144"/>
      <c r="C218" s="144"/>
      <c r="D218" s="144"/>
      <c r="E218" s="144"/>
      <c r="F218" s="144"/>
      <c r="G218" s="144"/>
      <c r="H218" s="146"/>
      <c r="I218" s="382" t="str">
        <f t="shared" si="12"/>
        <v/>
      </c>
      <c r="J218" s="143"/>
      <c r="L218" s="71"/>
      <c r="M218" s="64"/>
      <c r="N218" s="64"/>
      <c r="O218" s="64"/>
      <c r="P218" s="64"/>
      <c r="Q218" s="64"/>
      <c r="R218" s="64"/>
      <c r="S218" s="64"/>
      <c r="T218" s="64"/>
      <c r="U218" s="64"/>
    </row>
    <row r="219" spans="1:21" s="70" customFormat="1">
      <c r="A219" s="143">
        <v>208</v>
      </c>
      <c r="B219" s="144"/>
      <c r="C219" s="144"/>
      <c r="D219" s="144"/>
      <c r="E219" s="144"/>
      <c r="F219" s="144"/>
      <c r="G219" s="144"/>
      <c r="H219" s="146"/>
      <c r="I219" s="382" t="str">
        <f t="shared" si="12"/>
        <v/>
      </c>
      <c r="J219" s="143"/>
      <c r="L219" s="71"/>
      <c r="M219" s="64"/>
      <c r="N219" s="64"/>
      <c r="O219" s="64"/>
      <c r="P219" s="64"/>
      <c r="Q219" s="64"/>
      <c r="R219" s="64"/>
      <c r="S219" s="64"/>
      <c r="T219" s="64"/>
      <c r="U219" s="64"/>
    </row>
    <row r="220" spans="1:21" s="70" customFormat="1">
      <c r="A220" s="143">
        <v>209</v>
      </c>
      <c r="B220" s="144"/>
      <c r="C220" s="144"/>
      <c r="D220" s="144"/>
      <c r="E220" s="144"/>
      <c r="F220" s="144"/>
      <c r="G220" s="144"/>
      <c r="H220" s="146"/>
      <c r="I220" s="382" t="str">
        <f t="shared" si="12"/>
        <v/>
      </c>
      <c r="J220" s="143"/>
      <c r="L220" s="71"/>
      <c r="M220" s="64"/>
      <c r="N220" s="64"/>
      <c r="O220" s="64"/>
      <c r="P220" s="64"/>
      <c r="Q220" s="64"/>
      <c r="R220" s="64"/>
      <c r="S220" s="64"/>
      <c r="T220" s="64"/>
      <c r="U220" s="64"/>
    </row>
    <row r="221" spans="1:21" s="70" customFormat="1">
      <c r="A221" s="143">
        <v>210</v>
      </c>
      <c r="B221" s="144"/>
      <c r="C221" s="144"/>
      <c r="D221" s="144"/>
      <c r="E221" s="144"/>
      <c r="F221" s="144"/>
      <c r="G221" s="144"/>
      <c r="H221" s="146"/>
      <c r="I221" s="382" t="str">
        <f t="shared" si="12"/>
        <v/>
      </c>
      <c r="J221" s="143"/>
      <c r="L221" s="71"/>
      <c r="M221" s="64"/>
      <c r="N221" s="64"/>
      <c r="O221" s="64"/>
      <c r="P221" s="64"/>
      <c r="Q221" s="64"/>
      <c r="R221" s="64"/>
      <c r="S221" s="64"/>
      <c r="T221" s="64"/>
      <c r="U221" s="64"/>
    </row>
    <row r="222" spans="1:21" s="70" customFormat="1">
      <c r="A222" s="143">
        <v>211</v>
      </c>
      <c r="B222" s="144"/>
      <c r="C222" s="144"/>
      <c r="D222" s="144"/>
      <c r="E222" s="144"/>
      <c r="F222" s="144"/>
      <c r="G222" s="144"/>
      <c r="H222" s="146"/>
      <c r="I222" s="382" t="str">
        <f t="shared" si="12"/>
        <v/>
      </c>
      <c r="J222" s="143"/>
      <c r="L222" s="71"/>
      <c r="M222" s="64"/>
      <c r="N222" s="64"/>
      <c r="O222" s="64"/>
      <c r="P222" s="64"/>
      <c r="Q222" s="64"/>
      <c r="R222" s="64"/>
      <c r="S222" s="64"/>
      <c r="T222" s="64"/>
      <c r="U222" s="64"/>
    </row>
    <row r="223" spans="1:21" s="70" customFormat="1">
      <c r="A223" s="143">
        <v>212</v>
      </c>
      <c r="B223" s="144"/>
      <c r="C223" s="144"/>
      <c r="D223" s="144"/>
      <c r="E223" s="144"/>
      <c r="F223" s="144"/>
      <c r="G223" s="144"/>
      <c r="H223" s="146"/>
      <c r="I223" s="382" t="str">
        <f t="shared" si="12"/>
        <v/>
      </c>
      <c r="J223" s="143"/>
      <c r="L223" s="71"/>
      <c r="M223" s="64"/>
      <c r="N223" s="64"/>
      <c r="O223" s="64"/>
      <c r="P223" s="64"/>
      <c r="Q223" s="64"/>
      <c r="R223" s="64"/>
      <c r="S223" s="64"/>
      <c r="T223" s="64"/>
      <c r="U223" s="64"/>
    </row>
    <row r="224" spans="1:21" s="70" customFormat="1">
      <c r="A224" s="143">
        <v>213</v>
      </c>
      <c r="B224" s="144"/>
      <c r="C224" s="144"/>
      <c r="D224" s="144"/>
      <c r="E224" s="144"/>
      <c r="F224" s="144"/>
      <c r="G224" s="144"/>
      <c r="H224" s="146"/>
      <c r="I224" s="382" t="str">
        <f t="shared" si="12"/>
        <v/>
      </c>
      <c r="J224" s="143"/>
      <c r="L224" s="71"/>
      <c r="M224" s="64"/>
      <c r="N224" s="64"/>
      <c r="O224" s="64"/>
      <c r="P224" s="64"/>
      <c r="Q224" s="64"/>
      <c r="R224" s="64"/>
      <c r="S224" s="64"/>
      <c r="T224" s="64"/>
      <c r="U224" s="64"/>
    </row>
    <row r="225" spans="1:21" s="70" customFormat="1">
      <c r="A225" s="143">
        <v>214</v>
      </c>
      <c r="B225" s="144"/>
      <c r="C225" s="144"/>
      <c r="D225" s="144"/>
      <c r="E225" s="144"/>
      <c r="F225" s="144"/>
      <c r="G225" s="144"/>
      <c r="H225" s="146"/>
      <c r="I225" s="382" t="str">
        <f t="shared" si="12"/>
        <v/>
      </c>
      <c r="J225" s="143"/>
      <c r="L225" s="71"/>
      <c r="M225" s="64"/>
      <c r="N225" s="64"/>
      <c r="O225" s="64"/>
      <c r="P225" s="64"/>
      <c r="Q225" s="64"/>
      <c r="R225" s="64"/>
      <c r="S225" s="64"/>
      <c r="T225" s="64"/>
      <c r="U225" s="64"/>
    </row>
    <row r="226" spans="1:21" s="70" customFormat="1">
      <c r="A226" s="143">
        <v>215</v>
      </c>
      <c r="B226" s="144"/>
      <c r="C226" s="144"/>
      <c r="D226" s="144"/>
      <c r="E226" s="144"/>
      <c r="F226" s="144"/>
      <c r="G226" s="144"/>
      <c r="H226" s="146"/>
      <c r="I226" s="382" t="str">
        <f t="shared" si="12"/>
        <v/>
      </c>
      <c r="J226" s="143"/>
      <c r="L226" s="71"/>
      <c r="M226" s="64"/>
      <c r="N226" s="64"/>
      <c r="O226" s="64"/>
      <c r="P226" s="64"/>
      <c r="Q226" s="64"/>
      <c r="R226" s="64"/>
      <c r="S226" s="64"/>
      <c r="T226" s="64"/>
      <c r="U226" s="64"/>
    </row>
    <row r="227" spans="1:21" s="70" customFormat="1">
      <c r="A227" s="143">
        <v>216</v>
      </c>
      <c r="B227" s="144"/>
      <c r="C227" s="144"/>
      <c r="D227" s="144"/>
      <c r="E227" s="144"/>
      <c r="F227" s="144"/>
      <c r="G227" s="144"/>
      <c r="H227" s="146"/>
      <c r="I227" s="382" t="str">
        <f t="shared" si="12"/>
        <v/>
      </c>
      <c r="J227" s="143"/>
      <c r="L227" s="71"/>
      <c r="M227" s="64"/>
      <c r="N227" s="64"/>
      <c r="O227" s="64"/>
      <c r="P227" s="64"/>
      <c r="Q227" s="64"/>
      <c r="R227" s="64"/>
      <c r="S227" s="64"/>
      <c r="T227" s="64"/>
      <c r="U227" s="64"/>
    </row>
    <row r="228" spans="1:21" s="70" customFormat="1">
      <c r="A228" s="143">
        <v>217</v>
      </c>
      <c r="B228" s="144"/>
      <c r="C228" s="144"/>
      <c r="D228" s="144"/>
      <c r="E228" s="144"/>
      <c r="F228" s="144"/>
      <c r="G228" s="144"/>
      <c r="H228" s="146"/>
      <c r="I228" s="382" t="str">
        <f t="shared" si="12"/>
        <v/>
      </c>
      <c r="J228" s="143"/>
      <c r="L228" s="71"/>
      <c r="M228" s="64"/>
      <c r="N228" s="64"/>
      <c r="O228" s="64"/>
      <c r="P228" s="64"/>
      <c r="Q228" s="64"/>
      <c r="R228" s="64"/>
      <c r="S228" s="64"/>
      <c r="T228" s="64"/>
      <c r="U228" s="64"/>
    </row>
    <row r="229" spans="1:21" s="70" customFormat="1">
      <c r="A229" s="143">
        <v>218</v>
      </c>
      <c r="B229" s="144"/>
      <c r="C229" s="144"/>
      <c r="D229" s="144"/>
      <c r="E229" s="144"/>
      <c r="F229" s="144"/>
      <c r="G229" s="144"/>
      <c r="H229" s="146"/>
      <c r="I229" s="382" t="str">
        <f t="shared" si="12"/>
        <v/>
      </c>
      <c r="J229" s="143"/>
      <c r="L229" s="71"/>
      <c r="M229" s="64"/>
      <c r="N229" s="64"/>
      <c r="O229" s="64"/>
      <c r="P229" s="64"/>
      <c r="Q229" s="64"/>
      <c r="R229" s="64"/>
      <c r="S229" s="64"/>
      <c r="T229" s="64"/>
      <c r="U229" s="64"/>
    </row>
    <row r="230" spans="1:21" s="70" customFormat="1">
      <c r="A230" s="143">
        <v>219</v>
      </c>
      <c r="B230" s="144"/>
      <c r="C230" s="144"/>
      <c r="D230" s="144"/>
      <c r="E230" s="144"/>
      <c r="F230" s="144"/>
      <c r="G230" s="144"/>
      <c r="H230" s="146"/>
      <c r="I230" s="382" t="str">
        <f t="shared" si="12"/>
        <v/>
      </c>
      <c r="J230" s="143"/>
      <c r="L230" s="71"/>
      <c r="M230" s="64"/>
      <c r="N230" s="64"/>
      <c r="O230" s="64"/>
      <c r="P230" s="64"/>
      <c r="Q230" s="64"/>
      <c r="R230" s="64"/>
      <c r="S230" s="64"/>
      <c r="T230" s="64"/>
      <c r="U230" s="64"/>
    </row>
    <row r="231" spans="1:21" s="70" customFormat="1">
      <c r="A231" s="143">
        <v>220</v>
      </c>
      <c r="B231" s="144"/>
      <c r="C231" s="144"/>
      <c r="D231" s="144"/>
      <c r="E231" s="144"/>
      <c r="F231" s="144"/>
      <c r="G231" s="144"/>
      <c r="H231" s="146"/>
      <c r="I231" s="382" t="str">
        <f t="shared" si="12"/>
        <v/>
      </c>
      <c r="J231" s="143"/>
      <c r="L231" s="71"/>
      <c r="M231" s="64"/>
      <c r="N231" s="64"/>
      <c r="O231" s="64"/>
      <c r="P231" s="64"/>
      <c r="Q231" s="64"/>
      <c r="R231" s="64"/>
      <c r="S231" s="64"/>
      <c r="T231" s="64"/>
      <c r="U231" s="64"/>
    </row>
    <row r="232" spans="1:21" s="70" customFormat="1">
      <c r="A232" s="143">
        <v>221</v>
      </c>
      <c r="B232" s="144"/>
      <c r="C232" s="144"/>
      <c r="D232" s="144"/>
      <c r="E232" s="144"/>
      <c r="F232" s="144"/>
      <c r="G232" s="144"/>
      <c r="H232" s="146"/>
      <c r="I232" s="382" t="str">
        <f t="shared" si="12"/>
        <v/>
      </c>
      <c r="J232" s="143"/>
      <c r="L232" s="71"/>
      <c r="M232" s="64"/>
      <c r="N232" s="64"/>
      <c r="O232" s="64"/>
      <c r="P232" s="64"/>
      <c r="Q232" s="64"/>
      <c r="R232" s="64"/>
      <c r="S232" s="64"/>
      <c r="T232" s="64"/>
      <c r="U232" s="64"/>
    </row>
    <row r="233" spans="1:21" s="70" customFormat="1">
      <c r="A233" s="143">
        <v>222</v>
      </c>
      <c r="B233" s="144"/>
      <c r="C233" s="144"/>
      <c r="D233" s="144"/>
      <c r="E233" s="144"/>
      <c r="F233" s="144"/>
      <c r="G233" s="144"/>
      <c r="H233" s="146"/>
      <c r="I233" s="382" t="str">
        <f t="shared" si="12"/>
        <v/>
      </c>
      <c r="J233" s="143"/>
      <c r="L233" s="71"/>
      <c r="M233" s="64"/>
      <c r="N233" s="64"/>
      <c r="O233" s="64"/>
      <c r="P233" s="64"/>
      <c r="Q233" s="64"/>
      <c r="R233" s="64"/>
      <c r="S233" s="64"/>
      <c r="T233" s="64"/>
      <c r="U233" s="64"/>
    </row>
    <row r="234" spans="1:21" s="70" customFormat="1">
      <c r="A234" s="143">
        <v>223</v>
      </c>
      <c r="B234" s="144"/>
      <c r="C234" s="144"/>
      <c r="D234" s="144"/>
      <c r="E234" s="144"/>
      <c r="F234" s="144"/>
      <c r="G234" s="144"/>
      <c r="H234" s="146"/>
      <c r="I234" s="382" t="str">
        <f t="shared" si="12"/>
        <v/>
      </c>
      <c r="J234" s="143"/>
      <c r="L234" s="71"/>
      <c r="M234" s="64"/>
      <c r="N234" s="64"/>
      <c r="O234" s="64"/>
      <c r="P234" s="64"/>
      <c r="Q234" s="64"/>
      <c r="R234" s="64"/>
      <c r="S234" s="64"/>
      <c r="T234" s="64"/>
      <c r="U234" s="64"/>
    </row>
    <row r="235" spans="1:21" s="70" customFormat="1">
      <c r="A235" s="143">
        <v>224</v>
      </c>
      <c r="B235" s="144"/>
      <c r="C235" s="144"/>
      <c r="D235" s="144"/>
      <c r="E235" s="144"/>
      <c r="F235" s="144"/>
      <c r="G235" s="144"/>
      <c r="H235" s="146"/>
      <c r="I235" s="382" t="str">
        <f t="shared" si="12"/>
        <v/>
      </c>
      <c r="J235" s="143"/>
      <c r="L235" s="71"/>
      <c r="M235" s="64"/>
      <c r="N235" s="64"/>
      <c r="O235" s="64"/>
      <c r="P235" s="64"/>
      <c r="Q235" s="64"/>
      <c r="R235" s="64"/>
      <c r="S235" s="64"/>
      <c r="T235" s="64"/>
      <c r="U235" s="64"/>
    </row>
    <row r="236" spans="1:21" s="70" customFormat="1">
      <c r="A236" s="143">
        <v>225</v>
      </c>
      <c r="B236" s="144"/>
      <c r="C236" s="144"/>
      <c r="D236" s="144"/>
      <c r="E236" s="144"/>
      <c r="F236" s="144"/>
      <c r="G236" s="144"/>
      <c r="H236" s="146"/>
      <c r="I236" s="382" t="str">
        <f t="shared" si="12"/>
        <v/>
      </c>
      <c r="J236" s="143"/>
      <c r="L236" s="71"/>
      <c r="M236" s="64"/>
      <c r="N236" s="64"/>
      <c r="O236" s="64"/>
      <c r="P236" s="64"/>
      <c r="Q236" s="64"/>
      <c r="R236" s="64"/>
      <c r="S236" s="64"/>
      <c r="T236" s="64"/>
      <c r="U236" s="64"/>
    </row>
    <row r="237" spans="1:21" s="70" customFormat="1">
      <c r="A237" s="143">
        <v>226</v>
      </c>
      <c r="B237" s="144"/>
      <c r="C237" s="144"/>
      <c r="D237" s="144"/>
      <c r="E237" s="144"/>
      <c r="F237" s="144"/>
      <c r="G237" s="144"/>
      <c r="H237" s="146"/>
      <c r="I237" s="382" t="str">
        <f t="shared" si="12"/>
        <v/>
      </c>
      <c r="J237" s="143"/>
      <c r="L237" s="71"/>
      <c r="M237" s="64"/>
      <c r="N237" s="64"/>
      <c r="O237" s="64"/>
      <c r="P237" s="64"/>
      <c r="Q237" s="64"/>
      <c r="R237" s="64"/>
      <c r="S237" s="64"/>
      <c r="T237" s="64"/>
      <c r="U237" s="64"/>
    </row>
    <row r="238" spans="1:21" s="70" customFormat="1">
      <c r="A238" s="143">
        <v>227</v>
      </c>
      <c r="B238" s="144"/>
      <c r="C238" s="144"/>
      <c r="D238" s="144"/>
      <c r="E238" s="144"/>
      <c r="F238" s="144"/>
      <c r="G238" s="144"/>
      <c r="H238" s="146"/>
      <c r="I238" s="382" t="str">
        <f t="shared" si="12"/>
        <v/>
      </c>
      <c r="J238" s="143"/>
      <c r="L238" s="71"/>
      <c r="M238" s="64"/>
      <c r="N238" s="64"/>
      <c r="O238" s="64"/>
      <c r="P238" s="64"/>
      <c r="Q238" s="64"/>
      <c r="R238" s="64"/>
      <c r="S238" s="64"/>
      <c r="T238" s="64"/>
      <c r="U238" s="64"/>
    </row>
    <row r="239" spans="1:21" s="70" customFormat="1">
      <c r="A239" s="143">
        <v>228</v>
      </c>
      <c r="B239" s="144"/>
      <c r="C239" s="144"/>
      <c r="D239" s="144"/>
      <c r="E239" s="144"/>
      <c r="F239" s="144"/>
      <c r="G239" s="144"/>
      <c r="H239" s="146"/>
      <c r="I239" s="382" t="str">
        <f t="shared" si="12"/>
        <v/>
      </c>
      <c r="J239" s="143"/>
      <c r="L239" s="71"/>
      <c r="M239" s="64"/>
      <c r="N239" s="64"/>
      <c r="O239" s="64"/>
      <c r="P239" s="64"/>
      <c r="Q239" s="64"/>
      <c r="R239" s="64"/>
      <c r="S239" s="64"/>
      <c r="T239" s="64"/>
      <c r="U239" s="64"/>
    </row>
    <row r="240" spans="1:21" s="70" customFormat="1">
      <c r="A240" s="143">
        <v>229</v>
      </c>
      <c r="B240" s="144"/>
      <c r="C240" s="144"/>
      <c r="D240" s="144"/>
      <c r="E240" s="144"/>
      <c r="F240" s="144"/>
      <c r="G240" s="144"/>
      <c r="H240" s="146"/>
      <c r="I240" s="382" t="str">
        <f t="shared" si="12"/>
        <v/>
      </c>
      <c r="J240" s="143"/>
      <c r="L240" s="71"/>
      <c r="M240" s="64"/>
      <c r="N240" s="64"/>
      <c r="O240" s="64"/>
      <c r="P240" s="64"/>
      <c r="Q240" s="64"/>
      <c r="R240" s="64"/>
      <c r="S240" s="64"/>
      <c r="T240" s="64"/>
      <c r="U240" s="64"/>
    </row>
    <row r="241" spans="1:21" s="70" customFormat="1">
      <c r="A241" s="143">
        <v>230</v>
      </c>
      <c r="B241" s="144"/>
      <c r="C241" s="144"/>
      <c r="D241" s="144"/>
      <c r="E241" s="144"/>
      <c r="F241" s="144"/>
      <c r="G241" s="144"/>
      <c r="H241" s="146"/>
      <c r="I241" s="382" t="str">
        <f t="shared" si="12"/>
        <v/>
      </c>
      <c r="J241" s="143"/>
      <c r="L241" s="71"/>
      <c r="M241" s="64"/>
      <c r="N241" s="64"/>
      <c r="O241" s="64"/>
      <c r="P241" s="64"/>
      <c r="Q241" s="64"/>
      <c r="R241" s="64"/>
      <c r="S241" s="64"/>
      <c r="T241" s="64"/>
      <c r="U241" s="64"/>
    </row>
    <row r="242" spans="1:21" s="70" customFormat="1">
      <c r="A242" s="143">
        <v>231</v>
      </c>
      <c r="B242" s="144"/>
      <c r="C242" s="144"/>
      <c r="D242" s="144"/>
      <c r="E242" s="144"/>
      <c r="F242" s="144"/>
      <c r="G242" s="144"/>
      <c r="H242" s="146"/>
      <c r="I242" s="382" t="str">
        <f t="shared" si="12"/>
        <v/>
      </c>
      <c r="J242" s="143"/>
      <c r="L242" s="71"/>
      <c r="M242" s="64"/>
      <c r="N242" s="64"/>
      <c r="O242" s="64"/>
      <c r="P242" s="64"/>
      <c r="Q242" s="64"/>
      <c r="R242" s="64"/>
      <c r="S242" s="64"/>
      <c r="T242" s="64"/>
      <c r="U242" s="64"/>
    </row>
    <row r="243" spans="1:21" s="70" customFormat="1">
      <c r="A243" s="143">
        <v>232</v>
      </c>
      <c r="B243" s="144"/>
      <c r="C243" s="144"/>
      <c r="D243" s="144"/>
      <c r="E243" s="144"/>
      <c r="F243" s="144"/>
      <c r="G243" s="144"/>
      <c r="H243" s="146"/>
      <c r="I243" s="382" t="str">
        <f t="shared" si="12"/>
        <v/>
      </c>
      <c r="J243" s="143"/>
      <c r="L243" s="71"/>
      <c r="M243" s="64"/>
      <c r="N243" s="64"/>
      <c r="O243" s="64"/>
      <c r="P243" s="64"/>
      <c r="Q243" s="64"/>
      <c r="R243" s="64"/>
      <c r="S243" s="64"/>
      <c r="T243" s="64"/>
      <c r="U243" s="64"/>
    </row>
    <row r="244" spans="1:21" s="70" customFormat="1">
      <c r="A244" s="143">
        <v>233</v>
      </c>
      <c r="B244" s="144"/>
      <c r="C244" s="144"/>
      <c r="D244" s="144"/>
      <c r="E244" s="144"/>
      <c r="F244" s="144"/>
      <c r="G244" s="144"/>
      <c r="H244" s="146"/>
      <c r="I244" s="382" t="str">
        <f t="shared" si="12"/>
        <v/>
      </c>
      <c r="J244" s="143"/>
      <c r="L244" s="71"/>
      <c r="M244" s="64"/>
      <c r="N244" s="64"/>
      <c r="O244" s="64"/>
      <c r="P244" s="64"/>
      <c r="Q244" s="64"/>
      <c r="R244" s="64"/>
      <c r="S244" s="64"/>
      <c r="T244" s="64"/>
      <c r="U244" s="64"/>
    </row>
    <row r="245" spans="1:21" s="70" customFormat="1">
      <c r="A245" s="143">
        <v>234</v>
      </c>
      <c r="B245" s="144"/>
      <c r="C245" s="144"/>
      <c r="D245" s="144"/>
      <c r="E245" s="144"/>
      <c r="F245" s="144"/>
      <c r="G245" s="144"/>
      <c r="H245" s="146"/>
      <c r="I245" s="382" t="str">
        <f t="shared" si="12"/>
        <v/>
      </c>
      <c r="J245" s="143"/>
      <c r="L245" s="71"/>
      <c r="M245" s="64"/>
      <c r="N245" s="64"/>
      <c r="O245" s="64"/>
      <c r="P245" s="64"/>
      <c r="Q245" s="64"/>
      <c r="R245" s="64"/>
      <c r="S245" s="64"/>
      <c r="T245" s="64"/>
      <c r="U245" s="64"/>
    </row>
    <row r="246" spans="1:21" s="70" customFormat="1">
      <c r="A246" s="143">
        <v>235</v>
      </c>
      <c r="B246" s="144"/>
      <c r="C246" s="144"/>
      <c r="D246" s="144"/>
      <c r="E246" s="144"/>
      <c r="F246" s="144"/>
      <c r="G246" s="144"/>
      <c r="H246" s="146"/>
      <c r="I246" s="382" t="str">
        <f t="shared" si="12"/>
        <v/>
      </c>
      <c r="J246" s="143"/>
      <c r="L246" s="71"/>
      <c r="M246" s="64"/>
      <c r="N246" s="64"/>
      <c r="O246" s="64"/>
      <c r="P246" s="64"/>
      <c r="Q246" s="64"/>
      <c r="R246" s="64"/>
      <c r="S246" s="64"/>
      <c r="T246" s="64"/>
      <c r="U246" s="64"/>
    </row>
    <row r="247" spans="1:21" s="70" customFormat="1">
      <c r="A247" s="143">
        <v>236</v>
      </c>
      <c r="B247" s="144"/>
      <c r="C247" s="144"/>
      <c r="D247" s="144"/>
      <c r="E247" s="144"/>
      <c r="F247" s="144"/>
      <c r="G247" s="144"/>
      <c r="H247" s="146"/>
      <c r="I247" s="382" t="str">
        <f t="shared" si="12"/>
        <v/>
      </c>
      <c r="J247" s="143"/>
      <c r="L247" s="71"/>
      <c r="M247" s="64"/>
      <c r="N247" s="64"/>
      <c r="O247" s="64"/>
      <c r="P247" s="64"/>
      <c r="Q247" s="64"/>
      <c r="R247" s="64"/>
      <c r="S247" s="64"/>
      <c r="T247" s="64"/>
      <c r="U247" s="64"/>
    </row>
    <row r="248" spans="1:21" s="70" customFormat="1">
      <c r="A248" s="143">
        <v>237</v>
      </c>
      <c r="B248" s="144"/>
      <c r="C248" s="144"/>
      <c r="D248" s="144"/>
      <c r="E248" s="144"/>
      <c r="F248" s="144"/>
      <c r="G248" s="144"/>
      <c r="H248" s="146"/>
      <c r="I248" s="382" t="str">
        <f t="shared" si="12"/>
        <v/>
      </c>
      <c r="J248" s="143"/>
      <c r="L248" s="71"/>
      <c r="M248" s="64"/>
      <c r="N248" s="64"/>
      <c r="O248" s="64"/>
      <c r="P248" s="64"/>
      <c r="Q248" s="64"/>
      <c r="R248" s="64"/>
      <c r="S248" s="64"/>
      <c r="T248" s="64"/>
      <c r="U248" s="64"/>
    </row>
    <row r="249" spans="1:21" s="70" customFormat="1">
      <c r="A249" s="143">
        <v>238</v>
      </c>
      <c r="B249" s="144"/>
      <c r="C249" s="144"/>
      <c r="D249" s="144"/>
      <c r="E249" s="144"/>
      <c r="F249" s="144"/>
      <c r="G249" s="144"/>
      <c r="H249" s="146"/>
      <c r="I249" s="382" t="str">
        <f t="shared" si="12"/>
        <v/>
      </c>
      <c r="J249" s="143"/>
      <c r="L249" s="71"/>
      <c r="M249" s="64"/>
      <c r="N249" s="64"/>
      <c r="O249" s="64"/>
      <c r="P249" s="64"/>
      <c r="Q249" s="64"/>
      <c r="R249" s="64"/>
      <c r="S249" s="64"/>
      <c r="T249" s="64"/>
      <c r="U249" s="64"/>
    </row>
    <row r="250" spans="1:21" s="70" customFormat="1">
      <c r="A250" s="143">
        <v>239</v>
      </c>
      <c r="B250" s="144"/>
      <c r="C250" s="144"/>
      <c r="D250" s="144"/>
      <c r="E250" s="144"/>
      <c r="F250" s="144"/>
      <c r="G250" s="144"/>
      <c r="H250" s="146"/>
      <c r="I250" s="382" t="str">
        <f t="shared" si="12"/>
        <v/>
      </c>
      <c r="J250" s="143"/>
      <c r="L250" s="71"/>
      <c r="M250" s="64"/>
      <c r="N250" s="64"/>
      <c r="O250" s="64"/>
      <c r="P250" s="64"/>
      <c r="Q250" s="64"/>
      <c r="R250" s="64"/>
      <c r="S250" s="64"/>
      <c r="T250" s="64"/>
      <c r="U250" s="64"/>
    </row>
    <row r="251" spans="1:21" s="70" customFormat="1">
      <c r="A251" s="143">
        <v>240</v>
      </c>
      <c r="B251" s="144"/>
      <c r="C251" s="144"/>
      <c r="D251" s="144"/>
      <c r="E251" s="144"/>
      <c r="F251" s="144"/>
      <c r="G251" s="144"/>
      <c r="H251" s="146"/>
      <c r="I251" s="382" t="str">
        <f t="shared" si="12"/>
        <v/>
      </c>
      <c r="J251" s="143"/>
      <c r="L251" s="71"/>
      <c r="M251" s="64"/>
      <c r="N251" s="64"/>
      <c r="O251" s="64"/>
      <c r="P251" s="64"/>
      <c r="Q251" s="64"/>
      <c r="R251" s="64"/>
      <c r="S251" s="64"/>
      <c r="T251" s="64"/>
      <c r="U251" s="64"/>
    </row>
    <row r="252" spans="1:21" s="70" customFormat="1">
      <c r="A252" s="143">
        <v>241</v>
      </c>
      <c r="B252" s="144"/>
      <c r="C252" s="144"/>
      <c r="D252" s="144"/>
      <c r="E252" s="144"/>
      <c r="F252" s="144"/>
      <c r="G252" s="144"/>
      <c r="H252" s="146"/>
      <c r="I252" s="382" t="str">
        <f t="shared" si="12"/>
        <v/>
      </c>
      <c r="J252" s="143"/>
      <c r="L252" s="71"/>
      <c r="M252" s="64"/>
      <c r="N252" s="64"/>
      <c r="O252" s="64"/>
      <c r="P252" s="64"/>
      <c r="Q252" s="64"/>
      <c r="R252" s="64"/>
      <c r="S252" s="64"/>
      <c r="T252" s="64"/>
      <c r="U252" s="64"/>
    </row>
    <row r="253" spans="1:21" s="70" customFormat="1">
      <c r="A253" s="143">
        <v>242</v>
      </c>
      <c r="B253" s="144"/>
      <c r="C253" s="144"/>
      <c r="D253" s="144"/>
      <c r="E253" s="144"/>
      <c r="F253" s="144"/>
      <c r="G253" s="144"/>
      <c r="H253" s="146"/>
      <c r="I253" s="382" t="str">
        <f t="shared" si="12"/>
        <v/>
      </c>
      <c r="J253" s="143"/>
      <c r="L253" s="71"/>
      <c r="M253" s="64"/>
      <c r="N253" s="64"/>
      <c r="O253" s="64"/>
      <c r="P253" s="64"/>
      <c r="Q253" s="64"/>
      <c r="R253" s="64"/>
      <c r="S253" s="64"/>
      <c r="T253" s="64"/>
      <c r="U253" s="64"/>
    </row>
    <row r="254" spans="1:21" s="70" customFormat="1">
      <c r="A254" s="143">
        <v>243</v>
      </c>
      <c r="B254" s="144"/>
      <c r="C254" s="144"/>
      <c r="D254" s="144"/>
      <c r="E254" s="144"/>
      <c r="F254" s="144"/>
      <c r="G254" s="144"/>
      <c r="H254" s="146"/>
      <c r="I254" s="382" t="str">
        <f t="shared" si="12"/>
        <v/>
      </c>
      <c r="J254" s="143"/>
      <c r="L254" s="71"/>
      <c r="M254" s="64"/>
      <c r="N254" s="64"/>
      <c r="O254" s="64"/>
      <c r="P254" s="64"/>
      <c r="Q254" s="64"/>
      <c r="R254" s="64"/>
      <c r="S254" s="64"/>
      <c r="T254" s="64"/>
      <c r="U254" s="64"/>
    </row>
    <row r="255" spans="1:21" s="70" customFormat="1">
      <c r="A255" s="143">
        <v>244</v>
      </c>
      <c r="B255" s="144"/>
      <c r="C255" s="144"/>
      <c r="D255" s="144"/>
      <c r="E255" s="144"/>
      <c r="F255" s="144"/>
      <c r="G255" s="144"/>
      <c r="H255" s="146"/>
      <c r="I255" s="382" t="str">
        <f t="shared" si="12"/>
        <v/>
      </c>
      <c r="J255" s="143"/>
      <c r="L255" s="71"/>
      <c r="M255" s="64"/>
      <c r="N255" s="64"/>
      <c r="O255" s="64"/>
      <c r="P255" s="64"/>
      <c r="Q255" s="64"/>
      <c r="R255" s="64"/>
      <c r="S255" s="64"/>
      <c r="T255" s="64"/>
      <c r="U255" s="64"/>
    </row>
    <row r="256" spans="1:21" s="70" customFormat="1">
      <c r="A256" s="143">
        <v>245</v>
      </c>
      <c r="B256" s="144"/>
      <c r="C256" s="144"/>
      <c r="D256" s="144"/>
      <c r="E256" s="144"/>
      <c r="F256" s="144"/>
      <c r="G256" s="144"/>
      <c r="H256" s="146"/>
      <c r="I256" s="382" t="str">
        <f t="shared" si="12"/>
        <v/>
      </c>
      <c r="J256" s="143"/>
      <c r="L256" s="71"/>
      <c r="M256" s="64"/>
      <c r="N256" s="64"/>
      <c r="O256" s="64"/>
      <c r="P256" s="64"/>
      <c r="Q256" s="64"/>
      <c r="R256" s="64"/>
      <c r="S256" s="64"/>
      <c r="T256" s="64"/>
      <c r="U256" s="64"/>
    </row>
    <row r="257" spans="1:21" s="70" customFormat="1">
      <c r="A257" s="143">
        <v>246</v>
      </c>
      <c r="B257" s="144"/>
      <c r="C257" s="144"/>
      <c r="D257" s="144"/>
      <c r="E257" s="144"/>
      <c r="F257" s="144"/>
      <c r="G257" s="144"/>
      <c r="H257" s="146"/>
      <c r="I257" s="382" t="str">
        <f t="shared" si="12"/>
        <v/>
      </c>
      <c r="J257" s="143"/>
      <c r="L257" s="71"/>
      <c r="M257" s="64"/>
      <c r="N257" s="64"/>
      <c r="O257" s="64"/>
      <c r="P257" s="64"/>
      <c r="Q257" s="64"/>
      <c r="R257" s="64"/>
      <c r="S257" s="64"/>
      <c r="T257" s="64"/>
      <c r="U257" s="64"/>
    </row>
    <row r="258" spans="1:21" s="70" customFormat="1">
      <c r="A258" s="143">
        <v>247</v>
      </c>
      <c r="B258" s="144"/>
      <c r="C258" s="144"/>
      <c r="D258" s="144"/>
      <c r="E258" s="144"/>
      <c r="F258" s="144"/>
      <c r="G258" s="144"/>
      <c r="H258" s="146"/>
      <c r="I258" s="382" t="str">
        <f t="shared" si="12"/>
        <v/>
      </c>
      <c r="J258" s="143"/>
      <c r="L258" s="71"/>
      <c r="M258" s="64"/>
      <c r="N258" s="64"/>
      <c r="O258" s="64"/>
      <c r="P258" s="64"/>
      <c r="Q258" s="64"/>
      <c r="R258" s="64"/>
      <c r="S258" s="64"/>
      <c r="T258" s="64"/>
      <c r="U258" s="64"/>
    </row>
    <row r="259" spans="1:21" s="70" customFormat="1">
      <c r="A259" s="143">
        <v>248</v>
      </c>
      <c r="B259" s="144"/>
      <c r="C259" s="144"/>
      <c r="D259" s="144"/>
      <c r="E259" s="144"/>
      <c r="F259" s="144"/>
      <c r="G259" s="144"/>
      <c r="H259" s="146"/>
      <c r="I259" s="382" t="str">
        <f t="shared" si="12"/>
        <v/>
      </c>
      <c r="J259" s="143"/>
      <c r="L259" s="71"/>
      <c r="M259" s="64"/>
      <c r="N259" s="64"/>
      <c r="O259" s="64"/>
      <c r="P259" s="64"/>
      <c r="Q259" s="64"/>
      <c r="R259" s="64"/>
      <c r="S259" s="64"/>
      <c r="T259" s="64"/>
      <c r="U259" s="64"/>
    </row>
    <row r="260" spans="1:21" s="70" customFormat="1">
      <c r="A260" s="143">
        <v>249</v>
      </c>
      <c r="B260" s="144"/>
      <c r="C260" s="144"/>
      <c r="D260" s="144"/>
      <c r="E260" s="144"/>
      <c r="F260" s="144"/>
      <c r="G260" s="144"/>
      <c r="H260" s="146"/>
      <c r="I260" s="382" t="str">
        <f t="shared" si="12"/>
        <v/>
      </c>
      <c r="J260" s="143"/>
      <c r="L260" s="71"/>
      <c r="M260" s="64"/>
      <c r="N260" s="64"/>
      <c r="O260" s="64"/>
      <c r="P260" s="64"/>
      <c r="Q260" s="64"/>
      <c r="R260" s="64"/>
      <c r="S260" s="64"/>
      <c r="T260" s="64"/>
      <c r="U260" s="64"/>
    </row>
    <row r="261" spans="1:21" s="70" customFormat="1">
      <c r="A261" s="143">
        <v>250</v>
      </c>
      <c r="B261" s="144"/>
      <c r="C261" s="144"/>
      <c r="D261" s="144"/>
      <c r="E261" s="144"/>
      <c r="F261" s="144"/>
      <c r="G261" s="144"/>
      <c r="H261" s="146"/>
      <c r="I261" s="382" t="str">
        <f t="shared" si="12"/>
        <v/>
      </c>
      <c r="J261" s="143"/>
      <c r="L261" s="71"/>
      <c r="M261" s="64"/>
      <c r="N261" s="64"/>
      <c r="O261" s="64"/>
      <c r="P261" s="64"/>
      <c r="Q261" s="64"/>
      <c r="R261" s="64"/>
      <c r="S261" s="64"/>
      <c r="T261" s="64"/>
      <c r="U261" s="64"/>
    </row>
  </sheetData>
  <sheetProtection algorithmName="SHA-512" hashValue="DgQAro/2CRujZMUERtBL+dTHWoGoECnBN1BaMX0Rq/3fNC7E23+DzBIBySBQW28N6+VMFKv79X9J9HbziXNbrg==" saltValue="bGhFnFH2HDqAhefio7NH/w==" spinCount="100000" sheet="1" objects="1" scenarios="1"/>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pageSetUpPr fitToPage="1"/>
  </sheetPr>
  <dimension ref="A1:Q261"/>
  <sheetViews>
    <sheetView topLeftCell="A58" zoomScaleNormal="100" workbookViewId="0">
      <selection activeCell="C39" sqref="C39"/>
    </sheetView>
  </sheetViews>
  <sheetFormatPr defaultColWidth="9.109375" defaultRowHeight="15.6"/>
  <cols>
    <col min="1" max="1" width="5.6640625" style="60" customWidth="1"/>
    <col min="2" max="3" width="35.6640625" style="64" customWidth="1"/>
    <col min="4" max="4" width="10.6640625" style="69" customWidth="1"/>
    <col min="5" max="5" width="17.6640625" style="64" customWidth="1"/>
    <col min="6" max="6" width="17.6640625" style="64" hidden="1" customWidth="1"/>
    <col min="7" max="7" width="10.6640625" style="70" hidden="1" customWidth="1"/>
    <col min="8" max="8" width="9.109375" style="71" hidden="1" customWidth="1"/>
    <col min="9" max="9" width="9.109375" style="64" hidden="1" customWidth="1"/>
    <col min="10" max="18" width="9.109375" style="64" customWidth="1"/>
    <col min="19" max="16384" width="9.109375" style="64"/>
  </cols>
  <sheetData>
    <row r="1" spans="1:9" s="60" customFormat="1">
      <c r="A1" s="59" t="s">
        <v>483</v>
      </c>
      <c r="D1" s="61"/>
      <c r="E1" s="63"/>
      <c r="F1" s="50"/>
      <c r="G1" s="62"/>
      <c r="H1" s="289"/>
    </row>
    <row r="2" spans="1:9" s="60" customFormat="1">
      <c r="A2" s="346" t="str">
        <f>IF(ISBLANK(facultate), IF(ISBLANK(departament),"","Departament " &amp; departament), "Facultatea " &amp; facultate)</f>
        <v>Facultatea Inginerie din Hunedoara</v>
      </c>
      <c r="D2" s="61"/>
      <c r="E2" s="63"/>
      <c r="F2" s="50"/>
      <c r="G2" s="62"/>
      <c r="H2" s="289"/>
    </row>
    <row r="3" spans="1:9" s="60" customFormat="1">
      <c r="A3" s="346" t="str">
        <f>IF(ISBLANK(departament),"","Departamentul " &amp; departament)</f>
        <v>Departamentul Inginerie și Management din Hunedoara</v>
      </c>
      <c r="D3" s="61"/>
      <c r="E3" s="63"/>
      <c r="F3" s="50"/>
      <c r="G3" s="62"/>
      <c r="H3" s="289"/>
    </row>
    <row r="4" spans="1:9">
      <c r="A4" s="540" t="s">
        <v>784</v>
      </c>
      <c r="B4" s="540"/>
      <c r="C4" s="540"/>
      <c r="D4" s="540"/>
      <c r="E4" s="540"/>
      <c r="F4" s="423"/>
      <c r="G4" s="226"/>
      <c r="H4" s="291"/>
    </row>
    <row r="5" spans="1:9">
      <c r="A5" s="540" t="s">
        <v>778</v>
      </c>
      <c r="B5" s="540"/>
      <c r="C5" s="540"/>
      <c r="D5" s="540"/>
      <c r="E5" s="540"/>
      <c r="F5" s="423"/>
      <c r="G5" s="226"/>
    </row>
    <row r="6" spans="1:9" ht="13.5" customHeight="1">
      <c r="D6" s="64"/>
      <c r="E6" s="347" t="str">
        <f>CONCATENATE(functie," ",nume_candidat)</f>
        <v>Profesor Socalici Ana Virginia</v>
      </c>
      <c r="F6" s="347" t="str">
        <f>CONCATENATE(functie," ",nume_candidat)</f>
        <v>Profesor Socalici Ana Virginia</v>
      </c>
    </row>
    <row r="7" spans="1:9" ht="18.75" customHeight="1">
      <c r="A7" s="538" t="s">
        <v>338</v>
      </c>
      <c r="B7" s="538" t="s">
        <v>454</v>
      </c>
      <c r="C7" s="538" t="s">
        <v>780</v>
      </c>
      <c r="D7" s="548" t="s">
        <v>2</v>
      </c>
      <c r="E7" s="538" t="s">
        <v>544</v>
      </c>
      <c r="F7" s="548" t="s">
        <v>1104</v>
      </c>
      <c r="G7" s="538" t="s">
        <v>4</v>
      </c>
      <c r="H7" s="559" t="s">
        <v>541</v>
      </c>
      <c r="I7" s="545" t="s">
        <v>551</v>
      </c>
    </row>
    <row r="8" spans="1:9" ht="18.75" customHeight="1">
      <c r="A8" s="555"/>
      <c r="B8" s="555"/>
      <c r="C8" s="555"/>
      <c r="D8" s="549"/>
      <c r="E8" s="555"/>
      <c r="F8" s="549"/>
      <c r="G8" s="555"/>
      <c r="H8" s="560"/>
      <c r="I8" s="545"/>
    </row>
    <row r="9" spans="1:9" ht="18.75" customHeight="1">
      <c r="A9" s="555"/>
      <c r="B9" s="555"/>
      <c r="C9" s="555"/>
      <c r="D9" s="549"/>
      <c r="E9" s="539"/>
      <c r="F9" s="549"/>
      <c r="G9" s="539"/>
      <c r="H9" s="560"/>
      <c r="I9" s="545"/>
    </row>
    <row r="10" spans="1:9" ht="18.75" customHeight="1">
      <c r="A10" s="539"/>
      <c r="B10" s="539"/>
      <c r="C10" s="539"/>
      <c r="D10" s="550"/>
      <c r="E10" s="348" t="str">
        <f>CONCATENATE("ultimii ",durata_evaluare," ani")</f>
        <v>ultimii 5 ani</v>
      </c>
      <c r="F10" s="550"/>
      <c r="G10" s="348" t="str">
        <f>CONCATENATE("ultimii                                  ",durata_evaluare," ani")</f>
        <v>ultimii                                  5 ani</v>
      </c>
      <c r="H10" s="561"/>
      <c r="I10" s="545"/>
    </row>
    <row r="11" spans="1:9">
      <c r="A11" s="88"/>
      <c r="B11" s="65"/>
      <c r="C11" s="65"/>
      <c r="D11" s="30"/>
      <c r="E11" s="148">
        <f>SUMIF(E12:E1012,"&gt;0")</f>
        <v>530</v>
      </c>
      <c r="F11" s="435"/>
      <c r="G11" s="4">
        <f t="shared" ref="G11" si="0">SUMIF(G12:G110,"&gt;0")</f>
        <v>53</v>
      </c>
      <c r="H11" s="298"/>
    </row>
    <row r="12" spans="1:9" ht="31.2">
      <c r="A12" s="37">
        <v>1</v>
      </c>
      <c r="B12" s="7" t="s">
        <v>1303</v>
      </c>
      <c r="C12" s="7" t="s">
        <v>1305</v>
      </c>
      <c r="D12" s="220">
        <v>2019</v>
      </c>
      <c r="E12" s="16">
        <f t="shared" ref="E12:E75" si="1">IF(OR($B12="",$C12="",$D12&lt;an_initial,$D12&gt;an_final),"",G12*10)</f>
        <v>10</v>
      </c>
      <c r="F12" s="37"/>
      <c r="G12" s="58">
        <f t="shared" ref="G12:G43" si="2">IF(OR($B12="",$C12="",$D12="",$D12&gt;an_final),"",IF($D12&gt;=an_initial,1,""))</f>
        <v>1</v>
      </c>
      <c r="H12" s="349" t="b">
        <f t="shared" ref="H12:H75" si="3">IF(nume_candidat="",FALSE,ISNUMBER(SEARCH(nume_candidat,$B12)))</f>
        <v>0</v>
      </c>
      <c r="I12" s="350">
        <f t="shared" ref="I12:I43" si="4">LEN(B12)-LEN(SUBSTITUTE(B12,",",""))+1</f>
        <v>1</v>
      </c>
    </row>
    <row r="13" spans="1:9" ht="31.2">
      <c r="A13" s="37">
        <v>2</v>
      </c>
      <c r="B13" s="7" t="s">
        <v>1304</v>
      </c>
      <c r="C13" s="7" t="s">
        <v>1306</v>
      </c>
      <c r="D13" s="220">
        <v>2019</v>
      </c>
      <c r="E13" s="16">
        <f t="shared" si="1"/>
        <v>10</v>
      </c>
      <c r="F13" s="37"/>
      <c r="G13" s="58">
        <f t="shared" si="2"/>
        <v>1</v>
      </c>
      <c r="H13" s="349" t="b">
        <f t="shared" si="3"/>
        <v>0</v>
      </c>
      <c r="I13" s="350">
        <f t="shared" si="4"/>
        <v>1</v>
      </c>
    </row>
    <row r="14" spans="1:9" ht="46.8">
      <c r="A14" s="37">
        <v>3</v>
      </c>
      <c r="B14" s="7" t="s">
        <v>1308</v>
      </c>
      <c r="C14" s="7" t="s">
        <v>1307</v>
      </c>
      <c r="D14" s="220">
        <v>2019</v>
      </c>
      <c r="E14" s="16">
        <f t="shared" si="1"/>
        <v>10</v>
      </c>
      <c r="F14" s="37"/>
      <c r="G14" s="58">
        <f t="shared" si="2"/>
        <v>1</v>
      </c>
      <c r="H14" s="349" t="b">
        <f t="shared" si="3"/>
        <v>0</v>
      </c>
      <c r="I14" s="350">
        <f t="shared" si="4"/>
        <v>1</v>
      </c>
    </row>
    <row r="15" spans="1:9" ht="46.8">
      <c r="A15" s="37">
        <v>4</v>
      </c>
      <c r="B15" s="6" t="s">
        <v>1310</v>
      </c>
      <c r="C15" s="6" t="s">
        <v>1309</v>
      </c>
      <c r="D15" s="216">
        <v>2019</v>
      </c>
      <c r="E15" s="16">
        <f t="shared" si="1"/>
        <v>10</v>
      </c>
      <c r="F15" s="37"/>
      <c r="G15" s="58">
        <f t="shared" si="2"/>
        <v>1</v>
      </c>
      <c r="H15" s="349" t="b">
        <f t="shared" si="3"/>
        <v>0</v>
      </c>
      <c r="I15" s="350">
        <f t="shared" si="4"/>
        <v>1</v>
      </c>
    </row>
    <row r="16" spans="1:9" ht="31.2">
      <c r="A16" s="37">
        <v>5</v>
      </c>
      <c r="B16" s="6" t="s">
        <v>1312</v>
      </c>
      <c r="C16" s="6" t="s">
        <v>1311</v>
      </c>
      <c r="D16" s="216">
        <v>2019</v>
      </c>
      <c r="E16" s="16">
        <f t="shared" si="1"/>
        <v>10</v>
      </c>
      <c r="F16" s="37"/>
      <c r="G16" s="58">
        <f t="shared" si="2"/>
        <v>1</v>
      </c>
      <c r="H16" s="349" t="b">
        <f t="shared" si="3"/>
        <v>0</v>
      </c>
      <c r="I16" s="350">
        <f t="shared" si="4"/>
        <v>1</v>
      </c>
    </row>
    <row r="17" spans="1:9" ht="31.2">
      <c r="A17" s="37">
        <v>6</v>
      </c>
      <c r="B17" s="6" t="s">
        <v>1313</v>
      </c>
      <c r="C17" s="6" t="s">
        <v>1314</v>
      </c>
      <c r="D17" s="216">
        <v>2019</v>
      </c>
      <c r="E17" s="16">
        <f t="shared" si="1"/>
        <v>10</v>
      </c>
      <c r="F17" s="37"/>
      <c r="G17" s="58">
        <f t="shared" si="2"/>
        <v>1</v>
      </c>
      <c r="H17" s="349" t="b">
        <f t="shared" si="3"/>
        <v>0</v>
      </c>
      <c r="I17" s="350">
        <f t="shared" si="4"/>
        <v>1</v>
      </c>
    </row>
    <row r="18" spans="1:9" ht="31.2">
      <c r="A18" s="37">
        <v>7</v>
      </c>
      <c r="B18" s="6" t="s">
        <v>1316</v>
      </c>
      <c r="C18" s="6" t="s">
        <v>1315</v>
      </c>
      <c r="D18" s="216">
        <v>2019</v>
      </c>
      <c r="E18" s="16">
        <f t="shared" si="1"/>
        <v>10</v>
      </c>
      <c r="F18" s="37"/>
      <c r="G18" s="58">
        <f t="shared" si="2"/>
        <v>1</v>
      </c>
      <c r="H18" s="349" t="b">
        <f t="shared" si="3"/>
        <v>0</v>
      </c>
      <c r="I18" s="350">
        <f t="shared" si="4"/>
        <v>1</v>
      </c>
    </row>
    <row r="19" spans="1:9" ht="31.2">
      <c r="A19" s="37">
        <v>8</v>
      </c>
      <c r="B19" s="6" t="s">
        <v>1317</v>
      </c>
      <c r="C19" s="6" t="s">
        <v>1318</v>
      </c>
      <c r="D19" s="216">
        <v>2019</v>
      </c>
      <c r="E19" s="16">
        <f t="shared" si="1"/>
        <v>10</v>
      </c>
      <c r="F19" s="37"/>
      <c r="G19" s="58">
        <f t="shared" si="2"/>
        <v>1</v>
      </c>
      <c r="H19" s="349" t="b">
        <f t="shared" si="3"/>
        <v>0</v>
      </c>
      <c r="I19" s="350">
        <f t="shared" si="4"/>
        <v>1</v>
      </c>
    </row>
    <row r="20" spans="1:9" ht="46.8">
      <c r="A20" s="37">
        <v>9</v>
      </c>
      <c r="B20" s="6" t="s">
        <v>1319</v>
      </c>
      <c r="C20" s="6" t="s">
        <v>1320</v>
      </c>
      <c r="D20" s="216">
        <v>2019</v>
      </c>
      <c r="E20" s="16">
        <f t="shared" si="1"/>
        <v>10</v>
      </c>
      <c r="F20" s="37"/>
      <c r="G20" s="58">
        <f t="shared" si="2"/>
        <v>1</v>
      </c>
      <c r="H20" s="349" t="b">
        <f t="shared" si="3"/>
        <v>0</v>
      </c>
      <c r="I20" s="350">
        <f t="shared" si="4"/>
        <v>1</v>
      </c>
    </row>
    <row r="21" spans="1:9" ht="31.2">
      <c r="A21" s="37">
        <v>10</v>
      </c>
      <c r="B21" s="6" t="s">
        <v>1321</v>
      </c>
      <c r="C21" s="6" t="s">
        <v>1322</v>
      </c>
      <c r="D21" s="216">
        <v>2019</v>
      </c>
      <c r="E21" s="16">
        <f t="shared" si="1"/>
        <v>10</v>
      </c>
      <c r="F21" s="37"/>
      <c r="G21" s="58">
        <f t="shared" si="2"/>
        <v>1</v>
      </c>
      <c r="H21" s="349" t="b">
        <f t="shared" si="3"/>
        <v>0</v>
      </c>
      <c r="I21" s="350">
        <f t="shared" si="4"/>
        <v>1</v>
      </c>
    </row>
    <row r="22" spans="1:9" ht="46.8">
      <c r="A22" s="37">
        <v>11</v>
      </c>
      <c r="B22" s="6" t="s">
        <v>1323</v>
      </c>
      <c r="C22" s="6" t="s">
        <v>1324</v>
      </c>
      <c r="D22" s="216">
        <v>2018</v>
      </c>
      <c r="E22" s="16">
        <f t="shared" si="1"/>
        <v>10</v>
      </c>
      <c r="F22" s="37"/>
      <c r="G22" s="58">
        <f t="shared" si="2"/>
        <v>1</v>
      </c>
      <c r="H22" s="349" t="b">
        <f t="shared" si="3"/>
        <v>0</v>
      </c>
      <c r="I22" s="350">
        <f t="shared" si="4"/>
        <v>1</v>
      </c>
    </row>
    <row r="23" spans="1:9" ht="62.4">
      <c r="A23" s="37">
        <v>12</v>
      </c>
      <c r="B23" s="6" t="s">
        <v>1325</v>
      </c>
      <c r="C23" s="6" t="s">
        <v>1326</v>
      </c>
      <c r="D23" s="216">
        <v>2018</v>
      </c>
      <c r="E23" s="16">
        <f t="shared" si="1"/>
        <v>10</v>
      </c>
      <c r="F23" s="37"/>
      <c r="G23" s="58">
        <f t="shared" si="2"/>
        <v>1</v>
      </c>
      <c r="H23" s="349" t="b">
        <f t="shared" si="3"/>
        <v>0</v>
      </c>
      <c r="I23" s="350">
        <f t="shared" si="4"/>
        <v>1</v>
      </c>
    </row>
    <row r="24" spans="1:9" ht="31.2">
      <c r="A24" s="37">
        <v>13</v>
      </c>
      <c r="B24" s="6" t="s">
        <v>1327</v>
      </c>
      <c r="C24" s="6" t="s">
        <v>1328</v>
      </c>
      <c r="D24" s="216">
        <v>2018</v>
      </c>
      <c r="E24" s="16">
        <f t="shared" si="1"/>
        <v>10</v>
      </c>
      <c r="F24" s="37"/>
      <c r="G24" s="58">
        <f t="shared" si="2"/>
        <v>1</v>
      </c>
      <c r="H24" s="349" t="b">
        <f t="shared" si="3"/>
        <v>0</v>
      </c>
      <c r="I24" s="350">
        <f t="shared" si="4"/>
        <v>1</v>
      </c>
    </row>
    <row r="25" spans="1:9" ht="31.2">
      <c r="A25" s="37">
        <v>14</v>
      </c>
      <c r="B25" s="6" t="s">
        <v>1301</v>
      </c>
      <c r="C25" s="6" t="s">
        <v>1302</v>
      </c>
      <c r="D25" s="505">
        <v>2018</v>
      </c>
      <c r="E25" s="16">
        <f t="shared" si="1"/>
        <v>10</v>
      </c>
      <c r="F25" s="37"/>
      <c r="G25" s="58">
        <f t="shared" si="2"/>
        <v>1</v>
      </c>
      <c r="H25" s="349" t="b">
        <f t="shared" si="3"/>
        <v>0</v>
      </c>
      <c r="I25" s="350">
        <f t="shared" si="4"/>
        <v>1</v>
      </c>
    </row>
    <row r="26" spans="1:9" ht="31.2">
      <c r="A26" s="37">
        <v>15</v>
      </c>
      <c r="B26" s="6" t="s">
        <v>1299</v>
      </c>
      <c r="C26" s="6" t="s">
        <v>1300</v>
      </c>
      <c r="D26" s="505">
        <v>2018</v>
      </c>
      <c r="E26" s="16">
        <f t="shared" si="1"/>
        <v>10</v>
      </c>
      <c r="F26" s="37"/>
      <c r="G26" s="58">
        <f t="shared" si="2"/>
        <v>1</v>
      </c>
      <c r="H26" s="349" t="b">
        <f t="shared" si="3"/>
        <v>0</v>
      </c>
      <c r="I26" s="350">
        <f t="shared" si="4"/>
        <v>1</v>
      </c>
    </row>
    <row r="27" spans="1:9" ht="46.8">
      <c r="A27" s="37">
        <v>16</v>
      </c>
      <c r="B27" s="6" t="s">
        <v>1330</v>
      </c>
      <c r="C27" s="6" t="s">
        <v>1329</v>
      </c>
      <c r="D27" s="216">
        <v>2018</v>
      </c>
      <c r="E27" s="16">
        <f t="shared" si="1"/>
        <v>10</v>
      </c>
      <c r="F27" s="37"/>
      <c r="G27" s="58">
        <f t="shared" si="2"/>
        <v>1</v>
      </c>
      <c r="H27" s="349" t="b">
        <f t="shared" si="3"/>
        <v>0</v>
      </c>
      <c r="I27" s="350">
        <f t="shared" si="4"/>
        <v>1</v>
      </c>
    </row>
    <row r="28" spans="1:9" ht="31.2">
      <c r="A28" s="37">
        <v>17</v>
      </c>
      <c r="B28" s="6" t="s">
        <v>1331</v>
      </c>
      <c r="C28" s="6" t="s">
        <v>1332</v>
      </c>
      <c r="D28" s="216">
        <v>2018</v>
      </c>
      <c r="E28" s="16">
        <f t="shared" si="1"/>
        <v>10</v>
      </c>
      <c r="F28" s="37"/>
      <c r="G28" s="58">
        <f t="shared" si="2"/>
        <v>1</v>
      </c>
      <c r="H28" s="349" t="b">
        <f t="shared" si="3"/>
        <v>0</v>
      </c>
      <c r="I28" s="350">
        <f t="shared" si="4"/>
        <v>1</v>
      </c>
    </row>
    <row r="29" spans="1:9" ht="46.8">
      <c r="A29" s="37">
        <v>18</v>
      </c>
      <c r="B29" s="6" t="s">
        <v>1333</v>
      </c>
      <c r="C29" s="6" t="s">
        <v>1334</v>
      </c>
      <c r="D29" s="216">
        <v>2018</v>
      </c>
      <c r="E29" s="16">
        <f t="shared" si="1"/>
        <v>10</v>
      </c>
      <c r="F29" s="37"/>
      <c r="G29" s="58">
        <f t="shared" si="2"/>
        <v>1</v>
      </c>
      <c r="H29" s="349" t="b">
        <f t="shared" si="3"/>
        <v>0</v>
      </c>
      <c r="I29" s="350">
        <f t="shared" si="4"/>
        <v>1</v>
      </c>
    </row>
    <row r="30" spans="1:9" ht="46.8">
      <c r="A30" s="37">
        <v>19</v>
      </c>
      <c r="B30" s="6" t="s">
        <v>1335</v>
      </c>
      <c r="C30" s="6" t="s">
        <v>1336</v>
      </c>
      <c r="D30" s="216">
        <v>2018</v>
      </c>
      <c r="E30" s="16">
        <f t="shared" si="1"/>
        <v>10</v>
      </c>
      <c r="F30" s="37"/>
      <c r="G30" s="58">
        <f t="shared" si="2"/>
        <v>1</v>
      </c>
      <c r="H30" s="349" t="b">
        <f t="shared" si="3"/>
        <v>0</v>
      </c>
      <c r="I30" s="350">
        <f t="shared" si="4"/>
        <v>1</v>
      </c>
    </row>
    <row r="31" spans="1:9">
      <c r="A31" s="37">
        <v>20</v>
      </c>
      <c r="B31" s="6" t="s">
        <v>1337</v>
      </c>
      <c r="C31" s="6" t="s">
        <v>1338</v>
      </c>
      <c r="D31" s="216">
        <v>2018</v>
      </c>
      <c r="E31" s="16">
        <f t="shared" si="1"/>
        <v>10</v>
      </c>
      <c r="F31" s="37"/>
      <c r="G31" s="58">
        <f t="shared" si="2"/>
        <v>1</v>
      </c>
      <c r="H31" s="349" t="b">
        <f t="shared" si="3"/>
        <v>0</v>
      </c>
      <c r="I31" s="350">
        <f t="shared" si="4"/>
        <v>1</v>
      </c>
    </row>
    <row r="32" spans="1:9" ht="31.2">
      <c r="A32" s="37">
        <v>21</v>
      </c>
      <c r="B32" s="6" t="s">
        <v>1339</v>
      </c>
      <c r="C32" s="6" t="s">
        <v>1340</v>
      </c>
      <c r="D32" s="505">
        <v>2017</v>
      </c>
      <c r="E32" s="16">
        <f t="shared" si="1"/>
        <v>10</v>
      </c>
      <c r="F32" s="37"/>
      <c r="G32" s="58">
        <f t="shared" si="2"/>
        <v>1</v>
      </c>
      <c r="H32" s="349" t="b">
        <f t="shared" si="3"/>
        <v>0</v>
      </c>
      <c r="I32" s="350">
        <f t="shared" si="4"/>
        <v>1</v>
      </c>
    </row>
    <row r="33" spans="1:9" ht="46.8">
      <c r="A33" s="37">
        <v>22</v>
      </c>
      <c r="B33" s="6" t="s">
        <v>1341</v>
      </c>
      <c r="C33" s="6" t="s">
        <v>1342</v>
      </c>
      <c r="D33" s="505">
        <v>2017</v>
      </c>
      <c r="E33" s="16">
        <f t="shared" si="1"/>
        <v>10</v>
      </c>
      <c r="F33" s="37"/>
      <c r="G33" s="58">
        <f t="shared" si="2"/>
        <v>1</v>
      </c>
      <c r="H33" s="349" t="b">
        <f t="shared" si="3"/>
        <v>0</v>
      </c>
      <c r="I33" s="350">
        <f t="shared" si="4"/>
        <v>1</v>
      </c>
    </row>
    <row r="34" spans="1:9" ht="31.2">
      <c r="A34" s="37">
        <v>23</v>
      </c>
      <c r="B34" s="6" t="s">
        <v>1343</v>
      </c>
      <c r="C34" s="6" t="s">
        <v>1344</v>
      </c>
      <c r="D34" s="505">
        <v>2017</v>
      </c>
      <c r="E34" s="16">
        <f t="shared" si="1"/>
        <v>10</v>
      </c>
      <c r="F34" s="37"/>
      <c r="G34" s="58">
        <f t="shared" si="2"/>
        <v>1</v>
      </c>
      <c r="H34" s="349" t="b">
        <f t="shared" si="3"/>
        <v>0</v>
      </c>
      <c r="I34" s="350">
        <f t="shared" si="4"/>
        <v>1</v>
      </c>
    </row>
    <row r="35" spans="1:9" ht="46.8">
      <c r="A35" s="37">
        <v>24</v>
      </c>
      <c r="B35" s="6" t="s">
        <v>1345</v>
      </c>
      <c r="C35" s="6" t="s">
        <v>1346</v>
      </c>
      <c r="D35" s="505">
        <v>2017</v>
      </c>
      <c r="E35" s="16">
        <f t="shared" si="1"/>
        <v>10</v>
      </c>
      <c r="F35" s="37"/>
      <c r="G35" s="58">
        <f t="shared" si="2"/>
        <v>1</v>
      </c>
      <c r="H35" s="349" t="b">
        <f t="shared" si="3"/>
        <v>0</v>
      </c>
      <c r="I35" s="350">
        <f t="shared" si="4"/>
        <v>1</v>
      </c>
    </row>
    <row r="36" spans="1:9" ht="31.2">
      <c r="A36" s="37">
        <v>25</v>
      </c>
      <c r="B36" s="6" t="s">
        <v>1347</v>
      </c>
      <c r="C36" s="6" t="s">
        <v>1348</v>
      </c>
      <c r="D36" s="505">
        <v>2017</v>
      </c>
      <c r="E36" s="16">
        <f t="shared" si="1"/>
        <v>10</v>
      </c>
      <c r="F36" s="37"/>
      <c r="G36" s="58">
        <f t="shared" si="2"/>
        <v>1</v>
      </c>
      <c r="H36" s="349" t="b">
        <f t="shared" si="3"/>
        <v>0</v>
      </c>
      <c r="I36" s="350">
        <f t="shared" si="4"/>
        <v>1</v>
      </c>
    </row>
    <row r="37" spans="1:9" ht="31.2">
      <c r="A37" s="37">
        <v>26</v>
      </c>
      <c r="B37" s="6" t="s">
        <v>1349</v>
      </c>
      <c r="C37" s="6" t="s">
        <v>1350</v>
      </c>
      <c r="D37" s="505">
        <v>2017</v>
      </c>
      <c r="E37" s="16">
        <f t="shared" si="1"/>
        <v>10</v>
      </c>
      <c r="F37" s="37"/>
      <c r="G37" s="58">
        <f t="shared" si="2"/>
        <v>1</v>
      </c>
      <c r="H37" s="349" t="b">
        <f t="shared" si="3"/>
        <v>0</v>
      </c>
      <c r="I37" s="350">
        <f t="shared" si="4"/>
        <v>1</v>
      </c>
    </row>
    <row r="38" spans="1:9" ht="31.2">
      <c r="A38" s="37">
        <v>27</v>
      </c>
      <c r="B38" s="6" t="s">
        <v>1297</v>
      </c>
      <c r="C38" s="6" t="s">
        <v>1298</v>
      </c>
      <c r="D38" s="505">
        <v>2017</v>
      </c>
      <c r="E38" s="16">
        <f t="shared" si="1"/>
        <v>10</v>
      </c>
      <c r="F38" s="37"/>
      <c r="G38" s="58">
        <f t="shared" si="2"/>
        <v>1</v>
      </c>
      <c r="H38" s="349" t="b">
        <f t="shared" si="3"/>
        <v>0</v>
      </c>
      <c r="I38" s="350">
        <f t="shared" si="4"/>
        <v>1</v>
      </c>
    </row>
    <row r="39" spans="1:9" ht="31.2">
      <c r="A39" s="37">
        <v>28</v>
      </c>
      <c r="B39" s="6" t="s">
        <v>1295</v>
      </c>
      <c r="C39" s="6" t="s">
        <v>1296</v>
      </c>
      <c r="D39" s="505">
        <v>2017</v>
      </c>
      <c r="E39" s="16">
        <f t="shared" si="1"/>
        <v>10</v>
      </c>
      <c r="F39" s="37"/>
      <c r="G39" s="58">
        <f t="shared" si="2"/>
        <v>1</v>
      </c>
      <c r="H39" s="349" t="b">
        <f t="shared" si="3"/>
        <v>0</v>
      </c>
      <c r="I39" s="350">
        <f t="shared" si="4"/>
        <v>1</v>
      </c>
    </row>
    <row r="40" spans="1:9" ht="31.2">
      <c r="A40" s="37">
        <v>29</v>
      </c>
      <c r="B40" s="6" t="s">
        <v>1293</v>
      </c>
      <c r="C40" s="6" t="s">
        <v>1294</v>
      </c>
      <c r="D40" s="505">
        <v>2017</v>
      </c>
      <c r="E40" s="16">
        <f t="shared" si="1"/>
        <v>10</v>
      </c>
      <c r="F40" s="37"/>
      <c r="G40" s="58">
        <f t="shared" si="2"/>
        <v>1</v>
      </c>
      <c r="H40" s="349" t="b">
        <f t="shared" si="3"/>
        <v>0</v>
      </c>
      <c r="I40" s="350">
        <f t="shared" si="4"/>
        <v>1</v>
      </c>
    </row>
    <row r="41" spans="1:9" ht="31.2">
      <c r="A41" s="37">
        <v>30</v>
      </c>
      <c r="B41" s="6" t="s">
        <v>1291</v>
      </c>
      <c r="C41" s="6" t="s">
        <v>1292</v>
      </c>
      <c r="D41" s="505">
        <v>2017</v>
      </c>
      <c r="E41" s="16">
        <f t="shared" si="1"/>
        <v>10</v>
      </c>
      <c r="F41" s="37"/>
      <c r="G41" s="58">
        <f t="shared" si="2"/>
        <v>1</v>
      </c>
      <c r="H41" s="349" t="b">
        <f t="shared" si="3"/>
        <v>0</v>
      </c>
      <c r="I41" s="350">
        <f t="shared" si="4"/>
        <v>1</v>
      </c>
    </row>
    <row r="42" spans="1:9" ht="31.2">
      <c r="A42" s="37">
        <v>31</v>
      </c>
      <c r="B42" s="6" t="s">
        <v>1289</v>
      </c>
      <c r="C42" s="6" t="s">
        <v>1290</v>
      </c>
      <c r="D42" s="505">
        <v>2017</v>
      </c>
      <c r="E42" s="16">
        <f t="shared" si="1"/>
        <v>10</v>
      </c>
      <c r="F42" s="37"/>
      <c r="G42" s="58">
        <f t="shared" si="2"/>
        <v>1</v>
      </c>
      <c r="H42" s="349" t="b">
        <f t="shared" si="3"/>
        <v>0</v>
      </c>
      <c r="I42" s="350">
        <f t="shared" si="4"/>
        <v>1</v>
      </c>
    </row>
    <row r="43" spans="1:9" ht="31.2">
      <c r="A43" s="37">
        <v>32</v>
      </c>
      <c r="B43" s="6" t="s">
        <v>1287</v>
      </c>
      <c r="C43" s="6" t="s">
        <v>1288</v>
      </c>
      <c r="D43" s="505">
        <v>2017</v>
      </c>
      <c r="E43" s="16">
        <f t="shared" si="1"/>
        <v>10</v>
      </c>
      <c r="F43" s="37"/>
      <c r="G43" s="58">
        <f t="shared" si="2"/>
        <v>1</v>
      </c>
      <c r="H43" s="349" t="b">
        <f t="shared" si="3"/>
        <v>0</v>
      </c>
      <c r="I43" s="350">
        <f t="shared" si="4"/>
        <v>1</v>
      </c>
    </row>
    <row r="44" spans="1:9" ht="31.2">
      <c r="A44" s="37">
        <v>33</v>
      </c>
      <c r="B44" s="6" t="s">
        <v>1285</v>
      </c>
      <c r="C44" s="6" t="s">
        <v>1286</v>
      </c>
      <c r="D44" s="505">
        <v>2017</v>
      </c>
      <c r="E44" s="16">
        <f t="shared" si="1"/>
        <v>10</v>
      </c>
      <c r="F44" s="37"/>
      <c r="G44" s="58">
        <f t="shared" ref="G44:G75" si="5">IF(OR($B44="",$C44="",$D44="",$D44&gt;an_final),"",IF($D44&gt;=an_initial,1,""))</f>
        <v>1</v>
      </c>
      <c r="H44" s="349" t="b">
        <f t="shared" si="3"/>
        <v>0</v>
      </c>
      <c r="I44" s="350">
        <f t="shared" ref="I44:I75" si="6">LEN(B44)-LEN(SUBSTITUTE(B44,",",""))+1</f>
        <v>1</v>
      </c>
    </row>
    <row r="45" spans="1:9" ht="31.2">
      <c r="A45" s="37">
        <v>34</v>
      </c>
      <c r="B45" s="6" t="s">
        <v>1283</v>
      </c>
      <c r="C45" s="6" t="s">
        <v>1284</v>
      </c>
      <c r="D45" s="505">
        <v>2017</v>
      </c>
      <c r="E45" s="16">
        <f t="shared" si="1"/>
        <v>10</v>
      </c>
      <c r="F45" s="37"/>
      <c r="G45" s="58">
        <f t="shared" si="5"/>
        <v>1</v>
      </c>
      <c r="H45" s="349" t="b">
        <f t="shared" si="3"/>
        <v>0</v>
      </c>
      <c r="I45" s="350">
        <f t="shared" si="6"/>
        <v>1</v>
      </c>
    </row>
    <row r="46" spans="1:9" ht="31.2">
      <c r="A46" s="37">
        <v>35</v>
      </c>
      <c r="B46" s="380" t="s">
        <v>1245</v>
      </c>
      <c r="C46" s="508" t="s">
        <v>1246</v>
      </c>
      <c r="D46" s="506">
        <v>2016</v>
      </c>
      <c r="E46" s="16">
        <f t="shared" si="1"/>
        <v>10</v>
      </c>
      <c r="F46" s="37"/>
      <c r="G46" s="58">
        <f t="shared" si="5"/>
        <v>1</v>
      </c>
      <c r="H46" s="349" t="b">
        <f t="shared" si="3"/>
        <v>0</v>
      </c>
      <c r="I46" s="350">
        <f t="shared" si="6"/>
        <v>1</v>
      </c>
    </row>
    <row r="47" spans="1:9" ht="31.2">
      <c r="A47" s="37">
        <v>36</v>
      </c>
      <c r="B47" s="380" t="s">
        <v>1247</v>
      </c>
      <c r="C47" s="508" t="s">
        <v>1248</v>
      </c>
      <c r="D47" s="506">
        <v>2016</v>
      </c>
      <c r="E47" s="16">
        <f t="shared" si="1"/>
        <v>10</v>
      </c>
      <c r="F47" s="37"/>
      <c r="G47" s="58">
        <f t="shared" si="5"/>
        <v>1</v>
      </c>
      <c r="H47" s="349" t="b">
        <f t="shared" si="3"/>
        <v>0</v>
      </c>
      <c r="I47" s="350">
        <f t="shared" si="6"/>
        <v>1</v>
      </c>
    </row>
    <row r="48" spans="1:9" ht="78">
      <c r="A48" s="37">
        <v>37</v>
      </c>
      <c r="B48" s="380" t="s">
        <v>1249</v>
      </c>
      <c r="C48" s="508" t="s">
        <v>1250</v>
      </c>
      <c r="D48" s="506">
        <v>2016</v>
      </c>
      <c r="E48" s="16">
        <f t="shared" si="1"/>
        <v>10</v>
      </c>
      <c r="F48" s="37"/>
      <c r="G48" s="58">
        <f t="shared" si="5"/>
        <v>1</v>
      </c>
      <c r="H48" s="349" t="b">
        <f t="shared" si="3"/>
        <v>0</v>
      </c>
      <c r="I48" s="350">
        <f t="shared" si="6"/>
        <v>1</v>
      </c>
    </row>
    <row r="49" spans="1:9" ht="31.2">
      <c r="A49" s="37">
        <v>38</v>
      </c>
      <c r="B49" s="6" t="s">
        <v>1251</v>
      </c>
      <c r="C49" s="509" t="s">
        <v>1252</v>
      </c>
      <c r="D49" s="505">
        <v>2016</v>
      </c>
      <c r="E49" s="16">
        <f t="shared" si="1"/>
        <v>10</v>
      </c>
      <c r="F49" s="37"/>
      <c r="G49" s="58">
        <f t="shared" si="5"/>
        <v>1</v>
      </c>
      <c r="H49" s="349" t="b">
        <f t="shared" si="3"/>
        <v>0</v>
      </c>
      <c r="I49" s="350">
        <f t="shared" si="6"/>
        <v>1</v>
      </c>
    </row>
    <row r="50" spans="1:9" ht="46.8">
      <c r="A50" s="37">
        <v>39</v>
      </c>
      <c r="B50" s="6" t="s">
        <v>1253</v>
      </c>
      <c r="C50" s="509" t="s">
        <v>1254</v>
      </c>
      <c r="D50" s="505">
        <v>2016</v>
      </c>
      <c r="E50" s="16">
        <f t="shared" si="1"/>
        <v>10</v>
      </c>
      <c r="F50" s="37"/>
      <c r="G50" s="58">
        <f t="shared" si="5"/>
        <v>1</v>
      </c>
      <c r="H50" s="349" t="b">
        <f t="shared" si="3"/>
        <v>0</v>
      </c>
      <c r="I50" s="350">
        <f t="shared" si="6"/>
        <v>1</v>
      </c>
    </row>
    <row r="51" spans="1:9" ht="31.2">
      <c r="A51" s="37">
        <v>40</v>
      </c>
      <c r="B51" s="6" t="s">
        <v>1255</v>
      </c>
      <c r="C51" s="509" t="s">
        <v>1256</v>
      </c>
      <c r="D51" s="505">
        <v>2016</v>
      </c>
      <c r="E51" s="16">
        <f t="shared" si="1"/>
        <v>10</v>
      </c>
      <c r="F51" s="37"/>
      <c r="G51" s="58">
        <f t="shared" si="5"/>
        <v>1</v>
      </c>
      <c r="H51" s="349" t="b">
        <f t="shared" si="3"/>
        <v>0</v>
      </c>
      <c r="I51" s="350">
        <f t="shared" si="6"/>
        <v>1</v>
      </c>
    </row>
    <row r="52" spans="1:9" ht="46.8">
      <c r="A52" s="37">
        <v>41</v>
      </c>
      <c r="B52" s="6" t="s">
        <v>1257</v>
      </c>
      <c r="C52" s="509" t="s">
        <v>1258</v>
      </c>
      <c r="D52" s="505">
        <v>2016</v>
      </c>
      <c r="E52" s="16">
        <f t="shared" si="1"/>
        <v>10</v>
      </c>
      <c r="F52" s="37"/>
      <c r="G52" s="58">
        <f t="shared" si="5"/>
        <v>1</v>
      </c>
      <c r="H52" s="349" t="b">
        <f t="shared" si="3"/>
        <v>0</v>
      </c>
      <c r="I52" s="350">
        <f t="shared" si="6"/>
        <v>1</v>
      </c>
    </row>
    <row r="53" spans="1:9" ht="46.8">
      <c r="A53" s="37">
        <v>42</v>
      </c>
      <c r="B53" s="6" t="s">
        <v>1259</v>
      </c>
      <c r="C53" s="509" t="s">
        <v>1260</v>
      </c>
      <c r="D53" s="505">
        <v>2016</v>
      </c>
      <c r="E53" s="16">
        <f t="shared" si="1"/>
        <v>10</v>
      </c>
      <c r="F53" s="37"/>
      <c r="G53" s="58">
        <f t="shared" si="5"/>
        <v>1</v>
      </c>
      <c r="H53" s="349" t="b">
        <f t="shared" si="3"/>
        <v>0</v>
      </c>
      <c r="I53" s="350">
        <f t="shared" si="6"/>
        <v>2</v>
      </c>
    </row>
    <row r="54" spans="1:9" ht="46.8">
      <c r="A54" s="37">
        <v>43</v>
      </c>
      <c r="B54" s="6" t="s">
        <v>1261</v>
      </c>
      <c r="C54" s="509" t="s">
        <v>1262</v>
      </c>
      <c r="D54" s="505">
        <v>2016</v>
      </c>
      <c r="E54" s="16">
        <f t="shared" si="1"/>
        <v>10</v>
      </c>
      <c r="F54" s="37"/>
      <c r="G54" s="58">
        <f t="shared" si="5"/>
        <v>1</v>
      </c>
      <c r="H54" s="349" t="b">
        <f t="shared" si="3"/>
        <v>0</v>
      </c>
      <c r="I54" s="350">
        <f t="shared" si="6"/>
        <v>1</v>
      </c>
    </row>
    <row r="55" spans="1:9" ht="46.8">
      <c r="A55" s="37">
        <v>44</v>
      </c>
      <c r="B55" s="6" t="s">
        <v>1263</v>
      </c>
      <c r="C55" s="509" t="s">
        <v>1264</v>
      </c>
      <c r="D55" s="505">
        <v>2016</v>
      </c>
      <c r="E55" s="16">
        <f t="shared" si="1"/>
        <v>10</v>
      </c>
      <c r="F55" s="37"/>
      <c r="G55" s="58">
        <f t="shared" si="5"/>
        <v>1</v>
      </c>
      <c r="H55" s="349" t="b">
        <f t="shared" si="3"/>
        <v>0</v>
      </c>
      <c r="I55" s="350">
        <f t="shared" si="6"/>
        <v>1</v>
      </c>
    </row>
    <row r="56" spans="1:9" ht="78">
      <c r="A56" s="37">
        <v>45</v>
      </c>
      <c r="B56" s="6" t="s">
        <v>1265</v>
      </c>
      <c r="C56" s="509" t="s">
        <v>1266</v>
      </c>
      <c r="D56" s="505">
        <v>2016</v>
      </c>
      <c r="E56" s="16">
        <f t="shared" si="1"/>
        <v>10</v>
      </c>
      <c r="F56" s="37"/>
      <c r="G56" s="58">
        <f t="shared" si="5"/>
        <v>1</v>
      </c>
      <c r="H56" s="349" t="b">
        <f t="shared" si="3"/>
        <v>0</v>
      </c>
      <c r="I56" s="350">
        <f t="shared" si="6"/>
        <v>1</v>
      </c>
    </row>
    <row r="57" spans="1:9" ht="31.2">
      <c r="A57" s="37">
        <v>46</v>
      </c>
      <c r="B57" s="6" t="s">
        <v>1267</v>
      </c>
      <c r="C57" s="509" t="s">
        <v>1268</v>
      </c>
      <c r="D57" s="505">
        <v>2016</v>
      </c>
      <c r="E57" s="16">
        <f t="shared" si="1"/>
        <v>10</v>
      </c>
      <c r="F57" s="37"/>
      <c r="G57" s="58">
        <f t="shared" si="5"/>
        <v>1</v>
      </c>
      <c r="H57" s="349" t="b">
        <f t="shared" si="3"/>
        <v>0</v>
      </c>
      <c r="I57" s="350">
        <f t="shared" si="6"/>
        <v>1</v>
      </c>
    </row>
    <row r="58" spans="1:9" ht="62.4">
      <c r="A58" s="37">
        <v>47</v>
      </c>
      <c r="B58" s="6" t="s">
        <v>1269</v>
      </c>
      <c r="C58" s="509" t="s">
        <v>1270</v>
      </c>
      <c r="D58" s="505">
        <v>2016</v>
      </c>
      <c r="E58" s="16">
        <f t="shared" si="1"/>
        <v>10</v>
      </c>
      <c r="F58" s="37"/>
      <c r="G58" s="58">
        <f t="shared" si="5"/>
        <v>1</v>
      </c>
      <c r="H58" s="349" t="b">
        <f t="shared" si="3"/>
        <v>0</v>
      </c>
      <c r="I58" s="350">
        <f t="shared" si="6"/>
        <v>1</v>
      </c>
    </row>
    <row r="59" spans="1:9" ht="46.8">
      <c r="A59" s="37">
        <v>48</v>
      </c>
      <c r="B59" s="6" t="s">
        <v>1271</v>
      </c>
      <c r="C59" s="509" t="s">
        <v>1272</v>
      </c>
      <c r="D59" s="505">
        <v>2016</v>
      </c>
      <c r="E59" s="16">
        <f t="shared" si="1"/>
        <v>10</v>
      </c>
      <c r="F59" s="37"/>
      <c r="G59" s="58">
        <f t="shared" si="5"/>
        <v>1</v>
      </c>
      <c r="H59" s="349" t="b">
        <f t="shared" si="3"/>
        <v>0</v>
      </c>
      <c r="I59" s="350">
        <f t="shared" si="6"/>
        <v>1</v>
      </c>
    </row>
    <row r="60" spans="1:9" ht="62.4">
      <c r="A60" s="37">
        <v>49</v>
      </c>
      <c r="B60" s="6" t="s">
        <v>1273</v>
      </c>
      <c r="C60" s="509" t="s">
        <v>1274</v>
      </c>
      <c r="D60" s="505">
        <v>2016</v>
      </c>
      <c r="E60" s="16">
        <f t="shared" si="1"/>
        <v>10</v>
      </c>
      <c r="F60" s="37"/>
      <c r="G60" s="58">
        <f t="shared" si="5"/>
        <v>1</v>
      </c>
      <c r="H60" s="349" t="b">
        <f t="shared" si="3"/>
        <v>0</v>
      </c>
      <c r="I60" s="350">
        <f t="shared" si="6"/>
        <v>1</v>
      </c>
    </row>
    <row r="61" spans="1:9" ht="31.2">
      <c r="A61" s="37">
        <v>50</v>
      </c>
      <c r="B61" s="6" t="s">
        <v>1275</v>
      </c>
      <c r="C61" s="509" t="s">
        <v>1276</v>
      </c>
      <c r="D61" s="505">
        <v>2016</v>
      </c>
      <c r="E61" s="16">
        <f t="shared" si="1"/>
        <v>10</v>
      </c>
      <c r="F61" s="37"/>
      <c r="G61" s="58">
        <f t="shared" si="5"/>
        <v>1</v>
      </c>
      <c r="H61" s="349" t="b">
        <f t="shared" si="3"/>
        <v>0</v>
      </c>
      <c r="I61" s="350">
        <f t="shared" si="6"/>
        <v>1</v>
      </c>
    </row>
    <row r="62" spans="1:9" ht="46.8">
      <c r="A62" s="37">
        <v>51</v>
      </c>
      <c r="B62" s="6" t="s">
        <v>1277</v>
      </c>
      <c r="C62" s="6" t="s">
        <v>1278</v>
      </c>
      <c r="D62" s="505">
        <v>2015</v>
      </c>
      <c r="E62" s="16">
        <f t="shared" si="1"/>
        <v>10</v>
      </c>
      <c r="F62" s="37"/>
      <c r="G62" s="58">
        <f t="shared" si="5"/>
        <v>1</v>
      </c>
      <c r="H62" s="349" t="b">
        <f t="shared" si="3"/>
        <v>0</v>
      </c>
      <c r="I62" s="350">
        <f t="shared" si="6"/>
        <v>2</v>
      </c>
    </row>
    <row r="63" spans="1:9" ht="31.2">
      <c r="A63" s="37">
        <v>52</v>
      </c>
      <c r="B63" s="6" t="s">
        <v>1279</v>
      </c>
      <c r="C63" s="6" t="s">
        <v>1280</v>
      </c>
      <c r="D63" s="505">
        <v>2015</v>
      </c>
      <c r="E63" s="16">
        <f t="shared" si="1"/>
        <v>10</v>
      </c>
      <c r="F63" s="37"/>
      <c r="G63" s="58">
        <f t="shared" si="5"/>
        <v>1</v>
      </c>
      <c r="H63" s="349" t="b">
        <f t="shared" si="3"/>
        <v>0</v>
      </c>
      <c r="I63" s="350">
        <f t="shared" si="6"/>
        <v>1</v>
      </c>
    </row>
    <row r="64" spans="1:9" ht="62.4">
      <c r="A64" s="37">
        <v>53</v>
      </c>
      <c r="B64" s="6" t="s">
        <v>1281</v>
      </c>
      <c r="C64" s="6" t="s">
        <v>1282</v>
      </c>
      <c r="D64" s="505">
        <v>2015</v>
      </c>
      <c r="E64" s="16">
        <f t="shared" si="1"/>
        <v>10</v>
      </c>
      <c r="F64" s="37"/>
      <c r="G64" s="58">
        <f t="shared" si="5"/>
        <v>1</v>
      </c>
      <c r="H64" s="349" t="b">
        <f t="shared" si="3"/>
        <v>0</v>
      </c>
      <c r="I64" s="350">
        <f t="shared" si="6"/>
        <v>1</v>
      </c>
    </row>
    <row r="65" spans="1:9">
      <c r="A65" s="37">
        <v>54</v>
      </c>
      <c r="B65" s="6"/>
      <c r="C65" s="6"/>
      <c r="D65" s="216"/>
      <c r="E65" s="16" t="str">
        <f t="shared" si="1"/>
        <v/>
      </c>
      <c r="F65" s="37"/>
      <c r="G65" s="58" t="str">
        <f t="shared" si="5"/>
        <v/>
      </c>
      <c r="H65" s="349" t="b">
        <f t="shared" si="3"/>
        <v>0</v>
      </c>
      <c r="I65" s="350">
        <f t="shared" si="6"/>
        <v>1</v>
      </c>
    </row>
    <row r="66" spans="1:9">
      <c r="A66" s="37">
        <v>55</v>
      </c>
      <c r="B66" s="6"/>
      <c r="C66" s="6"/>
      <c r="D66" s="216"/>
      <c r="E66" s="16" t="str">
        <f t="shared" si="1"/>
        <v/>
      </c>
      <c r="F66" s="37"/>
      <c r="G66" s="58" t="str">
        <f t="shared" si="5"/>
        <v/>
      </c>
      <c r="H66" s="349" t="b">
        <f t="shared" si="3"/>
        <v>0</v>
      </c>
      <c r="I66" s="350">
        <f t="shared" si="6"/>
        <v>1</v>
      </c>
    </row>
    <row r="67" spans="1:9">
      <c r="A67" s="37">
        <v>56</v>
      </c>
      <c r="B67" s="6"/>
      <c r="C67" s="6"/>
      <c r="D67" s="216"/>
      <c r="E67" s="16" t="str">
        <f t="shared" si="1"/>
        <v/>
      </c>
      <c r="F67" s="37"/>
      <c r="G67" s="58" t="str">
        <f t="shared" si="5"/>
        <v/>
      </c>
      <c r="H67" s="349" t="b">
        <f t="shared" si="3"/>
        <v>0</v>
      </c>
      <c r="I67" s="350">
        <f t="shared" si="6"/>
        <v>1</v>
      </c>
    </row>
    <row r="68" spans="1:9">
      <c r="A68" s="37">
        <v>57</v>
      </c>
      <c r="B68" s="6"/>
      <c r="C68" s="6"/>
      <c r="D68" s="216"/>
      <c r="E68" s="16" t="str">
        <f t="shared" si="1"/>
        <v/>
      </c>
      <c r="F68" s="37"/>
      <c r="G68" s="58" t="str">
        <f t="shared" si="5"/>
        <v/>
      </c>
      <c r="H68" s="349" t="b">
        <f t="shared" si="3"/>
        <v>0</v>
      </c>
      <c r="I68" s="350">
        <f t="shared" si="6"/>
        <v>1</v>
      </c>
    </row>
    <row r="69" spans="1:9">
      <c r="A69" s="37">
        <v>58</v>
      </c>
      <c r="B69" s="6"/>
      <c r="C69" s="6"/>
      <c r="D69" s="216"/>
      <c r="E69" s="16" t="str">
        <f t="shared" si="1"/>
        <v/>
      </c>
      <c r="F69" s="37"/>
      <c r="G69" s="58" t="str">
        <f t="shared" si="5"/>
        <v/>
      </c>
      <c r="H69" s="349" t="b">
        <f t="shared" si="3"/>
        <v>0</v>
      </c>
      <c r="I69" s="350">
        <f t="shared" si="6"/>
        <v>1</v>
      </c>
    </row>
    <row r="70" spans="1:9">
      <c r="A70" s="37">
        <v>59</v>
      </c>
      <c r="B70" s="6"/>
      <c r="C70" s="6"/>
      <c r="D70" s="216"/>
      <c r="E70" s="16" t="str">
        <f t="shared" si="1"/>
        <v/>
      </c>
      <c r="F70" s="37"/>
      <c r="G70" s="58" t="str">
        <f t="shared" si="5"/>
        <v/>
      </c>
      <c r="H70" s="349" t="b">
        <f t="shared" si="3"/>
        <v>0</v>
      </c>
      <c r="I70" s="350">
        <f t="shared" si="6"/>
        <v>1</v>
      </c>
    </row>
    <row r="71" spans="1:9">
      <c r="A71" s="37">
        <v>60</v>
      </c>
      <c r="B71" s="6"/>
      <c r="C71" s="6"/>
      <c r="D71" s="216"/>
      <c r="E71" s="16" t="str">
        <f t="shared" si="1"/>
        <v/>
      </c>
      <c r="F71" s="37"/>
      <c r="G71" s="58" t="str">
        <f t="shared" si="5"/>
        <v/>
      </c>
      <c r="H71" s="349" t="b">
        <f t="shared" si="3"/>
        <v>0</v>
      </c>
      <c r="I71" s="350">
        <f t="shared" si="6"/>
        <v>1</v>
      </c>
    </row>
    <row r="72" spans="1:9">
      <c r="A72" s="37">
        <v>61</v>
      </c>
      <c r="B72" s="6"/>
      <c r="C72" s="6"/>
      <c r="D72" s="216"/>
      <c r="E72" s="16" t="str">
        <f t="shared" si="1"/>
        <v/>
      </c>
      <c r="F72" s="37"/>
      <c r="G72" s="58" t="str">
        <f t="shared" si="5"/>
        <v/>
      </c>
      <c r="H72" s="349" t="b">
        <f t="shared" si="3"/>
        <v>0</v>
      </c>
      <c r="I72" s="350">
        <f t="shared" si="6"/>
        <v>1</v>
      </c>
    </row>
    <row r="73" spans="1:9">
      <c r="A73" s="37">
        <v>62</v>
      </c>
      <c r="B73" s="6"/>
      <c r="C73" s="6"/>
      <c r="D73" s="216"/>
      <c r="E73" s="16" t="str">
        <f t="shared" si="1"/>
        <v/>
      </c>
      <c r="F73" s="37"/>
      <c r="G73" s="58" t="str">
        <f t="shared" si="5"/>
        <v/>
      </c>
      <c r="H73" s="349" t="b">
        <f t="shared" si="3"/>
        <v>0</v>
      </c>
      <c r="I73" s="350">
        <f t="shared" si="6"/>
        <v>1</v>
      </c>
    </row>
    <row r="74" spans="1:9">
      <c r="A74" s="37">
        <v>63</v>
      </c>
      <c r="B74" s="6"/>
      <c r="C74" s="6"/>
      <c r="D74" s="216"/>
      <c r="E74" s="16" t="str">
        <f t="shared" si="1"/>
        <v/>
      </c>
      <c r="F74" s="37"/>
      <c r="G74" s="58" t="str">
        <f t="shared" si="5"/>
        <v/>
      </c>
      <c r="H74" s="349" t="b">
        <f t="shared" si="3"/>
        <v>0</v>
      </c>
      <c r="I74" s="350">
        <f t="shared" si="6"/>
        <v>1</v>
      </c>
    </row>
    <row r="75" spans="1:9">
      <c r="A75" s="37">
        <v>64</v>
      </c>
      <c r="B75" s="6"/>
      <c r="C75" s="6"/>
      <c r="D75" s="216"/>
      <c r="E75" s="16" t="str">
        <f t="shared" si="1"/>
        <v/>
      </c>
      <c r="F75" s="37"/>
      <c r="G75" s="58" t="str">
        <f t="shared" si="5"/>
        <v/>
      </c>
      <c r="H75" s="349" t="b">
        <f t="shared" si="3"/>
        <v>0</v>
      </c>
      <c r="I75" s="350">
        <f t="shared" si="6"/>
        <v>1</v>
      </c>
    </row>
    <row r="76" spans="1:9">
      <c r="A76" s="37">
        <v>65</v>
      </c>
      <c r="B76" s="6"/>
      <c r="C76" s="6"/>
      <c r="D76" s="216"/>
      <c r="E76" s="16" t="str">
        <f t="shared" ref="E76:E139" si="7">IF(OR($B76="",$C76="",$D76&lt;an_initial,$D76&gt;an_final),"",G76*10)</f>
        <v/>
      </c>
      <c r="F76" s="37"/>
      <c r="G76" s="58" t="str">
        <f t="shared" ref="G76:G110" si="8">IF(OR($B76="",$C76="",$D76="",$D76&gt;an_final),"",IF($D76&gt;=an_initial,1,""))</f>
        <v/>
      </c>
      <c r="H76" s="349" t="b">
        <f t="shared" ref="H76:H110" si="9">IF(nume_candidat="",FALSE,ISNUMBER(SEARCH(nume_candidat,$B76)))</f>
        <v>0</v>
      </c>
      <c r="I76" s="350">
        <f t="shared" ref="I76:I110" si="10">LEN(B76)-LEN(SUBSTITUTE(B76,",",""))+1</f>
        <v>1</v>
      </c>
    </row>
    <row r="77" spans="1:9">
      <c r="A77" s="37">
        <v>66</v>
      </c>
      <c r="B77" s="6"/>
      <c r="C77" s="6"/>
      <c r="D77" s="216"/>
      <c r="E77" s="16" t="str">
        <f t="shared" si="7"/>
        <v/>
      </c>
      <c r="F77" s="37"/>
      <c r="G77" s="58" t="str">
        <f t="shared" si="8"/>
        <v/>
      </c>
      <c r="H77" s="349" t="b">
        <f t="shared" si="9"/>
        <v>0</v>
      </c>
      <c r="I77" s="350">
        <f t="shared" si="10"/>
        <v>1</v>
      </c>
    </row>
    <row r="78" spans="1:9">
      <c r="A78" s="37">
        <v>67</v>
      </c>
      <c r="B78" s="6"/>
      <c r="C78" s="6"/>
      <c r="D78" s="216"/>
      <c r="E78" s="16" t="str">
        <f t="shared" si="7"/>
        <v/>
      </c>
      <c r="F78" s="37"/>
      <c r="G78" s="58" t="str">
        <f t="shared" si="8"/>
        <v/>
      </c>
      <c r="H78" s="349" t="b">
        <f t="shared" si="9"/>
        <v>0</v>
      </c>
      <c r="I78" s="350">
        <f t="shared" si="10"/>
        <v>1</v>
      </c>
    </row>
    <row r="79" spans="1:9">
      <c r="A79" s="37">
        <v>68</v>
      </c>
      <c r="B79" s="6"/>
      <c r="C79" s="6"/>
      <c r="D79" s="216"/>
      <c r="E79" s="16" t="str">
        <f t="shared" si="7"/>
        <v/>
      </c>
      <c r="F79" s="37"/>
      <c r="G79" s="58" t="str">
        <f t="shared" si="8"/>
        <v/>
      </c>
      <c r="H79" s="349" t="b">
        <f t="shared" si="9"/>
        <v>0</v>
      </c>
      <c r="I79" s="350">
        <f t="shared" si="10"/>
        <v>1</v>
      </c>
    </row>
    <row r="80" spans="1:9">
      <c r="A80" s="37">
        <v>69</v>
      </c>
      <c r="B80" s="6"/>
      <c r="C80" s="6"/>
      <c r="D80" s="216"/>
      <c r="E80" s="16" t="str">
        <f t="shared" si="7"/>
        <v/>
      </c>
      <c r="F80" s="37"/>
      <c r="G80" s="58" t="str">
        <f t="shared" si="8"/>
        <v/>
      </c>
      <c r="H80" s="349" t="b">
        <f t="shared" si="9"/>
        <v>0</v>
      </c>
      <c r="I80" s="350">
        <f t="shared" si="10"/>
        <v>1</v>
      </c>
    </row>
    <row r="81" spans="1:9">
      <c r="A81" s="37">
        <v>70</v>
      </c>
      <c r="B81" s="6"/>
      <c r="C81" s="6"/>
      <c r="D81" s="216"/>
      <c r="E81" s="16" t="str">
        <f t="shared" si="7"/>
        <v/>
      </c>
      <c r="F81" s="37"/>
      <c r="G81" s="58" t="str">
        <f t="shared" si="8"/>
        <v/>
      </c>
      <c r="H81" s="349" t="b">
        <f t="shared" si="9"/>
        <v>0</v>
      </c>
      <c r="I81" s="350">
        <f t="shared" si="10"/>
        <v>1</v>
      </c>
    </row>
    <row r="82" spans="1:9">
      <c r="A82" s="37">
        <v>71</v>
      </c>
      <c r="B82" s="6"/>
      <c r="C82" s="6"/>
      <c r="D82" s="216"/>
      <c r="E82" s="16" t="str">
        <f t="shared" si="7"/>
        <v/>
      </c>
      <c r="F82" s="37"/>
      <c r="G82" s="58" t="str">
        <f t="shared" si="8"/>
        <v/>
      </c>
      <c r="H82" s="349" t="b">
        <f t="shared" si="9"/>
        <v>0</v>
      </c>
      <c r="I82" s="350">
        <f t="shared" si="10"/>
        <v>1</v>
      </c>
    </row>
    <row r="83" spans="1:9">
      <c r="A83" s="37">
        <v>72</v>
      </c>
      <c r="B83" s="6"/>
      <c r="C83" s="6"/>
      <c r="D83" s="216"/>
      <c r="E83" s="16" t="str">
        <f t="shared" si="7"/>
        <v/>
      </c>
      <c r="F83" s="37"/>
      <c r="G83" s="58" t="str">
        <f t="shared" si="8"/>
        <v/>
      </c>
      <c r="H83" s="349" t="b">
        <f t="shared" si="9"/>
        <v>0</v>
      </c>
      <c r="I83" s="350">
        <f t="shared" si="10"/>
        <v>1</v>
      </c>
    </row>
    <row r="84" spans="1:9">
      <c r="A84" s="37">
        <v>73</v>
      </c>
      <c r="B84" s="6"/>
      <c r="C84" s="6"/>
      <c r="D84" s="216"/>
      <c r="E84" s="16" t="str">
        <f t="shared" si="7"/>
        <v/>
      </c>
      <c r="F84" s="37"/>
      <c r="G84" s="58" t="str">
        <f t="shared" si="8"/>
        <v/>
      </c>
      <c r="H84" s="349" t="b">
        <f t="shared" si="9"/>
        <v>0</v>
      </c>
      <c r="I84" s="350">
        <f t="shared" si="10"/>
        <v>1</v>
      </c>
    </row>
    <row r="85" spans="1:9">
      <c r="A85" s="37">
        <v>74</v>
      </c>
      <c r="B85" s="6"/>
      <c r="C85" s="6"/>
      <c r="D85" s="216"/>
      <c r="E85" s="16" t="str">
        <f t="shared" si="7"/>
        <v/>
      </c>
      <c r="F85" s="37"/>
      <c r="G85" s="58" t="str">
        <f t="shared" si="8"/>
        <v/>
      </c>
      <c r="H85" s="349" t="b">
        <f t="shared" si="9"/>
        <v>0</v>
      </c>
      <c r="I85" s="350">
        <f t="shared" si="10"/>
        <v>1</v>
      </c>
    </row>
    <row r="86" spans="1:9">
      <c r="A86" s="37">
        <v>75</v>
      </c>
      <c r="B86" s="6"/>
      <c r="C86" s="6"/>
      <c r="D86" s="216"/>
      <c r="E86" s="16" t="str">
        <f t="shared" si="7"/>
        <v/>
      </c>
      <c r="F86" s="37"/>
      <c r="G86" s="58" t="str">
        <f t="shared" si="8"/>
        <v/>
      </c>
      <c r="H86" s="349" t="b">
        <f t="shared" si="9"/>
        <v>0</v>
      </c>
      <c r="I86" s="350">
        <f t="shared" si="10"/>
        <v>1</v>
      </c>
    </row>
    <row r="87" spans="1:9">
      <c r="A87" s="37">
        <v>76</v>
      </c>
      <c r="B87" s="6"/>
      <c r="C87" s="6"/>
      <c r="D87" s="216"/>
      <c r="E87" s="16" t="str">
        <f t="shared" si="7"/>
        <v/>
      </c>
      <c r="F87" s="37"/>
      <c r="G87" s="58" t="str">
        <f t="shared" si="8"/>
        <v/>
      </c>
      <c r="H87" s="349" t="b">
        <f t="shared" si="9"/>
        <v>0</v>
      </c>
      <c r="I87" s="350">
        <f t="shared" si="10"/>
        <v>1</v>
      </c>
    </row>
    <row r="88" spans="1:9">
      <c r="A88" s="37">
        <v>77</v>
      </c>
      <c r="B88" s="6"/>
      <c r="C88" s="6"/>
      <c r="D88" s="216"/>
      <c r="E88" s="16" t="str">
        <f t="shared" si="7"/>
        <v/>
      </c>
      <c r="F88" s="37"/>
      <c r="G88" s="58" t="str">
        <f t="shared" si="8"/>
        <v/>
      </c>
      <c r="H88" s="349" t="b">
        <f t="shared" si="9"/>
        <v>0</v>
      </c>
      <c r="I88" s="350">
        <f t="shared" si="10"/>
        <v>1</v>
      </c>
    </row>
    <row r="89" spans="1:9">
      <c r="A89" s="37">
        <v>78</v>
      </c>
      <c r="B89" s="6"/>
      <c r="C89" s="6"/>
      <c r="D89" s="216"/>
      <c r="E89" s="16" t="str">
        <f t="shared" si="7"/>
        <v/>
      </c>
      <c r="F89" s="37"/>
      <c r="G89" s="58" t="str">
        <f t="shared" si="8"/>
        <v/>
      </c>
      <c r="H89" s="349" t="b">
        <f t="shared" si="9"/>
        <v>0</v>
      </c>
      <c r="I89" s="350">
        <f t="shared" si="10"/>
        <v>1</v>
      </c>
    </row>
    <row r="90" spans="1:9">
      <c r="A90" s="37">
        <v>79</v>
      </c>
      <c r="B90" s="6"/>
      <c r="C90" s="6"/>
      <c r="D90" s="216"/>
      <c r="E90" s="16" t="str">
        <f t="shared" si="7"/>
        <v/>
      </c>
      <c r="F90" s="37"/>
      <c r="G90" s="58" t="str">
        <f t="shared" si="8"/>
        <v/>
      </c>
      <c r="H90" s="349" t="b">
        <f t="shared" si="9"/>
        <v>0</v>
      </c>
      <c r="I90" s="350">
        <f t="shared" si="10"/>
        <v>1</v>
      </c>
    </row>
    <row r="91" spans="1:9">
      <c r="A91" s="37">
        <v>80</v>
      </c>
      <c r="B91" s="6"/>
      <c r="C91" s="6"/>
      <c r="D91" s="216"/>
      <c r="E91" s="16" t="str">
        <f t="shared" si="7"/>
        <v/>
      </c>
      <c r="F91" s="37"/>
      <c r="G91" s="58" t="str">
        <f t="shared" si="8"/>
        <v/>
      </c>
      <c r="H91" s="349" t="b">
        <f t="shared" si="9"/>
        <v>0</v>
      </c>
      <c r="I91" s="350">
        <f t="shared" si="10"/>
        <v>1</v>
      </c>
    </row>
    <row r="92" spans="1:9">
      <c r="A92" s="37">
        <v>81</v>
      </c>
      <c r="B92" s="6"/>
      <c r="C92" s="6"/>
      <c r="D92" s="216"/>
      <c r="E92" s="16" t="str">
        <f t="shared" si="7"/>
        <v/>
      </c>
      <c r="F92" s="37"/>
      <c r="G92" s="58" t="str">
        <f t="shared" si="8"/>
        <v/>
      </c>
      <c r="H92" s="349" t="b">
        <f t="shared" si="9"/>
        <v>0</v>
      </c>
      <c r="I92" s="350">
        <f t="shared" si="10"/>
        <v>1</v>
      </c>
    </row>
    <row r="93" spans="1:9">
      <c r="A93" s="37">
        <v>82</v>
      </c>
      <c r="B93" s="6"/>
      <c r="C93" s="6"/>
      <c r="D93" s="216"/>
      <c r="E93" s="16" t="str">
        <f t="shared" si="7"/>
        <v/>
      </c>
      <c r="F93" s="37"/>
      <c r="G93" s="58" t="str">
        <f t="shared" si="8"/>
        <v/>
      </c>
      <c r="H93" s="349" t="b">
        <f t="shared" si="9"/>
        <v>0</v>
      </c>
      <c r="I93" s="350">
        <f t="shared" si="10"/>
        <v>1</v>
      </c>
    </row>
    <row r="94" spans="1:9">
      <c r="A94" s="37">
        <v>83</v>
      </c>
      <c r="B94" s="6"/>
      <c r="C94" s="6"/>
      <c r="D94" s="216"/>
      <c r="E94" s="16" t="str">
        <f t="shared" si="7"/>
        <v/>
      </c>
      <c r="F94" s="37"/>
      <c r="G94" s="58" t="str">
        <f t="shared" si="8"/>
        <v/>
      </c>
      <c r="H94" s="349" t="b">
        <f t="shared" si="9"/>
        <v>0</v>
      </c>
      <c r="I94" s="350">
        <f t="shared" si="10"/>
        <v>1</v>
      </c>
    </row>
    <row r="95" spans="1:9">
      <c r="A95" s="37">
        <v>84</v>
      </c>
      <c r="B95" s="6"/>
      <c r="C95" s="6"/>
      <c r="D95" s="216"/>
      <c r="E95" s="16" t="str">
        <f t="shared" si="7"/>
        <v/>
      </c>
      <c r="F95" s="37"/>
      <c r="G95" s="58" t="str">
        <f t="shared" si="8"/>
        <v/>
      </c>
      <c r="H95" s="349" t="b">
        <f t="shared" si="9"/>
        <v>0</v>
      </c>
      <c r="I95" s="350">
        <f t="shared" si="10"/>
        <v>1</v>
      </c>
    </row>
    <row r="96" spans="1:9">
      <c r="A96" s="37">
        <v>85</v>
      </c>
      <c r="B96" s="6"/>
      <c r="C96" s="6"/>
      <c r="D96" s="216"/>
      <c r="E96" s="16" t="str">
        <f t="shared" si="7"/>
        <v/>
      </c>
      <c r="F96" s="37"/>
      <c r="G96" s="58" t="str">
        <f t="shared" si="8"/>
        <v/>
      </c>
      <c r="H96" s="349" t="b">
        <f t="shared" si="9"/>
        <v>0</v>
      </c>
      <c r="I96" s="350">
        <f t="shared" si="10"/>
        <v>1</v>
      </c>
    </row>
    <row r="97" spans="1:9">
      <c r="A97" s="37">
        <v>86</v>
      </c>
      <c r="B97" s="6"/>
      <c r="C97" s="6"/>
      <c r="D97" s="216"/>
      <c r="E97" s="16" t="str">
        <f t="shared" si="7"/>
        <v/>
      </c>
      <c r="F97" s="37"/>
      <c r="G97" s="58" t="str">
        <f t="shared" si="8"/>
        <v/>
      </c>
      <c r="H97" s="349" t="b">
        <f t="shared" si="9"/>
        <v>0</v>
      </c>
      <c r="I97" s="350">
        <f t="shared" si="10"/>
        <v>1</v>
      </c>
    </row>
    <row r="98" spans="1:9">
      <c r="A98" s="37">
        <v>87</v>
      </c>
      <c r="B98" s="6"/>
      <c r="C98" s="6"/>
      <c r="D98" s="216"/>
      <c r="E98" s="16" t="str">
        <f t="shared" si="7"/>
        <v/>
      </c>
      <c r="F98" s="37"/>
      <c r="G98" s="58" t="str">
        <f t="shared" si="8"/>
        <v/>
      </c>
      <c r="H98" s="349" t="b">
        <f t="shared" si="9"/>
        <v>0</v>
      </c>
      <c r="I98" s="350">
        <f t="shared" si="10"/>
        <v>1</v>
      </c>
    </row>
    <row r="99" spans="1:9">
      <c r="A99" s="37">
        <v>88</v>
      </c>
      <c r="B99" s="6"/>
      <c r="C99" s="6"/>
      <c r="D99" s="216"/>
      <c r="E99" s="16" t="str">
        <f t="shared" si="7"/>
        <v/>
      </c>
      <c r="F99" s="37"/>
      <c r="G99" s="58" t="str">
        <f t="shared" si="8"/>
        <v/>
      </c>
      <c r="H99" s="349" t="b">
        <f t="shared" si="9"/>
        <v>0</v>
      </c>
      <c r="I99" s="350">
        <f t="shared" si="10"/>
        <v>1</v>
      </c>
    </row>
    <row r="100" spans="1:9">
      <c r="A100" s="37">
        <v>89</v>
      </c>
      <c r="B100" s="6"/>
      <c r="C100" s="6"/>
      <c r="D100" s="216"/>
      <c r="E100" s="16" t="str">
        <f t="shared" si="7"/>
        <v/>
      </c>
      <c r="F100" s="37"/>
      <c r="G100" s="58" t="str">
        <f t="shared" si="8"/>
        <v/>
      </c>
      <c r="H100" s="349" t="b">
        <f t="shared" si="9"/>
        <v>0</v>
      </c>
      <c r="I100" s="350">
        <f t="shared" si="10"/>
        <v>1</v>
      </c>
    </row>
    <row r="101" spans="1:9">
      <c r="A101" s="37">
        <v>90</v>
      </c>
      <c r="B101" s="6"/>
      <c r="C101" s="6"/>
      <c r="D101" s="216"/>
      <c r="E101" s="16" t="str">
        <f t="shared" si="7"/>
        <v/>
      </c>
      <c r="F101" s="37"/>
      <c r="G101" s="58" t="str">
        <f t="shared" si="8"/>
        <v/>
      </c>
      <c r="H101" s="349" t="b">
        <f t="shared" si="9"/>
        <v>0</v>
      </c>
      <c r="I101" s="350">
        <f t="shared" si="10"/>
        <v>1</v>
      </c>
    </row>
    <row r="102" spans="1:9">
      <c r="A102" s="37">
        <v>91</v>
      </c>
      <c r="B102" s="6"/>
      <c r="C102" s="6"/>
      <c r="D102" s="216"/>
      <c r="E102" s="16" t="str">
        <f t="shared" si="7"/>
        <v/>
      </c>
      <c r="F102" s="37"/>
      <c r="G102" s="58" t="str">
        <f t="shared" si="8"/>
        <v/>
      </c>
      <c r="H102" s="349" t="b">
        <f t="shared" si="9"/>
        <v>0</v>
      </c>
      <c r="I102" s="350">
        <f t="shared" si="10"/>
        <v>1</v>
      </c>
    </row>
    <row r="103" spans="1:9">
      <c r="A103" s="37">
        <v>92</v>
      </c>
      <c r="B103" s="6"/>
      <c r="C103" s="6"/>
      <c r="D103" s="216"/>
      <c r="E103" s="16" t="str">
        <f t="shared" si="7"/>
        <v/>
      </c>
      <c r="F103" s="37"/>
      <c r="G103" s="58" t="str">
        <f t="shared" si="8"/>
        <v/>
      </c>
      <c r="H103" s="349" t="b">
        <f t="shared" si="9"/>
        <v>0</v>
      </c>
      <c r="I103" s="350">
        <f t="shared" si="10"/>
        <v>1</v>
      </c>
    </row>
    <row r="104" spans="1:9">
      <c r="A104" s="37">
        <v>93</v>
      </c>
      <c r="B104" s="6"/>
      <c r="C104" s="6"/>
      <c r="D104" s="216"/>
      <c r="E104" s="16" t="str">
        <f t="shared" si="7"/>
        <v/>
      </c>
      <c r="F104" s="37"/>
      <c r="G104" s="58" t="str">
        <f t="shared" si="8"/>
        <v/>
      </c>
      <c r="H104" s="349" t="b">
        <f t="shared" si="9"/>
        <v>0</v>
      </c>
      <c r="I104" s="350">
        <f t="shared" si="10"/>
        <v>1</v>
      </c>
    </row>
    <row r="105" spans="1:9">
      <c r="A105" s="37">
        <v>94</v>
      </c>
      <c r="B105" s="6"/>
      <c r="C105" s="6"/>
      <c r="D105" s="216"/>
      <c r="E105" s="16" t="str">
        <f t="shared" si="7"/>
        <v/>
      </c>
      <c r="F105" s="37"/>
      <c r="G105" s="58" t="str">
        <f t="shared" si="8"/>
        <v/>
      </c>
      <c r="H105" s="349" t="b">
        <f t="shared" si="9"/>
        <v>0</v>
      </c>
      <c r="I105" s="350">
        <f t="shared" si="10"/>
        <v>1</v>
      </c>
    </row>
    <row r="106" spans="1:9">
      <c r="A106" s="37">
        <v>95</v>
      </c>
      <c r="B106" s="6"/>
      <c r="C106" s="6"/>
      <c r="D106" s="216"/>
      <c r="E106" s="16" t="str">
        <f t="shared" si="7"/>
        <v/>
      </c>
      <c r="F106" s="37"/>
      <c r="G106" s="58" t="str">
        <f t="shared" si="8"/>
        <v/>
      </c>
      <c r="H106" s="349" t="b">
        <f t="shared" si="9"/>
        <v>0</v>
      </c>
      <c r="I106" s="350">
        <f t="shared" si="10"/>
        <v>1</v>
      </c>
    </row>
    <row r="107" spans="1:9">
      <c r="A107" s="37">
        <v>96</v>
      </c>
      <c r="B107" s="6"/>
      <c r="C107" s="6"/>
      <c r="D107" s="216"/>
      <c r="E107" s="16" t="str">
        <f t="shared" si="7"/>
        <v/>
      </c>
      <c r="F107" s="37"/>
      <c r="G107" s="58" t="str">
        <f t="shared" si="8"/>
        <v/>
      </c>
      <c r="H107" s="349" t="b">
        <f t="shared" si="9"/>
        <v>0</v>
      </c>
      <c r="I107" s="350">
        <f t="shared" si="10"/>
        <v>1</v>
      </c>
    </row>
    <row r="108" spans="1:9">
      <c r="A108" s="37">
        <v>97</v>
      </c>
      <c r="B108" s="6"/>
      <c r="C108" s="6"/>
      <c r="D108" s="216"/>
      <c r="E108" s="16" t="str">
        <f t="shared" si="7"/>
        <v/>
      </c>
      <c r="F108" s="37"/>
      <c r="G108" s="58" t="str">
        <f t="shared" si="8"/>
        <v/>
      </c>
      <c r="H108" s="349" t="b">
        <f t="shared" si="9"/>
        <v>0</v>
      </c>
      <c r="I108" s="350">
        <f t="shared" si="10"/>
        <v>1</v>
      </c>
    </row>
    <row r="109" spans="1:9">
      <c r="A109" s="37">
        <v>98</v>
      </c>
      <c r="B109" s="6"/>
      <c r="C109" s="6"/>
      <c r="D109" s="216"/>
      <c r="E109" s="16" t="str">
        <f t="shared" si="7"/>
        <v/>
      </c>
      <c r="F109" s="37"/>
      <c r="G109" s="58" t="str">
        <f t="shared" si="8"/>
        <v/>
      </c>
      <c r="H109" s="349" t="b">
        <f t="shared" si="9"/>
        <v>0</v>
      </c>
      <c r="I109" s="350">
        <f t="shared" si="10"/>
        <v>1</v>
      </c>
    </row>
    <row r="110" spans="1:9">
      <c r="A110" s="143">
        <v>99</v>
      </c>
      <c r="B110" s="6"/>
      <c r="C110" s="6"/>
      <c r="D110" s="216"/>
      <c r="E110" s="16" t="str">
        <f t="shared" si="7"/>
        <v/>
      </c>
      <c r="F110" s="143"/>
      <c r="G110" s="58" t="str">
        <f t="shared" si="8"/>
        <v/>
      </c>
      <c r="H110" s="349" t="b">
        <f t="shared" si="9"/>
        <v>0</v>
      </c>
      <c r="I110" s="350">
        <f t="shared" si="10"/>
        <v>1</v>
      </c>
    </row>
    <row r="111" spans="1:9">
      <c r="A111" s="143">
        <v>100</v>
      </c>
      <c r="B111" s="144"/>
      <c r="C111" s="144"/>
      <c r="D111" s="146"/>
      <c r="E111" s="16" t="str">
        <f t="shared" si="7"/>
        <v/>
      </c>
      <c r="F111" s="143"/>
    </row>
    <row r="112" spans="1:9">
      <c r="A112" s="143">
        <v>101</v>
      </c>
      <c r="B112" s="144"/>
      <c r="C112" s="144"/>
      <c r="D112" s="146"/>
      <c r="E112" s="16" t="str">
        <f t="shared" si="7"/>
        <v/>
      </c>
      <c r="F112" s="143"/>
    </row>
    <row r="113" spans="1:17">
      <c r="A113" s="143">
        <v>102</v>
      </c>
      <c r="B113" s="144"/>
      <c r="C113" s="144"/>
      <c r="D113" s="146"/>
      <c r="E113" s="16" t="str">
        <f t="shared" si="7"/>
        <v/>
      </c>
      <c r="F113" s="143"/>
    </row>
    <row r="114" spans="1:17">
      <c r="A114" s="143">
        <v>103</v>
      </c>
      <c r="B114" s="144"/>
      <c r="C114" s="144"/>
      <c r="D114" s="146"/>
      <c r="E114" s="16" t="str">
        <f t="shared" si="7"/>
        <v/>
      </c>
      <c r="F114" s="143"/>
    </row>
    <row r="115" spans="1:17" s="70" customFormat="1">
      <c r="A115" s="143">
        <v>104</v>
      </c>
      <c r="B115" s="144"/>
      <c r="C115" s="144"/>
      <c r="D115" s="146"/>
      <c r="E115" s="16" t="str">
        <f t="shared" si="7"/>
        <v/>
      </c>
      <c r="F115" s="143"/>
      <c r="H115" s="71"/>
      <c r="I115" s="64"/>
      <c r="J115" s="64"/>
      <c r="K115" s="64"/>
      <c r="L115" s="64"/>
      <c r="M115" s="64"/>
      <c r="N115" s="64"/>
      <c r="O115" s="64"/>
      <c r="P115" s="64"/>
      <c r="Q115" s="64"/>
    </row>
    <row r="116" spans="1:17" s="70" customFormat="1">
      <c r="A116" s="143">
        <v>105</v>
      </c>
      <c r="B116" s="144"/>
      <c r="C116" s="144"/>
      <c r="D116" s="146"/>
      <c r="E116" s="16" t="str">
        <f t="shared" si="7"/>
        <v/>
      </c>
      <c r="F116" s="143"/>
      <c r="H116" s="71"/>
      <c r="I116" s="64"/>
      <c r="J116" s="64"/>
      <c r="K116" s="64"/>
      <c r="L116" s="64"/>
      <c r="M116" s="64"/>
      <c r="N116" s="64"/>
      <c r="O116" s="64"/>
      <c r="P116" s="64"/>
      <c r="Q116" s="64"/>
    </row>
    <row r="117" spans="1:17" s="70" customFormat="1">
      <c r="A117" s="143">
        <v>106</v>
      </c>
      <c r="B117" s="144"/>
      <c r="C117" s="144"/>
      <c r="D117" s="146"/>
      <c r="E117" s="16" t="str">
        <f t="shared" si="7"/>
        <v/>
      </c>
      <c r="F117" s="143"/>
      <c r="H117" s="71"/>
      <c r="I117" s="64"/>
      <c r="J117" s="64"/>
      <c r="K117" s="64"/>
      <c r="L117" s="64"/>
      <c r="M117" s="64"/>
      <c r="N117" s="64"/>
      <c r="O117" s="64"/>
      <c r="P117" s="64"/>
      <c r="Q117" s="64"/>
    </row>
    <row r="118" spans="1:17" s="70" customFormat="1">
      <c r="A118" s="143">
        <v>107</v>
      </c>
      <c r="B118" s="144"/>
      <c r="C118" s="144"/>
      <c r="D118" s="146"/>
      <c r="E118" s="16" t="str">
        <f t="shared" si="7"/>
        <v/>
      </c>
      <c r="F118" s="143"/>
      <c r="H118" s="71"/>
      <c r="I118" s="64"/>
      <c r="J118" s="64"/>
      <c r="K118" s="64"/>
      <c r="L118" s="64"/>
      <c r="M118" s="64"/>
      <c r="N118" s="64"/>
      <c r="O118" s="64"/>
      <c r="P118" s="64"/>
      <c r="Q118" s="64"/>
    </row>
    <row r="119" spans="1:17" s="70" customFormat="1">
      <c r="A119" s="143">
        <v>108</v>
      </c>
      <c r="B119" s="144"/>
      <c r="C119" s="144"/>
      <c r="D119" s="146"/>
      <c r="E119" s="16" t="str">
        <f t="shared" si="7"/>
        <v/>
      </c>
      <c r="F119" s="143"/>
      <c r="H119" s="71"/>
      <c r="I119" s="64"/>
      <c r="J119" s="64"/>
      <c r="K119" s="64"/>
      <c r="L119" s="64"/>
      <c r="M119" s="64"/>
      <c r="N119" s="64"/>
      <c r="O119" s="64"/>
      <c r="P119" s="64"/>
      <c r="Q119" s="64"/>
    </row>
    <row r="120" spans="1:17" s="70" customFormat="1">
      <c r="A120" s="143">
        <v>109</v>
      </c>
      <c r="B120" s="144"/>
      <c r="C120" s="144"/>
      <c r="D120" s="146"/>
      <c r="E120" s="16" t="str">
        <f t="shared" si="7"/>
        <v/>
      </c>
      <c r="F120" s="143"/>
      <c r="H120" s="71"/>
      <c r="I120" s="64"/>
      <c r="J120" s="64"/>
      <c r="K120" s="64"/>
      <c r="L120" s="64"/>
      <c r="M120" s="64"/>
      <c r="N120" s="64"/>
      <c r="O120" s="64"/>
      <c r="P120" s="64"/>
      <c r="Q120" s="64"/>
    </row>
    <row r="121" spans="1:17" s="70" customFormat="1">
      <c r="A121" s="143">
        <v>110</v>
      </c>
      <c r="B121" s="144"/>
      <c r="C121" s="144"/>
      <c r="D121" s="146"/>
      <c r="E121" s="16" t="str">
        <f t="shared" si="7"/>
        <v/>
      </c>
      <c r="F121" s="143"/>
      <c r="H121" s="71"/>
      <c r="I121" s="64"/>
      <c r="J121" s="64"/>
      <c r="K121" s="64"/>
      <c r="L121" s="64"/>
      <c r="M121" s="64"/>
      <c r="N121" s="64"/>
      <c r="O121" s="64"/>
      <c r="P121" s="64"/>
      <c r="Q121" s="64"/>
    </row>
    <row r="122" spans="1:17" s="70" customFormat="1">
      <c r="A122" s="143">
        <v>111</v>
      </c>
      <c r="B122" s="144"/>
      <c r="C122" s="144"/>
      <c r="D122" s="146"/>
      <c r="E122" s="16" t="str">
        <f t="shared" si="7"/>
        <v/>
      </c>
      <c r="F122" s="143"/>
      <c r="H122" s="71"/>
      <c r="I122" s="64"/>
      <c r="J122" s="64"/>
      <c r="K122" s="64"/>
      <c r="L122" s="64"/>
      <c r="M122" s="64"/>
      <c r="N122" s="64"/>
      <c r="O122" s="64"/>
      <c r="P122" s="64"/>
      <c r="Q122" s="64"/>
    </row>
    <row r="123" spans="1:17" s="70" customFormat="1">
      <c r="A123" s="143">
        <v>112</v>
      </c>
      <c r="B123" s="144"/>
      <c r="C123" s="144"/>
      <c r="D123" s="146"/>
      <c r="E123" s="16" t="str">
        <f t="shared" si="7"/>
        <v/>
      </c>
      <c r="F123" s="143"/>
      <c r="H123" s="71"/>
      <c r="I123" s="64"/>
      <c r="J123" s="64"/>
      <c r="K123" s="64"/>
      <c r="L123" s="64"/>
      <c r="M123" s="64"/>
      <c r="N123" s="64"/>
      <c r="O123" s="64"/>
      <c r="P123" s="64"/>
      <c r="Q123" s="64"/>
    </row>
    <row r="124" spans="1:17" s="70" customFormat="1">
      <c r="A124" s="143">
        <v>113</v>
      </c>
      <c r="B124" s="144"/>
      <c r="C124" s="144"/>
      <c r="D124" s="146"/>
      <c r="E124" s="16" t="str">
        <f t="shared" si="7"/>
        <v/>
      </c>
      <c r="F124" s="143"/>
      <c r="H124" s="71"/>
      <c r="I124" s="64"/>
      <c r="J124" s="64"/>
      <c r="K124" s="64"/>
      <c r="L124" s="64"/>
      <c r="M124" s="64"/>
      <c r="N124" s="64"/>
      <c r="O124" s="64"/>
      <c r="P124" s="64"/>
      <c r="Q124" s="64"/>
    </row>
    <row r="125" spans="1:17" s="70" customFormat="1">
      <c r="A125" s="143">
        <v>114</v>
      </c>
      <c r="B125" s="144"/>
      <c r="C125" s="144"/>
      <c r="D125" s="146"/>
      <c r="E125" s="16" t="str">
        <f t="shared" si="7"/>
        <v/>
      </c>
      <c r="F125" s="143"/>
      <c r="H125" s="71"/>
      <c r="I125" s="64"/>
      <c r="J125" s="64"/>
      <c r="K125" s="64"/>
      <c r="L125" s="64"/>
      <c r="M125" s="64"/>
      <c r="N125" s="64"/>
      <c r="O125" s="64"/>
      <c r="P125" s="64"/>
      <c r="Q125" s="64"/>
    </row>
    <row r="126" spans="1:17" s="70" customFormat="1">
      <c r="A126" s="143">
        <v>115</v>
      </c>
      <c r="B126" s="144"/>
      <c r="C126" s="144"/>
      <c r="D126" s="146"/>
      <c r="E126" s="16" t="str">
        <f t="shared" si="7"/>
        <v/>
      </c>
      <c r="F126" s="143"/>
      <c r="H126" s="71"/>
      <c r="I126" s="64"/>
      <c r="J126" s="64"/>
      <c r="K126" s="64"/>
      <c r="L126" s="64"/>
      <c r="M126" s="64"/>
      <c r="N126" s="64"/>
      <c r="O126" s="64"/>
      <c r="P126" s="64"/>
      <c r="Q126" s="64"/>
    </row>
    <row r="127" spans="1:17" s="70" customFormat="1">
      <c r="A127" s="143">
        <v>116</v>
      </c>
      <c r="B127" s="144"/>
      <c r="C127" s="144"/>
      <c r="D127" s="146"/>
      <c r="E127" s="16" t="str">
        <f t="shared" si="7"/>
        <v/>
      </c>
      <c r="F127" s="143"/>
      <c r="H127" s="71"/>
      <c r="I127" s="64"/>
      <c r="J127" s="64"/>
      <c r="K127" s="64"/>
      <c r="L127" s="64"/>
      <c r="M127" s="64"/>
      <c r="N127" s="64"/>
      <c r="O127" s="64"/>
      <c r="P127" s="64"/>
      <c r="Q127" s="64"/>
    </row>
    <row r="128" spans="1:17" s="70" customFormat="1">
      <c r="A128" s="143">
        <v>117</v>
      </c>
      <c r="B128" s="144"/>
      <c r="C128" s="144"/>
      <c r="D128" s="146"/>
      <c r="E128" s="16" t="str">
        <f t="shared" si="7"/>
        <v/>
      </c>
      <c r="F128" s="143"/>
      <c r="H128" s="71"/>
      <c r="I128" s="64"/>
      <c r="J128" s="64"/>
      <c r="K128" s="64"/>
      <c r="L128" s="64"/>
      <c r="M128" s="64"/>
      <c r="N128" s="64"/>
      <c r="O128" s="64"/>
      <c r="P128" s="64"/>
      <c r="Q128" s="64"/>
    </row>
    <row r="129" spans="1:17" s="70" customFormat="1">
      <c r="A129" s="143">
        <v>118</v>
      </c>
      <c r="B129" s="144"/>
      <c r="C129" s="144"/>
      <c r="D129" s="146"/>
      <c r="E129" s="16" t="str">
        <f t="shared" si="7"/>
        <v/>
      </c>
      <c r="F129" s="143"/>
      <c r="H129" s="71"/>
      <c r="I129" s="64"/>
      <c r="J129" s="64"/>
      <c r="K129" s="64"/>
      <c r="L129" s="64"/>
      <c r="M129" s="64"/>
      <c r="N129" s="64"/>
      <c r="O129" s="64"/>
      <c r="P129" s="64"/>
      <c r="Q129" s="64"/>
    </row>
    <row r="130" spans="1:17" s="70" customFormat="1">
      <c r="A130" s="143">
        <v>119</v>
      </c>
      <c r="B130" s="144"/>
      <c r="C130" s="144"/>
      <c r="D130" s="146"/>
      <c r="E130" s="16" t="str">
        <f t="shared" si="7"/>
        <v/>
      </c>
      <c r="F130" s="143"/>
      <c r="H130" s="71"/>
      <c r="I130" s="64"/>
      <c r="J130" s="64"/>
      <c r="K130" s="64"/>
      <c r="L130" s="64"/>
      <c r="M130" s="64"/>
      <c r="N130" s="64"/>
      <c r="O130" s="64"/>
      <c r="P130" s="64"/>
      <c r="Q130" s="64"/>
    </row>
    <row r="131" spans="1:17" s="70" customFormat="1">
      <c r="A131" s="143">
        <v>120</v>
      </c>
      <c r="B131" s="144"/>
      <c r="C131" s="144"/>
      <c r="D131" s="146"/>
      <c r="E131" s="16" t="str">
        <f t="shared" si="7"/>
        <v/>
      </c>
      <c r="F131" s="143"/>
      <c r="H131" s="71"/>
      <c r="I131" s="64"/>
      <c r="J131" s="64"/>
      <c r="K131" s="64"/>
      <c r="L131" s="64"/>
      <c r="M131" s="64"/>
      <c r="N131" s="64"/>
      <c r="O131" s="64"/>
      <c r="P131" s="64"/>
      <c r="Q131" s="64"/>
    </row>
    <row r="132" spans="1:17" s="70" customFormat="1">
      <c r="A132" s="143">
        <v>121</v>
      </c>
      <c r="B132" s="144"/>
      <c r="C132" s="144"/>
      <c r="D132" s="146"/>
      <c r="E132" s="16" t="str">
        <f t="shared" si="7"/>
        <v/>
      </c>
      <c r="F132" s="143"/>
      <c r="H132" s="71"/>
      <c r="I132" s="64"/>
      <c r="J132" s="64"/>
      <c r="K132" s="64"/>
      <c r="L132" s="64"/>
      <c r="M132" s="64"/>
      <c r="N132" s="64"/>
      <c r="O132" s="64"/>
      <c r="P132" s="64"/>
      <c r="Q132" s="64"/>
    </row>
    <row r="133" spans="1:17" s="70" customFormat="1">
      <c r="A133" s="143">
        <v>122</v>
      </c>
      <c r="B133" s="144"/>
      <c r="C133" s="144"/>
      <c r="D133" s="146"/>
      <c r="E133" s="16" t="str">
        <f t="shared" si="7"/>
        <v/>
      </c>
      <c r="F133" s="143"/>
      <c r="H133" s="71"/>
      <c r="I133" s="64"/>
      <c r="J133" s="64"/>
      <c r="K133" s="64"/>
      <c r="L133" s="64"/>
      <c r="M133" s="64"/>
      <c r="N133" s="64"/>
      <c r="O133" s="64"/>
      <c r="P133" s="64"/>
      <c r="Q133" s="64"/>
    </row>
    <row r="134" spans="1:17" s="70" customFormat="1">
      <c r="A134" s="143">
        <v>123</v>
      </c>
      <c r="B134" s="144"/>
      <c r="C134" s="144"/>
      <c r="D134" s="146"/>
      <c r="E134" s="16" t="str">
        <f t="shared" si="7"/>
        <v/>
      </c>
      <c r="F134" s="143"/>
      <c r="H134" s="71"/>
      <c r="I134" s="64"/>
      <c r="J134" s="64"/>
      <c r="K134" s="64"/>
      <c r="L134" s="64"/>
      <c r="M134" s="64"/>
      <c r="N134" s="64"/>
      <c r="O134" s="64"/>
      <c r="P134" s="64"/>
      <c r="Q134" s="64"/>
    </row>
    <row r="135" spans="1:17" s="70" customFormat="1">
      <c r="A135" s="143">
        <v>124</v>
      </c>
      <c r="B135" s="144"/>
      <c r="C135" s="144"/>
      <c r="D135" s="146"/>
      <c r="E135" s="16" t="str">
        <f t="shared" si="7"/>
        <v/>
      </c>
      <c r="F135" s="143"/>
      <c r="H135" s="71"/>
      <c r="I135" s="64"/>
      <c r="J135" s="64"/>
      <c r="K135" s="64"/>
      <c r="L135" s="64"/>
      <c r="M135" s="64"/>
      <c r="N135" s="64"/>
      <c r="O135" s="64"/>
      <c r="P135" s="64"/>
      <c r="Q135" s="64"/>
    </row>
    <row r="136" spans="1:17" s="70" customFormat="1">
      <c r="A136" s="143">
        <v>125</v>
      </c>
      <c r="B136" s="144"/>
      <c r="C136" s="144"/>
      <c r="D136" s="146"/>
      <c r="E136" s="16" t="str">
        <f t="shared" si="7"/>
        <v/>
      </c>
      <c r="F136" s="143"/>
      <c r="H136" s="71"/>
      <c r="I136" s="64"/>
      <c r="J136" s="64"/>
      <c r="K136" s="64"/>
      <c r="L136" s="64"/>
      <c r="M136" s="64"/>
      <c r="N136" s="64"/>
      <c r="O136" s="64"/>
      <c r="P136" s="64"/>
      <c r="Q136" s="64"/>
    </row>
    <row r="137" spans="1:17" s="70" customFormat="1">
      <c r="A137" s="143">
        <v>126</v>
      </c>
      <c r="B137" s="144"/>
      <c r="C137" s="144"/>
      <c r="D137" s="146"/>
      <c r="E137" s="16" t="str">
        <f t="shared" si="7"/>
        <v/>
      </c>
      <c r="F137" s="143"/>
      <c r="H137" s="71"/>
      <c r="I137" s="64"/>
      <c r="J137" s="64"/>
      <c r="K137" s="64"/>
      <c r="L137" s="64"/>
      <c r="M137" s="64"/>
      <c r="N137" s="64"/>
      <c r="O137" s="64"/>
      <c r="P137" s="64"/>
      <c r="Q137" s="64"/>
    </row>
    <row r="138" spans="1:17" s="70" customFormat="1">
      <c r="A138" s="143">
        <v>127</v>
      </c>
      <c r="B138" s="144"/>
      <c r="C138" s="144"/>
      <c r="D138" s="146"/>
      <c r="E138" s="16" t="str">
        <f t="shared" si="7"/>
        <v/>
      </c>
      <c r="F138" s="143"/>
      <c r="H138" s="71"/>
      <c r="I138" s="64"/>
      <c r="J138" s="64"/>
      <c r="K138" s="64"/>
      <c r="L138" s="64"/>
      <c r="M138" s="64"/>
      <c r="N138" s="64"/>
      <c r="O138" s="64"/>
      <c r="P138" s="64"/>
      <c r="Q138" s="64"/>
    </row>
    <row r="139" spans="1:17" s="70" customFormat="1">
      <c r="A139" s="143">
        <v>128</v>
      </c>
      <c r="B139" s="144"/>
      <c r="C139" s="144"/>
      <c r="D139" s="146"/>
      <c r="E139" s="16" t="str">
        <f t="shared" si="7"/>
        <v/>
      </c>
      <c r="F139" s="143"/>
      <c r="H139" s="71"/>
      <c r="I139" s="64"/>
      <c r="J139" s="64"/>
      <c r="K139" s="64"/>
      <c r="L139" s="64"/>
      <c r="M139" s="64"/>
      <c r="N139" s="64"/>
      <c r="O139" s="64"/>
      <c r="P139" s="64"/>
      <c r="Q139" s="64"/>
    </row>
    <row r="140" spans="1:17" s="70" customFormat="1">
      <c r="A140" s="143">
        <v>129</v>
      </c>
      <c r="B140" s="144"/>
      <c r="C140" s="144"/>
      <c r="D140" s="146"/>
      <c r="E140" s="16" t="str">
        <f t="shared" ref="E140:E203" si="11">IF(OR($B140="",$C140="",$D140&lt;an_initial,$D140&gt;an_final),"",G140*10)</f>
        <v/>
      </c>
      <c r="F140" s="143"/>
      <c r="H140" s="71"/>
      <c r="I140" s="64"/>
      <c r="J140" s="64"/>
      <c r="K140" s="64"/>
      <c r="L140" s="64"/>
      <c r="M140" s="64"/>
      <c r="N140" s="64"/>
      <c r="O140" s="64"/>
      <c r="P140" s="64"/>
      <c r="Q140" s="64"/>
    </row>
    <row r="141" spans="1:17" s="70" customFormat="1">
      <c r="A141" s="143">
        <v>130</v>
      </c>
      <c r="B141" s="144"/>
      <c r="C141" s="144"/>
      <c r="D141" s="146"/>
      <c r="E141" s="16" t="str">
        <f t="shared" si="11"/>
        <v/>
      </c>
      <c r="F141" s="143"/>
      <c r="H141" s="71"/>
      <c r="I141" s="64"/>
      <c r="J141" s="64"/>
      <c r="K141" s="64"/>
      <c r="L141" s="64"/>
      <c r="M141" s="64"/>
      <c r="N141" s="64"/>
      <c r="O141" s="64"/>
      <c r="P141" s="64"/>
      <c r="Q141" s="64"/>
    </row>
    <row r="142" spans="1:17" s="70" customFormat="1">
      <c r="A142" s="143">
        <v>131</v>
      </c>
      <c r="B142" s="144"/>
      <c r="C142" s="144"/>
      <c r="D142" s="146"/>
      <c r="E142" s="16" t="str">
        <f t="shared" si="11"/>
        <v/>
      </c>
      <c r="F142" s="143"/>
      <c r="H142" s="71"/>
      <c r="I142" s="64"/>
      <c r="J142" s="64"/>
      <c r="K142" s="64"/>
      <c r="L142" s="64"/>
      <c r="M142" s="64"/>
      <c r="N142" s="64"/>
      <c r="O142" s="64"/>
      <c r="P142" s="64"/>
      <c r="Q142" s="64"/>
    </row>
    <row r="143" spans="1:17" s="70" customFormat="1">
      <c r="A143" s="143">
        <v>132</v>
      </c>
      <c r="B143" s="144"/>
      <c r="C143" s="144"/>
      <c r="D143" s="146"/>
      <c r="E143" s="16" t="str">
        <f t="shared" si="11"/>
        <v/>
      </c>
      <c r="F143" s="143"/>
      <c r="H143" s="71"/>
      <c r="I143" s="64"/>
      <c r="J143" s="64"/>
      <c r="K143" s="64"/>
      <c r="L143" s="64"/>
      <c r="M143" s="64"/>
      <c r="N143" s="64"/>
      <c r="O143" s="64"/>
      <c r="P143" s="64"/>
      <c r="Q143" s="64"/>
    </row>
    <row r="144" spans="1:17" s="70" customFormat="1">
      <c r="A144" s="143">
        <v>133</v>
      </c>
      <c r="B144" s="144"/>
      <c r="C144" s="144"/>
      <c r="D144" s="146"/>
      <c r="E144" s="16" t="str">
        <f t="shared" si="11"/>
        <v/>
      </c>
      <c r="F144" s="143"/>
      <c r="H144" s="71"/>
      <c r="I144" s="64"/>
      <c r="J144" s="64"/>
      <c r="K144" s="64"/>
      <c r="L144" s="64"/>
      <c r="M144" s="64"/>
      <c r="N144" s="64"/>
      <c r="O144" s="64"/>
      <c r="P144" s="64"/>
      <c r="Q144" s="64"/>
    </row>
    <row r="145" spans="1:17" s="70" customFormat="1">
      <c r="A145" s="143">
        <v>134</v>
      </c>
      <c r="B145" s="144"/>
      <c r="C145" s="144"/>
      <c r="D145" s="146"/>
      <c r="E145" s="16" t="str">
        <f t="shared" si="11"/>
        <v/>
      </c>
      <c r="F145" s="143"/>
      <c r="H145" s="71"/>
      <c r="I145" s="64"/>
      <c r="J145" s="64"/>
      <c r="K145" s="64"/>
      <c r="L145" s="64"/>
      <c r="M145" s="64"/>
      <c r="N145" s="64"/>
      <c r="O145" s="64"/>
      <c r="P145" s="64"/>
      <c r="Q145" s="64"/>
    </row>
    <row r="146" spans="1:17" s="70" customFormat="1">
      <c r="A146" s="143">
        <v>135</v>
      </c>
      <c r="B146" s="144"/>
      <c r="C146" s="144"/>
      <c r="D146" s="146"/>
      <c r="E146" s="16" t="str">
        <f t="shared" si="11"/>
        <v/>
      </c>
      <c r="F146" s="143"/>
      <c r="H146" s="71"/>
      <c r="I146" s="64"/>
      <c r="J146" s="64"/>
      <c r="K146" s="64"/>
      <c r="L146" s="64"/>
      <c r="M146" s="64"/>
      <c r="N146" s="64"/>
      <c r="O146" s="64"/>
      <c r="P146" s="64"/>
      <c r="Q146" s="64"/>
    </row>
    <row r="147" spans="1:17" s="70" customFormat="1">
      <c r="A147" s="143">
        <v>136</v>
      </c>
      <c r="B147" s="144"/>
      <c r="C147" s="144"/>
      <c r="D147" s="146"/>
      <c r="E147" s="16" t="str">
        <f t="shared" si="11"/>
        <v/>
      </c>
      <c r="F147" s="143"/>
      <c r="H147" s="71"/>
      <c r="I147" s="64"/>
      <c r="J147" s="64"/>
      <c r="K147" s="64"/>
      <c r="L147" s="64"/>
      <c r="M147" s="64"/>
      <c r="N147" s="64"/>
      <c r="O147" s="64"/>
      <c r="P147" s="64"/>
      <c r="Q147" s="64"/>
    </row>
    <row r="148" spans="1:17" s="70" customFormat="1">
      <c r="A148" s="143">
        <v>137</v>
      </c>
      <c r="B148" s="144"/>
      <c r="C148" s="144"/>
      <c r="D148" s="146"/>
      <c r="E148" s="16" t="str">
        <f t="shared" si="11"/>
        <v/>
      </c>
      <c r="F148" s="143"/>
      <c r="H148" s="71"/>
      <c r="I148" s="64"/>
      <c r="J148" s="64"/>
      <c r="K148" s="64"/>
      <c r="L148" s="64"/>
      <c r="M148" s="64"/>
      <c r="N148" s="64"/>
      <c r="O148" s="64"/>
      <c r="P148" s="64"/>
      <c r="Q148" s="64"/>
    </row>
    <row r="149" spans="1:17" s="70" customFormat="1">
      <c r="A149" s="143">
        <v>138</v>
      </c>
      <c r="B149" s="144"/>
      <c r="C149" s="144"/>
      <c r="D149" s="146"/>
      <c r="E149" s="16" t="str">
        <f t="shared" si="11"/>
        <v/>
      </c>
      <c r="F149" s="143"/>
      <c r="H149" s="71"/>
      <c r="I149" s="64"/>
      <c r="J149" s="64"/>
      <c r="K149" s="64"/>
      <c r="L149" s="64"/>
      <c r="M149" s="64"/>
      <c r="N149" s="64"/>
      <c r="O149" s="64"/>
      <c r="P149" s="64"/>
      <c r="Q149" s="64"/>
    </row>
    <row r="150" spans="1:17" s="70" customFormat="1">
      <c r="A150" s="143">
        <v>139</v>
      </c>
      <c r="B150" s="144"/>
      <c r="C150" s="144"/>
      <c r="D150" s="146"/>
      <c r="E150" s="16" t="str">
        <f t="shared" si="11"/>
        <v/>
      </c>
      <c r="F150" s="143"/>
      <c r="H150" s="71"/>
      <c r="I150" s="64"/>
      <c r="J150" s="64"/>
      <c r="K150" s="64"/>
      <c r="L150" s="64"/>
      <c r="M150" s="64"/>
      <c r="N150" s="64"/>
      <c r="O150" s="64"/>
      <c r="P150" s="64"/>
      <c r="Q150" s="64"/>
    </row>
    <row r="151" spans="1:17" s="70" customFormat="1">
      <c r="A151" s="143">
        <v>140</v>
      </c>
      <c r="B151" s="144"/>
      <c r="C151" s="144"/>
      <c r="D151" s="146"/>
      <c r="E151" s="16" t="str">
        <f t="shared" si="11"/>
        <v/>
      </c>
      <c r="F151" s="143"/>
      <c r="H151" s="71"/>
      <c r="I151" s="64"/>
      <c r="J151" s="64"/>
      <c r="K151" s="64"/>
      <c r="L151" s="64"/>
      <c r="M151" s="64"/>
      <c r="N151" s="64"/>
      <c r="O151" s="64"/>
      <c r="P151" s="64"/>
      <c r="Q151" s="64"/>
    </row>
    <row r="152" spans="1:17" s="70" customFormat="1">
      <c r="A152" s="143">
        <v>141</v>
      </c>
      <c r="B152" s="144"/>
      <c r="C152" s="144"/>
      <c r="D152" s="146"/>
      <c r="E152" s="16" t="str">
        <f t="shared" si="11"/>
        <v/>
      </c>
      <c r="F152" s="143"/>
      <c r="H152" s="71"/>
      <c r="I152" s="64"/>
      <c r="J152" s="64"/>
      <c r="K152" s="64"/>
      <c r="L152" s="64"/>
      <c r="M152" s="64"/>
      <c r="N152" s="64"/>
      <c r="O152" s="64"/>
      <c r="P152" s="64"/>
      <c r="Q152" s="64"/>
    </row>
    <row r="153" spans="1:17" s="70" customFormat="1">
      <c r="A153" s="143">
        <v>142</v>
      </c>
      <c r="B153" s="144"/>
      <c r="C153" s="144"/>
      <c r="D153" s="146"/>
      <c r="E153" s="16" t="str">
        <f t="shared" si="11"/>
        <v/>
      </c>
      <c r="F153" s="143"/>
      <c r="H153" s="71"/>
      <c r="I153" s="64"/>
      <c r="J153" s="64"/>
      <c r="K153" s="64"/>
      <c r="L153" s="64"/>
      <c r="M153" s="64"/>
      <c r="N153" s="64"/>
      <c r="O153" s="64"/>
      <c r="P153" s="64"/>
      <c r="Q153" s="64"/>
    </row>
    <row r="154" spans="1:17" s="70" customFormat="1">
      <c r="A154" s="143">
        <v>143</v>
      </c>
      <c r="B154" s="144"/>
      <c r="C154" s="144"/>
      <c r="D154" s="146"/>
      <c r="E154" s="16" t="str">
        <f t="shared" si="11"/>
        <v/>
      </c>
      <c r="F154" s="143"/>
      <c r="H154" s="71"/>
      <c r="I154" s="64"/>
      <c r="J154" s="64"/>
      <c r="K154" s="64"/>
      <c r="L154" s="64"/>
      <c r="M154" s="64"/>
      <c r="N154" s="64"/>
      <c r="O154" s="64"/>
      <c r="P154" s="64"/>
      <c r="Q154" s="64"/>
    </row>
    <row r="155" spans="1:17" s="70" customFormat="1">
      <c r="A155" s="143">
        <v>144</v>
      </c>
      <c r="B155" s="144"/>
      <c r="C155" s="144"/>
      <c r="D155" s="146"/>
      <c r="E155" s="16" t="str">
        <f t="shared" si="11"/>
        <v/>
      </c>
      <c r="F155" s="143"/>
      <c r="H155" s="71"/>
      <c r="I155" s="64"/>
      <c r="J155" s="64"/>
      <c r="K155" s="64"/>
      <c r="L155" s="64"/>
      <c r="M155" s="64"/>
      <c r="N155" s="64"/>
      <c r="O155" s="64"/>
      <c r="P155" s="64"/>
      <c r="Q155" s="64"/>
    </row>
    <row r="156" spans="1:17" s="70" customFormat="1">
      <c r="A156" s="143">
        <v>145</v>
      </c>
      <c r="B156" s="144"/>
      <c r="C156" s="144"/>
      <c r="D156" s="146"/>
      <c r="E156" s="16" t="str">
        <f t="shared" si="11"/>
        <v/>
      </c>
      <c r="F156" s="143"/>
      <c r="H156" s="71"/>
      <c r="I156" s="64"/>
      <c r="J156" s="64"/>
      <c r="K156" s="64"/>
      <c r="L156" s="64"/>
      <c r="M156" s="64"/>
      <c r="N156" s="64"/>
      <c r="O156" s="64"/>
      <c r="P156" s="64"/>
      <c r="Q156" s="64"/>
    </row>
    <row r="157" spans="1:17" s="70" customFormat="1">
      <c r="A157" s="143">
        <v>146</v>
      </c>
      <c r="B157" s="144"/>
      <c r="C157" s="144"/>
      <c r="D157" s="146"/>
      <c r="E157" s="16" t="str">
        <f t="shared" si="11"/>
        <v/>
      </c>
      <c r="F157" s="143"/>
      <c r="H157" s="71"/>
      <c r="I157" s="64"/>
      <c r="J157" s="64"/>
      <c r="K157" s="64"/>
      <c r="L157" s="64"/>
      <c r="M157" s="64"/>
      <c r="N157" s="64"/>
      <c r="O157" s="64"/>
      <c r="P157" s="64"/>
      <c r="Q157" s="64"/>
    </row>
    <row r="158" spans="1:17" s="70" customFormat="1">
      <c r="A158" s="143">
        <v>147</v>
      </c>
      <c r="B158" s="144"/>
      <c r="C158" s="144"/>
      <c r="D158" s="146"/>
      <c r="E158" s="16" t="str">
        <f t="shared" si="11"/>
        <v/>
      </c>
      <c r="F158" s="143"/>
      <c r="H158" s="71"/>
      <c r="I158" s="64"/>
      <c r="J158" s="64"/>
      <c r="K158" s="64"/>
      <c r="L158" s="64"/>
      <c r="M158" s="64"/>
      <c r="N158" s="64"/>
      <c r="O158" s="64"/>
      <c r="P158" s="64"/>
      <c r="Q158" s="64"/>
    </row>
    <row r="159" spans="1:17" s="70" customFormat="1">
      <c r="A159" s="143">
        <v>148</v>
      </c>
      <c r="B159" s="144"/>
      <c r="C159" s="144"/>
      <c r="D159" s="146"/>
      <c r="E159" s="16" t="str">
        <f t="shared" si="11"/>
        <v/>
      </c>
      <c r="F159" s="143"/>
      <c r="H159" s="71"/>
      <c r="I159" s="64"/>
      <c r="J159" s="64"/>
      <c r="K159" s="64"/>
      <c r="L159" s="64"/>
      <c r="M159" s="64"/>
      <c r="N159" s="64"/>
      <c r="O159" s="64"/>
      <c r="P159" s="64"/>
      <c r="Q159" s="64"/>
    </row>
    <row r="160" spans="1:17" s="70" customFormat="1">
      <c r="A160" s="143">
        <v>149</v>
      </c>
      <c r="B160" s="144"/>
      <c r="C160" s="144"/>
      <c r="D160" s="146"/>
      <c r="E160" s="16" t="str">
        <f t="shared" si="11"/>
        <v/>
      </c>
      <c r="F160" s="143"/>
      <c r="H160" s="71"/>
      <c r="I160" s="64"/>
      <c r="J160" s="64"/>
      <c r="K160" s="64"/>
      <c r="L160" s="64"/>
      <c r="M160" s="64"/>
      <c r="N160" s="64"/>
      <c r="O160" s="64"/>
      <c r="P160" s="64"/>
      <c r="Q160" s="64"/>
    </row>
    <row r="161" spans="1:17" s="70" customFormat="1">
      <c r="A161" s="143">
        <v>150</v>
      </c>
      <c r="B161" s="144"/>
      <c r="C161" s="144"/>
      <c r="D161" s="146"/>
      <c r="E161" s="16" t="str">
        <f t="shared" si="11"/>
        <v/>
      </c>
      <c r="F161" s="143"/>
      <c r="H161" s="71"/>
      <c r="I161" s="64"/>
      <c r="J161" s="64"/>
      <c r="K161" s="64"/>
      <c r="L161" s="64"/>
      <c r="M161" s="64"/>
      <c r="N161" s="64"/>
      <c r="O161" s="64"/>
      <c r="P161" s="64"/>
      <c r="Q161" s="64"/>
    </row>
    <row r="162" spans="1:17" s="70" customFormat="1">
      <c r="A162" s="143">
        <v>151</v>
      </c>
      <c r="B162" s="144"/>
      <c r="C162" s="144"/>
      <c r="D162" s="146"/>
      <c r="E162" s="16" t="str">
        <f t="shared" si="11"/>
        <v/>
      </c>
      <c r="F162" s="143"/>
      <c r="H162" s="71"/>
      <c r="I162" s="64"/>
      <c r="J162" s="64"/>
      <c r="K162" s="64"/>
      <c r="L162" s="64"/>
      <c r="M162" s="64"/>
      <c r="N162" s="64"/>
      <c r="O162" s="64"/>
      <c r="P162" s="64"/>
      <c r="Q162" s="64"/>
    </row>
    <row r="163" spans="1:17" s="70" customFormat="1">
      <c r="A163" s="143">
        <v>152</v>
      </c>
      <c r="B163" s="144"/>
      <c r="C163" s="144"/>
      <c r="D163" s="146"/>
      <c r="E163" s="16" t="str">
        <f t="shared" si="11"/>
        <v/>
      </c>
      <c r="F163" s="143"/>
      <c r="H163" s="71"/>
      <c r="I163" s="64"/>
      <c r="J163" s="64"/>
      <c r="K163" s="64"/>
      <c r="L163" s="64"/>
      <c r="M163" s="64"/>
      <c r="N163" s="64"/>
      <c r="O163" s="64"/>
      <c r="P163" s="64"/>
      <c r="Q163" s="64"/>
    </row>
    <row r="164" spans="1:17" s="70" customFormat="1">
      <c r="A164" s="143">
        <v>153</v>
      </c>
      <c r="B164" s="144"/>
      <c r="C164" s="144"/>
      <c r="D164" s="146"/>
      <c r="E164" s="16" t="str">
        <f t="shared" si="11"/>
        <v/>
      </c>
      <c r="F164" s="143"/>
      <c r="H164" s="71"/>
      <c r="I164" s="64"/>
      <c r="J164" s="64"/>
      <c r="K164" s="64"/>
      <c r="L164" s="64"/>
      <c r="M164" s="64"/>
      <c r="N164" s="64"/>
      <c r="O164" s="64"/>
      <c r="P164" s="64"/>
      <c r="Q164" s="64"/>
    </row>
    <row r="165" spans="1:17" s="70" customFormat="1">
      <c r="A165" s="143">
        <v>154</v>
      </c>
      <c r="B165" s="144"/>
      <c r="C165" s="144"/>
      <c r="D165" s="146"/>
      <c r="E165" s="16" t="str">
        <f t="shared" si="11"/>
        <v/>
      </c>
      <c r="F165" s="143"/>
      <c r="H165" s="71"/>
      <c r="I165" s="64"/>
      <c r="J165" s="64"/>
      <c r="K165" s="64"/>
      <c r="L165" s="64"/>
      <c r="M165" s="64"/>
      <c r="N165" s="64"/>
      <c r="O165" s="64"/>
      <c r="P165" s="64"/>
      <c r="Q165" s="64"/>
    </row>
    <row r="166" spans="1:17" s="70" customFormat="1">
      <c r="A166" s="143">
        <v>155</v>
      </c>
      <c r="B166" s="144"/>
      <c r="C166" s="144"/>
      <c r="D166" s="146"/>
      <c r="E166" s="16" t="str">
        <f t="shared" si="11"/>
        <v/>
      </c>
      <c r="F166" s="143"/>
      <c r="H166" s="71"/>
      <c r="I166" s="64"/>
      <c r="J166" s="64"/>
      <c r="K166" s="64"/>
      <c r="L166" s="64"/>
      <c r="M166" s="64"/>
      <c r="N166" s="64"/>
      <c r="O166" s="64"/>
      <c r="P166" s="64"/>
      <c r="Q166" s="64"/>
    </row>
    <row r="167" spans="1:17" s="70" customFormat="1">
      <c r="A167" s="143">
        <v>156</v>
      </c>
      <c r="B167" s="144"/>
      <c r="C167" s="144"/>
      <c r="D167" s="146"/>
      <c r="E167" s="16" t="str">
        <f t="shared" si="11"/>
        <v/>
      </c>
      <c r="F167" s="143"/>
      <c r="H167" s="71"/>
      <c r="I167" s="64"/>
      <c r="J167" s="64"/>
      <c r="K167" s="64"/>
      <c r="L167" s="64"/>
      <c r="M167" s="64"/>
      <c r="N167" s="64"/>
      <c r="O167" s="64"/>
      <c r="P167" s="64"/>
      <c r="Q167" s="64"/>
    </row>
    <row r="168" spans="1:17" s="70" customFormat="1">
      <c r="A168" s="143">
        <v>157</v>
      </c>
      <c r="B168" s="144"/>
      <c r="C168" s="144"/>
      <c r="D168" s="146"/>
      <c r="E168" s="16" t="str">
        <f t="shared" si="11"/>
        <v/>
      </c>
      <c r="F168" s="143"/>
      <c r="H168" s="71"/>
      <c r="I168" s="64"/>
      <c r="J168" s="64"/>
      <c r="K168" s="64"/>
      <c r="L168" s="64"/>
      <c r="M168" s="64"/>
      <c r="N168" s="64"/>
      <c r="O168" s="64"/>
      <c r="P168" s="64"/>
      <c r="Q168" s="64"/>
    </row>
    <row r="169" spans="1:17" s="70" customFormat="1">
      <c r="A169" s="143">
        <v>158</v>
      </c>
      <c r="B169" s="144"/>
      <c r="C169" s="144"/>
      <c r="D169" s="146"/>
      <c r="E169" s="16" t="str">
        <f t="shared" si="11"/>
        <v/>
      </c>
      <c r="F169" s="143"/>
      <c r="H169" s="71"/>
      <c r="I169" s="64"/>
      <c r="J169" s="64"/>
      <c r="K169" s="64"/>
      <c r="L169" s="64"/>
      <c r="M169" s="64"/>
      <c r="N169" s="64"/>
      <c r="O169" s="64"/>
      <c r="P169" s="64"/>
      <c r="Q169" s="64"/>
    </row>
    <row r="170" spans="1:17" s="70" customFormat="1">
      <c r="A170" s="143">
        <v>159</v>
      </c>
      <c r="B170" s="144"/>
      <c r="C170" s="144"/>
      <c r="D170" s="146"/>
      <c r="E170" s="16" t="str">
        <f t="shared" si="11"/>
        <v/>
      </c>
      <c r="F170" s="143"/>
      <c r="H170" s="71"/>
      <c r="I170" s="64"/>
      <c r="J170" s="64"/>
      <c r="K170" s="64"/>
      <c r="L170" s="64"/>
      <c r="M170" s="64"/>
      <c r="N170" s="64"/>
      <c r="O170" s="64"/>
      <c r="P170" s="64"/>
      <c r="Q170" s="64"/>
    </row>
    <row r="171" spans="1:17" s="70" customFormat="1">
      <c r="A171" s="143">
        <v>160</v>
      </c>
      <c r="B171" s="144"/>
      <c r="C171" s="144"/>
      <c r="D171" s="146"/>
      <c r="E171" s="16" t="str">
        <f t="shared" si="11"/>
        <v/>
      </c>
      <c r="F171" s="143"/>
      <c r="H171" s="71"/>
      <c r="I171" s="64"/>
      <c r="J171" s="64"/>
      <c r="K171" s="64"/>
      <c r="L171" s="64"/>
      <c r="M171" s="64"/>
      <c r="N171" s="64"/>
      <c r="O171" s="64"/>
      <c r="P171" s="64"/>
      <c r="Q171" s="64"/>
    </row>
    <row r="172" spans="1:17" s="70" customFormat="1">
      <c r="A172" s="143">
        <v>161</v>
      </c>
      <c r="B172" s="144"/>
      <c r="C172" s="144"/>
      <c r="D172" s="146"/>
      <c r="E172" s="16" t="str">
        <f t="shared" si="11"/>
        <v/>
      </c>
      <c r="F172" s="143"/>
      <c r="H172" s="71"/>
      <c r="I172" s="64"/>
      <c r="J172" s="64"/>
      <c r="K172" s="64"/>
      <c r="L172" s="64"/>
      <c r="M172" s="64"/>
      <c r="N172" s="64"/>
      <c r="O172" s="64"/>
      <c r="P172" s="64"/>
      <c r="Q172" s="64"/>
    </row>
    <row r="173" spans="1:17" s="70" customFormat="1">
      <c r="A173" s="143">
        <v>162</v>
      </c>
      <c r="B173" s="144"/>
      <c r="C173" s="144"/>
      <c r="D173" s="146"/>
      <c r="E173" s="16" t="str">
        <f t="shared" si="11"/>
        <v/>
      </c>
      <c r="F173" s="143"/>
      <c r="H173" s="71"/>
      <c r="I173" s="64"/>
      <c r="J173" s="64"/>
      <c r="K173" s="64"/>
      <c r="L173" s="64"/>
      <c r="M173" s="64"/>
      <c r="N173" s="64"/>
      <c r="O173" s="64"/>
      <c r="P173" s="64"/>
      <c r="Q173" s="64"/>
    </row>
    <row r="174" spans="1:17" s="70" customFormat="1">
      <c r="A174" s="143">
        <v>163</v>
      </c>
      <c r="B174" s="144"/>
      <c r="C174" s="144"/>
      <c r="D174" s="146"/>
      <c r="E174" s="16" t="str">
        <f t="shared" si="11"/>
        <v/>
      </c>
      <c r="F174" s="143"/>
      <c r="H174" s="71"/>
      <c r="I174" s="64"/>
      <c r="J174" s="64"/>
      <c r="K174" s="64"/>
      <c r="L174" s="64"/>
      <c r="M174" s="64"/>
      <c r="N174" s="64"/>
      <c r="O174" s="64"/>
      <c r="P174" s="64"/>
      <c r="Q174" s="64"/>
    </row>
    <row r="175" spans="1:17" s="70" customFormat="1">
      <c r="A175" s="143">
        <v>164</v>
      </c>
      <c r="B175" s="144"/>
      <c r="C175" s="144"/>
      <c r="D175" s="146"/>
      <c r="E175" s="16" t="str">
        <f t="shared" si="11"/>
        <v/>
      </c>
      <c r="F175" s="143"/>
      <c r="H175" s="71"/>
      <c r="I175" s="64"/>
      <c r="J175" s="64"/>
      <c r="K175" s="64"/>
      <c r="L175" s="64"/>
      <c r="M175" s="64"/>
      <c r="N175" s="64"/>
      <c r="O175" s="64"/>
      <c r="P175" s="64"/>
      <c r="Q175" s="64"/>
    </row>
    <row r="176" spans="1:17" s="70" customFormat="1">
      <c r="A176" s="143">
        <v>165</v>
      </c>
      <c r="B176" s="144"/>
      <c r="C176" s="144"/>
      <c r="D176" s="146"/>
      <c r="E176" s="16" t="str">
        <f t="shared" si="11"/>
        <v/>
      </c>
      <c r="F176" s="143"/>
      <c r="H176" s="71"/>
      <c r="I176" s="64"/>
      <c r="J176" s="64"/>
      <c r="K176" s="64"/>
      <c r="L176" s="64"/>
      <c r="M176" s="64"/>
      <c r="N176" s="64"/>
      <c r="O176" s="64"/>
      <c r="P176" s="64"/>
      <c r="Q176" s="64"/>
    </row>
    <row r="177" spans="1:17" s="70" customFormat="1">
      <c r="A177" s="143">
        <v>166</v>
      </c>
      <c r="B177" s="144"/>
      <c r="C177" s="144"/>
      <c r="D177" s="146"/>
      <c r="E177" s="16" t="str">
        <f t="shared" si="11"/>
        <v/>
      </c>
      <c r="F177" s="143"/>
      <c r="H177" s="71"/>
      <c r="I177" s="64"/>
      <c r="J177" s="64"/>
      <c r="K177" s="64"/>
      <c r="L177" s="64"/>
      <c r="M177" s="64"/>
      <c r="N177" s="64"/>
      <c r="O177" s="64"/>
      <c r="P177" s="64"/>
      <c r="Q177" s="64"/>
    </row>
    <row r="178" spans="1:17" s="70" customFormat="1">
      <c r="A178" s="143">
        <v>167</v>
      </c>
      <c r="B178" s="144"/>
      <c r="C178" s="144"/>
      <c r="D178" s="146"/>
      <c r="E178" s="16" t="str">
        <f t="shared" si="11"/>
        <v/>
      </c>
      <c r="F178" s="143"/>
      <c r="H178" s="71"/>
      <c r="I178" s="64"/>
      <c r="J178" s="64"/>
      <c r="K178" s="64"/>
      <c r="L178" s="64"/>
      <c r="M178" s="64"/>
      <c r="N178" s="64"/>
      <c r="O178" s="64"/>
      <c r="P178" s="64"/>
      <c r="Q178" s="64"/>
    </row>
    <row r="179" spans="1:17" s="70" customFormat="1">
      <c r="A179" s="143">
        <v>168</v>
      </c>
      <c r="B179" s="144"/>
      <c r="C179" s="144"/>
      <c r="D179" s="146"/>
      <c r="E179" s="16" t="str">
        <f t="shared" si="11"/>
        <v/>
      </c>
      <c r="F179" s="143"/>
      <c r="H179" s="71"/>
      <c r="I179" s="64"/>
      <c r="J179" s="64"/>
      <c r="K179" s="64"/>
      <c r="L179" s="64"/>
      <c r="M179" s="64"/>
      <c r="N179" s="64"/>
      <c r="O179" s="64"/>
      <c r="P179" s="64"/>
      <c r="Q179" s="64"/>
    </row>
    <row r="180" spans="1:17" s="70" customFormat="1">
      <c r="A180" s="143">
        <v>169</v>
      </c>
      <c r="B180" s="144"/>
      <c r="C180" s="144"/>
      <c r="D180" s="146"/>
      <c r="E180" s="16" t="str">
        <f t="shared" si="11"/>
        <v/>
      </c>
      <c r="F180" s="143"/>
      <c r="H180" s="71"/>
      <c r="I180" s="64"/>
      <c r="J180" s="64"/>
      <c r="K180" s="64"/>
      <c r="L180" s="64"/>
      <c r="M180" s="64"/>
      <c r="N180" s="64"/>
      <c r="O180" s="64"/>
      <c r="P180" s="64"/>
      <c r="Q180" s="64"/>
    </row>
    <row r="181" spans="1:17" s="70" customFormat="1">
      <c r="A181" s="143">
        <v>170</v>
      </c>
      <c r="B181" s="144"/>
      <c r="C181" s="144"/>
      <c r="D181" s="146"/>
      <c r="E181" s="16" t="str">
        <f t="shared" si="11"/>
        <v/>
      </c>
      <c r="F181" s="143"/>
      <c r="H181" s="71"/>
      <c r="I181" s="64"/>
      <c r="J181" s="64"/>
      <c r="K181" s="64"/>
      <c r="L181" s="64"/>
      <c r="M181" s="64"/>
      <c r="N181" s="64"/>
      <c r="O181" s="64"/>
      <c r="P181" s="64"/>
      <c r="Q181" s="64"/>
    </row>
    <row r="182" spans="1:17" s="70" customFormat="1">
      <c r="A182" s="143">
        <v>171</v>
      </c>
      <c r="B182" s="144"/>
      <c r="C182" s="144"/>
      <c r="D182" s="146"/>
      <c r="E182" s="16" t="str">
        <f t="shared" si="11"/>
        <v/>
      </c>
      <c r="F182" s="143"/>
      <c r="H182" s="71"/>
      <c r="I182" s="64"/>
      <c r="J182" s="64"/>
      <c r="K182" s="64"/>
      <c r="L182" s="64"/>
      <c r="M182" s="64"/>
      <c r="N182" s="64"/>
      <c r="O182" s="64"/>
      <c r="P182" s="64"/>
      <c r="Q182" s="64"/>
    </row>
    <row r="183" spans="1:17" s="70" customFormat="1">
      <c r="A183" s="143">
        <v>172</v>
      </c>
      <c r="B183" s="144"/>
      <c r="C183" s="144"/>
      <c r="D183" s="146"/>
      <c r="E183" s="16" t="str">
        <f t="shared" si="11"/>
        <v/>
      </c>
      <c r="F183" s="143"/>
      <c r="H183" s="71"/>
      <c r="I183" s="64"/>
      <c r="J183" s="64"/>
      <c r="K183" s="64"/>
      <c r="L183" s="64"/>
      <c r="M183" s="64"/>
      <c r="N183" s="64"/>
      <c r="O183" s="64"/>
      <c r="P183" s="64"/>
      <c r="Q183" s="64"/>
    </row>
    <row r="184" spans="1:17" s="70" customFormat="1">
      <c r="A184" s="143">
        <v>173</v>
      </c>
      <c r="B184" s="144"/>
      <c r="C184" s="144"/>
      <c r="D184" s="146"/>
      <c r="E184" s="16" t="str">
        <f t="shared" si="11"/>
        <v/>
      </c>
      <c r="F184" s="143"/>
      <c r="H184" s="71"/>
      <c r="I184" s="64"/>
      <c r="J184" s="64"/>
      <c r="K184" s="64"/>
      <c r="L184" s="64"/>
      <c r="M184" s="64"/>
      <c r="N184" s="64"/>
      <c r="O184" s="64"/>
      <c r="P184" s="64"/>
      <c r="Q184" s="64"/>
    </row>
    <row r="185" spans="1:17" s="70" customFormat="1">
      <c r="A185" s="143">
        <v>174</v>
      </c>
      <c r="B185" s="144"/>
      <c r="C185" s="144"/>
      <c r="D185" s="146"/>
      <c r="E185" s="16" t="str">
        <f t="shared" si="11"/>
        <v/>
      </c>
      <c r="F185" s="143"/>
      <c r="H185" s="71"/>
      <c r="I185" s="64"/>
      <c r="J185" s="64"/>
      <c r="K185" s="64"/>
      <c r="L185" s="64"/>
      <c r="M185" s="64"/>
      <c r="N185" s="64"/>
      <c r="O185" s="64"/>
      <c r="P185" s="64"/>
      <c r="Q185" s="64"/>
    </row>
    <row r="186" spans="1:17" s="70" customFormat="1">
      <c r="A186" s="143">
        <v>175</v>
      </c>
      <c r="B186" s="144"/>
      <c r="C186" s="144"/>
      <c r="D186" s="146"/>
      <c r="E186" s="16" t="str">
        <f t="shared" si="11"/>
        <v/>
      </c>
      <c r="F186" s="143"/>
      <c r="H186" s="71"/>
      <c r="I186" s="64"/>
      <c r="J186" s="64"/>
      <c r="K186" s="64"/>
      <c r="L186" s="64"/>
      <c r="M186" s="64"/>
      <c r="N186" s="64"/>
      <c r="O186" s="64"/>
      <c r="P186" s="64"/>
      <c r="Q186" s="64"/>
    </row>
    <row r="187" spans="1:17" s="70" customFormat="1">
      <c r="A187" s="143">
        <v>176</v>
      </c>
      <c r="B187" s="144"/>
      <c r="C187" s="144"/>
      <c r="D187" s="146"/>
      <c r="E187" s="16" t="str">
        <f t="shared" si="11"/>
        <v/>
      </c>
      <c r="F187" s="143"/>
      <c r="H187" s="71"/>
      <c r="I187" s="64"/>
      <c r="J187" s="64"/>
      <c r="K187" s="64"/>
      <c r="L187" s="64"/>
      <c r="M187" s="64"/>
      <c r="N187" s="64"/>
      <c r="O187" s="64"/>
      <c r="P187" s="64"/>
      <c r="Q187" s="64"/>
    </row>
    <row r="188" spans="1:17" s="70" customFormat="1">
      <c r="A188" s="143">
        <v>177</v>
      </c>
      <c r="B188" s="144"/>
      <c r="C188" s="144"/>
      <c r="D188" s="146"/>
      <c r="E188" s="16" t="str">
        <f t="shared" si="11"/>
        <v/>
      </c>
      <c r="F188" s="143"/>
      <c r="H188" s="71"/>
      <c r="I188" s="64"/>
      <c r="J188" s="64"/>
      <c r="K188" s="64"/>
      <c r="L188" s="64"/>
      <c r="M188" s="64"/>
      <c r="N188" s="64"/>
      <c r="O188" s="64"/>
      <c r="P188" s="64"/>
      <c r="Q188" s="64"/>
    </row>
    <row r="189" spans="1:17" s="70" customFormat="1">
      <c r="A189" s="143">
        <v>178</v>
      </c>
      <c r="B189" s="144"/>
      <c r="C189" s="144"/>
      <c r="D189" s="146"/>
      <c r="E189" s="16" t="str">
        <f t="shared" si="11"/>
        <v/>
      </c>
      <c r="F189" s="143"/>
      <c r="H189" s="71"/>
      <c r="I189" s="64"/>
      <c r="J189" s="64"/>
      <c r="K189" s="64"/>
      <c r="L189" s="64"/>
      <c r="M189" s="64"/>
      <c r="N189" s="64"/>
      <c r="O189" s="64"/>
      <c r="P189" s="64"/>
      <c r="Q189" s="64"/>
    </row>
    <row r="190" spans="1:17" s="70" customFormat="1">
      <c r="A190" s="143">
        <v>179</v>
      </c>
      <c r="B190" s="144"/>
      <c r="C190" s="144"/>
      <c r="D190" s="146"/>
      <c r="E190" s="16" t="str">
        <f t="shared" si="11"/>
        <v/>
      </c>
      <c r="F190" s="143"/>
      <c r="H190" s="71"/>
      <c r="I190" s="64"/>
      <c r="J190" s="64"/>
      <c r="K190" s="64"/>
      <c r="L190" s="64"/>
      <c r="M190" s="64"/>
      <c r="N190" s="64"/>
      <c r="O190" s="64"/>
      <c r="P190" s="64"/>
      <c r="Q190" s="64"/>
    </row>
    <row r="191" spans="1:17" s="70" customFormat="1">
      <c r="A191" s="143">
        <v>180</v>
      </c>
      <c r="B191" s="144"/>
      <c r="C191" s="144"/>
      <c r="D191" s="146"/>
      <c r="E191" s="16" t="str">
        <f t="shared" si="11"/>
        <v/>
      </c>
      <c r="F191" s="143"/>
      <c r="H191" s="71"/>
      <c r="I191" s="64"/>
      <c r="J191" s="64"/>
      <c r="K191" s="64"/>
      <c r="L191" s="64"/>
      <c r="M191" s="64"/>
      <c r="N191" s="64"/>
      <c r="O191" s="64"/>
      <c r="P191" s="64"/>
      <c r="Q191" s="64"/>
    </row>
    <row r="192" spans="1:17" s="70" customFormat="1">
      <c r="A192" s="143">
        <v>181</v>
      </c>
      <c r="B192" s="144"/>
      <c r="C192" s="144"/>
      <c r="D192" s="146"/>
      <c r="E192" s="16" t="str">
        <f t="shared" si="11"/>
        <v/>
      </c>
      <c r="F192" s="143"/>
      <c r="H192" s="71"/>
      <c r="I192" s="64"/>
      <c r="J192" s="64"/>
      <c r="K192" s="64"/>
      <c r="L192" s="64"/>
      <c r="M192" s="64"/>
      <c r="N192" s="64"/>
      <c r="O192" s="64"/>
      <c r="P192" s="64"/>
      <c r="Q192" s="64"/>
    </row>
    <row r="193" spans="1:17" s="70" customFormat="1">
      <c r="A193" s="143">
        <v>182</v>
      </c>
      <c r="B193" s="144"/>
      <c r="C193" s="144"/>
      <c r="D193" s="146"/>
      <c r="E193" s="16" t="str">
        <f t="shared" si="11"/>
        <v/>
      </c>
      <c r="F193" s="143"/>
      <c r="H193" s="71"/>
      <c r="I193" s="64"/>
      <c r="J193" s="64"/>
      <c r="K193" s="64"/>
      <c r="L193" s="64"/>
      <c r="M193" s="64"/>
      <c r="N193" s="64"/>
      <c r="O193" s="64"/>
      <c r="P193" s="64"/>
      <c r="Q193" s="64"/>
    </row>
    <row r="194" spans="1:17" s="70" customFormat="1">
      <c r="A194" s="143">
        <v>183</v>
      </c>
      <c r="B194" s="144"/>
      <c r="C194" s="144"/>
      <c r="D194" s="146"/>
      <c r="E194" s="16" t="str">
        <f t="shared" si="11"/>
        <v/>
      </c>
      <c r="F194" s="143"/>
      <c r="H194" s="71"/>
      <c r="I194" s="64"/>
      <c r="J194" s="64"/>
      <c r="K194" s="64"/>
      <c r="L194" s="64"/>
      <c r="M194" s="64"/>
      <c r="N194" s="64"/>
      <c r="O194" s="64"/>
      <c r="P194" s="64"/>
      <c r="Q194" s="64"/>
    </row>
    <row r="195" spans="1:17" s="70" customFormat="1">
      <c r="A195" s="143">
        <v>184</v>
      </c>
      <c r="B195" s="144"/>
      <c r="C195" s="144"/>
      <c r="D195" s="146"/>
      <c r="E195" s="16" t="str">
        <f t="shared" si="11"/>
        <v/>
      </c>
      <c r="F195" s="143"/>
      <c r="H195" s="71"/>
      <c r="I195" s="64"/>
      <c r="J195" s="64"/>
      <c r="K195" s="64"/>
      <c r="L195" s="64"/>
      <c r="M195" s="64"/>
      <c r="N195" s="64"/>
      <c r="O195" s="64"/>
      <c r="P195" s="64"/>
      <c r="Q195" s="64"/>
    </row>
    <row r="196" spans="1:17" s="70" customFormat="1">
      <c r="A196" s="143">
        <v>185</v>
      </c>
      <c r="B196" s="144"/>
      <c r="C196" s="144"/>
      <c r="D196" s="146"/>
      <c r="E196" s="16" t="str">
        <f t="shared" si="11"/>
        <v/>
      </c>
      <c r="F196" s="143"/>
      <c r="H196" s="71"/>
      <c r="I196" s="64"/>
      <c r="J196" s="64"/>
      <c r="K196" s="64"/>
      <c r="L196" s="64"/>
      <c r="M196" s="64"/>
      <c r="N196" s="64"/>
      <c r="O196" s="64"/>
      <c r="P196" s="64"/>
      <c r="Q196" s="64"/>
    </row>
    <row r="197" spans="1:17" s="70" customFormat="1">
      <c r="A197" s="143">
        <v>186</v>
      </c>
      <c r="B197" s="144"/>
      <c r="C197" s="144"/>
      <c r="D197" s="146"/>
      <c r="E197" s="16" t="str">
        <f t="shared" si="11"/>
        <v/>
      </c>
      <c r="F197" s="143"/>
      <c r="H197" s="71"/>
      <c r="I197" s="64"/>
      <c r="J197" s="64"/>
      <c r="K197" s="64"/>
      <c r="L197" s="64"/>
      <c r="M197" s="64"/>
      <c r="N197" s="64"/>
      <c r="O197" s="64"/>
      <c r="P197" s="64"/>
      <c r="Q197" s="64"/>
    </row>
    <row r="198" spans="1:17" s="70" customFormat="1">
      <c r="A198" s="143">
        <v>187</v>
      </c>
      <c r="B198" s="144"/>
      <c r="C198" s="144"/>
      <c r="D198" s="146"/>
      <c r="E198" s="16" t="str">
        <f t="shared" si="11"/>
        <v/>
      </c>
      <c r="F198" s="143"/>
      <c r="H198" s="71"/>
      <c r="I198" s="64"/>
      <c r="J198" s="64"/>
      <c r="K198" s="64"/>
      <c r="L198" s="64"/>
      <c r="M198" s="64"/>
      <c r="N198" s="64"/>
      <c r="O198" s="64"/>
      <c r="P198" s="64"/>
      <c r="Q198" s="64"/>
    </row>
    <row r="199" spans="1:17" s="70" customFormat="1">
      <c r="A199" s="143">
        <v>188</v>
      </c>
      <c r="B199" s="144"/>
      <c r="C199" s="144"/>
      <c r="D199" s="146"/>
      <c r="E199" s="16" t="str">
        <f t="shared" si="11"/>
        <v/>
      </c>
      <c r="F199" s="143"/>
      <c r="H199" s="71"/>
      <c r="I199" s="64"/>
      <c r="J199" s="64"/>
      <c r="K199" s="64"/>
      <c r="L199" s="64"/>
      <c r="M199" s="64"/>
      <c r="N199" s="64"/>
      <c r="O199" s="64"/>
      <c r="P199" s="64"/>
      <c r="Q199" s="64"/>
    </row>
    <row r="200" spans="1:17" s="70" customFormat="1">
      <c r="A200" s="143">
        <v>189</v>
      </c>
      <c r="B200" s="144"/>
      <c r="C200" s="144"/>
      <c r="D200" s="146"/>
      <c r="E200" s="16" t="str">
        <f t="shared" si="11"/>
        <v/>
      </c>
      <c r="F200" s="143"/>
      <c r="H200" s="71"/>
      <c r="I200" s="64"/>
      <c r="J200" s="64"/>
      <c r="K200" s="64"/>
      <c r="L200" s="64"/>
      <c r="M200" s="64"/>
      <c r="N200" s="64"/>
      <c r="O200" s="64"/>
      <c r="P200" s="64"/>
      <c r="Q200" s="64"/>
    </row>
    <row r="201" spans="1:17" s="70" customFormat="1">
      <c r="A201" s="143">
        <v>190</v>
      </c>
      <c r="B201" s="144"/>
      <c r="C201" s="144"/>
      <c r="D201" s="146"/>
      <c r="E201" s="16" t="str">
        <f t="shared" si="11"/>
        <v/>
      </c>
      <c r="F201" s="143"/>
      <c r="H201" s="71"/>
      <c r="I201" s="64"/>
      <c r="J201" s="64"/>
      <c r="K201" s="64"/>
      <c r="L201" s="64"/>
      <c r="M201" s="64"/>
      <c r="N201" s="64"/>
      <c r="O201" s="64"/>
      <c r="P201" s="64"/>
      <c r="Q201" s="64"/>
    </row>
    <row r="202" spans="1:17" s="70" customFormat="1">
      <c r="A202" s="143">
        <v>191</v>
      </c>
      <c r="B202" s="144"/>
      <c r="C202" s="144"/>
      <c r="D202" s="146"/>
      <c r="E202" s="16" t="str">
        <f t="shared" si="11"/>
        <v/>
      </c>
      <c r="F202" s="143"/>
      <c r="H202" s="71"/>
      <c r="I202" s="64"/>
      <c r="J202" s="64"/>
      <c r="K202" s="64"/>
      <c r="L202" s="64"/>
      <c r="M202" s="64"/>
      <c r="N202" s="64"/>
      <c r="O202" s="64"/>
      <c r="P202" s="64"/>
      <c r="Q202" s="64"/>
    </row>
    <row r="203" spans="1:17" s="70" customFormat="1">
      <c r="A203" s="143">
        <v>192</v>
      </c>
      <c r="B203" s="144"/>
      <c r="C203" s="144"/>
      <c r="D203" s="146"/>
      <c r="E203" s="16" t="str">
        <f t="shared" si="11"/>
        <v/>
      </c>
      <c r="F203" s="143"/>
      <c r="H203" s="71"/>
      <c r="I203" s="64"/>
      <c r="J203" s="64"/>
      <c r="K203" s="64"/>
      <c r="L203" s="64"/>
      <c r="M203" s="64"/>
      <c r="N203" s="64"/>
      <c r="O203" s="64"/>
      <c r="P203" s="64"/>
      <c r="Q203" s="64"/>
    </row>
    <row r="204" spans="1:17" s="70" customFormat="1">
      <c r="A204" s="143">
        <v>193</v>
      </c>
      <c r="B204" s="144"/>
      <c r="C204" s="144"/>
      <c r="D204" s="146"/>
      <c r="E204" s="16" t="str">
        <f t="shared" ref="E204:E261" si="12">IF(OR($B204="",$C204="",$D204&lt;an_initial,$D204&gt;an_final),"",G204*10)</f>
        <v/>
      </c>
      <c r="F204" s="143"/>
      <c r="H204" s="71"/>
      <c r="I204" s="64"/>
      <c r="J204" s="64"/>
      <c r="K204" s="64"/>
      <c r="L204" s="64"/>
      <c r="M204" s="64"/>
      <c r="N204" s="64"/>
      <c r="O204" s="64"/>
      <c r="P204" s="64"/>
      <c r="Q204" s="64"/>
    </row>
    <row r="205" spans="1:17" s="70" customFormat="1">
      <c r="A205" s="143">
        <v>194</v>
      </c>
      <c r="B205" s="144"/>
      <c r="C205" s="144"/>
      <c r="D205" s="146"/>
      <c r="E205" s="16" t="str">
        <f t="shared" si="12"/>
        <v/>
      </c>
      <c r="F205" s="143"/>
      <c r="H205" s="71"/>
      <c r="I205" s="64"/>
      <c r="J205" s="64"/>
      <c r="K205" s="64"/>
      <c r="L205" s="64"/>
      <c r="M205" s="64"/>
      <c r="N205" s="64"/>
      <c r="O205" s="64"/>
      <c r="P205" s="64"/>
      <c r="Q205" s="64"/>
    </row>
    <row r="206" spans="1:17" s="70" customFormat="1">
      <c r="A206" s="143">
        <v>195</v>
      </c>
      <c r="B206" s="144"/>
      <c r="C206" s="144"/>
      <c r="D206" s="146"/>
      <c r="E206" s="16" t="str">
        <f t="shared" si="12"/>
        <v/>
      </c>
      <c r="F206" s="143"/>
      <c r="H206" s="71"/>
      <c r="I206" s="64"/>
      <c r="J206" s="64"/>
      <c r="K206" s="64"/>
      <c r="L206" s="64"/>
      <c r="M206" s="64"/>
      <c r="N206" s="64"/>
      <c r="O206" s="64"/>
      <c r="P206" s="64"/>
      <c r="Q206" s="64"/>
    </row>
    <row r="207" spans="1:17" s="70" customFormat="1">
      <c r="A207" s="143">
        <v>196</v>
      </c>
      <c r="B207" s="144"/>
      <c r="C207" s="144"/>
      <c r="D207" s="146"/>
      <c r="E207" s="16" t="str">
        <f t="shared" si="12"/>
        <v/>
      </c>
      <c r="F207" s="143"/>
      <c r="H207" s="71"/>
      <c r="I207" s="64"/>
      <c r="J207" s="64"/>
      <c r="K207" s="64"/>
      <c r="L207" s="64"/>
      <c r="M207" s="64"/>
      <c r="N207" s="64"/>
      <c r="O207" s="64"/>
      <c r="P207" s="64"/>
      <c r="Q207" s="64"/>
    </row>
    <row r="208" spans="1:17" s="70" customFormat="1">
      <c r="A208" s="143">
        <v>197</v>
      </c>
      <c r="B208" s="144"/>
      <c r="C208" s="144"/>
      <c r="D208" s="146"/>
      <c r="E208" s="16" t="str">
        <f t="shared" si="12"/>
        <v/>
      </c>
      <c r="F208" s="143"/>
      <c r="H208" s="71"/>
      <c r="I208" s="64"/>
      <c r="J208" s="64"/>
      <c r="K208" s="64"/>
      <c r="L208" s="64"/>
      <c r="M208" s="64"/>
      <c r="N208" s="64"/>
      <c r="O208" s="64"/>
      <c r="P208" s="64"/>
      <c r="Q208" s="64"/>
    </row>
    <row r="209" spans="1:17" s="70" customFormat="1">
      <c r="A209" s="143">
        <v>198</v>
      </c>
      <c r="B209" s="144"/>
      <c r="C209" s="144"/>
      <c r="D209" s="146"/>
      <c r="E209" s="16" t="str">
        <f t="shared" si="12"/>
        <v/>
      </c>
      <c r="F209" s="143"/>
      <c r="H209" s="71"/>
      <c r="I209" s="64"/>
      <c r="J209" s="64"/>
      <c r="K209" s="64"/>
      <c r="L209" s="64"/>
      <c r="M209" s="64"/>
      <c r="N209" s="64"/>
      <c r="O209" s="64"/>
      <c r="P209" s="64"/>
      <c r="Q209" s="64"/>
    </row>
    <row r="210" spans="1:17" s="70" customFormat="1">
      <c r="A210" s="143">
        <v>199</v>
      </c>
      <c r="B210" s="144"/>
      <c r="C210" s="144"/>
      <c r="D210" s="146"/>
      <c r="E210" s="16" t="str">
        <f t="shared" si="12"/>
        <v/>
      </c>
      <c r="F210" s="143"/>
      <c r="H210" s="71"/>
      <c r="I210" s="64"/>
      <c r="J210" s="64"/>
      <c r="K210" s="64"/>
      <c r="L210" s="64"/>
      <c r="M210" s="64"/>
      <c r="N210" s="64"/>
      <c r="O210" s="64"/>
      <c r="P210" s="64"/>
      <c r="Q210" s="64"/>
    </row>
    <row r="211" spans="1:17" s="70" customFormat="1">
      <c r="A211" s="143">
        <v>200</v>
      </c>
      <c r="B211" s="144"/>
      <c r="C211" s="144"/>
      <c r="D211" s="146"/>
      <c r="E211" s="16" t="str">
        <f t="shared" si="12"/>
        <v/>
      </c>
      <c r="F211" s="143"/>
      <c r="H211" s="71"/>
      <c r="I211" s="64"/>
      <c r="J211" s="64"/>
      <c r="K211" s="64"/>
      <c r="L211" s="64"/>
      <c r="M211" s="64"/>
      <c r="N211" s="64"/>
      <c r="O211" s="64"/>
      <c r="P211" s="64"/>
      <c r="Q211" s="64"/>
    </row>
    <row r="212" spans="1:17" s="70" customFormat="1">
      <c r="A212" s="143">
        <v>201</v>
      </c>
      <c r="B212" s="144"/>
      <c r="C212" s="144"/>
      <c r="D212" s="146"/>
      <c r="E212" s="16" t="str">
        <f t="shared" si="12"/>
        <v/>
      </c>
      <c r="F212" s="143"/>
      <c r="H212" s="71"/>
      <c r="I212" s="64"/>
      <c r="J212" s="64"/>
      <c r="K212" s="64"/>
      <c r="L212" s="64"/>
      <c r="M212" s="64"/>
      <c r="N212" s="64"/>
      <c r="O212" s="64"/>
      <c r="P212" s="64"/>
      <c r="Q212" s="64"/>
    </row>
    <row r="213" spans="1:17" s="70" customFormat="1">
      <c r="A213" s="143">
        <v>202</v>
      </c>
      <c r="B213" s="144"/>
      <c r="C213" s="144"/>
      <c r="D213" s="146"/>
      <c r="E213" s="16" t="str">
        <f t="shared" si="12"/>
        <v/>
      </c>
      <c r="F213" s="143"/>
      <c r="H213" s="71"/>
      <c r="I213" s="64"/>
      <c r="J213" s="64"/>
      <c r="K213" s="64"/>
      <c r="L213" s="64"/>
      <c r="M213" s="64"/>
      <c r="N213" s="64"/>
      <c r="O213" s="64"/>
      <c r="P213" s="64"/>
      <c r="Q213" s="64"/>
    </row>
    <row r="214" spans="1:17" s="70" customFormat="1">
      <c r="A214" s="143">
        <v>203</v>
      </c>
      <c r="B214" s="144"/>
      <c r="C214" s="144"/>
      <c r="D214" s="146"/>
      <c r="E214" s="16" t="str">
        <f t="shared" si="12"/>
        <v/>
      </c>
      <c r="F214" s="143"/>
      <c r="H214" s="71"/>
      <c r="I214" s="64"/>
      <c r="J214" s="64"/>
      <c r="K214" s="64"/>
      <c r="L214" s="64"/>
      <c r="M214" s="64"/>
      <c r="N214" s="64"/>
      <c r="O214" s="64"/>
      <c r="P214" s="64"/>
      <c r="Q214" s="64"/>
    </row>
    <row r="215" spans="1:17" s="70" customFormat="1">
      <c r="A215" s="143">
        <v>204</v>
      </c>
      <c r="B215" s="144"/>
      <c r="C215" s="144"/>
      <c r="D215" s="146"/>
      <c r="E215" s="16" t="str">
        <f t="shared" si="12"/>
        <v/>
      </c>
      <c r="F215" s="143"/>
      <c r="H215" s="71"/>
      <c r="I215" s="64"/>
      <c r="J215" s="64"/>
      <c r="K215" s="64"/>
      <c r="L215" s="64"/>
      <c r="M215" s="64"/>
      <c r="N215" s="64"/>
      <c r="O215" s="64"/>
      <c r="P215" s="64"/>
      <c r="Q215" s="64"/>
    </row>
    <row r="216" spans="1:17" s="70" customFormat="1">
      <c r="A216" s="143">
        <v>205</v>
      </c>
      <c r="B216" s="144"/>
      <c r="C216" s="144"/>
      <c r="D216" s="146"/>
      <c r="E216" s="16" t="str">
        <f t="shared" si="12"/>
        <v/>
      </c>
      <c r="F216" s="143"/>
      <c r="H216" s="71"/>
      <c r="I216" s="64"/>
      <c r="J216" s="64"/>
      <c r="K216" s="64"/>
      <c r="L216" s="64"/>
      <c r="M216" s="64"/>
      <c r="N216" s="64"/>
      <c r="O216" s="64"/>
      <c r="P216" s="64"/>
      <c r="Q216" s="64"/>
    </row>
    <row r="217" spans="1:17" s="70" customFormat="1">
      <c r="A217" s="143">
        <v>206</v>
      </c>
      <c r="B217" s="144"/>
      <c r="C217" s="144"/>
      <c r="D217" s="146"/>
      <c r="E217" s="16" t="str">
        <f t="shared" si="12"/>
        <v/>
      </c>
      <c r="F217" s="143"/>
      <c r="H217" s="71"/>
      <c r="I217" s="64"/>
      <c r="J217" s="64"/>
      <c r="K217" s="64"/>
      <c r="L217" s="64"/>
      <c r="M217" s="64"/>
      <c r="N217" s="64"/>
      <c r="O217" s="64"/>
      <c r="P217" s="64"/>
      <c r="Q217" s="64"/>
    </row>
    <row r="218" spans="1:17" s="70" customFormat="1">
      <c r="A218" s="143">
        <v>207</v>
      </c>
      <c r="B218" s="144"/>
      <c r="C218" s="144"/>
      <c r="D218" s="146"/>
      <c r="E218" s="16" t="str">
        <f t="shared" si="12"/>
        <v/>
      </c>
      <c r="F218" s="143"/>
      <c r="H218" s="71"/>
      <c r="I218" s="64"/>
      <c r="J218" s="64"/>
      <c r="K218" s="64"/>
      <c r="L218" s="64"/>
      <c r="M218" s="64"/>
      <c r="N218" s="64"/>
      <c r="O218" s="64"/>
      <c r="P218" s="64"/>
      <c r="Q218" s="64"/>
    </row>
    <row r="219" spans="1:17" s="70" customFormat="1">
      <c r="A219" s="143">
        <v>208</v>
      </c>
      <c r="B219" s="144"/>
      <c r="C219" s="144"/>
      <c r="D219" s="146"/>
      <c r="E219" s="16" t="str">
        <f t="shared" si="12"/>
        <v/>
      </c>
      <c r="F219" s="143"/>
      <c r="H219" s="71"/>
      <c r="I219" s="64"/>
      <c r="J219" s="64"/>
      <c r="K219" s="64"/>
      <c r="L219" s="64"/>
      <c r="M219" s="64"/>
      <c r="N219" s="64"/>
      <c r="O219" s="64"/>
      <c r="P219" s="64"/>
      <c r="Q219" s="64"/>
    </row>
    <row r="220" spans="1:17" s="70" customFormat="1">
      <c r="A220" s="143">
        <v>209</v>
      </c>
      <c r="B220" s="144"/>
      <c r="C220" s="144"/>
      <c r="D220" s="146"/>
      <c r="E220" s="16" t="str">
        <f t="shared" si="12"/>
        <v/>
      </c>
      <c r="F220" s="143"/>
      <c r="H220" s="71"/>
      <c r="I220" s="64"/>
      <c r="J220" s="64"/>
      <c r="K220" s="64"/>
      <c r="L220" s="64"/>
      <c r="M220" s="64"/>
      <c r="N220" s="64"/>
      <c r="O220" s="64"/>
      <c r="P220" s="64"/>
      <c r="Q220" s="64"/>
    </row>
    <row r="221" spans="1:17" s="70" customFormat="1">
      <c r="A221" s="143">
        <v>210</v>
      </c>
      <c r="B221" s="144"/>
      <c r="C221" s="144"/>
      <c r="D221" s="146"/>
      <c r="E221" s="16" t="str">
        <f t="shared" si="12"/>
        <v/>
      </c>
      <c r="F221" s="143"/>
      <c r="H221" s="71"/>
      <c r="I221" s="64"/>
      <c r="J221" s="64"/>
      <c r="K221" s="64"/>
      <c r="L221" s="64"/>
      <c r="M221" s="64"/>
      <c r="N221" s="64"/>
      <c r="O221" s="64"/>
      <c r="P221" s="64"/>
      <c r="Q221" s="64"/>
    </row>
    <row r="222" spans="1:17" s="70" customFormat="1">
      <c r="A222" s="143">
        <v>211</v>
      </c>
      <c r="B222" s="144"/>
      <c r="C222" s="144"/>
      <c r="D222" s="146"/>
      <c r="E222" s="16" t="str">
        <f t="shared" si="12"/>
        <v/>
      </c>
      <c r="F222" s="143"/>
      <c r="H222" s="71"/>
      <c r="I222" s="64"/>
      <c r="J222" s="64"/>
      <c r="K222" s="64"/>
      <c r="L222" s="64"/>
      <c r="M222" s="64"/>
      <c r="N222" s="64"/>
      <c r="O222" s="64"/>
      <c r="P222" s="64"/>
      <c r="Q222" s="64"/>
    </row>
    <row r="223" spans="1:17" s="70" customFormat="1">
      <c r="A223" s="143">
        <v>212</v>
      </c>
      <c r="B223" s="144"/>
      <c r="C223" s="144"/>
      <c r="D223" s="146"/>
      <c r="E223" s="16" t="str">
        <f t="shared" si="12"/>
        <v/>
      </c>
      <c r="F223" s="143"/>
      <c r="H223" s="71"/>
      <c r="I223" s="64"/>
      <c r="J223" s="64"/>
      <c r="K223" s="64"/>
      <c r="L223" s="64"/>
      <c r="M223" s="64"/>
      <c r="N223" s="64"/>
      <c r="O223" s="64"/>
      <c r="P223" s="64"/>
      <c r="Q223" s="64"/>
    </row>
    <row r="224" spans="1:17" s="70" customFormat="1">
      <c r="A224" s="143">
        <v>213</v>
      </c>
      <c r="B224" s="144"/>
      <c r="C224" s="144"/>
      <c r="D224" s="146"/>
      <c r="E224" s="16" t="str">
        <f t="shared" si="12"/>
        <v/>
      </c>
      <c r="F224" s="143"/>
      <c r="H224" s="71"/>
      <c r="I224" s="64"/>
      <c r="J224" s="64"/>
      <c r="K224" s="64"/>
      <c r="L224" s="64"/>
      <c r="M224" s="64"/>
      <c r="N224" s="64"/>
      <c r="O224" s="64"/>
      <c r="P224" s="64"/>
      <c r="Q224" s="64"/>
    </row>
    <row r="225" spans="1:17" s="70" customFormat="1">
      <c r="A225" s="143">
        <v>214</v>
      </c>
      <c r="B225" s="144"/>
      <c r="C225" s="144"/>
      <c r="D225" s="146"/>
      <c r="E225" s="16" t="str">
        <f t="shared" si="12"/>
        <v/>
      </c>
      <c r="F225" s="143"/>
      <c r="H225" s="71"/>
      <c r="I225" s="64"/>
      <c r="J225" s="64"/>
      <c r="K225" s="64"/>
      <c r="L225" s="64"/>
      <c r="M225" s="64"/>
      <c r="N225" s="64"/>
      <c r="O225" s="64"/>
      <c r="P225" s="64"/>
      <c r="Q225" s="64"/>
    </row>
    <row r="226" spans="1:17" s="70" customFormat="1">
      <c r="A226" s="143">
        <v>215</v>
      </c>
      <c r="B226" s="144"/>
      <c r="C226" s="144"/>
      <c r="D226" s="146"/>
      <c r="E226" s="16" t="str">
        <f t="shared" si="12"/>
        <v/>
      </c>
      <c r="F226" s="143"/>
      <c r="H226" s="71"/>
      <c r="I226" s="64"/>
      <c r="J226" s="64"/>
      <c r="K226" s="64"/>
      <c r="L226" s="64"/>
      <c r="M226" s="64"/>
      <c r="N226" s="64"/>
      <c r="O226" s="64"/>
      <c r="P226" s="64"/>
      <c r="Q226" s="64"/>
    </row>
    <row r="227" spans="1:17" s="70" customFormat="1">
      <c r="A227" s="143">
        <v>216</v>
      </c>
      <c r="B227" s="144"/>
      <c r="C227" s="144"/>
      <c r="D227" s="146"/>
      <c r="E227" s="16" t="str">
        <f t="shared" si="12"/>
        <v/>
      </c>
      <c r="F227" s="143"/>
      <c r="H227" s="71"/>
      <c r="I227" s="64"/>
      <c r="J227" s="64"/>
      <c r="K227" s="64"/>
      <c r="L227" s="64"/>
      <c r="M227" s="64"/>
      <c r="N227" s="64"/>
      <c r="O227" s="64"/>
      <c r="P227" s="64"/>
      <c r="Q227" s="64"/>
    </row>
    <row r="228" spans="1:17" s="70" customFormat="1">
      <c r="A228" s="143">
        <v>217</v>
      </c>
      <c r="B228" s="144"/>
      <c r="C228" s="144"/>
      <c r="D228" s="146"/>
      <c r="E228" s="16" t="str">
        <f t="shared" si="12"/>
        <v/>
      </c>
      <c r="F228" s="143"/>
      <c r="H228" s="71"/>
      <c r="I228" s="64"/>
      <c r="J228" s="64"/>
      <c r="K228" s="64"/>
      <c r="L228" s="64"/>
      <c r="M228" s="64"/>
      <c r="N228" s="64"/>
      <c r="O228" s="64"/>
      <c r="P228" s="64"/>
      <c r="Q228" s="64"/>
    </row>
    <row r="229" spans="1:17" s="70" customFormat="1">
      <c r="A229" s="143">
        <v>218</v>
      </c>
      <c r="B229" s="144"/>
      <c r="C229" s="144"/>
      <c r="D229" s="146"/>
      <c r="E229" s="16" t="str">
        <f t="shared" si="12"/>
        <v/>
      </c>
      <c r="F229" s="143"/>
      <c r="H229" s="71"/>
      <c r="I229" s="64"/>
      <c r="J229" s="64"/>
      <c r="K229" s="64"/>
      <c r="L229" s="64"/>
      <c r="M229" s="64"/>
      <c r="N229" s="64"/>
      <c r="O229" s="64"/>
      <c r="P229" s="64"/>
      <c r="Q229" s="64"/>
    </row>
    <row r="230" spans="1:17" s="70" customFormat="1">
      <c r="A230" s="143">
        <v>219</v>
      </c>
      <c r="B230" s="144"/>
      <c r="C230" s="144"/>
      <c r="D230" s="146"/>
      <c r="E230" s="16" t="str">
        <f t="shared" si="12"/>
        <v/>
      </c>
      <c r="F230" s="143"/>
      <c r="H230" s="71"/>
      <c r="I230" s="64"/>
      <c r="J230" s="64"/>
      <c r="K230" s="64"/>
      <c r="L230" s="64"/>
      <c r="M230" s="64"/>
      <c r="N230" s="64"/>
      <c r="O230" s="64"/>
      <c r="P230" s="64"/>
      <c r="Q230" s="64"/>
    </row>
    <row r="231" spans="1:17" s="70" customFormat="1">
      <c r="A231" s="143">
        <v>220</v>
      </c>
      <c r="B231" s="144"/>
      <c r="C231" s="144"/>
      <c r="D231" s="146"/>
      <c r="E231" s="16" t="str">
        <f t="shared" si="12"/>
        <v/>
      </c>
      <c r="F231" s="143"/>
      <c r="H231" s="71"/>
      <c r="I231" s="64"/>
      <c r="J231" s="64"/>
      <c r="K231" s="64"/>
      <c r="L231" s="64"/>
      <c r="M231" s="64"/>
      <c r="N231" s="64"/>
      <c r="O231" s="64"/>
      <c r="P231" s="64"/>
      <c r="Q231" s="64"/>
    </row>
    <row r="232" spans="1:17" s="70" customFormat="1">
      <c r="A232" s="143">
        <v>221</v>
      </c>
      <c r="B232" s="144"/>
      <c r="C232" s="144"/>
      <c r="D232" s="146"/>
      <c r="E232" s="16" t="str">
        <f t="shared" si="12"/>
        <v/>
      </c>
      <c r="F232" s="143"/>
      <c r="H232" s="71"/>
      <c r="I232" s="64"/>
      <c r="J232" s="64"/>
      <c r="K232" s="64"/>
      <c r="L232" s="64"/>
      <c r="M232" s="64"/>
      <c r="N232" s="64"/>
      <c r="O232" s="64"/>
      <c r="P232" s="64"/>
      <c r="Q232" s="64"/>
    </row>
    <row r="233" spans="1:17" s="70" customFormat="1">
      <c r="A233" s="143">
        <v>222</v>
      </c>
      <c r="B233" s="144"/>
      <c r="C233" s="144"/>
      <c r="D233" s="146"/>
      <c r="E233" s="16" t="str">
        <f t="shared" si="12"/>
        <v/>
      </c>
      <c r="F233" s="143"/>
      <c r="H233" s="71"/>
      <c r="I233" s="64"/>
      <c r="J233" s="64"/>
      <c r="K233" s="64"/>
      <c r="L233" s="64"/>
      <c r="M233" s="64"/>
      <c r="N233" s="64"/>
      <c r="O233" s="64"/>
      <c r="P233" s="64"/>
      <c r="Q233" s="64"/>
    </row>
    <row r="234" spans="1:17" s="70" customFormat="1">
      <c r="A234" s="143">
        <v>223</v>
      </c>
      <c r="B234" s="144"/>
      <c r="C234" s="144"/>
      <c r="D234" s="146"/>
      <c r="E234" s="16" t="str">
        <f t="shared" si="12"/>
        <v/>
      </c>
      <c r="F234" s="143"/>
      <c r="H234" s="71"/>
      <c r="I234" s="64"/>
      <c r="J234" s="64"/>
      <c r="K234" s="64"/>
      <c r="L234" s="64"/>
      <c r="M234" s="64"/>
      <c r="N234" s="64"/>
      <c r="O234" s="64"/>
      <c r="P234" s="64"/>
      <c r="Q234" s="64"/>
    </row>
    <row r="235" spans="1:17" s="70" customFormat="1">
      <c r="A235" s="143">
        <v>224</v>
      </c>
      <c r="B235" s="144"/>
      <c r="C235" s="144"/>
      <c r="D235" s="146"/>
      <c r="E235" s="16" t="str">
        <f t="shared" si="12"/>
        <v/>
      </c>
      <c r="F235" s="143"/>
      <c r="H235" s="71"/>
      <c r="I235" s="64"/>
      <c r="J235" s="64"/>
      <c r="K235" s="64"/>
      <c r="L235" s="64"/>
      <c r="M235" s="64"/>
      <c r="N235" s="64"/>
      <c r="O235" s="64"/>
      <c r="P235" s="64"/>
      <c r="Q235" s="64"/>
    </row>
    <row r="236" spans="1:17" s="70" customFormat="1">
      <c r="A236" s="143">
        <v>225</v>
      </c>
      <c r="B236" s="144"/>
      <c r="C236" s="144"/>
      <c r="D236" s="146"/>
      <c r="E236" s="16" t="str">
        <f t="shared" si="12"/>
        <v/>
      </c>
      <c r="F236" s="143"/>
      <c r="H236" s="71"/>
      <c r="I236" s="64"/>
      <c r="J236" s="64"/>
      <c r="K236" s="64"/>
      <c r="L236" s="64"/>
      <c r="M236" s="64"/>
      <c r="N236" s="64"/>
      <c r="O236" s="64"/>
      <c r="P236" s="64"/>
      <c r="Q236" s="64"/>
    </row>
    <row r="237" spans="1:17" s="70" customFormat="1">
      <c r="A237" s="143">
        <v>226</v>
      </c>
      <c r="B237" s="144"/>
      <c r="C237" s="144"/>
      <c r="D237" s="146"/>
      <c r="E237" s="16" t="str">
        <f t="shared" si="12"/>
        <v/>
      </c>
      <c r="F237" s="143"/>
      <c r="H237" s="71"/>
      <c r="I237" s="64"/>
      <c r="J237" s="64"/>
      <c r="K237" s="64"/>
      <c r="L237" s="64"/>
      <c r="M237" s="64"/>
      <c r="N237" s="64"/>
      <c r="O237" s="64"/>
      <c r="P237" s="64"/>
      <c r="Q237" s="64"/>
    </row>
    <row r="238" spans="1:17" s="70" customFormat="1">
      <c r="A238" s="143">
        <v>227</v>
      </c>
      <c r="B238" s="144"/>
      <c r="C238" s="144"/>
      <c r="D238" s="146"/>
      <c r="E238" s="16" t="str">
        <f t="shared" si="12"/>
        <v/>
      </c>
      <c r="F238" s="143"/>
      <c r="H238" s="71"/>
      <c r="I238" s="64"/>
      <c r="J238" s="64"/>
      <c r="K238" s="64"/>
      <c r="L238" s="64"/>
      <c r="M238" s="64"/>
      <c r="N238" s="64"/>
      <c r="O238" s="64"/>
      <c r="P238" s="64"/>
      <c r="Q238" s="64"/>
    </row>
    <row r="239" spans="1:17" s="70" customFormat="1">
      <c r="A239" s="143">
        <v>228</v>
      </c>
      <c r="B239" s="144"/>
      <c r="C239" s="144"/>
      <c r="D239" s="146"/>
      <c r="E239" s="16" t="str">
        <f t="shared" si="12"/>
        <v/>
      </c>
      <c r="F239" s="143"/>
      <c r="H239" s="71"/>
      <c r="I239" s="64"/>
      <c r="J239" s="64"/>
      <c r="K239" s="64"/>
      <c r="L239" s="64"/>
      <c r="M239" s="64"/>
      <c r="N239" s="64"/>
      <c r="O239" s="64"/>
      <c r="P239" s="64"/>
      <c r="Q239" s="64"/>
    </row>
    <row r="240" spans="1:17" s="70" customFormat="1">
      <c r="A240" s="143">
        <v>229</v>
      </c>
      <c r="B240" s="144"/>
      <c r="C240" s="144"/>
      <c r="D240" s="146"/>
      <c r="E240" s="16" t="str">
        <f t="shared" si="12"/>
        <v/>
      </c>
      <c r="F240" s="143"/>
      <c r="H240" s="71"/>
      <c r="I240" s="64"/>
      <c r="J240" s="64"/>
      <c r="K240" s="64"/>
      <c r="L240" s="64"/>
      <c r="M240" s="64"/>
      <c r="N240" s="64"/>
      <c r="O240" s="64"/>
      <c r="P240" s="64"/>
      <c r="Q240" s="64"/>
    </row>
    <row r="241" spans="1:17" s="70" customFormat="1">
      <c r="A241" s="143">
        <v>230</v>
      </c>
      <c r="B241" s="144"/>
      <c r="C241" s="144"/>
      <c r="D241" s="146"/>
      <c r="E241" s="16" t="str">
        <f t="shared" si="12"/>
        <v/>
      </c>
      <c r="F241" s="143"/>
      <c r="H241" s="71"/>
      <c r="I241" s="64"/>
      <c r="J241" s="64"/>
      <c r="K241" s="64"/>
      <c r="L241" s="64"/>
      <c r="M241" s="64"/>
      <c r="N241" s="64"/>
      <c r="O241" s="64"/>
      <c r="P241" s="64"/>
      <c r="Q241" s="64"/>
    </row>
    <row r="242" spans="1:17" s="70" customFormat="1">
      <c r="A242" s="143">
        <v>231</v>
      </c>
      <c r="B242" s="144"/>
      <c r="C242" s="144"/>
      <c r="D242" s="146"/>
      <c r="E242" s="16" t="str">
        <f t="shared" si="12"/>
        <v/>
      </c>
      <c r="F242" s="143"/>
      <c r="H242" s="71"/>
      <c r="I242" s="64"/>
      <c r="J242" s="64"/>
      <c r="K242" s="64"/>
      <c r="L242" s="64"/>
      <c r="M242" s="64"/>
      <c r="N242" s="64"/>
      <c r="O242" s="64"/>
      <c r="P242" s="64"/>
      <c r="Q242" s="64"/>
    </row>
    <row r="243" spans="1:17" s="70" customFormat="1">
      <c r="A243" s="143">
        <v>232</v>
      </c>
      <c r="B243" s="144"/>
      <c r="C243" s="144"/>
      <c r="D243" s="146"/>
      <c r="E243" s="16" t="str">
        <f t="shared" si="12"/>
        <v/>
      </c>
      <c r="F243" s="143"/>
      <c r="H243" s="71"/>
      <c r="I243" s="64"/>
      <c r="J243" s="64"/>
      <c r="K243" s="64"/>
      <c r="L243" s="64"/>
      <c r="M243" s="64"/>
      <c r="N243" s="64"/>
      <c r="O243" s="64"/>
      <c r="P243" s="64"/>
      <c r="Q243" s="64"/>
    </row>
    <row r="244" spans="1:17" s="70" customFormat="1">
      <c r="A244" s="143">
        <v>233</v>
      </c>
      <c r="B244" s="144"/>
      <c r="C244" s="144"/>
      <c r="D244" s="146"/>
      <c r="E244" s="16" t="str">
        <f t="shared" si="12"/>
        <v/>
      </c>
      <c r="F244" s="143"/>
      <c r="H244" s="71"/>
      <c r="I244" s="64"/>
      <c r="J244" s="64"/>
      <c r="K244" s="64"/>
      <c r="L244" s="64"/>
      <c r="M244" s="64"/>
      <c r="N244" s="64"/>
      <c r="O244" s="64"/>
      <c r="P244" s="64"/>
      <c r="Q244" s="64"/>
    </row>
    <row r="245" spans="1:17" s="70" customFormat="1">
      <c r="A245" s="143">
        <v>234</v>
      </c>
      <c r="B245" s="144"/>
      <c r="C245" s="144"/>
      <c r="D245" s="146"/>
      <c r="E245" s="16" t="str">
        <f t="shared" si="12"/>
        <v/>
      </c>
      <c r="F245" s="143"/>
      <c r="H245" s="71"/>
      <c r="I245" s="64"/>
      <c r="J245" s="64"/>
      <c r="K245" s="64"/>
      <c r="L245" s="64"/>
      <c r="M245" s="64"/>
      <c r="N245" s="64"/>
      <c r="O245" s="64"/>
      <c r="P245" s="64"/>
      <c r="Q245" s="64"/>
    </row>
    <row r="246" spans="1:17" s="70" customFormat="1">
      <c r="A246" s="143">
        <v>235</v>
      </c>
      <c r="B246" s="144"/>
      <c r="C246" s="144"/>
      <c r="D246" s="146"/>
      <c r="E246" s="16" t="str">
        <f t="shared" si="12"/>
        <v/>
      </c>
      <c r="F246" s="143"/>
      <c r="H246" s="71"/>
      <c r="I246" s="64"/>
      <c r="J246" s="64"/>
      <c r="K246" s="64"/>
      <c r="L246" s="64"/>
      <c r="M246" s="64"/>
      <c r="N246" s="64"/>
      <c r="O246" s="64"/>
      <c r="P246" s="64"/>
      <c r="Q246" s="64"/>
    </row>
    <row r="247" spans="1:17" s="70" customFormat="1">
      <c r="A247" s="143">
        <v>236</v>
      </c>
      <c r="B247" s="144"/>
      <c r="C247" s="144"/>
      <c r="D247" s="146"/>
      <c r="E247" s="16" t="str">
        <f t="shared" si="12"/>
        <v/>
      </c>
      <c r="F247" s="143"/>
      <c r="H247" s="71"/>
      <c r="I247" s="64"/>
      <c r="J247" s="64"/>
      <c r="K247" s="64"/>
      <c r="L247" s="64"/>
      <c r="M247" s="64"/>
      <c r="N247" s="64"/>
      <c r="O247" s="64"/>
      <c r="P247" s="64"/>
      <c r="Q247" s="64"/>
    </row>
    <row r="248" spans="1:17" s="70" customFormat="1">
      <c r="A248" s="143">
        <v>237</v>
      </c>
      <c r="B248" s="144"/>
      <c r="C248" s="144"/>
      <c r="D248" s="146"/>
      <c r="E248" s="16" t="str">
        <f t="shared" si="12"/>
        <v/>
      </c>
      <c r="F248" s="143"/>
      <c r="H248" s="71"/>
      <c r="I248" s="64"/>
      <c r="J248" s="64"/>
      <c r="K248" s="64"/>
      <c r="L248" s="64"/>
      <c r="M248" s="64"/>
      <c r="N248" s="64"/>
      <c r="O248" s="64"/>
      <c r="P248" s="64"/>
      <c r="Q248" s="64"/>
    </row>
    <row r="249" spans="1:17" s="70" customFormat="1">
      <c r="A249" s="143">
        <v>238</v>
      </c>
      <c r="B249" s="144"/>
      <c r="C249" s="144"/>
      <c r="D249" s="146"/>
      <c r="E249" s="16" t="str">
        <f t="shared" si="12"/>
        <v/>
      </c>
      <c r="F249" s="143"/>
      <c r="H249" s="71"/>
      <c r="I249" s="64"/>
      <c r="J249" s="64"/>
      <c r="K249" s="64"/>
      <c r="L249" s="64"/>
      <c r="M249" s="64"/>
      <c r="N249" s="64"/>
      <c r="O249" s="64"/>
      <c r="P249" s="64"/>
      <c r="Q249" s="64"/>
    </row>
    <row r="250" spans="1:17" s="70" customFormat="1">
      <c r="A250" s="143">
        <v>239</v>
      </c>
      <c r="B250" s="144"/>
      <c r="C250" s="144"/>
      <c r="D250" s="146"/>
      <c r="E250" s="16" t="str">
        <f t="shared" si="12"/>
        <v/>
      </c>
      <c r="F250" s="143"/>
      <c r="H250" s="71"/>
      <c r="I250" s="64"/>
      <c r="J250" s="64"/>
      <c r="K250" s="64"/>
      <c r="L250" s="64"/>
      <c r="M250" s="64"/>
      <c r="N250" s="64"/>
      <c r="O250" s="64"/>
      <c r="P250" s="64"/>
      <c r="Q250" s="64"/>
    </row>
    <row r="251" spans="1:17" s="70" customFormat="1">
      <c r="A251" s="143">
        <v>240</v>
      </c>
      <c r="B251" s="144"/>
      <c r="C251" s="144"/>
      <c r="D251" s="146"/>
      <c r="E251" s="16" t="str">
        <f t="shared" si="12"/>
        <v/>
      </c>
      <c r="F251" s="143"/>
      <c r="H251" s="71"/>
      <c r="I251" s="64"/>
      <c r="J251" s="64"/>
      <c r="K251" s="64"/>
      <c r="L251" s="64"/>
      <c r="M251" s="64"/>
      <c r="N251" s="64"/>
      <c r="O251" s="64"/>
      <c r="P251" s="64"/>
      <c r="Q251" s="64"/>
    </row>
    <row r="252" spans="1:17" s="70" customFormat="1">
      <c r="A252" s="143">
        <v>241</v>
      </c>
      <c r="B252" s="144"/>
      <c r="C252" s="144"/>
      <c r="D252" s="146"/>
      <c r="E252" s="16" t="str">
        <f t="shared" si="12"/>
        <v/>
      </c>
      <c r="F252" s="143"/>
      <c r="H252" s="71"/>
      <c r="I252" s="64"/>
      <c r="J252" s="64"/>
      <c r="K252" s="64"/>
      <c r="L252" s="64"/>
      <c r="M252" s="64"/>
      <c r="N252" s="64"/>
      <c r="O252" s="64"/>
      <c r="P252" s="64"/>
      <c r="Q252" s="64"/>
    </row>
    <row r="253" spans="1:17" s="70" customFormat="1">
      <c r="A253" s="143">
        <v>242</v>
      </c>
      <c r="B253" s="144"/>
      <c r="C253" s="144"/>
      <c r="D253" s="146"/>
      <c r="E253" s="16" t="str">
        <f t="shared" si="12"/>
        <v/>
      </c>
      <c r="F253" s="143"/>
      <c r="H253" s="71"/>
      <c r="I253" s="64"/>
      <c r="J253" s="64"/>
      <c r="K253" s="64"/>
      <c r="L253" s="64"/>
      <c r="M253" s="64"/>
      <c r="N253" s="64"/>
      <c r="O253" s="64"/>
      <c r="P253" s="64"/>
      <c r="Q253" s="64"/>
    </row>
    <row r="254" spans="1:17" s="70" customFormat="1">
      <c r="A254" s="143">
        <v>243</v>
      </c>
      <c r="B254" s="144"/>
      <c r="C254" s="144"/>
      <c r="D254" s="146"/>
      <c r="E254" s="16" t="str">
        <f t="shared" si="12"/>
        <v/>
      </c>
      <c r="F254" s="143"/>
      <c r="H254" s="71"/>
      <c r="I254" s="64"/>
      <c r="J254" s="64"/>
      <c r="K254" s="64"/>
      <c r="L254" s="64"/>
      <c r="M254" s="64"/>
      <c r="N254" s="64"/>
      <c r="O254" s="64"/>
      <c r="P254" s="64"/>
      <c r="Q254" s="64"/>
    </row>
    <row r="255" spans="1:17" s="70" customFormat="1">
      <c r="A255" s="143">
        <v>244</v>
      </c>
      <c r="B255" s="144"/>
      <c r="C255" s="144"/>
      <c r="D255" s="146"/>
      <c r="E255" s="16" t="str">
        <f t="shared" si="12"/>
        <v/>
      </c>
      <c r="F255" s="143"/>
      <c r="H255" s="71"/>
      <c r="I255" s="64"/>
      <c r="J255" s="64"/>
      <c r="K255" s="64"/>
      <c r="L255" s="64"/>
      <c r="M255" s="64"/>
      <c r="N255" s="64"/>
      <c r="O255" s="64"/>
      <c r="P255" s="64"/>
      <c r="Q255" s="64"/>
    </row>
    <row r="256" spans="1:17" s="70" customFormat="1">
      <c r="A256" s="143">
        <v>245</v>
      </c>
      <c r="B256" s="144"/>
      <c r="C256" s="144"/>
      <c r="D256" s="146"/>
      <c r="E256" s="16" t="str">
        <f t="shared" si="12"/>
        <v/>
      </c>
      <c r="F256" s="143"/>
      <c r="H256" s="71"/>
      <c r="I256" s="64"/>
      <c r="J256" s="64"/>
      <c r="K256" s="64"/>
      <c r="L256" s="64"/>
      <c r="M256" s="64"/>
      <c r="N256" s="64"/>
      <c r="O256" s="64"/>
      <c r="P256" s="64"/>
      <c r="Q256" s="64"/>
    </row>
    <row r="257" spans="1:17" s="70" customFormat="1">
      <c r="A257" s="143">
        <v>246</v>
      </c>
      <c r="B257" s="144"/>
      <c r="C257" s="144"/>
      <c r="D257" s="146"/>
      <c r="E257" s="16" t="str">
        <f t="shared" si="12"/>
        <v/>
      </c>
      <c r="F257" s="143"/>
      <c r="H257" s="71"/>
      <c r="I257" s="64"/>
      <c r="J257" s="64"/>
      <c r="K257" s="64"/>
      <c r="L257" s="64"/>
      <c r="M257" s="64"/>
      <c r="N257" s="64"/>
      <c r="O257" s="64"/>
      <c r="P257" s="64"/>
      <c r="Q257" s="64"/>
    </row>
    <row r="258" spans="1:17" s="70" customFormat="1">
      <c r="A258" s="143">
        <v>247</v>
      </c>
      <c r="B258" s="144"/>
      <c r="C258" s="144"/>
      <c r="D258" s="146"/>
      <c r="E258" s="16" t="str">
        <f t="shared" si="12"/>
        <v/>
      </c>
      <c r="F258" s="143"/>
      <c r="H258" s="71"/>
      <c r="I258" s="64"/>
      <c r="J258" s="64"/>
      <c r="K258" s="64"/>
      <c r="L258" s="64"/>
      <c r="M258" s="64"/>
      <c r="N258" s="64"/>
      <c r="O258" s="64"/>
      <c r="P258" s="64"/>
      <c r="Q258" s="64"/>
    </row>
    <row r="259" spans="1:17" s="70" customFormat="1">
      <c r="A259" s="143">
        <v>248</v>
      </c>
      <c r="B259" s="144"/>
      <c r="C259" s="144"/>
      <c r="D259" s="146"/>
      <c r="E259" s="16" t="str">
        <f t="shared" si="12"/>
        <v/>
      </c>
      <c r="F259" s="143"/>
      <c r="H259" s="71"/>
      <c r="I259" s="64"/>
      <c r="J259" s="64"/>
      <c r="K259" s="64"/>
      <c r="L259" s="64"/>
      <c r="M259" s="64"/>
      <c r="N259" s="64"/>
      <c r="O259" s="64"/>
      <c r="P259" s="64"/>
      <c r="Q259" s="64"/>
    </row>
    <row r="260" spans="1:17" s="70" customFormat="1">
      <c r="A260" s="143">
        <v>249</v>
      </c>
      <c r="B260" s="144"/>
      <c r="C260" s="144"/>
      <c r="D260" s="146"/>
      <c r="E260" s="16" t="str">
        <f t="shared" si="12"/>
        <v/>
      </c>
      <c r="F260" s="143"/>
      <c r="H260" s="71"/>
      <c r="I260" s="64"/>
      <c r="J260" s="64"/>
      <c r="K260" s="64"/>
      <c r="L260" s="64"/>
      <c r="M260" s="64"/>
      <c r="N260" s="64"/>
      <c r="O260" s="64"/>
      <c r="P260" s="64"/>
      <c r="Q260" s="64"/>
    </row>
    <row r="261" spans="1:17" s="70" customFormat="1">
      <c r="A261" s="143">
        <v>250</v>
      </c>
      <c r="B261" s="144"/>
      <c r="C261" s="144"/>
      <c r="D261" s="146"/>
      <c r="E261" s="16" t="str">
        <f t="shared" si="12"/>
        <v/>
      </c>
      <c r="F261" s="143"/>
      <c r="H261" s="71"/>
      <c r="I261" s="64"/>
      <c r="J261" s="64"/>
      <c r="K261" s="64"/>
      <c r="L261" s="64"/>
      <c r="M261" s="64"/>
      <c r="N261" s="64"/>
      <c r="O261" s="64"/>
      <c r="P261" s="64"/>
      <c r="Q261" s="64"/>
    </row>
  </sheetData>
  <sheetProtection algorithmName="SHA-512" hashValue="y3WoJlwGMbXBXZylywz/ltOogCv7ad/NKCgWZfA+XNrZ975wwgIgahziLisKGH9GntsGZBivpy2IrrlxZGuQow==" saltValue="O9xrdlxvekWX7n2Vel6KxA==" spinCount="100000" sheet="1" objects="1" scenarios="1"/>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H12"/>
  <sheetViews>
    <sheetView zoomScaleNormal="100" workbookViewId="0">
      <selection activeCell="D19" sqref="D19"/>
    </sheetView>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483</v>
      </c>
      <c r="E1" s="61"/>
      <c r="F1" s="63"/>
      <c r="G1" s="62"/>
      <c r="H1" s="289"/>
    </row>
    <row r="2" spans="1:8" s="60" customFormat="1" ht="15.6">
      <c r="A2" s="346" t="str">
        <f>IF(ISBLANK(facultate), IF(ISBLANK(departament),"","Departament " &amp; departament), "Facultatea " &amp; facultate)</f>
        <v>Facultatea Inginerie din Hunedoara</v>
      </c>
      <c r="E2" s="61"/>
      <c r="F2" s="63"/>
      <c r="G2" s="62"/>
      <c r="H2" s="289"/>
    </row>
    <row r="3" spans="1:8" s="60" customFormat="1" ht="15.6">
      <c r="A3" s="346" t="str">
        <f>IF(ISBLANK(departament),"","Departamentul " &amp; departament)</f>
        <v>Departamentul Inginerie și Management din Hunedoara</v>
      </c>
      <c r="E3" s="61"/>
      <c r="F3" s="63"/>
      <c r="G3" s="62"/>
      <c r="H3" s="289"/>
    </row>
    <row r="4" spans="1:8" s="64" customFormat="1" ht="15.6">
      <c r="B4" s="290"/>
      <c r="C4" s="290" t="s">
        <v>784</v>
      </c>
      <c r="D4" s="290"/>
      <c r="E4" s="290"/>
      <c r="F4" s="290"/>
      <c r="G4" s="226"/>
      <c r="H4" s="291"/>
    </row>
    <row r="5" spans="1:8" s="64" customFormat="1" ht="15.6">
      <c r="B5" s="290"/>
      <c r="C5" s="290" t="s">
        <v>781</v>
      </c>
      <c r="D5" s="290"/>
      <c r="E5" s="290"/>
      <c r="F5" s="290"/>
      <c r="G5" s="226"/>
      <c r="H5" s="71"/>
    </row>
    <row r="6" spans="1:8" s="64" customFormat="1" ht="13.5" customHeight="1">
      <c r="A6" s="60"/>
      <c r="D6" s="347" t="str">
        <f>CONCATENATE(functie," ",nume_candidat)</f>
        <v>Profesor Socalici Ana Virginia</v>
      </c>
      <c r="G6" s="70"/>
      <c r="H6" s="71"/>
    </row>
    <row r="7" spans="1:8" ht="15" customHeight="1">
      <c r="B7" s="548" t="s">
        <v>817</v>
      </c>
      <c r="C7" s="548" t="s">
        <v>2</v>
      </c>
      <c r="D7" s="538" t="s">
        <v>544</v>
      </c>
    </row>
    <row r="8" spans="1:8" ht="15" customHeight="1">
      <c r="B8" s="549"/>
      <c r="C8" s="549"/>
      <c r="D8" s="555"/>
    </row>
    <row r="9" spans="1:8" ht="15" customHeight="1">
      <c r="B9" s="549"/>
      <c r="C9" s="549"/>
      <c r="D9" s="555"/>
    </row>
    <row r="10" spans="1:8" ht="15.75" customHeight="1">
      <c r="B10" s="550"/>
      <c r="C10" s="550"/>
      <c r="D10" s="539"/>
    </row>
    <row r="11" spans="1:8" ht="15.6">
      <c r="B11" s="37">
        <v>186</v>
      </c>
      <c r="C11" s="436">
        <v>2019</v>
      </c>
      <c r="D11" s="351">
        <f>IF( ISBLANK(B11), "", IF(IF(C11&lt;2018,B11*10,B11) &lt; 0, "Eroare punctaj negativ",  IF(IF(C11&lt;2018,B11*10,B11) &gt; 200, "Eroare depășire punctaj maxim",  IF(C11&lt;2018,B11*10,B11))))</f>
        <v>186</v>
      </c>
    </row>
    <row r="12" spans="1:8">
      <c r="B12"/>
      <c r="C12"/>
    </row>
  </sheetData>
  <sheetProtection algorithmName="SHA-512" hashValue="3m5p0Y/Aob/1oo4K+fCOny48KRzYNQp2hwrumegB0gUrcMiyM2qxqnE5bBpBrYjomd/qKdaJgY1SnXPX7ncXCg==" saltValue="cc0gDSnsQpZ0cnuKjrWbBw==" spinCount="100000" sheet="1" objects="1" scenarios="1"/>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pageSetUpPr fitToPage="1"/>
  </sheetPr>
  <dimension ref="A1:R261"/>
  <sheetViews>
    <sheetView zoomScaleNormal="100" workbookViewId="0">
      <selection activeCell="D18" sqref="D18"/>
    </sheetView>
  </sheetViews>
  <sheetFormatPr defaultColWidth="9.109375" defaultRowHeight="15.6"/>
  <cols>
    <col min="1" max="1" width="5.6640625" style="60" customWidth="1"/>
    <col min="2" max="2" width="45.33203125" style="64" customWidth="1"/>
    <col min="3" max="3" width="14.109375" style="64" bestFit="1" customWidth="1"/>
    <col min="4" max="4" width="30.88671875" style="64" bestFit="1"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E1" s="61"/>
      <c r="F1" s="63"/>
      <c r="G1" s="62"/>
      <c r="H1" s="289"/>
    </row>
    <row r="2" spans="1:9" s="60" customFormat="1">
      <c r="A2" s="346" t="str">
        <f>IF(ISBLANK(facultate), IF(ISBLANK(departament),"","Departament " &amp; departament), "Facultatea " &amp; facultate)</f>
        <v>Facultatea Inginerie din Hunedoara</v>
      </c>
      <c r="E2" s="61"/>
      <c r="F2" s="63"/>
      <c r="G2" s="62"/>
      <c r="H2" s="289"/>
    </row>
    <row r="3" spans="1:9" s="60" customFormat="1">
      <c r="A3" s="346" t="str">
        <f>IF(ISBLANK(departament),"","Departamentul " &amp; departament)</f>
        <v>Departamentul Inginerie și Management din Hunedoara</v>
      </c>
      <c r="E3" s="61"/>
      <c r="F3" s="63"/>
      <c r="G3" s="62"/>
      <c r="H3" s="289"/>
    </row>
    <row r="4" spans="1:9">
      <c r="A4" s="540" t="s">
        <v>784</v>
      </c>
      <c r="B4" s="540"/>
      <c r="C4" s="540"/>
      <c r="D4" s="540"/>
      <c r="E4" s="540"/>
      <c r="F4" s="540"/>
      <c r="G4" s="226"/>
      <c r="H4" s="291"/>
    </row>
    <row r="5" spans="1:9">
      <c r="A5" s="540" t="s">
        <v>810</v>
      </c>
      <c r="B5" s="540"/>
      <c r="C5" s="540"/>
      <c r="D5" s="540"/>
      <c r="E5" s="540"/>
      <c r="F5" s="540"/>
      <c r="G5" s="226"/>
    </row>
    <row r="6" spans="1:9" ht="13.5" customHeight="1">
      <c r="E6" s="64"/>
      <c r="F6" s="347" t="str">
        <f>CONCATENATE(functie," ",nume_candidat)</f>
        <v>Profesor Socalici Ana Virginia</v>
      </c>
    </row>
    <row r="7" spans="1:9" ht="18.75" customHeight="1">
      <c r="A7" s="538" t="s">
        <v>338</v>
      </c>
      <c r="B7" s="548" t="s">
        <v>783</v>
      </c>
      <c r="C7" s="548" t="s">
        <v>782</v>
      </c>
      <c r="D7" s="548" t="s">
        <v>814</v>
      </c>
      <c r="E7" s="548" t="s">
        <v>2</v>
      </c>
      <c r="F7" s="538" t="s">
        <v>544</v>
      </c>
      <c r="G7" s="538" t="s">
        <v>4</v>
      </c>
      <c r="H7" s="559" t="s">
        <v>541</v>
      </c>
      <c r="I7" s="545" t="s">
        <v>551</v>
      </c>
    </row>
    <row r="8" spans="1:9" ht="18.75" customHeight="1">
      <c r="A8" s="555"/>
      <c r="B8" s="549"/>
      <c r="C8" s="549"/>
      <c r="D8" s="549"/>
      <c r="E8" s="549"/>
      <c r="F8" s="555"/>
      <c r="G8" s="555"/>
      <c r="H8" s="560"/>
      <c r="I8" s="545"/>
    </row>
    <row r="9" spans="1:9" ht="18.75" customHeight="1">
      <c r="A9" s="555"/>
      <c r="B9" s="549"/>
      <c r="C9" s="549"/>
      <c r="D9" s="549"/>
      <c r="E9" s="549"/>
      <c r="F9" s="539"/>
      <c r="G9" s="539"/>
      <c r="H9" s="560"/>
      <c r="I9" s="545"/>
    </row>
    <row r="10" spans="1:9" ht="18.75" customHeight="1">
      <c r="A10" s="539"/>
      <c r="B10" s="550"/>
      <c r="C10" s="550"/>
      <c r="D10" s="550"/>
      <c r="E10" s="550"/>
      <c r="F10" s="348" t="str">
        <f>CONCATENATE("ultimii ",durata_evaluare," ani")</f>
        <v>ultimii 5 ani</v>
      </c>
      <c r="G10" s="348" t="str">
        <f>CONCATENATE("ultimii                                  ",durata_evaluare," ani")</f>
        <v>ultimii                                  5 ani</v>
      </c>
      <c r="H10" s="561"/>
      <c r="I10" s="545"/>
    </row>
    <row r="11" spans="1:9">
      <c r="A11" s="88"/>
      <c r="B11" s="65"/>
      <c r="C11" s="65"/>
      <c r="D11" s="65"/>
      <c r="E11" s="30"/>
      <c r="F11" s="148">
        <f>SUMIF(F12:F1012,"&gt;0")</f>
        <v>150</v>
      </c>
      <c r="G11" s="4">
        <f t="shared" ref="G11" si="0">SUMIF(G12:G110,"&gt;0")</f>
        <v>3</v>
      </c>
      <c r="H11" s="298"/>
    </row>
    <row r="12" spans="1:9" ht="31.2">
      <c r="A12" s="37">
        <v>1</v>
      </c>
      <c r="B12" s="7" t="s">
        <v>1351</v>
      </c>
      <c r="C12" s="7" t="s">
        <v>811</v>
      </c>
      <c r="D12" s="7" t="s">
        <v>816</v>
      </c>
      <c r="E12" s="220">
        <v>2019</v>
      </c>
      <c r="F12" s="16">
        <f t="shared" ref="F12:F75" si="1">IF(OR($B12="",$C12="",$E12&lt;an_initial,$E12&gt;an_final),"",G12 * (INDEX(i6punctaje, MATCH(C12,i6anvergură,0), MATCH(D12,i6rol,0) )) )</f>
        <v>50</v>
      </c>
      <c r="G12" s="58">
        <f t="shared" ref="G12:G43" si="2">IF(OR($B12="",$C12="",$E12="",$E12&gt;an_final),"",IF($E12&gt;=an_initial,1,""))</f>
        <v>1</v>
      </c>
      <c r="H12" s="349" t="b">
        <f t="shared" ref="H12:H75" si="3">IF(nume_candidat="",FALSE,ISNUMBER(SEARCH(nume_candidat,$B12)))</f>
        <v>0</v>
      </c>
      <c r="I12" s="350">
        <f t="shared" ref="I12:I43" si="4">LEN(B12)-LEN(SUBSTITUTE(B12,",",""))+1</f>
        <v>1</v>
      </c>
    </row>
    <row r="13" spans="1:9" ht="31.2">
      <c r="A13" s="37">
        <v>2</v>
      </c>
      <c r="B13" s="380" t="s">
        <v>1352</v>
      </c>
      <c r="C13" s="7" t="s">
        <v>811</v>
      </c>
      <c r="D13" s="7" t="s">
        <v>816</v>
      </c>
      <c r="E13" s="220">
        <v>2018</v>
      </c>
      <c r="F13" s="16">
        <f t="shared" si="1"/>
        <v>50</v>
      </c>
      <c r="G13" s="58">
        <f t="shared" si="2"/>
        <v>1</v>
      </c>
      <c r="H13" s="349" t="b">
        <f t="shared" si="3"/>
        <v>0</v>
      </c>
      <c r="I13" s="350">
        <f t="shared" si="4"/>
        <v>1</v>
      </c>
    </row>
    <row r="14" spans="1:9" ht="31.2">
      <c r="A14" s="37">
        <v>3</v>
      </c>
      <c r="B14" s="380" t="s">
        <v>1353</v>
      </c>
      <c r="C14" s="7" t="s">
        <v>811</v>
      </c>
      <c r="D14" s="7" t="s">
        <v>816</v>
      </c>
      <c r="E14" s="220">
        <v>2017</v>
      </c>
      <c r="F14" s="16">
        <f t="shared" si="1"/>
        <v>50</v>
      </c>
      <c r="G14" s="58">
        <f t="shared" si="2"/>
        <v>1</v>
      </c>
      <c r="H14" s="349" t="b">
        <f t="shared" si="3"/>
        <v>0</v>
      </c>
      <c r="I14" s="350">
        <f t="shared" si="4"/>
        <v>1</v>
      </c>
    </row>
    <row r="15" spans="1:9">
      <c r="A15" s="37">
        <v>4</v>
      </c>
      <c r="B15" s="6"/>
      <c r="C15" s="6"/>
      <c r="D15" s="6"/>
      <c r="E15" s="216"/>
      <c r="F15" s="16" t="str">
        <f t="shared" si="1"/>
        <v/>
      </c>
      <c r="G15" s="58" t="str">
        <f t="shared" si="2"/>
        <v/>
      </c>
      <c r="H15" s="349" t="b">
        <f t="shared" si="3"/>
        <v>0</v>
      </c>
      <c r="I15" s="350">
        <f t="shared" si="4"/>
        <v>1</v>
      </c>
    </row>
    <row r="16" spans="1:9">
      <c r="A16" s="37">
        <v>5</v>
      </c>
      <c r="B16" s="6"/>
      <c r="C16" s="6"/>
      <c r="D16" s="6"/>
      <c r="E16" s="216"/>
      <c r="F16" s="16" t="str">
        <f t="shared" si="1"/>
        <v/>
      </c>
      <c r="G16" s="58" t="str">
        <f t="shared" si="2"/>
        <v/>
      </c>
      <c r="H16" s="349" t="b">
        <f t="shared" si="3"/>
        <v>0</v>
      </c>
      <c r="I16" s="350">
        <f t="shared" si="4"/>
        <v>1</v>
      </c>
    </row>
    <row r="17" spans="1:9">
      <c r="A17" s="37">
        <v>6</v>
      </c>
      <c r="B17" s="6"/>
      <c r="C17" s="6"/>
      <c r="D17" s="6"/>
      <c r="E17" s="216"/>
      <c r="F17" s="16" t="str">
        <f t="shared" si="1"/>
        <v/>
      </c>
      <c r="G17" s="58" t="str">
        <f t="shared" si="2"/>
        <v/>
      </c>
      <c r="H17" s="349" t="b">
        <f t="shared" si="3"/>
        <v>0</v>
      </c>
      <c r="I17" s="350">
        <f t="shared" si="4"/>
        <v>1</v>
      </c>
    </row>
    <row r="18" spans="1:9">
      <c r="A18" s="37">
        <v>7</v>
      </c>
      <c r="B18" s="6"/>
      <c r="C18" s="6"/>
      <c r="D18" s="6"/>
      <c r="E18" s="216"/>
      <c r="F18" s="16" t="str">
        <f t="shared" si="1"/>
        <v/>
      </c>
      <c r="G18" s="58" t="str">
        <f t="shared" si="2"/>
        <v/>
      </c>
      <c r="H18" s="349" t="b">
        <f t="shared" si="3"/>
        <v>0</v>
      </c>
      <c r="I18" s="350">
        <f t="shared" si="4"/>
        <v>1</v>
      </c>
    </row>
    <row r="19" spans="1:9">
      <c r="A19" s="37">
        <v>8</v>
      </c>
      <c r="B19" s="6"/>
      <c r="C19" s="6"/>
      <c r="D19" s="6"/>
      <c r="E19" s="216"/>
      <c r="F19" s="16" t="str">
        <f t="shared" si="1"/>
        <v/>
      </c>
      <c r="G19" s="58" t="str">
        <f t="shared" si="2"/>
        <v/>
      </c>
      <c r="H19" s="349" t="b">
        <f t="shared" si="3"/>
        <v>0</v>
      </c>
      <c r="I19" s="350">
        <f t="shared" si="4"/>
        <v>1</v>
      </c>
    </row>
    <row r="20" spans="1:9">
      <c r="A20" s="37">
        <v>9</v>
      </c>
      <c r="B20" s="6"/>
      <c r="C20" s="6"/>
      <c r="D20" s="6"/>
      <c r="E20" s="216"/>
      <c r="F20" s="16" t="str">
        <f t="shared" si="1"/>
        <v/>
      </c>
      <c r="G20" s="58" t="str">
        <f t="shared" si="2"/>
        <v/>
      </c>
      <c r="H20" s="349" t="b">
        <f t="shared" si="3"/>
        <v>0</v>
      </c>
      <c r="I20" s="350">
        <f t="shared" si="4"/>
        <v>1</v>
      </c>
    </row>
    <row r="21" spans="1:9">
      <c r="A21" s="37">
        <v>10</v>
      </c>
      <c r="B21" s="6"/>
      <c r="C21" s="6"/>
      <c r="D21" s="6"/>
      <c r="E21" s="216"/>
      <c r="F21" s="16" t="str">
        <f t="shared" si="1"/>
        <v/>
      </c>
      <c r="G21" s="58" t="str">
        <f t="shared" si="2"/>
        <v/>
      </c>
      <c r="H21" s="349" t="b">
        <f t="shared" si="3"/>
        <v>0</v>
      </c>
      <c r="I21" s="350">
        <f t="shared" si="4"/>
        <v>1</v>
      </c>
    </row>
    <row r="22" spans="1:9">
      <c r="A22" s="37">
        <v>11</v>
      </c>
      <c r="B22" s="6"/>
      <c r="C22" s="6"/>
      <c r="D22" s="6"/>
      <c r="E22" s="216"/>
      <c r="F22" s="16" t="str">
        <f t="shared" si="1"/>
        <v/>
      </c>
      <c r="G22" s="58" t="str">
        <f t="shared" si="2"/>
        <v/>
      </c>
      <c r="H22" s="349" t="b">
        <f t="shared" si="3"/>
        <v>0</v>
      </c>
      <c r="I22" s="350">
        <f t="shared" si="4"/>
        <v>1</v>
      </c>
    </row>
    <row r="23" spans="1:9">
      <c r="A23" s="37">
        <v>12</v>
      </c>
      <c r="B23" s="6"/>
      <c r="C23" s="6"/>
      <c r="D23" s="6"/>
      <c r="E23" s="216"/>
      <c r="F23" s="16" t="str">
        <f t="shared" si="1"/>
        <v/>
      </c>
      <c r="G23" s="58" t="str">
        <f t="shared" si="2"/>
        <v/>
      </c>
      <c r="H23" s="349" t="b">
        <f t="shared" si="3"/>
        <v>0</v>
      </c>
      <c r="I23" s="350">
        <f t="shared" si="4"/>
        <v>1</v>
      </c>
    </row>
    <row r="24" spans="1:9">
      <c r="A24" s="37">
        <v>13</v>
      </c>
      <c r="B24" s="6"/>
      <c r="C24" s="6"/>
      <c r="D24" s="6"/>
      <c r="E24" s="216"/>
      <c r="F24" s="16" t="str">
        <f t="shared" si="1"/>
        <v/>
      </c>
      <c r="G24" s="58" t="str">
        <f t="shared" si="2"/>
        <v/>
      </c>
      <c r="H24" s="349" t="b">
        <f t="shared" si="3"/>
        <v>0</v>
      </c>
      <c r="I24" s="350">
        <f t="shared" si="4"/>
        <v>1</v>
      </c>
    </row>
    <row r="25" spans="1:9">
      <c r="A25" s="37">
        <v>14</v>
      </c>
      <c r="B25" s="6"/>
      <c r="C25" s="6"/>
      <c r="D25" s="6"/>
      <c r="E25" s="216"/>
      <c r="F25" s="16" t="str">
        <f t="shared" si="1"/>
        <v/>
      </c>
      <c r="G25" s="58" t="str">
        <f t="shared" si="2"/>
        <v/>
      </c>
      <c r="H25" s="349" t="b">
        <f t="shared" si="3"/>
        <v>0</v>
      </c>
      <c r="I25" s="350">
        <f t="shared" si="4"/>
        <v>1</v>
      </c>
    </row>
    <row r="26" spans="1:9">
      <c r="A26" s="37">
        <v>15</v>
      </c>
      <c r="B26" s="6"/>
      <c r="C26" s="6"/>
      <c r="D26" s="6"/>
      <c r="E26" s="216"/>
      <c r="F26" s="16" t="str">
        <f t="shared" si="1"/>
        <v/>
      </c>
      <c r="G26" s="58" t="str">
        <f t="shared" si="2"/>
        <v/>
      </c>
      <c r="H26" s="349" t="b">
        <f t="shared" si="3"/>
        <v>0</v>
      </c>
      <c r="I26" s="350">
        <f t="shared" si="4"/>
        <v>1</v>
      </c>
    </row>
    <row r="27" spans="1:9">
      <c r="A27" s="37">
        <v>16</v>
      </c>
      <c r="B27" s="6"/>
      <c r="C27" s="6"/>
      <c r="D27" s="6"/>
      <c r="E27" s="216"/>
      <c r="F27" s="16" t="str">
        <f t="shared" si="1"/>
        <v/>
      </c>
      <c r="G27" s="58" t="str">
        <f t="shared" si="2"/>
        <v/>
      </c>
      <c r="H27" s="349" t="b">
        <f t="shared" si="3"/>
        <v>0</v>
      </c>
      <c r="I27" s="350">
        <f t="shared" si="4"/>
        <v>1</v>
      </c>
    </row>
    <row r="28" spans="1:9">
      <c r="A28" s="37">
        <v>17</v>
      </c>
      <c r="B28" s="6"/>
      <c r="C28" s="6"/>
      <c r="D28" s="6"/>
      <c r="E28" s="216"/>
      <c r="F28" s="16" t="str">
        <f t="shared" si="1"/>
        <v/>
      </c>
      <c r="G28" s="58" t="str">
        <f t="shared" si="2"/>
        <v/>
      </c>
      <c r="H28" s="349" t="b">
        <f t="shared" si="3"/>
        <v>0</v>
      </c>
      <c r="I28" s="350">
        <f t="shared" si="4"/>
        <v>1</v>
      </c>
    </row>
    <row r="29" spans="1:9">
      <c r="A29" s="37">
        <v>18</v>
      </c>
      <c r="B29" s="6"/>
      <c r="C29" s="6"/>
      <c r="D29" s="6"/>
      <c r="E29" s="216"/>
      <c r="F29" s="16" t="str">
        <f t="shared" si="1"/>
        <v/>
      </c>
      <c r="G29" s="58" t="str">
        <f t="shared" si="2"/>
        <v/>
      </c>
      <c r="H29" s="349" t="b">
        <f t="shared" si="3"/>
        <v>0</v>
      </c>
      <c r="I29" s="350">
        <f t="shared" si="4"/>
        <v>1</v>
      </c>
    </row>
    <row r="30" spans="1:9">
      <c r="A30" s="37">
        <v>19</v>
      </c>
      <c r="B30" s="6"/>
      <c r="C30" s="6"/>
      <c r="D30" s="6"/>
      <c r="E30" s="216"/>
      <c r="F30" s="16" t="str">
        <f t="shared" si="1"/>
        <v/>
      </c>
      <c r="G30" s="58" t="str">
        <f t="shared" si="2"/>
        <v/>
      </c>
      <c r="H30" s="349" t="b">
        <f t="shared" si="3"/>
        <v>0</v>
      </c>
      <c r="I30" s="350">
        <f t="shared" si="4"/>
        <v>1</v>
      </c>
    </row>
    <row r="31" spans="1:9">
      <c r="A31" s="37">
        <v>20</v>
      </c>
      <c r="B31" s="6"/>
      <c r="C31" s="6"/>
      <c r="D31" s="6"/>
      <c r="E31" s="216"/>
      <c r="F31" s="16" t="str">
        <f t="shared" si="1"/>
        <v/>
      </c>
      <c r="G31" s="58" t="str">
        <f t="shared" si="2"/>
        <v/>
      </c>
      <c r="H31" s="349" t="b">
        <f t="shared" si="3"/>
        <v>0</v>
      </c>
      <c r="I31" s="350">
        <f t="shared" si="4"/>
        <v>1</v>
      </c>
    </row>
    <row r="32" spans="1:9">
      <c r="A32" s="37">
        <v>21</v>
      </c>
      <c r="B32" s="6"/>
      <c r="C32" s="6"/>
      <c r="D32" s="6"/>
      <c r="E32" s="216"/>
      <c r="F32" s="16" t="str">
        <f t="shared" si="1"/>
        <v/>
      </c>
      <c r="G32" s="58" t="str">
        <f t="shared" si="2"/>
        <v/>
      </c>
      <c r="H32" s="349" t="b">
        <f t="shared" si="3"/>
        <v>0</v>
      </c>
      <c r="I32" s="350">
        <f t="shared" si="4"/>
        <v>1</v>
      </c>
    </row>
    <row r="33" spans="1:9">
      <c r="A33" s="37">
        <v>22</v>
      </c>
      <c r="B33" s="6"/>
      <c r="C33" s="6"/>
      <c r="D33" s="6"/>
      <c r="E33" s="216"/>
      <c r="F33" s="16" t="str">
        <f t="shared" si="1"/>
        <v/>
      </c>
      <c r="G33" s="58" t="str">
        <f t="shared" si="2"/>
        <v/>
      </c>
      <c r="H33" s="349" t="b">
        <f t="shared" si="3"/>
        <v>0</v>
      </c>
      <c r="I33" s="350">
        <f t="shared" si="4"/>
        <v>1</v>
      </c>
    </row>
    <row r="34" spans="1:9">
      <c r="A34" s="37">
        <v>23</v>
      </c>
      <c r="B34" s="6"/>
      <c r="C34" s="6"/>
      <c r="D34" s="6"/>
      <c r="E34" s="216"/>
      <c r="F34" s="16" t="str">
        <f t="shared" si="1"/>
        <v/>
      </c>
      <c r="G34" s="58" t="str">
        <f t="shared" si="2"/>
        <v/>
      </c>
      <c r="H34" s="349" t="b">
        <f t="shared" si="3"/>
        <v>0</v>
      </c>
      <c r="I34" s="350">
        <f t="shared" si="4"/>
        <v>1</v>
      </c>
    </row>
    <row r="35" spans="1:9">
      <c r="A35" s="37">
        <v>24</v>
      </c>
      <c r="B35" s="6"/>
      <c r="C35" s="6"/>
      <c r="D35" s="6"/>
      <c r="E35" s="216"/>
      <c r="F35" s="16" t="str">
        <f t="shared" si="1"/>
        <v/>
      </c>
      <c r="G35" s="58" t="str">
        <f t="shared" si="2"/>
        <v/>
      </c>
      <c r="H35" s="349" t="b">
        <f t="shared" si="3"/>
        <v>0</v>
      </c>
      <c r="I35" s="350">
        <f t="shared" si="4"/>
        <v>1</v>
      </c>
    </row>
    <row r="36" spans="1:9">
      <c r="A36" s="37">
        <v>25</v>
      </c>
      <c r="B36" s="6"/>
      <c r="C36" s="6"/>
      <c r="D36" s="6"/>
      <c r="E36" s="216"/>
      <c r="F36" s="16" t="str">
        <f t="shared" si="1"/>
        <v/>
      </c>
      <c r="G36" s="58" t="str">
        <f t="shared" si="2"/>
        <v/>
      </c>
      <c r="H36" s="349" t="b">
        <f t="shared" si="3"/>
        <v>0</v>
      </c>
      <c r="I36" s="350">
        <f t="shared" si="4"/>
        <v>1</v>
      </c>
    </row>
    <row r="37" spans="1:9">
      <c r="A37" s="37">
        <v>26</v>
      </c>
      <c r="B37" s="6"/>
      <c r="C37" s="6"/>
      <c r="D37" s="6"/>
      <c r="E37" s="216"/>
      <c r="F37" s="16" t="str">
        <f t="shared" si="1"/>
        <v/>
      </c>
      <c r="G37" s="58" t="str">
        <f t="shared" si="2"/>
        <v/>
      </c>
      <c r="H37" s="349" t="b">
        <f t="shared" si="3"/>
        <v>0</v>
      </c>
      <c r="I37" s="350">
        <f t="shared" si="4"/>
        <v>1</v>
      </c>
    </row>
    <row r="38" spans="1:9">
      <c r="A38" s="37">
        <v>27</v>
      </c>
      <c r="B38" s="6"/>
      <c r="C38" s="6"/>
      <c r="D38" s="6"/>
      <c r="E38" s="216"/>
      <c r="F38" s="16" t="str">
        <f t="shared" si="1"/>
        <v/>
      </c>
      <c r="G38" s="58" t="str">
        <f t="shared" si="2"/>
        <v/>
      </c>
      <c r="H38" s="349" t="b">
        <f t="shared" si="3"/>
        <v>0</v>
      </c>
      <c r="I38" s="350">
        <f t="shared" si="4"/>
        <v>1</v>
      </c>
    </row>
    <row r="39" spans="1:9">
      <c r="A39" s="37">
        <v>28</v>
      </c>
      <c r="B39" s="6"/>
      <c r="C39" s="6"/>
      <c r="D39" s="6"/>
      <c r="E39" s="216"/>
      <c r="F39" s="16" t="str">
        <f t="shared" si="1"/>
        <v/>
      </c>
      <c r="G39" s="58" t="str">
        <f t="shared" si="2"/>
        <v/>
      </c>
      <c r="H39" s="349" t="b">
        <f t="shared" si="3"/>
        <v>0</v>
      </c>
      <c r="I39" s="350">
        <f t="shared" si="4"/>
        <v>1</v>
      </c>
    </row>
    <row r="40" spans="1:9">
      <c r="A40" s="37">
        <v>29</v>
      </c>
      <c r="B40" s="6"/>
      <c r="C40" s="6"/>
      <c r="D40" s="6"/>
      <c r="E40" s="216"/>
      <c r="F40" s="16" t="str">
        <f t="shared" si="1"/>
        <v/>
      </c>
      <c r="G40" s="58" t="str">
        <f t="shared" si="2"/>
        <v/>
      </c>
      <c r="H40" s="349" t="b">
        <f t="shared" si="3"/>
        <v>0</v>
      </c>
      <c r="I40" s="350">
        <f t="shared" si="4"/>
        <v>1</v>
      </c>
    </row>
    <row r="41" spans="1:9">
      <c r="A41" s="37">
        <v>30</v>
      </c>
      <c r="B41" s="6"/>
      <c r="C41" s="6"/>
      <c r="D41" s="6"/>
      <c r="E41" s="216"/>
      <c r="F41" s="16" t="str">
        <f t="shared" si="1"/>
        <v/>
      </c>
      <c r="G41" s="58" t="str">
        <f t="shared" si="2"/>
        <v/>
      </c>
      <c r="H41" s="349" t="b">
        <f t="shared" si="3"/>
        <v>0</v>
      </c>
      <c r="I41" s="350">
        <f t="shared" si="4"/>
        <v>1</v>
      </c>
    </row>
    <row r="42" spans="1:9">
      <c r="A42" s="37">
        <v>31</v>
      </c>
      <c r="B42" s="6"/>
      <c r="C42" s="6"/>
      <c r="D42" s="6"/>
      <c r="E42" s="216"/>
      <c r="F42" s="16" t="str">
        <f t="shared" si="1"/>
        <v/>
      </c>
      <c r="G42" s="58" t="str">
        <f t="shared" si="2"/>
        <v/>
      </c>
      <c r="H42" s="349" t="b">
        <f t="shared" si="3"/>
        <v>0</v>
      </c>
      <c r="I42" s="350">
        <f t="shared" si="4"/>
        <v>1</v>
      </c>
    </row>
    <row r="43" spans="1:9">
      <c r="A43" s="37">
        <v>32</v>
      </c>
      <c r="B43" s="6"/>
      <c r="C43" s="6"/>
      <c r="D43" s="6"/>
      <c r="E43" s="216"/>
      <c r="F43" s="16" t="str">
        <f t="shared" si="1"/>
        <v/>
      </c>
      <c r="G43" s="58" t="str">
        <f t="shared" si="2"/>
        <v/>
      </c>
      <c r="H43" s="349" t="b">
        <f t="shared" si="3"/>
        <v>0</v>
      </c>
      <c r="I43" s="350">
        <f t="shared" si="4"/>
        <v>1</v>
      </c>
    </row>
    <row r="44" spans="1:9">
      <c r="A44" s="37">
        <v>33</v>
      </c>
      <c r="B44" s="6"/>
      <c r="C44" s="6"/>
      <c r="D44" s="6"/>
      <c r="E44" s="216"/>
      <c r="F44" s="16" t="str">
        <f t="shared" si="1"/>
        <v/>
      </c>
      <c r="G44" s="58" t="str">
        <f t="shared" ref="G44:G75" si="5">IF(OR($B44="",$C44="",$E44="",$E44&gt;an_final),"",IF($E44&gt;=an_initial,1,""))</f>
        <v/>
      </c>
      <c r="H44" s="349" t="b">
        <f t="shared" si="3"/>
        <v>0</v>
      </c>
      <c r="I44" s="350">
        <f t="shared" ref="I44:I75" si="6">LEN(B44)-LEN(SUBSTITUTE(B44,",",""))+1</f>
        <v>1</v>
      </c>
    </row>
    <row r="45" spans="1:9">
      <c r="A45" s="37">
        <v>34</v>
      </c>
      <c r="B45" s="6"/>
      <c r="C45" s="6"/>
      <c r="D45" s="6"/>
      <c r="E45" s="216"/>
      <c r="F45" s="16" t="str">
        <f t="shared" si="1"/>
        <v/>
      </c>
      <c r="G45" s="58" t="str">
        <f t="shared" si="5"/>
        <v/>
      </c>
      <c r="H45" s="349" t="b">
        <f t="shared" si="3"/>
        <v>0</v>
      </c>
      <c r="I45" s="350">
        <f t="shared" si="6"/>
        <v>1</v>
      </c>
    </row>
    <row r="46" spans="1:9">
      <c r="A46" s="37">
        <v>35</v>
      </c>
      <c r="B46" s="6"/>
      <c r="C46" s="6"/>
      <c r="D46" s="6"/>
      <c r="E46" s="216"/>
      <c r="F46" s="16" t="str">
        <f t="shared" si="1"/>
        <v/>
      </c>
      <c r="G46" s="58" t="str">
        <f t="shared" si="5"/>
        <v/>
      </c>
      <c r="H46" s="349" t="b">
        <f t="shared" si="3"/>
        <v>0</v>
      </c>
      <c r="I46" s="350">
        <f t="shared" si="6"/>
        <v>1</v>
      </c>
    </row>
    <row r="47" spans="1:9">
      <c r="A47" s="37">
        <v>36</v>
      </c>
      <c r="B47" s="6"/>
      <c r="C47" s="6"/>
      <c r="D47" s="6"/>
      <c r="E47" s="216"/>
      <c r="F47" s="16" t="str">
        <f t="shared" si="1"/>
        <v/>
      </c>
      <c r="G47" s="58" t="str">
        <f t="shared" si="5"/>
        <v/>
      </c>
      <c r="H47" s="349" t="b">
        <f t="shared" si="3"/>
        <v>0</v>
      </c>
      <c r="I47" s="350">
        <f t="shared" si="6"/>
        <v>1</v>
      </c>
    </row>
    <row r="48" spans="1:9">
      <c r="A48" s="37">
        <v>37</v>
      </c>
      <c r="B48" s="6"/>
      <c r="C48" s="6"/>
      <c r="D48" s="6"/>
      <c r="E48" s="216"/>
      <c r="F48" s="16" t="str">
        <f t="shared" si="1"/>
        <v/>
      </c>
      <c r="G48" s="58" t="str">
        <f t="shared" si="5"/>
        <v/>
      </c>
      <c r="H48" s="349" t="b">
        <f t="shared" si="3"/>
        <v>0</v>
      </c>
      <c r="I48" s="350">
        <f t="shared" si="6"/>
        <v>1</v>
      </c>
    </row>
    <row r="49" spans="1:9">
      <c r="A49" s="37">
        <v>38</v>
      </c>
      <c r="B49" s="6"/>
      <c r="C49" s="6"/>
      <c r="D49" s="6"/>
      <c r="E49" s="216"/>
      <c r="F49" s="16" t="str">
        <f t="shared" si="1"/>
        <v/>
      </c>
      <c r="G49" s="58" t="str">
        <f t="shared" si="5"/>
        <v/>
      </c>
      <c r="H49" s="349" t="b">
        <f t="shared" si="3"/>
        <v>0</v>
      </c>
      <c r="I49" s="350">
        <f t="shared" si="6"/>
        <v>1</v>
      </c>
    </row>
    <row r="50" spans="1:9">
      <c r="A50" s="37">
        <v>39</v>
      </c>
      <c r="B50" s="6"/>
      <c r="C50" s="6"/>
      <c r="D50" s="6"/>
      <c r="E50" s="216"/>
      <c r="F50" s="16" t="str">
        <f t="shared" si="1"/>
        <v/>
      </c>
      <c r="G50" s="58" t="str">
        <f t="shared" si="5"/>
        <v/>
      </c>
      <c r="H50" s="349" t="b">
        <f t="shared" si="3"/>
        <v>0</v>
      </c>
      <c r="I50" s="350">
        <f t="shared" si="6"/>
        <v>1</v>
      </c>
    </row>
    <row r="51" spans="1:9">
      <c r="A51" s="37">
        <v>40</v>
      </c>
      <c r="B51" s="6"/>
      <c r="C51" s="6"/>
      <c r="D51" s="6"/>
      <c r="E51" s="216"/>
      <c r="F51" s="16" t="str">
        <f t="shared" si="1"/>
        <v/>
      </c>
      <c r="G51" s="58" t="str">
        <f t="shared" si="5"/>
        <v/>
      </c>
      <c r="H51" s="349" t="b">
        <f t="shared" si="3"/>
        <v>0</v>
      </c>
      <c r="I51" s="350">
        <f t="shared" si="6"/>
        <v>1</v>
      </c>
    </row>
    <row r="52" spans="1:9">
      <c r="A52" s="37">
        <v>41</v>
      </c>
      <c r="B52" s="6"/>
      <c r="C52" s="6"/>
      <c r="D52" s="6"/>
      <c r="E52" s="216"/>
      <c r="F52" s="16" t="str">
        <f t="shared" si="1"/>
        <v/>
      </c>
      <c r="G52" s="58" t="str">
        <f t="shared" si="5"/>
        <v/>
      </c>
      <c r="H52" s="349" t="b">
        <f t="shared" si="3"/>
        <v>0</v>
      </c>
      <c r="I52" s="350">
        <f t="shared" si="6"/>
        <v>1</v>
      </c>
    </row>
    <row r="53" spans="1:9">
      <c r="A53" s="37">
        <v>42</v>
      </c>
      <c r="B53" s="6"/>
      <c r="C53" s="6"/>
      <c r="D53" s="6"/>
      <c r="E53" s="216"/>
      <c r="F53" s="16" t="str">
        <f t="shared" si="1"/>
        <v/>
      </c>
      <c r="G53" s="58" t="str">
        <f t="shared" si="5"/>
        <v/>
      </c>
      <c r="H53" s="349" t="b">
        <f t="shared" si="3"/>
        <v>0</v>
      </c>
      <c r="I53" s="350">
        <f t="shared" si="6"/>
        <v>1</v>
      </c>
    </row>
    <row r="54" spans="1:9">
      <c r="A54" s="37">
        <v>43</v>
      </c>
      <c r="B54" s="6"/>
      <c r="C54" s="6"/>
      <c r="D54" s="6"/>
      <c r="E54" s="216"/>
      <c r="F54" s="16" t="str">
        <f t="shared" si="1"/>
        <v/>
      </c>
      <c r="G54" s="58" t="str">
        <f t="shared" si="5"/>
        <v/>
      </c>
      <c r="H54" s="349" t="b">
        <f t="shared" si="3"/>
        <v>0</v>
      </c>
      <c r="I54" s="350">
        <f t="shared" si="6"/>
        <v>1</v>
      </c>
    </row>
    <row r="55" spans="1:9">
      <c r="A55" s="37">
        <v>44</v>
      </c>
      <c r="B55" s="6"/>
      <c r="C55" s="6"/>
      <c r="D55" s="6"/>
      <c r="E55" s="216"/>
      <c r="F55" s="16" t="str">
        <f t="shared" si="1"/>
        <v/>
      </c>
      <c r="G55" s="58" t="str">
        <f t="shared" si="5"/>
        <v/>
      </c>
      <c r="H55" s="349" t="b">
        <f t="shared" si="3"/>
        <v>0</v>
      </c>
      <c r="I55" s="350">
        <f t="shared" si="6"/>
        <v>1</v>
      </c>
    </row>
    <row r="56" spans="1:9">
      <c r="A56" s="37">
        <v>45</v>
      </c>
      <c r="B56" s="6"/>
      <c r="C56" s="6"/>
      <c r="D56" s="6"/>
      <c r="E56" s="216"/>
      <c r="F56" s="16" t="str">
        <f t="shared" si="1"/>
        <v/>
      </c>
      <c r="G56" s="58" t="str">
        <f t="shared" si="5"/>
        <v/>
      </c>
      <c r="H56" s="349" t="b">
        <f t="shared" si="3"/>
        <v>0</v>
      </c>
      <c r="I56" s="350">
        <f t="shared" si="6"/>
        <v>1</v>
      </c>
    </row>
    <row r="57" spans="1:9">
      <c r="A57" s="37">
        <v>46</v>
      </c>
      <c r="B57" s="6"/>
      <c r="C57" s="6"/>
      <c r="D57" s="6"/>
      <c r="E57" s="216"/>
      <c r="F57" s="16" t="str">
        <f t="shared" si="1"/>
        <v/>
      </c>
      <c r="G57" s="58" t="str">
        <f t="shared" si="5"/>
        <v/>
      </c>
      <c r="H57" s="349" t="b">
        <f t="shared" si="3"/>
        <v>0</v>
      </c>
      <c r="I57" s="350">
        <f t="shared" si="6"/>
        <v>1</v>
      </c>
    </row>
    <row r="58" spans="1:9">
      <c r="A58" s="37">
        <v>47</v>
      </c>
      <c r="B58" s="6"/>
      <c r="C58" s="6"/>
      <c r="D58" s="6"/>
      <c r="E58" s="216"/>
      <c r="F58" s="16" t="str">
        <f t="shared" si="1"/>
        <v/>
      </c>
      <c r="G58" s="58" t="str">
        <f t="shared" si="5"/>
        <v/>
      </c>
      <c r="H58" s="349" t="b">
        <f t="shared" si="3"/>
        <v>0</v>
      </c>
      <c r="I58" s="350">
        <f t="shared" si="6"/>
        <v>1</v>
      </c>
    </row>
    <row r="59" spans="1:9">
      <c r="A59" s="37">
        <v>48</v>
      </c>
      <c r="B59" s="6"/>
      <c r="C59" s="6"/>
      <c r="D59" s="6"/>
      <c r="E59" s="216"/>
      <c r="F59" s="16" t="str">
        <f t="shared" si="1"/>
        <v/>
      </c>
      <c r="G59" s="58" t="str">
        <f t="shared" si="5"/>
        <v/>
      </c>
      <c r="H59" s="349" t="b">
        <f t="shared" si="3"/>
        <v>0</v>
      </c>
      <c r="I59" s="350">
        <f t="shared" si="6"/>
        <v>1</v>
      </c>
    </row>
    <row r="60" spans="1:9">
      <c r="A60" s="37">
        <v>49</v>
      </c>
      <c r="B60" s="6"/>
      <c r="C60" s="6"/>
      <c r="D60" s="6"/>
      <c r="E60" s="216"/>
      <c r="F60" s="16" t="str">
        <f t="shared" si="1"/>
        <v/>
      </c>
      <c r="G60" s="58" t="str">
        <f t="shared" si="5"/>
        <v/>
      </c>
      <c r="H60" s="349" t="b">
        <f t="shared" si="3"/>
        <v>0</v>
      </c>
      <c r="I60" s="350">
        <f t="shared" si="6"/>
        <v>1</v>
      </c>
    </row>
    <row r="61" spans="1:9">
      <c r="A61" s="37">
        <v>50</v>
      </c>
      <c r="B61" s="6"/>
      <c r="C61" s="6"/>
      <c r="D61" s="6"/>
      <c r="E61" s="216"/>
      <c r="F61" s="16" t="str">
        <f t="shared" si="1"/>
        <v/>
      </c>
      <c r="G61" s="58" t="str">
        <f t="shared" si="5"/>
        <v/>
      </c>
      <c r="H61" s="349" t="b">
        <f t="shared" si="3"/>
        <v>0</v>
      </c>
      <c r="I61" s="350">
        <f t="shared" si="6"/>
        <v>1</v>
      </c>
    </row>
    <row r="62" spans="1:9">
      <c r="A62" s="37">
        <v>51</v>
      </c>
      <c r="B62" s="6"/>
      <c r="C62" s="6"/>
      <c r="D62" s="6"/>
      <c r="E62" s="216"/>
      <c r="F62" s="16" t="str">
        <f t="shared" si="1"/>
        <v/>
      </c>
      <c r="G62" s="58" t="str">
        <f t="shared" si="5"/>
        <v/>
      </c>
      <c r="H62" s="349" t="b">
        <f t="shared" si="3"/>
        <v>0</v>
      </c>
      <c r="I62" s="350">
        <f t="shared" si="6"/>
        <v>1</v>
      </c>
    </row>
    <row r="63" spans="1:9">
      <c r="A63" s="37">
        <v>52</v>
      </c>
      <c r="B63" s="6"/>
      <c r="C63" s="6"/>
      <c r="D63" s="6"/>
      <c r="E63" s="216"/>
      <c r="F63" s="16" t="str">
        <f t="shared" si="1"/>
        <v/>
      </c>
      <c r="G63" s="58" t="str">
        <f t="shared" si="5"/>
        <v/>
      </c>
      <c r="H63" s="349" t="b">
        <f t="shared" si="3"/>
        <v>0</v>
      </c>
      <c r="I63" s="350">
        <f t="shared" si="6"/>
        <v>1</v>
      </c>
    </row>
    <row r="64" spans="1:9">
      <c r="A64" s="37">
        <v>53</v>
      </c>
      <c r="B64" s="6"/>
      <c r="C64" s="6"/>
      <c r="D64" s="6"/>
      <c r="E64" s="216"/>
      <c r="F64" s="16" t="str">
        <f t="shared" si="1"/>
        <v/>
      </c>
      <c r="G64" s="58" t="str">
        <f t="shared" si="5"/>
        <v/>
      </c>
      <c r="H64" s="349" t="b">
        <f t="shared" si="3"/>
        <v>0</v>
      </c>
      <c r="I64" s="350">
        <f t="shared" si="6"/>
        <v>1</v>
      </c>
    </row>
    <row r="65" spans="1:9">
      <c r="A65" s="37">
        <v>54</v>
      </c>
      <c r="B65" s="6"/>
      <c r="C65" s="6"/>
      <c r="D65" s="6"/>
      <c r="E65" s="216"/>
      <c r="F65" s="16" t="str">
        <f t="shared" si="1"/>
        <v/>
      </c>
      <c r="G65" s="58" t="str">
        <f t="shared" si="5"/>
        <v/>
      </c>
      <c r="H65" s="349" t="b">
        <f t="shared" si="3"/>
        <v>0</v>
      </c>
      <c r="I65" s="350">
        <f t="shared" si="6"/>
        <v>1</v>
      </c>
    </row>
    <row r="66" spans="1:9">
      <c r="A66" s="37">
        <v>55</v>
      </c>
      <c r="B66" s="6"/>
      <c r="C66" s="6"/>
      <c r="D66" s="6"/>
      <c r="E66" s="216"/>
      <c r="F66" s="16" t="str">
        <f t="shared" si="1"/>
        <v/>
      </c>
      <c r="G66" s="58" t="str">
        <f t="shared" si="5"/>
        <v/>
      </c>
      <c r="H66" s="349" t="b">
        <f t="shared" si="3"/>
        <v>0</v>
      </c>
      <c r="I66" s="350">
        <f t="shared" si="6"/>
        <v>1</v>
      </c>
    </row>
    <row r="67" spans="1:9">
      <c r="A67" s="37">
        <v>56</v>
      </c>
      <c r="B67" s="6"/>
      <c r="C67" s="6"/>
      <c r="D67" s="6"/>
      <c r="E67" s="216"/>
      <c r="F67" s="16" t="str">
        <f t="shared" si="1"/>
        <v/>
      </c>
      <c r="G67" s="58" t="str">
        <f t="shared" si="5"/>
        <v/>
      </c>
      <c r="H67" s="349" t="b">
        <f t="shared" si="3"/>
        <v>0</v>
      </c>
      <c r="I67" s="350">
        <f t="shared" si="6"/>
        <v>1</v>
      </c>
    </row>
    <row r="68" spans="1:9">
      <c r="A68" s="37">
        <v>57</v>
      </c>
      <c r="B68" s="6"/>
      <c r="C68" s="6"/>
      <c r="D68" s="6"/>
      <c r="E68" s="216"/>
      <c r="F68" s="16" t="str">
        <f t="shared" si="1"/>
        <v/>
      </c>
      <c r="G68" s="58" t="str">
        <f t="shared" si="5"/>
        <v/>
      </c>
      <c r="H68" s="349" t="b">
        <f t="shared" si="3"/>
        <v>0</v>
      </c>
      <c r="I68" s="350">
        <f t="shared" si="6"/>
        <v>1</v>
      </c>
    </row>
    <row r="69" spans="1:9">
      <c r="A69" s="37">
        <v>58</v>
      </c>
      <c r="B69" s="6"/>
      <c r="C69" s="6"/>
      <c r="D69" s="6"/>
      <c r="E69" s="216"/>
      <c r="F69" s="16" t="str">
        <f t="shared" si="1"/>
        <v/>
      </c>
      <c r="G69" s="58" t="str">
        <f t="shared" si="5"/>
        <v/>
      </c>
      <c r="H69" s="349" t="b">
        <f t="shared" si="3"/>
        <v>0</v>
      </c>
      <c r="I69" s="350">
        <f t="shared" si="6"/>
        <v>1</v>
      </c>
    </row>
    <row r="70" spans="1:9">
      <c r="A70" s="37">
        <v>59</v>
      </c>
      <c r="B70" s="6"/>
      <c r="C70" s="6"/>
      <c r="D70" s="6"/>
      <c r="E70" s="216"/>
      <c r="F70" s="16" t="str">
        <f t="shared" si="1"/>
        <v/>
      </c>
      <c r="G70" s="58" t="str">
        <f t="shared" si="5"/>
        <v/>
      </c>
      <c r="H70" s="349" t="b">
        <f t="shared" si="3"/>
        <v>0</v>
      </c>
      <c r="I70" s="350">
        <f t="shared" si="6"/>
        <v>1</v>
      </c>
    </row>
    <row r="71" spans="1:9">
      <c r="A71" s="37">
        <v>60</v>
      </c>
      <c r="B71" s="6"/>
      <c r="C71" s="6"/>
      <c r="D71" s="6"/>
      <c r="E71" s="216"/>
      <c r="F71" s="16" t="str">
        <f t="shared" si="1"/>
        <v/>
      </c>
      <c r="G71" s="58" t="str">
        <f t="shared" si="5"/>
        <v/>
      </c>
      <c r="H71" s="349" t="b">
        <f t="shared" si="3"/>
        <v>0</v>
      </c>
      <c r="I71" s="350">
        <f t="shared" si="6"/>
        <v>1</v>
      </c>
    </row>
    <row r="72" spans="1:9">
      <c r="A72" s="37">
        <v>61</v>
      </c>
      <c r="B72" s="6"/>
      <c r="C72" s="6"/>
      <c r="D72" s="6"/>
      <c r="E72" s="216"/>
      <c r="F72" s="16" t="str">
        <f t="shared" si="1"/>
        <v/>
      </c>
      <c r="G72" s="58" t="str">
        <f t="shared" si="5"/>
        <v/>
      </c>
      <c r="H72" s="349" t="b">
        <f t="shared" si="3"/>
        <v>0</v>
      </c>
      <c r="I72" s="350">
        <f t="shared" si="6"/>
        <v>1</v>
      </c>
    </row>
    <row r="73" spans="1:9">
      <c r="A73" s="37">
        <v>62</v>
      </c>
      <c r="B73" s="6"/>
      <c r="C73" s="6"/>
      <c r="D73" s="6"/>
      <c r="E73" s="216"/>
      <c r="F73" s="16" t="str">
        <f t="shared" si="1"/>
        <v/>
      </c>
      <c r="G73" s="58" t="str">
        <f t="shared" si="5"/>
        <v/>
      </c>
      <c r="H73" s="349" t="b">
        <f t="shared" si="3"/>
        <v>0</v>
      </c>
      <c r="I73" s="350">
        <f t="shared" si="6"/>
        <v>1</v>
      </c>
    </row>
    <row r="74" spans="1:9">
      <c r="A74" s="37">
        <v>63</v>
      </c>
      <c r="B74" s="6"/>
      <c r="C74" s="6"/>
      <c r="D74" s="6"/>
      <c r="E74" s="216"/>
      <c r="F74" s="16" t="str">
        <f t="shared" si="1"/>
        <v/>
      </c>
      <c r="G74" s="58" t="str">
        <f t="shared" si="5"/>
        <v/>
      </c>
      <c r="H74" s="349" t="b">
        <f t="shared" si="3"/>
        <v>0</v>
      </c>
      <c r="I74" s="350">
        <f t="shared" si="6"/>
        <v>1</v>
      </c>
    </row>
    <row r="75" spans="1:9">
      <c r="A75" s="37">
        <v>64</v>
      </c>
      <c r="B75" s="6"/>
      <c r="C75" s="6"/>
      <c r="D75" s="6"/>
      <c r="E75" s="216"/>
      <c r="F75" s="16" t="str">
        <f t="shared" si="1"/>
        <v/>
      </c>
      <c r="G75" s="58" t="str">
        <f t="shared" si="5"/>
        <v/>
      </c>
      <c r="H75" s="349" t="b">
        <f t="shared" si="3"/>
        <v>0</v>
      </c>
      <c r="I75" s="350">
        <f t="shared" si="6"/>
        <v>1</v>
      </c>
    </row>
    <row r="76" spans="1:9">
      <c r="A76" s="37">
        <v>65</v>
      </c>
      <c r="B76" s="6"/>
      <c r="C76" s="6"/>
      <c r="D76" s="6"/>
      <c r="E76" s="216"/>
      <c r="F76" s="16" t="str">
        <f t="shared" ref="F76:F139" si="7">IF(OR($B76="",$C76="",$E76&lt;an_initial,$E76&gt;an_final),"",G76 * (INDEX(i6punctaje, MATCH(C76,i6anvergură,0), MATCH(D76,i6rol,0) )) )</f>
        <v/>
      </c>
      <c r="G76" s="58" t="str">
        <f t="shared" ref="G76:G110" si="8">IF(OR($B76="",$C76="",$E76="",$E76&gt;an_final),"",IF($E76&gt;=an_initial,1,""))</f>
        <v/>
      </c>
      <c r="H76" s="349" t="b">
        <f t="shared" ref="H76:H110" si="9">IF(nume_candidat="",FALSE,ISNUMBER(SEARCH(nume_candidat,$B76)))</f>
        <v>0</v>
      </c>
      <c r="I76" s="350">
        <f t="shared" ref="I76:I110" si="10">LEN(B76)-LEN(SUBSTITUTE(B76,",",""))+1</f>
        <v>1</v>
      </c>
    </row>
    <row r="77" spans="1:9">
      <c r="A77" s="37">
        <v>66</v>
      </c>
      <c r="B77" s="6"/>
      <c r="C77" s="6"/>
      <c r="D77" s="6"/>
      <c r="E77" s="216"/>
      <c r="F77" s="16" t="str">
        <f t="shared" si="7"/>
        <v/>
      </c>
      <c r="G77" s="58" t="str">
        <f t="shared" si="8"/>
        <v/>
      </c>
      <c r="H77" s="349" t="b">
        <f t="shared" si="9"/>
        <v>0</v>
      </c>
      <c r="I77" s="350">
        <f t="shared" si="10"/>
        <v>1</v>
      </c>
    </row>
    <row r="78" spans="1:9">
      <c r="A78" s="37">
        <v>67</v>
      </c>
      <c r="B78" s="6"/>
      <c r="C78" s="6"/>
      <c r="D78" s="6"/>
      <c r="E78" s="216"/>
      <c r="F78" s="16" t="str">
        <f t="shared" si="7"/>
        <v/>
      </c>
      <c r="G78" s="58" t="str">
        <f t="shared" si="8"/>
        <v/>
      </c>
      <c r="H78" s="349" t="b">
        <f t="shared" si="9"/>
        <v>0</v>
      </c>
      <c r="I78" s="350">
        <f t="shared" si="10"/>
        <v>1</v>
      </c>
    </row>
    <row r="79" spans="1:9">
      <c r="A79" s="37">
        <v>68</v>
      </c>
      <c r="B79" s="6"/>
      <c r="C79" s="6"/>
      <c r="D79" s="6"/>
      <c r="E79" s="216"/>
      <c r="F79" s="16" t="str">
        <f t="shared" si="7"/>
        <v/>
      </c>
      <c r="G79" s="58" t="str">
        <f t="shared" si="8"/>
        <v/>
      </c>
      <c r="H79" s="349" t="b">
        <f t="shared" si="9"/>
        <v>0</v>
      </c>
      <c r="I79" s="350">
        <f t="shared" si="10"/>
        <v>1</v>
      </c>
    </row>
    <row r="80" spans="1:9">
      <c r="A80" s="37">
        <v>69</v>
      </c>
      <c r="B80" s="6"/>
      <c r="C80" s="6"/>
      <c r="D80" s="6"/>
      <c r="E80" s="216"/>
      <c r="F80" s="16" t="str">
        <f t="shared" si="7"/>
        <v/>
      </c>
      <c r="G80" s="58" t="str">
        <f t="shared" si="8"/>
        <v/>
      </c>
      <c r="H80" s="349" t="b">
        <f t="shared" si="9"/>
        <v>0</v>
      </c>
      <c r="I80" s="350">
        <f t="shared" si="10"/>
        <v>1</v>
      </c>
    </row>
    <row r="81" spans="1:9">
      <c r="A81" s="37">
        <v>70</v>
      </c>
      <c r="B81" s="6"/>
      <c r="C81" s="6"/>
      <c r="D81" s="6"/>
      <c r="E81" s="216"/>
      <c r="F81" s="16" t="str">
        <f t="shared" si="7"/>
        <v/>
      </c>
      <c r="G81" s="58" t="str">
        <f t="shared" si="8"/>
        <v/>
      </c>
      <c r="H81" s="349" t="b">
        <f t="shared" si="9"/>
        <v>0</v>
      </c>
      <c r="I81" s="350">
        <f t="shared" si="10"/>
        <v>1</v>
      </c>
    </row>
    <row r="82" spans="1:9">
      <c r="A82" s="37">
        <v>71</v>
      </c>
      <c r="B82" s="6"/>
      <c r="C82" s="6"/>
      <c r="D82" s="6"/>
      <c r="E82" s="216"/>
      <c r="F82" s="16" t="str">
        <f t="shared" si="7"/>
        <v/>
      </c>
      <c r="G82" s="58" t="str">
        <f t="shared" si="8"/>
        <v/>
      </c>
      <c r="H82" s="349" t="b">
        <f t="shared" si="9"/>
        <v>0</v>
      </c>
      <c r="I82" s="350">
        <f t="shared" si="10"/>
        <v>1</v>
      </c>
    </row>
    <row r="83" spans="1:9">
      <c r="A83" s="37">
        <v>72</v>
      </c>
      <c r="B83" s="6"/>
      <c r="C83" s="6"/>
      <c r="D83" s="6"/>
      <c r="E83" s="216"/>
      <c r="F83" s="16" t="str">
        <f t="shared" si="7"/>
        <v/>
      </c>
      <c r="G83" s="58" t="str">
        <f t="shared" si="8"/>
        <v/>
      </c>
      <c r="H83" s="349" t="b">
        <f t="shared" si="9"/>
        <v>0</v>
      </c>
      <c r="I83" s="350">
        <f t="shared" si="10"/>
        <v>1</v>
      </c>
    </row>
    <row r="84" spans="1:9">
      <c r="A84" s="37">
        <v>73</v>
      </c>
      <c r="B84" s="6"/>
      <c r="C84" s="6"/>
      <c r="D84" s="6"/>
      <c r="E84" s="216"/>
      <c r="F84" s="16" t="str">
        <f t="shared" si="7"/>
        <v/>
      </c>
      <c r="G84" s="58" t="str">
        <f t="shared" si="8"/>
        <v/>
      </c>
      <c r="H84" s="349" t="b">
        <f t="shared" si="9"/>
        <v>0</v>
      </c>
      <c r="I84" s="350">
        <f t="shared" si="10"/>
        <v>1</v>
      </c>
    </row>
    <row r="85" spans="1:9">
      <c r="A85" s="37">
        <v>74</v>
      </c>
      <c r="B85" s="6"/>
      <c r="C85" s="6"/>
      <c r="D85" s="6"/>
      <c r="E85" s="216"/>
      <c r="F85" s="16" t="str">
        <f t="shared" si="7"/>
        <v/>
      </c>
      <c r="G85" s="58" t="str">
        <f t="shared" si="8"/>
        <v/>
      </c>
      <c r="H85" s="349" t="b">
        <f t="shared" si="9"/>
        <v>0</v>
      </c>
      <c r="I85" s="350">
        <f t="shared" si="10"/>
        <v>1</v>
      </c>
    </row>
    <row r="86" spans="1:9">
      <c r="A86" s="37">
        <v>75</v>
      </c>
      <c r="B86" s="6"/>
      <c r="C86" s="6"/>
      <c r="D86" s="6"/>
      <c r="E86" s="216"/>
      <c r="F86" s="16" t="str">
        <f t="shared" si="7"/>
        <v/>
      </c>
      <c r="G86" s="58" t="str">
        <f t="shared" si="8"/>
        <v/>
      </c>
      <c r="H86" s="349" t="b">
        <f t="shared" si="9"/>
        <v>0</v>
      </c>
      <c r="I86" s="350">
        <f t="shared" si="10"/>
        <v>1</v>
      </c>
    </row>
    <row r="87" spans="1:9">
      <c r="A87" s="37">
        <v>76</v>
      </c>
      <c r="B87" s="6"/>
      <c r="C87" s="6"/>
      <c r="D87" s="6"/>
      <c r="E87" s="216"/>
      <c r="F87" s="16" t="str">
        <f t="shared" si="7"/>
        <v/>
      </c>
      <c r="G87" s="58" t="str">
        <f t="shared" si="8"/>
        <v/>
      </c>
      <c r="H87" s="349" t="b">
        <f t="shared" si="9"/>
        <v>0</v>
      </c>
      <c r="I87" s="350">
        <f t="shared" si="10"/>
        <v>1</v>
      </c>
    </row>
    <row r="88" spans="1:9">
      <c r="A88" s="37">
        <v>77</v>
      </c>
      <c r="B88" s="6"/>
      <c r="C88" s="6"/>
      <c r="D88" s="6"/>
      <c r="E88" s="216"/>
      <c r="F88" s="16" t="str">
        <f t="shared" si="7"/>
        <v/>
      </c>
      <c r="G88" s="58" t="str">
        <f t="shared" si="8"/>
        <v/>
      </c>
      <c r="H88" s="349" t="b">
        <f t="shared" si="9"/>
        <v>0</v>
      </c>
      <c r="I88" s="350">
        <f t="shared" si="10"/>
        <v>1</v>
      </c>
    </row>
    <row r="89" spans="1:9">
      <c r="A89" s="37">
        <v>78</v>
      </c>
      <c r="B89" s="6"/>
      <c r="C89" s="6"/>
      <c r="D89" s="6"/>
      <c r="E89" s="216"/>
      <c r="F89" s="16" t="str">
        <f t="shared" si="7"/>
        <v/>
      </c>
      <c r="G89" s="58" t="str">
        <f t="shared" si="8"/>
        <v/>
      </c>
      <c r="H89" s="349" t="b">
        <f t="shared" si="9"/>
        <v>0</v>
      </c>
      <c r="I89" s="350">
        <f t="shared" si="10"/>
        <v>1</v>
      </c>
    </row>
    <row r="90" spans="1:9">
      <c r="A90" s="37">
        <v>79</v>
      </c>
      <c r="B90" s="6"/>
      <c r="C90" s="6"/>
      <c r="D90" s="6"/>
      <c r="E90" s="216"/>
      <c r="F90" s="16" t="str">
        <f t="shared" si="7"/>
        <v/>
      </c>
      <c r="G90" s="58" t="str">
        <f t="shared" si="8"/>
        <v/>
      </c>
      <c r="H90" s="349" t="b">
        <f t="shared" si="9"/>
        <v>0</v>
      </c>
      <c r="I90" s="350">
        <f t="shared" si="10"/>
        <v>1</v>
      </c>
    </row>
    <row r="91" spans="1:9">
      <c r="A91" s="37">
        <v>80</v>
      </c>
      <c r="B91" s="6"/>
      <c r="C91" s="6"/>
      <c r="D91" s="6"/>
      <c r="E91" s="216"/>
      <c r="F91" s="16" t="str">
        <f t="shared" si="7"/>
        <v/>
      </c>
      <c r="G91" s="58" t="str">
        <f t="shared" si="8"/>
        <v/>
      </c>
      <c r="H91" s="349" t="b">
        <f t="shared" si="9"/>
        <v>0</v>
      </c>
      <c r="I91" s="350">
        <f t="shared" si="10"/>
        <v>1</v>
      </c>
    </row>
    <row r="92" spans="1:9">
      <c r="A92" s="37">
        <v>81</v>
      </c>
      <c r="B92" s="6"/>
      <c r="C92" s="6"/>
      <c r="D92" s="6"/>
      <c r="E92" s="216"/>
      <c r="F92" s="16" t="str">
        <f t="shared" si="7"/>
        <v/>
      </c>
      <c r="G92" s="58" t="str">
        <f t="shared" si="8"/>
        <v/>
      </c>
      <c r="H92" s="349" t="b">
        <f t="shared" si="9"/>
        <v>0</v>
      </c>
      <c r="I92" s="350">
        <f t="shared" si="10"/>
        <v>1</v>
      </c>
    </row>
    <row r="93" spans="1:9">
      <c r="A93" s="37">
        <v>82</v>
      </c>
      <c r="B93" s="6"/>
      <c r="C93" s="6"/>
      <c r="D93" s="6"/>
      <c r="E93" s="216"/>
      <c r="F93" s="16" t="str">
        <f t="shared" si="7"/>
        <v/>
      </c>
      <c r="G93" s="58" t="str">
        <f t="shared" si="8"/>
        <v/>
      </c>
      <c r="H93" s="349" t="b">
        <f t="shared" si="9"/>
        <v>0</v>
      </c>
      <c r="I93" s="350">
        <f t="shared" si="10"/>
        <v>1</v>
      </c>
    </row>
    <row r="94" spans="1:9">
      <c r="A94" s="37">
        <v>83</v>
      </c>
      <c r="B94" s="6"/>
      <c r="C94" s="6"/>
      <c r="D94" s="6"/>
      <c r="E94" s="216"/>
      <c r="F94" s="16" t="str">
        <f t="shared" si="7"/>
        <v/>
      </c>
      <c r="G94" s="58" t="str">
        <f t="shared" si="8"/>
        <v/>
      </c>
      <c r="H94" s="349" t="b">
        <f t="shared" si="9"/>
        <v>0</v>
      </c>
      <c r="I94" s="350">
        <f t="shared" si="10"/>
        <v>1</v>
      </c>
    </row>
    <row r="95" spans="1:9">
      <c r="A95" s="37">
        <v>84</v>
      </c>
      <c r="B95" s="6"/>
      <c r="C95" s="6"/>
      <c r="D95" s="6"/>
      <c r="E95" s="216"/>
      <c r="F95" s="16" t="str">
        <f t="shared" si="7"/>
        <v/>
      </c>
      <c r="G95" s="58" t="str">
        <f t="shared" si="8"/>
        <v/>
      </c>
      <c r="H95" s="349" t="b">
        <f t="shared" si="9"/>
        <v>0</v>
      </c>
      <c r="I95" s="350">
        <f t="shared" si="10"/>
        <v>1</v>
      </c>
    </row>
    <row r="96" spans="1:9">
      <c r="A96" s="37">
        <v>85</v>
      </c>
      <c r="B96" s="6"/>
      <c r="C96" s="6"/>
      <c r="D96" s="6"/>
      <c r="E96" s="216"/>
      <c r="F96" s="16" t="str">
        <f t="shared" si="7"/>
        <v/>
      </c>
      <c r="G96" s="58" t="str">
        <f t="shared" si="8"/>
        <v/>
      </c>
      <c r="H96" s="349" t="b">
        <f t="shared" si="9"/>
        <v>0</v>
      </c>
      <c r="I96" s="350">
        <f t="shared" si="10"/>
        <v>1</v>
      </c>
    </row>
    <row r="97" spans="1:9">
      <c r="A97" s="37">
        <v>86</v>
      </c>
      <c r="B97" s="6"/>
      <c r="C97" s="6"/>
      <c r="D97" s="6"/>
      <c r="E97" s="216"/>
      <c r="F97" s="16" t="str">
        <f t="shared" si="7"/>
        <v/>
      </c>
      <c r="G97" s="58" t="str">
        <f t="shared" si="8"/>
        <v/>
      </c>
      <c r="H97" s="349" t="b">
        <f t="shared" si="9"/>
        <v>0</v>
      </c>
      <c r="I97" s="350">
        <f t="shared" si="10"/>
        <v>1</v>
      </c>
    </row>
    <row r="98" spans="1:9">
      <c r="A98" s="37">
        <v>87</v>
      </c>
      <c r="B98" s="6"/>
      <c r="C98" s="6"/>
      <c r="D98" s="6"/>
      <c r="E98" s="216"/>
      <c r="F98" s="16" t="str">
        <f t="shared" si="7"/>
        <v/>
      </c>
      <c r="G98" s="58" t="str">
        <f t="shared" si="8"/>
        <v/>
      </c>
      <c r="H98" s="349" t="b">
        <f t="shared" si="9"/>
        <v>0</v>
      </c>
      <c r="I98" s="350">
        <f t="shared" si="10"/>
        <v>1</v>
      </c>
    </row>
    <row r="99" spans="1:9">
      <c r="A99" s="37">
        <v>88</v>
      </c>
      <c r="B99" s="6"/>
      <c r="C99" s="6"/>
      <c r="D99" s="6"/>
      <c r="E99" s="216"/>
      <c r="F99" s="16" t="str">
        <f t="shared" si="7"/>
        <v/>
      </c>
      <c r="G99" s="58" t="str">
        <f t="shared" si="8"/>
        <v/>
      </c>
      <c r="H99" s="349" t="b">
        <f t="shared" si="9"/>
        <v>0</v>
      </c>
      <c r="I99" s="350">
        <f t="shared" si="10"/>
        <v>1</v>
      </c>
    </row>
    <row r="100" spans="1:9">
      <c r="A100" s="37">
        <v>89</v>
      </c>
      <c r="B100" s="6"/>
      <c r="C100" s="6"/>
      <c r="D100" s="6"/>
      <c r="E100" s="216"/>
      <c r="F100" s="16" t="str">
        <f t="shared" si="7"/>
        <v/>
      </c>
      <c r="G100" s="58" t="str">
        <f t="shared" si="8"/>
        <v/>
      </c>
      <c r="H100" s="349" t="b">
        <f t="shared" si="9"/>
        <v>0</v>
      </c>
      <c r="I100" s="350">
        <f t="shared" si="10"/>
        <v>1</v>
      </c>
    </row>
    <row r="101" spans="1:9">
      <c r="A101" s="37">
        <v>90</v>
      </c>
      <c r="B101" s="6"/>
      <c r="C101" s="6"/>
      <c r="D101" s="6"/>
      <c r="E101" s="216"/>
      <c r="F101" s="16" t="str">
        <f t="shared" si="7"/>
        <v/>
      </c>
      <c r="G101" s="58" t="str">
        <f t="shared" si="8"/>
        <v/>
      </c>
      <c r="H101" s="349" t="b">
        <f t="shared" si="9"/>
        <v>0</v>
      </c>
      <c r="I101" s="350">
        <f t="shared" si="10"/>
        <v>1</v>
      </c>
    </row>
    <row r="102" spans="1:9">
      <c r="A102" s="37">
        <v>91</v>
      </c>
      <c r="B102" s="6"/>
      <c r="C102" s="6"/>
      <c r="D102" s="6"/>
      <c r="E102" s="216"/>
      <c r="F102" s="16" t="str">
        <f t="shared" si="7"/>
        <v/>
      </c>
      <c r="G102" s="58" t="str">
        <f t="shared" si="8"/>
        <v/>
      </c>
      <c r="H102" s="349" t="b">
        <f t="shared" si="9"/>
        <v>0</v>
      </c>
      <c r="I102" s="350">
        <f t="shared" si="10"/>
        <v>1</v>
      </c>
    </row>
    <row r="103" spans="1:9">
      <c r="A103" s="37">
        <v>92</v>
      </c>
      <c r="B103" s="6"/>
      <c r="C103" s="6"/>
      <c r="D103" s="6"/>
      <c r="E103" s="216"/>
      <c r="F103" s="16" t="str">
        <f t="shared" si="7"/>
        <v/>
      </c>
      <c r="G103" s="58" t="str">
        <f t="shared" si="8"/>
        <v/>
      </c>
      <c r="H103" s="349" t="b">
        <f t="shared" si="9"/>
        <v>0</v>
      </c>
      <c r="I103" s="350">
        <f t="shared" si="10"/>
        <v>1</v>
      </c>
    </row>
    <row r="104" spans="1:9">
      <c r="A104" s="37">
        <v>93</v>
      </c>
      <c r="B104" s="6"/>
      <c r="C104" s="6"/>
      <c r="D104" s="6"/>
      <c r="E104" s="216"/>
      <c r="F104" s="16" t="str">
        <f t="shared" si="7"/>
        <v/>
      </c>
      <c r="G104" s="58" t="str">
        <f t="shared" si="8"/>
        <v/>
      </c>
      <c r="H104" s="349" t="b">
        <f t="shared" si="9"/>
        <v>0</v>
      </c>
      <c r="I104" s="350">
        <f t="shared" si="10"/>
        <v>1</v>
      </c>
    </row>
    <row r="105" spans="1:9">
      <c r="A105" s="37">
        <v>94</v>
      </c>
      <c r="B105" s="6"/>
      <c r="C105" s="6"/>
      <c r="D105" s="6"/>
      <c r="E105" s="216"/>
      <c r="F105" s="16" t="str">
        <f t="shared" si="7"/>
        <v/>
      </c>
      <c r="G105" s="58" t="str">
        <f t="shared" si="8"/>
        <v/>
      </c>
      <c r="H105" s="349" t="b">
        <f t="shared" si="9"/>
        <v>0</v>
      </c>
      <c r="I105" s="350">
        <f t="shared" si="10"/>
        <v>1</v>
      </c>
    </row>
    <row r="106" spans="1:9">
      <c r="A106" s="37">
        <v>95</v>
      </c>
      <c r="B106" s="6"/>
      <c r="C106" s="6"/>
      <c r="D106" s="6"/>
      <c r="E106" s="216"/>
      <c r="F106" s="16" t="str">
        <f t="shared" si="7"/>
        <v/>
      </c>
      <c r="G106" s="58" t="str">
        <f t="shared" si="8"/>
        <v/>
      </c>
      <c r="H106" s="349" t="b">
        <f t="shared" si="9"/>
        <v>0</v>
      </c>
      <c r="I106" s="350">
        <f t="shared" si="10"/>
        <v>1</v>
      </c>
    </row>
    <row r="107" spans="1:9">
      <c r="A107" s="37">
        <v>96</v>
      </c>
      <c r="B107" s="6"/>
      <c r="C107" s="6"/>
      <c r="D107" s="6"/>
      <c r="E107" s="216"/>
      <c r="F107" s="16" t="str">
        <f t="shared" si="7"/>
        <v/>
      </c>
      <c r="G107" s="58" t="str">
        <f t="shared" si="8"/>
        <v/>
      </c>
      <c r="H107" s="349" t="b">
        <f t="shared" si="9"/>
        <v>0</v>
      </c>
      <c r="I107" s="350">
        <f t="shared" si="10"/>
        <v>1</v>
      </c>
    </row>
    <row r="108" spans="1:9">
      <c r="A108" s="37">
        <v>97</v>
      </c>
      <c r="B108" s="6"/>
      <c r="C108" s="6"/>
      <c r="D108" s="6"/>
      <c r="E108" s="216"/>
      <c r="F108" s="16" t="str">
        <f t="shared" si="7"/>
        <v/>
      </c>
      <c r="G108" s="58" t="str">
        <f t="shared" si="8"/>
        <v/>
      </c>
      <c r="H108" s="349" t="b">
        <f t="shared" si="9"/>
        <v>0</v>
      </c>
      <c r="I108" s="350">
        <f t="shared" si="10"/>
        <v>1</v>
      </c>
    </row>
    <row r="109" spans="1:9">
      <c r="A109" s="37">
        <v>98</v>
      </c>
      <c r="B109" s="6"/>
      <c r="C109" s="6"/>
      <c r="D109" s="6"/>
      <c r="E109" s="216"/>
      <c r="F109" s="16" t="str">
        <f t="shared" si="7"/>
        <v/>
      </c>
      <c r="G109" s="58" t="str">
        <f t="shared" si="8"/>
        <v/>
      </c>
      <c r="H109" s="349" t="b">
        <f t="shared" si="9"/>
        <v>0</v>
      </c>
      <c r="I109" s="350">
        <f t="shared" si="10"/>
        <v>1</v>
      </c>
    </row>
    <row r="110" spans="1:9">
      <c r="A110" s="143">
        <v>99</v>
      </c>
      <c r="B110" s="6"/>
      <c r="C110" s="6"/>
      <c r="D110" s="6"/>
      <c r="E110" s="216"/>
      <c r="F110" s="16" t="str">
        <f t="shared" si="7"/>
        <v/>
      </c>
      <c r="G110" s="58" t="str">
        <f t="shared" si="8"/>
        <v/>
      </c>
      <c r="H110" s="349" t="b">
        <f t="shared" si="9"/>
        <v>0</v>
      </c>
      <c r="I110" s="350">
        <f t="shared" si="10"/>
        <v>1</v>
      </c>
    </row>
    <row r="111" spans="1:9">
      <c r="A111" s="143">
        <v>100</v>
      </c>
      <c r="B111" s="144"/>
      <c r="C111" s="144"/>
      <c r="D111" s="144"/>
      <c r="E111" s="146"/>
      <c r="F111" s="16" t="str">
        <f t="shared" si="7"/>
        <v/>
      </c>
    </row>
    <row r="112" spans="1:9">
      <c r="A112" s="143">
        <v>101</v>
      </c>
      <c r="B112" s="144"/>
      <c r="C112" s="144"/>
      <c r="D112" s="144"/>
      <c r="E112" s="146"/>
      <c r="F112" s="16" t="str">
        <f t="shared" si="7"/>
        <v/>
      </c>
    </row>
    <row r="113" spans="1:18">
      <c r="A113" s="143">
        <v>102</v>
      </c>
      <c r="B113" s="144"/>
      <c r="C113" s="144"/>
      <c r="D113" s="144"/>
      <c r="E113" s="146"/>
      <c r="F113" s="16" t="str">
        <f t="shared" si="7"/>
        <v/>
      </c>
    </row>
    <row r="114" spans="1:18">
      <c r="A114" s="143">
        <v>103</v>
      </c>
      <c r="B114" s="144"/>
      <c r="C114" s="144"/>
      <c r="D114" s="144"/>
      <c r="E114" s="146"/>
      <c r="F114" s="16" t="str">
        <f t="shared" si="7"/>
        <v/>
      </c>
    </row>
    <row r="115" spans="1:18" s="70" customFormat="1">
      <c r="A115" s="143">
        <v>104</v>
      </c>
      <c r="B115" s="144"/>
      <c r="C115" s="144"/>
      <c r="D115" s="144"/>
      <c r="E115" s="146"/>
      <c r="F115" s="16" t="str">
        <f t="shared" si="7"/>
        <v/>
      </c>
      <c r="H115" s="71"/>
      <c r="I115" s="64"/>
      <c r="J115" s="64"/>
      <c r="K115" s="64"/>
      <c r="L115" s="64"/>
      <c r="M115" s="64"/>
      <c r="N115" s="64"/>
      <c r="O115" s="64"/>
      <c r="P115" s="64"/>
      <c r="Q115" s="64"/>
      <c r="R115" s="64"/>
    </row>
    <row r="116" spans="1:18" s="70" customFormat="1">
      <c r="A116" s="143">
        <v>105</v>
      </c>
      <c r="B116" s="144"/>
      <c r="C116" s="144"/>
      <c r="D116" s="144"/>
      <c r="E116" s="146"/>
      <c r="F116" s="16" t="str">
        <f t="shared" si="7"/>
        <v/>
      </c>
      <c r="H116" s="71"/>
      <c r="I116" s="64"/>
      <c r="J116" s="64"/>
      <c r="K116" s="64"/>
      <c r="L116" s="64"/>
      <c r="M116" s="64"/>
      <c r="N116" s="64"/>
      <c r="O116" s="64"/>
      <c r="P116" s="64"/>
      <c r="Q116" s="64"/>
      <c r="R116" s="64"/>
    </row>
    <row r="117" spans="1:18" s="70" customFormat="1">
      <c r="A117" s="143">
        <v>106</v>
      </c>
      <c r="B117" s="144"/>
      <c r="C117" s="144"/>
      <c r="D117" s="144"/>
      <c r="E117" s="146"/>
      <c r="F117" s="16" t="str">
        <f t="shared" si="7"/>
        <v/>
      </c>
      <c r="H117" s="71"/>
      <c r="I117" s="64"/>
      <c r="J117" s="64"/>
      <c r="K117" s="64"/>
      <c r="L117" s="64"/>
      <c r="M117" s="64"/>
      <c r="N117" s="64"/>
      <c r="O117" s="64"/>
      <c r="P117" s="64"/>
      <c r="Q117" s="64"/>
      <c r="R117" s="64"/>
    </row>
    <row r="118" spans="1:18" s="70" customFormat="1">
      <c r="A118" s="143">
        <v>107</v>
      </c>
      <c r="B118" s="144"/>
      <c r="C118" s="144"/>
      <c r="D118" s="144"/>
      <c r="E118" s="146"/>
      <c r="F118" s="16" t="str">
        <f t="shared" si="7"/>
        <v/>
      </c>
      <c r="H118" s="71"/>
      <c r="I118" s="64"/>
      <c r="J118" s="64"/>
      <c r="K118" s="64"/>
      <c r="L118" s="64"/>
      <c r="M118" s="64"/>
      <c r="N118" s="64"/>
      <c r="O118" s="64"/>
      <c r="P118" s="64"/>
      <c r="Q118" s="64"/>
      <c r="R118" s="64"/>
    </row>
    <row r="119" spans="1:18" s="70" customFormat="1">
      <c r="A119" s="143">
        <v>108</v>
      </c>
      <c r="B119" s="144"/>
      <c r="C119" s="144"/>
      <c r="D119" s="144"/>
      <c r="E119" s="146"/>
      <c r="F119" s="16" t="str">
        <f t="shared" si="7"/>
        <v/>
      </c>
      <c r="H119" s="71"/>
      <c r="I119" s="64"/>
      <c r="J119" s="64"/>
      <c r="K119" s="64"/>
      <c r="L119" s="64"/>
      <c r="M119" s="64"/>
      <c r="N119" s="64"/>
      <c r="O119" s="64"/>
      <c r="P119" s="64"/>
      <c r="Q119" s="64"/>
      <c r="R119" s="64"/>
    </row>
    <row r="120" spans="1:18" s="70" customFormat="1">
      <c r="A120" s="143">
        <v>109</v>
      </c>
      <c r="B120" s="144"/>
      <c r="C120" s="144"/>
      <c r="D120" s="144"/>
      <c r="E120" s="146"/>
      <c r="F120" s="16" t="str">
        <f t="shared" si="7"/>
        <v/>
      </c>
      <c r="H120" s="71"/>
      <c r="I120" s="64"/>
      <c r="J120" s="64"/>
      <c r="K120" s="64"/>
      <c r="L120" s="64"/>
      <c r="M120" s="64"/>
      <c r="N120" s="64"/>
      <c r="O120" s="64"/>
      <c r="P120" s="64"/>
      <c r="Q120" s="64"/>
      <c r="R120" s="64"/>
    </row>
    <row r="121" spans="1:18" s="70" customFormat="1">
      <c r="A121" s="143">
        <v>110</v>
      </c>
      <c r="B121" s="144"/>
      <c r="C121" s="144"/>
      <c r="D121" s="144"/>
      <c r="E121" s="146"/>
      <c r="F121" s="16" t="str">
        <f t="shared" si="7"/>
        <v/>
      </c>
      <c r="H121" s="71"/>
      <c r="I121" s="64"/>
      <c r="J121" s="64"/>
      <c r="K121" s="64"/>
      <c r="L121" s="64"/>
      <c r="M121" s="64"/>
      <c r="N121" s="64"/>
      <c r="O121" s="64"/>
      <c r="P121" s="64"/>
      <c r="Q121" s="64"/>
      <c r="R121" s="64"/>
    </row>
    <row r="122" spans="1:18" s="70" customFormat="1">
      <c r="A122" s="143">
        <v>111</v>
      </c>
      <c r="B122" s="144"/>
      <c r="C122" s="144"/>
      <c r="D122" s="144"/>
      <c r="E122" s="146"/>
      <c r="F122" s="16" t="str">
        <f t="shared" si="7"/>
        <v/>
      </c>
      <c r="H122" s="71"/>
      <c r="I122" s="64"/>
      <c r="J122" s="64"/>
      <c r="K122" s="64"/>
      <c r="L122" s="64"/>
      <c r="M122" s="64"/>
      <c r="N122" s="64"/>
      <c r="O122" s="64"/>
      <c r="P122" s="64"/>
      <c r="Q122" s="64"/>
      <c r="R122" s="64"/>
    </row>
    <row r="123" spans="1:18" s="70" customFormat="1">
      <c r="A123" s="143">
        <v>112</v>
      </c>
      <c r="B123" s="144"/>
      <c r="C123" s="144"/>
      <c r="D123" s="144"/>
      <c r="E123" s="146"/>
      <c r="F123" s="16" t="str">
        <f t="shared" si="7"/>
        <v/>
      </c>
      <c r="H123" s="71"/>
      <c r="I123" s="64"/>
      <c r="J123" s="64"/>
      <c r="K123" s="64"/>
      <c r="L123" s="64"/>
      <c r="M123" s="64"/>
      <c r="N123" s="64"/>
      <c r="O123" s="64"/>
      <c r="P123" s="64"/>
      <c r="Q123" s="64"/>
      <c r="R123" s="64"/>
    </row>
    <row r="124" spans="1:18" s="70" customFormat="1">
      <c r="A124" s="143">
        <v>113</v>
      </c>
      <c r="B124" s="144"/>
      <c r="C124" s="144"/>
      <c r="D124" s="144"/>
      <c r="E124" s="146"/>
      <c r="F124" s="16" t="str">
        <f t="shared" si="7"/>
        <v/>
      </c>
      <c r="H124" s="71"/>
      <c r="I124" s="64"/>
      <c r="J124" s="64"/>
      <c r="K124" s="64"/>
      <c r="L124" s="64"/>
      <c r="M124" s="64"/>
      <c r="N124" s="64"/>
      <c r="O124" s="64"/>
      <c r="P124" s="64"/>
      <c r="Q124" s="64"/>
      <c r="R124" s="64"/>
    </row>
    <row r="125" spans="1:18" s="70" customFormat="1">
      <c r="A125" s="143">
        <v>114</v>
      </c>
      <c r="B125" s="144"/>
      <c r="C125" s="144"/>
      <c r="D125" s="144"/>
      <c r="E125" s="146"/>
      <c r="F125" s="16" t="str">
        <f t="shared" si="7"/>
        <v/>
      </c>
      <c r="H125" s="71"/>
      <c r="I125" s="64"/>
      <c r="J125" s="64"/>
      <c r="K125" s="64"/>
      <c r="L125" s="64"/>
      <c r="M125" s="64"/>
      <c r="N125" s="64"/>
      <c r="O125" s="64"/>
      <c r="P125" s="64"/>
      <c r="Q125" s="64"/>
      <c r="R125" s="64"/>
    </row>
    <row r="126" spans="1:18" s="70" customFormat="1">
      <c r="A126" s="143">
        <v>115</v>
      </c>
      <c r="B126" s="144"/>
      <c r="C126" s="144"/>
      <c r="D126" s="144"/>
      <c r="E126" s="146"/>
      <c r="F126" s="16" t="str">
        <f t="shared" si="7"/>
        <v/>
      </c>
      <c r="H126" s="71"/>
      <c r="I126" s="64"/>
      <c r="J126" s="64"/>
      <c r="K126" s="64"/>
      <c r="L126" s="64"/>
      <c r="M126" s="64"/>
      <c r="N126" s="64"/>
      <c r="O126" s="64"/>
      <c r="P126" s="64"/>
      <c r="Q126" s="64"/>
      <c r="R126" s="64"/>
    </row>
    <row r="127" spans="1:18" s="70" customFormat="1">
      <c r="A127" s="143">
        <v>116</v>
      </c>
      <c r="B127" s="144"/>
      <c r="C127" s="144"/>
      <c r="D127" s="144"/>
      <c r="E127" s="146"/>
      <c r="F127" s="16" t="str">
        <f t="shared" si="7"/>
        <v/>
      </c>
      <c r="H127" s="71"/>
      <c r="I127" s="64"/>
      <c r="J127" s="64"/>
      <c r="K127" s="64"/>
      <c r="L127" s="64"/>
      <c r="M127" s="64"/>
      <c r="N127" s="64"/>
      <c r="O127" s="64"/>
      <c r="P127" s="64"/>
      <c r="Q127" s="64"/>
      <c r="R127" s="64"/>
    </row>
    <row r="128" spans="1:18" s="70" customFormat="1">
      <c r="A128" s="143">
        <v>117</v>
      </c>
      <c r="B128" s="144"/>
      <c r="C128" s="144"/>
      <c r="D128" s="144"/>
      <c r="E128" s="146"/>
      <c r="F128" s="16" t="str">
        <f t="shared" si="7"/>
        <v/>
      </c>
      <c r="H128" s="71"/>
      <c r="I128" s="64"/>
      <c r="J128" s="64"/>
      <c r="K128" s="64"/>
      <c r="L128" s="64"/>
      <c r="M128" s="64"/>
      <c r="N128" s="64"/>
      <c r="O128" s="64"/>
      <c r="P128" s="64"/>
      <c r="Q128" s="64"/>
      <c r="R128" s="64"/>
    </row>
    <row r="129" spans="1:18" s="70" customFormat="1">
      <c r="A129" s="143">
        <v>118</v>
      </c>
      <c r="B129" s="144"/>
      <c r="C129" s="144"/>
      <c r="D129" s="144"/>
      <c r="E129" s="146"/>
      <c r="F129" s="16" t="str">
        <f t="shared" si="7"/>
        <v/>
      </c>
      <c r="H129" s="71"/>
      <c r="I129" s="64"/>
      <c r="J129" s="64"/>
      <c r="K129" s="64"/>
      <c r="L129" s="64"/>
      <c r="M129" s="64"/>
      <c r="N129" s="64"/>
      <c r="O129" s="64"/>
      <c r="P129" s="64"/>
      <c r="Q129" s="64"/>
      <c r="R129" s="64"/>
    </row>
    <row r="130" spans="1:18" s="70" customFormat="1">
      <c r="A130" s="143">
        <v>119</v>
      </c>
      <c r="B130" s="144"/>
      <c r="C130" s="144"/>
      <c r="D130" s="144"/>
      <c r="E130" s="146"/>
      <c r="F130" s="16" t="str">
        <f t="shared" si="7"/>
        <v/>
      </c>
      <c r="H130" s="71"/>
      <c r="I130" s="64"/>
      <c r="J130" s="64"/>
      <c r="K130" s="64"/>
      <c r="L130" s="64"/>
      <c r="M130" s="64"/>
      <c r="N130" s="64"/>
      <c r="O130" s="64"/>
      <c r="P130" s="64"/>
      <c r="Q130" s="64"/>
      <c r="R130" s="64"/>
    </row>
    <row r="131" spans="1:18" s="70" customFormat="1">
      <c r="A131" s="143">
        <v>120</v>
      </c>
      <c r="B131" s="144"/>
      <c r="C131" s="144"/>
      <c r="D131" s="144"/>
      <c r="E131" s="146"/>
      <c r="F131" s="16" t="str">
        <f t="shared" si="7"/>
        <v/>
      </c>
      <c r="H131" s="71"/>
      <c r="I131" s="64"/>
      <c r="J131" s="64"/>
      <c r="K131" s="64"/>
      <c r="L131" s="64"/>
      <c r="M131" s="64"/>
      <c r="N131" s="64"/>
      <c r="O131" s="64"/>
      <c r="P131" s="64"/>
      <c r="Q131" s="64"/>
      <c r="R131" s="64"/>
    </row>
    <row r="132" spans="1:18" s="70" customFormat="1">
      <c r="A132" s="143">
        <v>121</v>
      </c>
      <c r="B132" s="144"/>
      <c r="C132" s="144"/>
      <c r="D132" s="144"/>
      <c r="E132" s="146"/>
      <c r="F132" s="16" t="str">
        <f t="shared" si="7"/>
        <v/>
      </c>
      <c r="H132" s="71"/>
      <c r="I132" s="64"/>
      <c r="J132" s="64"/>
      <c r="K132" s="64"/>
      <c r="L132" s="64"/>
      <c r="M132" s="64"/>
      <c r="N132" s="64"/>
      <c r="O132" s="64"/>
      <c r="P132" s="64"/>
      <c r="Q132" s="64"/>
      <c r="R132" s="64"/>
    </row>
    <row r="133" spans="1:18" s="70" customFormat="1">
      <c r="A133" s="143">
        <v>122</v>
      </c>
      <c r="B133" s="144"/>
      <c r="C133" s="144"/>
      <c r="D133" s="144"/>
      <c r="E133" s="146"/>
      <c r="F133" s="16" t="str">
        <f t="shared" si="7"/>
        <v/>
      </c>
      <c r="H133" s="71"/>
      <c r="I133" s="64"/>
      <c r="J133" s="64"/>
      <c r="K133" s="64"/>
      <c r="L133" s="64"/>
      <c r="M133" s="64"/>
      <c r="N133" s="64"/>
      <c r="O133" s="64"/>
      <c r="P133" s="64"/>
      <c r="Q133" s="64"/>
      <c r="R133" s="64"/>
    </row>
    <row r="134" spans="1:18" s="70" customFormat="1">
      <c r="A134" s="143">
        <v>123</v>
      </c>
      <c r="B134" s="144"/>
      <c r="C134" s="144"/>
      <c r="D134" s="144"/>
      <c r="E134" s="146"/>
      <c r="F134" s="16" t="str">
        <f t="shared" si="7"/>
        <v/>
      </c>
      <c r="H134" s="71"/>
      <c r="I134" s="64"/>
      <c r="J134" s="64"/>
      <c r="K134" s="64"/>
      <c r="L134" s="64"/>
      <c r="M134" s="64"/>
      <c r="N134" s="64"/>
      <c r="O134" s="64"/>
      <c r="P134" s="64"/>
      <c r="Q134" s="64"/>
      <c r="R134" s="64"/>
    </row>
    <row r="135" spans="1:18" s="70" customFormat="1">
      <c r="A135" s="143">
        <v>124</v>
      </c>
      <c r="B135" s="144"/>
      <c r="C135" s="144"/>
      <c r="D135" s="144"/>
      <c r="E135" s="146"/>
      <c r="F135" s="16" t="str">
        <f t="shared" si="7"/>
        <v/>
      </c>
      <c r="H135" s="71"/>
      <c r="I135" s="64"/>
      <c r="J135" s="64"/>
      <c r="K135" s="64"/>
      <c r="L135" s="64"/>
      <c r="M135" s="64"/>
      <c r="N135" s="64"/>
      <c r="O135" s="64"/>
      <c r="P135" s="64"/>
      <c r="Q135" s="64"/>
      <c r="R135" s="64"/>
    </row>
    <row r="136" spans="1:18" s="70" customFormat="1">
      <c r="A136" s="143">
        <v>125</v>
      </c>
      <c r="B136" s="144"/>
      <c r="C136" s="144"/>
      <c r="D136" s="144"/>
      <c r="E136" s="146"/>
      <c r="F136" s="16" t="str">
        <f t="shared" si="7"/>
        <v/>
      </c>
      <c r="H136" s="71"/>
      <c r="I136" s="64"/>
      <c r="J136" s="64"/>
      <c r="K136" s="64"/>
      <c r="L136" s="64"/>
      <c r="M136" s="64"/>
      <c r="N136" s="64"/>
      <c r="O136" s="64"/>
      <c r="P136" s="64"/>
      <c r="Q136" s="64"/>
      <c r="R136" s="64"/>
    </row>
    <row r="137" spans="1:18" s="70" customFormat="1">
      <c r="A137" s="143">
        <v>126</v>
      </c>
      <c r="B137" s="144"/>
      <c r="C137" s="144"/>
      <c r="D137" s="144"/>
      <c r="E137" s="146"/>
      <c r="F137" s="16" t="str">
        <f t="shared" si="7"/>
        <v/>
      </c>
      <c r="H137" s="71"/>
      <c r="I137" s="64"/>
      <c r="J137" s="64"/>
      <c r="K137" s="64"/>
      <c r="L137" s="64"/>
      <c r="M137" s="64"/>
      <c r="N137" s="64"/>
      <c r="O137" s="64"/>
      <c r="P137" s="64"/>
      <c r="Q137" s="64"/>
      <c r="R137" s="64"/>
    </row>
    <row r="138" spans="1:18" s="70" customFormat="1">
      <c r="A138" s="143">
        <v>127</v>
      </c>
      <c r="B138" s="144"/>
      <c r="C138" s="144"/>
      <c r="D138" s="144"/>
      <c r="E138" s="146"/>
      <c r="F138" s="16" t="str">
        <f t="shared" si="7"/>
        <v/>
      </c>
      <c r="H138" s="71"/>
      <c r="I138" s="64"/>
      <c r="J138" s="64"/>
      <c r="K138" s="64"/>
      <c r="L138" s="64"/>
      <c r="M138" s="64"/>
      <c r="N138" s="64"/>
      <c r="O138" s="64"/>
      <c r="P138" s="64"/>
      <c r="Q138" s="64"/>
      <c r="R138" s="64"/>
    </row>
    <row r="139" spans="1:18" s="70" customFormat="1">
      <c r="A139" s="143">
        <v>128</v>
      </c>
      <c r="B139" s="144"/>
      <c r="C139" s="144"/>
      <c r="D139" s="144"/>
      <c r="E139" s="146"/>
      <c r="F139" s="16" t="str">
        <f t="shared" si="7"/>
        <v/>
      </c>
      <c r="H139" s="71"/>
      <c r="I139" s="64"/>
      <c r="J139" s="64"/>
      <c r="K139" s="64"/>
      <c r="L139" s="64"/>
      <c r="M139" s="64"/>
      <c r="N139" s="64"/>
      <c r="O139" s="64"/>
      <c r="P139" s="64"/>
      <c r="Q139" s="64"/>
      <c r="R139" s="64"/>
    </row>
    <row r="140" spans="1:18" s="70" customFormat="1">
      <c r="A140" s="143">
        <v>129</v>
      </c>
      <c r="B140" s="144"/>
      <c r="C140" s="144"/>
      <c r="D140" s="144"/>
      <c r="E140" s="146"/>
      <c r="F140" s="16" t="str">
        <f t="shared" ref="F140:F203" si="11">IF(OR($B140="",$C140="",$E140&lt;an_initial,$E140&gt;an_final),"",G140 * (INDEX(i6punctaje, MATCH(C140,i6anvergură,0), MATCH(D140,i6rol,0) )) )</f>
        <v/>
      </c>
      <c r="H140" s="71"/>
      <c r="I140" s="64"/>
      <c r="J140" s="64"/>
      <c r="K140" s="64"/>
      <c r="L140" s="64"/>
      <c r="M140" s="64"/>
      <c r="N140" s="64"/>
      <c r="O140" s="64"/>
      <c r="P140" s="64"/>
      <c r="Q140" s="64"/>
      <c r="R140" s="64"/>
    </row>
    <row r="141" spans="1:18" s="70" customFormat="1">
      <c r="A141" s="143">
        <v>130</v>
      </c>
      <c r="B141" s="144"/>
      <c r="C141" s="144"/>
      <c r="D141" s="144"/>
      <c r="E141" s="146"/>
      <c r="F141" s="16" t="str">
        <f t="shared" si="11"/>
        <v/>
      </c>
      <c r="H141" s="71"/>
      <c r="I141" s="64"/>
      <c r="J141" s="64"/>
      <c r="K141" s="64"/>
      <c r="L141" s="64"/>
      <c r="M141" s="64"/>
      <c r="N141" s="64"/>
      <c r="O141" s="64"/>
      <c r="P141" s="64"/>
      <c r="Q141" s="64"/>
      <c r="R141" s="64"/>
    </row>
    <row r="142" spans="1:18" s="70" customFormat="1">
      <c r="A142" s="143">
        <v>131</v>
      </c>
      <c r="B142" s="144"/>
      <c r="C142" s="144"/>
      <c r="D142" s="144"/>
      <c r="E142" s="146"/>
      <c r="F142" s="16" t="str">
        <f t="shared" si="11"/>
        <v/>
      </c>
      <c r="H142" s="71"/>
      <c r="I142" s="64"/>
      <c r="J142" s="64"/>
      <c r="K142" s="64"/>
      <c r="L142" s="64"/>
      <c r="M142" s="64"/>
      <c r="N142" s="64"/>
      <c r="O142" s="64"/>
      <c r="P142" s="64"/>
      <c r="Q142" s="64"/>
      <c r="R142" s="64"/>
    </row>
    <row r="143" spans="1:18" s="70" customFormat="1">
      <c r="A143" s="143">
        <v>132</v>
      </c>
      <c r="B143" s="144"/>
      <c r="C143" s="144"/>
      <c r="D143" s="144"/>
      <c r="E143" s="146"/>
      <c r="F143" s="16" t="str">
        <f t="shared" si="11"/>
        <v/>
      </c>
      <c r="H143" s="71"/>
      <c r="I143" s="64"/>
      <c r="J143" s="64"/>
      <c r="K143" s="64"/>
      <c r="L143" s="64"/>
      <c r="M143" s="64"/>
      <c r="N143" s="64"/>
      <c r="O143" s="64"/>
      <c r="P143" s="64"/>
      <c r="Q143" s="64"/>
      <c r="R143" s="64"/>
    </row>
    <row r="144" spans="1:18" s="70" customFormat="1">
      <c r="A144" s="143">
        <v>133</v>
      </c>
      <c r="B144" s="144"/>
      <c r="C144" s="144"/>
      <c r="D144" s="144"/>
      <c r="E144" s="146"/>
      <c r="F144" s="16" t="str">
        <f t="shared" si="11"/>
        <v/>
      </c>
      <c r="H144" s="71"/>
      <c r="I144" s="64"/>
      <c r="J144" s="64"/>
      <c r="K144" s="64"/>
      <c r="L144" s="64"/>
      <c r="M144" s="64"/>
      <c r="N144" s="64"/>
      <c r="O144" s="64"/>
      <c r="P144" s="64"/>
      <c r="Q144" s="64"/>
      <c r="R144" s="64"/>
    </row>
    <row r="145" spans="1:18" s="70" customFormat="1">
      <c r="A145" s="143">
        <v>134</v>
      </c>
      <c r="B145" s="144"/>
      <c r="C145" s="144"/>
      <c r="D145" s="144"/>
      <c r="E145" s="146"/>
      <c r="F145" s="16" t="str">
        <f t="shared" si="11"/>
        <v/>
      </c>
      <c r="H145" s="71"/>
      <c r="I145" s="64"/>
      <c r="J145" s="64"/>
      <c r="K145" s="64"/>
      <c r="L145" s="64"/>
      <c r="M145" s="64"/>
      <c r="N145" s="64"/>
      <c r="O145" s="64"/>
      <c r="P145" s="64"/>
      <c r="Q145" s="64"/>
      <c r="R145" s="64"/>
    </row>
    <row r="146" spans="1:18" s="70" customFormat="1">
      <c r="A146" s="143">
        <v>135</v>
      </c>
      <c r="B146" s="144"/>
      <c r="C146" s="144"/>
      <c r="D146" s="144"/>
      <c r="E146" s="146"/>
      <c r="F146" s="16" t="str">
        <f t="shared" si="11"/>
        <v/>
      </c>
      <c r="H146" s="71"/>
      <c r="I146" s="64"/>
      <c r="J146" s="64"/>
      <c r="K146" s="64"/>
      <c r="L146" s="64"/>
      <c r="M146" s="64"/>
      <c r="N146" s="64"/>
      <c r="O146" s="64"/>
      <c r="P146" s="64"/>
      <c r="Q146" s="64"/>
      <c r="R146" s="64"/>
    </row>
    <row r="147" spans="1:18" s="70" customFormat="1">
      <c r="A147" s="143">
        <v>136</v>
      </c>
      <c r="B147" s="144"/>
      <c r="C147" s="144"/>
      <c r="D147" s="144"/>
      <c r="E147" s="146"/>
      <c r="F147" s="16" t="str">
        <f t="shared" si="11"/>
        <v/>
      </c>
      <c r="H147" s="71"/>
      <c r="I147" s="64"/>
      <c r="J147" s="64"/>
      <c r="K147" s="64"/>
      <c r="L147" s="64"/>
      <c r="M147" s="64"/>
      <c r="N147" s="64"/>
      <c r="O147" s="64"/>
      <c r="P147" s="64"/>
      <c r="Q147" s="64"/>
      <c r="R147" s="64"/>
    </row>
    <row r="148" spans="1:18" s="70" customFormat="1">
      <c r="A148" s="143">
        <v>137</v>
      </c>
      <c r="B148" s="144"/>
      <c r="C148" s="144"/>
      <c r="D148" s="144"/>
      <c r="E148" s="146"/>
      <c r="F148" s="16" t="str">
        <f t="shared" si="11"/>
        <v/>
      </c>
      <c r="H148" s="71"/>
      <c r="I148" s="64"/>
      <c r="J148" s="64"/>
      <c r="K148" s="64"/>
      <c r="L148" s="64"/>
      <c r="M148" s="64"/>
      <c r="N148" s="64"/>
      <c r="O148" s="64"/>
      <c r="P148" s="64"/>
      <c r="Q148" s="64"/>
      <c r="R148" s="64"/>
    </row>
    <row r="149" spans="1:18" s="70" customFormat="1">
      <c r="A149" s="143">
        <v>138</v>
      </c>
      <c r="B149" s="144"/>
      <c r="C149" s="144"/>
      <c r="D149" s="144"/>
      <c r="E149" s="146"/>
      <c r="F149" s="16" t="str">
        <f t="shared" si="11"/>
        <v/>
      </c>
      <c r="H149" s="71"/>
      <c r="I149" s="64"/>
      <c r="J149" s="64"/>
      <c r="K149" s="64"/>
      <c r="L149" s="64"/>
      <c r="M149" s="64"/>
      <c r="N149" s="64"/>
      <c r="O149" s="64"/>
      <c r="P149" s="64"/>
      <c r="Q149" s="64"/>
      <c r="R149" s="64"/>
    </row>
    <row r="150" spans="1:18" s="70" customFormat="1">
      <c r="A150" s="143">
        <v>139</v>
      </c>
      <c r="B150" s="144"/>
      <c r="C150" s="144"/>
      <c r="D150" s="144"/>
      <c r="E150" s="146"/>
      <c r="F150" s="16" t="str">
        <f t="shared" si="11"/>
        <v/>
      </c>
      <c r="H150" s="71"/>
      <c r="I150" s="64"/>
      <c r="J150" s="64"/>
      <c r="K150" s="64"/>
      <c r="L150" s="64"/>
      <c r="M150" s="64"/>
      <c r="N150" s="64"/>
      <c r="O150" s="64"/>
      <c r="P150" s="64"/>
      <c r="Q150" s="64"/>
      <c r="R150" s="64"/>
    </row>
    <row r="151" spans="1:18" s="70" customFormat="1">
      <c r="A151" s="143">
        <v>140</v>
      </c>
      <c r="B151" s="144"/>
      <c r="C151" s="144"/>
      <c r="D151" s="144"/>
      <c r="E151" s="146"/>
      <c r="F151" s="16" t="str">
        <f t="shared" si="11"/>
        <v/>
      </c>
      <c r="H151" s="71"/>
      <c r="I151" s="64"/>
      <c r="J151" s="64"/>
      <c r="K151" s="64"/>
      <c r="L151" s="64"/>
      <c r="M151" s="64"/>
      <c r="N151" s="64"/>
      <c r="O151" s="64"/>
      <c r="P151" s="64"/>
      <c r="Q151" s="64"/>
      <c r="R151" s="64"/>
    </row>
    <row r="152" spans="1:18" s="70" customFormat="1">
      <c r="A152" s="143">
        <v>141</v>
      </c>
      <c r="B152" s="144"/>
      <c r="C152" s="144"/>
      <c r="D152" s="144"/>
      <c r="E152" s="146"/>
      <c r="F152" s="16" t="str">
        <f t="shared" si="11"/>
        <v/>
      </c>
      <c r="H152" s="71"/>
      <c r="I152" s="64"/>
      <c r="J152" s="64"/>
      <c r="K152" s="64"/>
      <c r="L152" s="64"/>
      <c r="M152" s="64"/>
      <c r="N152" s="64"/>
      <c r="O152" s="64"/>
      <c r="P152" s="64"/>
      <c r="Q152" s="64"/>
      <c r="R152" s="64"/>
    </row>
    <row r="153" spans="1:18" s="70" customFormat="1">
      <c r="A153" s="143">
        <v>142</v>
      </c>
      <c r="B153" s="144"/>
      <c r="C153" s="144"/>
      <c r="D153" s="144"/>
      <c r="E153" s="146"/>
      <c r="F153" s="16" t="str">
        <f t="shared" si="11"/>
        <v/>
      </c>
      <c r="H153" s="71"/>
      <c r="I153" s="64"/>
      <c r="J153" s="64"/>
      <c r="K153" s="64"/>
      <c r="L153" s="64"/>
      <c r="M153" s="64"/>
      <c r="N153" s="64"/>
      <c r="O153" s="64"/>
      <c r="P153" s="64"/>
      <c r="Q153" s="64"/>
      <c r="R153" s="64"/>
    </row>
    <row r="154" spans="1:18" s="70" customFormat="1">
      <c r="A154" s="143">
        <v>143</v>
      </c>
      <c r="B154" s="144"/>
      <c r="C154" s="144"/>
      <c r="D154" s="144"/>
      <c r="E154" s="146"/>
      <c r="F154" s="16" t="str">
        <f t="shared" si="11"/>
        <v/>
      </c>
      <c r="H154" s="71"/>
      <c r="I154" s="64"/>
      <c r="J154" s="64"/>
      <c r="K154" s="64"/>
      <c r="L154" s="64"/>
      <c r="M154" s="64"/>
      <c r="N154" s="64"/>
      <c r="O154" s="64"/>
      <c r="P154" s="64"/>
      <c r="Q154" s="64"/>
      <c r="R154" s="64"/>
    </row>
    <row r="155" spans="1:18" s="70" customFormat="1">
      <c r="A155" s="143">
        <v>144</v>
      </c>
      <c r="B155" s="144"/>
      <c r="C155" s="144"/>
      <c r="D155" s="144"/>
      <c r="E155" s="146"/>
      <c r="F155" s="16" t="str">
        <f t="shared" si="11"/>
        <v/>
      </c>
      <c r="H155" s="71"/>
      <c r="I155" s="64"/>
      <c r="J155" s="64"/>
      <c r="K155" s="64"/>
      <c r="L155" s="64"/>
      <c r="M155" s="64"/>
      <c r="N155" s="64"/>
      <c r="O155" s="64"/>
      <c r="P155" s="64"/>
      <c r="Q155" s="64"/>
      <c r="R155" s="64"/>
    </row>
    <row r="156" spans="1:18" s="70" customFormat="1">
      <c r="A156" s="143">
        <v>145</v>
      </c>
      <c r="B156" s="144"/>
      <c r="C156" s="144"/>
      <c r="D156" s="144"/>
      <c r="E156" s="146"/>
      <c r="F156" s="16" t="str">
        <f t="shared" si="11"/>
        <v/>
      </c>
      <c r="H156" s="71"/>
      <c r="I156" s="64"/>
      <c r="J156" s="64"/>
      <c r="K156" s="64"/>
      <c r="L156" s="64"/>
      <c r="M156" s="64"/>
      <c r="N156" s="64"/>
      <c r="O156" s="64"/>
      <c r="P156" s="64"/>
      <c r="Q156" s="64"/>
      <c r="R156" s="64"/>
    </row>
    <row r="157" spans="1:18" s="70" customFormat="1">
      <c r="A157" s="143">
        <v>146</v>
      </c>
      <c r="B157" s="144"/>
      <c r="C157" s="144"/>
      <c r="D157" s="144"/>
      <c r="E157" s="146"/>
      <c r="F157" s="16" t="str">
        <f t="shared" si="11"/>
        <v/>
      </c>
      <c r="H157" s="71"/>
      <c r="I157" s="64"/>
      <c r="J157" s="64"/>
      <c r="K157" s="64"/>
      <c r="L157" s="64"/>
      <c r="M157" s="64"/>
      <c r="N157" s="64"/>
      <c r="O157" s="64"/>
      <c r="P157" s="64"/>
      <c r="Q157" s="64"/>
      <c r="R157" s="64"/>
    </row>
    <row r="158" spans="1:18" s="70" customFormat="1">
      <c r="A158" s="143">
        <v>147</v>
      </c>
      <c r="B158" s="144"/>
      <c r="C158" s="144"/>
      <c r="D158" s="144"/>
      <c r="E158" s="146"/>
      <c r="F158" s="16" t="str">
        <f t="shared" si="11"/>
        <v/>
      </c>
      <c r="H158" s="71"/>
      <c r="I158" s="64"/>
      <c r="J158" s="64"/>
      <c r="K158" s="64"/>
      <c r="L158" s="64"/>
      <c r="M158" s="64"/>
      <c r="N158" s="64"/>
      <c r="O158" s="64"/>
      <c r="P158" s="64"/>
      <c r="Q158" s="64"/>
      <c r="R158" s="64"/>
    </row>
    <row r="159" spans="1:18" s="70" customFormat="1">
      <c r="A159" s="143">
        <v>148</v>
      </c>
      <c r="B159" s="144"/>
      <c r="C159" s="144"/>
      <c r="D159" s="144"/>
      <c r="E159" s="146"/>
      <c r="F159" s="16" t="str">
        <f t="shared" si="11"/>
        <v/>
      </c>
      <c r="H159" s="71"/>
      <c r="I159" s="64"/>
      <c r="J159" s="64"/>
      <c r="K159" s="64"/>
      <c r="L159" s="64"/>
      <c r="M159" s="64"/>
      <c r="N159" s="64"/>
      <c r="O159" s="64"/>
      <c r="P159" s="64"/>
      <c r="Q159" s="64"/>
      <c r="R159" s="64"/>
    </row>
    <row r="160" spans="1:18" s="70" customFormat="1">
      <c r="A160" s="143">
        <v>149</v>
      </c>
      <c r="B160" s="144"/>
      <c r="C160" s="144"/>
      <c r="D160" s="144"/>
      <c r="E160" s="146"/>
      <c r="F160" s="16" t="str">
        <f t="shared" si="11"/>
        <v/>
      </c>
      <c r="H160" s="71"/>
      <c r="I160" s="64"/>
      <c r="J160" s="64"/>
      <c r="K160" s="64"/>
      <c r="L160" s="64"/>
      <c r="M160" s="64"/>
      <c r="N160" s="64"/>
      <c r="O160" s="64"/>
      <c r="P160" s="64"/>
      <c r="Q160" s="64"/>
      <c r="R160" s="64"/>
    </row>
    <row r="161" spans="1:18" s="70" customFormat="1">
      <c r="A161" s="143">
        <v>150</v>
      </c>
      <c r="B161" s="144"/>
      <c r="C161" s="144"/>
      <c r="D161" s="144"/>
      <c r="E161" s="146"/>
      <c r="F161" s="16" t="str">
        <f t="shared" si="11"/>
        <v/>
      </c>
      <c r="H161" s="71"/>
      <c r="I161" s="64"/>
      <c r="J161" s="64"/>
      <c r="K161" s="64"/>
      <c r="L161" s="64"/>
      <c r="M161" s="64"/>
      <c r="N161" s="64"/>
      <c r="O161" s="64"/>
      <c r="P161" s="64"/>
      <c r="Q161" s="64"/>
      <c r="R161" s="64"/>
    </row>
    <row r="162" spans="1:18" s="70" customFormat="1">
      <c r="A162" s="143">
        <v>151</v>
      </c>
      <c r="B162" s="144"/>
      <c r="C162" s="144"/>
      <c r="D162" s="144"/>
      <c r="E162" s="146"/>
      <c r="F162" s="16" t="str">
        <f t="shared" si="11"/>
        <v/>
      </c>
      <c r="H162" s="71"/>
      <c r="I162" s="64"/>
      <c r="J162" s="64"/>
      <c r="K162" s="64"/>
      <c r="L162" s="64"/>
      <c r="M162" s="64"/>
      <c r="N162" s="64"/>
      <c r="O162" s="64"/>
      <c r="P162" s="64"/>
      <c r="Q162" s="64"/>
      <c r="R162" s="64"/>
    </row>
    <row r="163" spans="1:18" s="70" customFormat="1">
      <c r="A163" s="143">
        <v>152</v>
      </c>
      <c r="B163" s="144"/>
      <c r="C163" s="144"/>
      <c r="D163" s="144"/>
      <c r="E163" s="146"/>
      <c r="F163" s="16" t="str">
        <f t="shared" si="11"/>
        <v/>
      </c>
      <c r="H163" s="71"/>
      <c r="I163" s="64"/>
      <c r="J163" s="64"/>
      <c r="K163" s="64"/>
      <c r="L163" s="64"/>
      <c r="M163" s="64"/>
      <c r="N163" s="64"/>
      <c r="O163" s="64"/>
      <c r="P163" s="64"/>
      <c r="Q163" s="64"/>
      <c r="R163" s="64"/>
    </row>
    <row r="164" spans="1:18" s="70" customFormat="1">
      <c r="A164" s="143">
        <v>153</v>
      </c>
      <c r="B164" s="144"/>
      <c r="C164" s="144"/>
      <c r="D164" s="144"/>
      <c r="E164" s="146"/>
      <c r="F164" s="16" t="str">
        <f t="shared" si="11"/>
        <v/>
      </c>
      <c r="H164" s="71"/>
      <c r="I164" s="64"/>
      <c r="J164" s="64"/>
      <c r="K164" s="64"/>
      <c r="L164" s="64"/>
      <c r="M164" s="64"/>
      <c r="N164" s="64"/>
      <c r="O164" s="64"/>
      <c r="P164" s="64"/>
      <c r="Q164" s="64"/>
      <c r="R164" s="64"/>
    </row>
    <row r="165" spans="1:18" s="70" customFormat="1">
      <c r="A165" s="143">
        <v>154</v>
      </c>
      <c r="B165" s="144"/>
      <c r="C165" s="144"/>
      <c r="D165" s="144"/>
      <c r="E165" s="146"/>
      <c r="F165" s="16" t="str">
        <f t="shared" si="11"/>
        <v/>
      </c>
      <c r="H165" s="71"/>
      <c r="I165" s="64"/>
      <c r="J165" s="64"/>
      <c r="K165" s="64"/>
      <c r="L165" s="64"/>
      <c r="M165" s="64"/>
      <c r="N165" s="64"/>
      <c r="O165" s="64"/>
      <c r="P165" s="64"/>
      <c r="Q165" s="64"/>
      <c r="R165" s="64"/>
    </row>
    <row r="166" spans="1:18" s="70" customFormat="1">
      <c r="A166" s="143">
        <v>155</v>
      </c>
      <c r="B166" s="144"/>
      <c r="C166" s="144"/>
      <c r="D166" s="144"/>
      <c r="E166" s="146"/>
      <c r="F166" s="16" t="str">
        <f t="shared" si="11"/>
        <v/>
      </c>
      <c r="H166" s="71"/>
      <c r="I166" s="64"/>
      <c r="J166" s="64"/>
      <c r="K166" s="64"/>
      <c r="L166" s="64"/>
      <c r="M166" s="64"/>
      <c r="N166" s="64"/>
      <c r="O166" s="64"/>
      <c r="P166" s="64"/>
      <c r="Q166" s="64"/>
      <c r="R166" s="64"/>
    </row>
    <row r="167" spans="1:18" s="70" customFormat="1">
      <c r="A167" s="143">
        <v>156</v>
      </c>
      <c r="B167" s="144"/>
      <c r="C167" s="144"/>
      <c r="D167" s="144"/>
      <c r="E167" s="146"/>
      <c r="F167" s="16" t="str">
        <f t="shared" si="11"/>
        <v/>
      </c>
      <c r="H167" s="71"/>
      <c r="I167" s="64"/>
      <c r="J167" s="64"/>
      <c r="K167" s="64"/>
      <c r="L167" s="64"/>
      <c r="M167" s="64"/>
      <c r="N167" s="64"/>
      <c r="O167" s="64"/>
      <c r="P167" s="64"/>
      <c r="Q167" s="64"/>
      <c r="R167" s="64"/>
    </row>
    <row r="168" spans="1:18" s="70" customFormat="1">
      <c r="A168" s="143">
        <v>157</v>
      </c>
      <c r="B168" s="144"/>
      <c r="C168" s="144"/>
      <c r="D168" s="144"/>
      <c r="E168" s="146"/>
      <c r="F168" s="16" t="str">
        <f t="shared" si="11"/>
        <v/>
      </c>
      <c r="H168" s="71"/>
      <c r="I168" s="64"/>
      <c r="J168" s="64"/>
      <c r="K168" s="64"/>
      <c r="L168" s="64"/>
      <c r="M168" s="64"/>
      <c r="N168" s="64"/>
      <c r="O168" s="64"/>
      <c r="P168" s="64"/>
      <c r="Q168" s="64"/>
      <c r="R168" s="64"/>
    </row>
    <row r="169" spans="1:18" s="70" customFormat="1">
      <c r="A169" s="143">
        <v>158</v>
      </c>
      <c r="B169" s="144"/>
      <c r="C169" s="144"/>
      <c r="D169" s="144"/>
      <c r="E169" s="146"/>
      <c r="F169" s="16" t="str">
        <f t="shared" si="11"/>
        <v/>
      </c>
      <c r="H169" s="71"/>
      <c r="I169" s="64"/>
      <c r="J169" s="64"/>
      <c r="K169" s="64"/>
      <c r="L169" s="64"/>
      <c r="M169" s="64"/>
      <c r="N169" s="64"/>
      <c r="O169" s="64"/>
      <c r="P169" s="64"/>
      <c r="Q169" s="64"/>
      <c r="R169" s="64"/>
    </row>
    <row r="170" spans="1:18" s="70" customFormat="1">
      <c r="A170" s="143">
        <v>159</v>
      </c>
      <c r="B170" s="144"/>
      <c r="C170" s="144"/>
      <c r="D170" s="144"/>
      <c r="E170" s="146"/>
      <c r="F170" s="16" t="str">
        <f t="shared" si="11"/>
        <v/>
      </c>
      <c r="H170" s="71"/>
      <c r="I170" s="64"/>
      <c r="J170" s="64"/>
      <c r="K170" s="64"/>
      <c r="L170" s="64"/>
      <c r="M170" s="64"/>
      <c r="N170" s="64"/>
      <c r="O170" s="64"/>
      <c r="P170" s="64"/>
      <c r="Q170" s="64"/>
      <c r="R170" s="64"/>
    </row>
    <row r="171" spans="1:18" s="70" customFormat="1">
      <c r="A171" s="143">
        <v>160</v>
      </c>
      <c r="B171" s="144"/>
      <c r="C171" s="144"/>
      <c r="D171" s="144"/>
      <c r="E171" s="146"/>
      <c r="F171" s="16" t="str">
        <f t="shared" si="11"/>
        <v/>
      </c>
      <c r="H171" s="71"/>
      <c r="I171" s="64"/>
      <c r="J171" s="64"/>
      <c r="K171" s="64"/>
      <c r="L171" s="64"/>
      <c r="M171" s="64"/>
      <c r="N171" s="64"/>
      <c r="O171" s="64"/>
      <c r="P171" s="64"/>
      <c r="Q171" s="64"/>
      <c r="R171" s="64"/>
    </row>
    <row r="172" spans="1:18" s="70" customFormat="1">
      <c r="A172" s="143">
        <v>161</v>
      </c>
      <c r="B172" s="144"/>
      <c r="C172" s="144"/>
      <c r="D172" s="144"/>
      <c r="E172" s="146"/>
      <c r="F172" s="16" t="str">
        <f t="shared" si="11"/>
        <v/>
      </c>
      <c r="H172" s="71"/>
      <c r="I172" s="64"/>
      <c r="J172" s="64"/>
      <c r="K172" s="64"/>
      <c r="L172" s="64"/>
      <c r="M172" s="64"/>
      <c r="N172" s="64"/>
      <c r="O172" s="64"/>
      <c r="P172" s="64"/>
      <c r="Q172" s="64"/>
      <c r="R172" s="64"/>
    </row>
    <row r="173" spans="1:18" s="70" customFormat="1">
      <c r="A173" s="143">
        <v>162</v>
      </c>
      <c r="B173" s="144"/>
      <c r="C173" s="144"/>
      <c r="D173" s="144"/>
      <c r="E173" s="146"/>
      <c r="F173" s="16" t="str">
        <f t="shared" si="11"/>
        <v/>
      </c>
      <c r="H173" s="71"/>
      <c r="I173" s="64"/>
      <c r="J173" s="64"/>
      <c r="K173" s="64"/>
      <c r="L173" s="64"/>
      <c r="M173" s="64"/>
      <c r="N173" s="64"/>
      <c r="O173" s="64"/>
      <c r="P173" s="64"/>
      <c r="Q173" s="64"/>
      <c r="R173" s="64"/>
    </row>
    <row r="174" spans="1:18" s="70" customFormat="1">
      <c r="A174" s="143">
        <v>163</v>
      </c>
      <c r="B174" s="144"/>
      <c r="C174" s="144"/>
      <c r="D174" s="144"/>
      <c r="E174" s="146"/>
      <c r="F174" s="16" t="str">
        <f t="shared" si="11"/>
        <v/>
      </c>
      <c r="H174" s="71"/>
      <c r="I174" s="64"/>
      <c r="J174" s="64"/>
      <c r="K174" s="64"/>
      <c r="L174" s="64"/>
      <c r="M174" s="64"/>
      <c r="N174" s="64"/>
      <c r="O174" s="64"/>
      <c r="P174" s="64"/>
      <c r="Q174" s="64"/>
      <c r="R174" s="64"/>
    </row>
    <row r="175" spans="1:18" s="70" customFormat="1">
      <c r="A175" s="143">
        <v>164</v>
      </c>
      <c r="B175" s="144"/>
      <c r="C175" s="144"/>
      <c r="D175" s="144"/>
      <c r="E175" s="146"/>
      <c r="F175" s="16" t="str">
        <f t="shared" si="11"/>
        <v/>
      </c>
      <c r="H175" s="71"/>
      <c r="I175" s="64"/>
      <c r="J175" s="64"/>
      <c r="K175" s="64"/>
      <c r="L175" s="64"/>
      <c r="M175" s="64"/>
      <c r="N175" s="64"/>
      <c r="O175" s="64"/>
      <c r="P175" s="64"/>
      <c r="Q175" s="64"/>
      <c r="R175" s="64"/>
    </row>
    <row r="176" spans="1:18" s="70" customFormat="1">
      <c r="A176" s="143">
        <v>165</v>
      </c>
      <c r="B176" s="144"/>
      <c r="C176" s="144"/>
      <c r="D176" s="144"/>
      <c r="E176" s="146"/>
      <c r="F176" s="16" t="str">
        <f t="shared" si="11"/>
        <v/>
      </c>
      <c r="H176" s="71"/>
      <c r="I176" s="64"/>
      <c r="J176" s="64"/>
      <c r="K176" s="64"/>
      <c r="L176" s="64"/>
      <c r="M176" s="64"/>
      <c r="N176" s="64"/>
      <c r="O176" s="64"/>
      <c r="P176" s="64"/>
      <c r="Q176" s="64"/>
      <c r="R176" s="64"/>
    </row>
    <row r="177" spans="1:18" s="70" customFormat="1">
      <c r="A177" s="143">
        <v>166</v>
      </c>
      <c r="B177" s="144"/>
      <c r="C177" s="144"/>
      <c r="D177" s="144"/>
      <c r="E177" s="146"/>
      <c r="F177" s="16" t="str">
        <f t="shared" si="11"/>
        <v/>
      </c>
      <c r="H177" s="71"/>
      <c r="I177" s="64"/>
      <c r="J177" s="64"/>
      <c r="K177" s="64"/>
      <c r="L177" s="64"/>
      <c r="M177" s="64"/>
      <c r="N177" s="64"/>
      <c r="O177" s="64"/>
      <c r="P177" s="64"/>
      <c r="Q177" s="64"/>
      <c r="R177" s="64"/>
    </row>
    <row r="178" spans="1:18" s="70" customFormat="1">
      <c r="A178" s="143">
        <v>167</v>
      </c>
      <c r="B178" s="144"/>
      <c r="C178" s="144"/>
      <c r="D178" s="144"/>
      <c r="E178" s="146"/>
      <c r="F178" s="16" t="str">
        <f t="shared" si="11"/>
        <v/>
      </c>
      <c r="H178" s="71"/>
      <c r="I178" s="64"/>
      <c r="J178" s="64"/>
      <c r="K178" s="64"/>
      <c r="L178" s="64"/>
      <c r="M178" s="64"/>
      <c r="N178" s="64"/>
      <c r="O178" s="64"/>
      <c r="P178" s="64"/>
      <c r="Q178" s="64"/>
      <c r="R178" s="64"/>
    </row>
    <row r="179" spans="1:18" s="70" customFormat="1">
      <c r="A179" s="143">
        <v>168</v>
      </c>
      <c r="B179" s="144"/>
      <c r="C179" s="144"/>
      <c r="D179" s="144"/>
      <c r="E179" s="146"/>
      <c r="F179" s="16" t="str">
        <f t="shared" si="11"/>
        <v/>
      </c>
      <c r="H179" s="71"/>
      <c r="I179" s="64"/>
      <c r="J179" s="64"/>
      <c r="K179" s="64"/>
      <c r="L179" s="64"/>
      <c r="M179" s="64"/>
      <c r="N179" s="64"/>
      <c r="O179" s="64"/>
      <c r="P179" s="64"/>
      <c r="Q179" s="64"/>
      <c r="R179" s="64"/>
    </row>
    <row r="180" spans="1:18" s="70" customFormat="1">
      <c r="A180" s="143">
        <v>169</v>
      </c>
      <c r="B180" s="144"/>
      <c r="C180" s="144"/>
      <c r="D180" s="144"/>
      <c r="E180" s="146"/>
      <c r="F180" s="16" t="str">
        <f t="shared" si="11"/>
        <v/>
      </c>
      <c r="H180" s="71"/>
      <c r="I180" s="64"/>
      <c r="J180" s="64"/>
      <c r="K180" s="64"/>
      <c r="L180" s="64"/>
      <c r="M180" s="64"/>
      <c r="N180" s="64"/>
      <c r="O180" s="64"/>
      <c r="P180" s="64"/>
      <c r="Q180" s="64"/>
      <c r="R180" s="64"/>
    </row>
    <row r="181" spans="1:18" s="70" customFormat="1">
      <c r="A181" s="143">
        <v>170</v>
      </c>
      <c r="B181" s="144"/>
      <c r="C181" s="144"/>
      <c r="D181" s="144"/>
      <c r="E181" s="146"/>
      <c r="F181" s="16" t="str">
        <f t="shared" si="11"/>
        <v/>
      </c>
      <c r="H181" s="71"/>
      <c r="I181" s="64"/>
      <c r="J181" s="64"/>
      <c r="K181" s="64"/>
      <c r="L181" s="64"/>
      <c r="M181" s="64"/>
      <c r="N181" s="64"/>
      <c r="O181" s="64"/>
      <c r="P181" s="64"/>
      <c r="Q181" s="64"/>
      <c r="R181" s="64"/>
    </row>
    <row r="182" spans="1:18" s="70" customFormat="1">
      <c r="A182" s="143">
        <v>171</v>
      </c>
      <c r="B182" s="144"/>
      <c r="C182" s="144"/>
      <c r="D182" s="144"/>
      <c r="E182" s="146"/>
      <c r="F182" s="16" t="str">
        <f t="shared" si="11"/>
        <v/>
      </c>
      <c r="H182" s="71"/>
      <c r="I182" s="64"/>
      <c r="J182" s="64"/>
      <c r="K182" s="64"/>
      <c r="L182" s="64"/>
      <c r="M182" s="64"/>
      <c r="N182" s="64"/>
      <c r="O182" s="64"/>
      <c r="P182" s="64"/>
      <c r="Q182" s="64"/>
      <c r="R182" s="64"/>
    </row>
    <row r="183" spans="1:18" s="70" customFormat="1">
      <c r="A183" s="143">
        <v>172</v>
      </c>
      <c r="B183" s="144"/>
      <c r="C183" s="144"/>
      <c r="D183" s="144"/>
      <c r="E183" s="146"/>
      <c r="F183" s="16" t="str">
        <f t="shared" si="11"/>
        <v/>
      </c>
      <c r="H183" s="71"/>
      <c r="I183" s="64"/>
      <c r="J183" s="64"/>
      <c r="K183" s="64"/>
      <c r="L183" s="64"/>
      <c r="M183" s="64"/>
      <c r="N183" s="64"/>
      <c r="O183" s="64"/>
      <c r="P183" s="64"/>
      <c r="Q183" s="64"/>
      <c r="R183" s="64"/>
    </row>
    <row r="184" spans="1:18" s="70" customFormat="1">
      <c r="A184" s="143">
        <v>173</v>
      </c>
      <c r="B184" s="144"/>
      <c r="C184" s="144"/>
      <c r="D184" s="144"/>
      <c r="E184" s="146"/>
      <c r="F184" s="16" t="str">
        <f t="shared" si="11"/>
        <v/>
      </c>
      <c r="H184" s="71"/>
      <c r="I184" s="64"/>
      <c r="J184" s="64"/>
      <c r="K184" s="64"/>
      <c r="L184" s="64"/>
      <c r="M184" s="64"/>
      <c r="N184" s="64"/>
      <c r="O184" s="64"/>
      <c r="P184" s="64"/>
      <c r="Q184" s="64"/>
      <c r="R184" s="64"/>
    </row>
    <row r="185" spans="1:18" s="70" customFormat="1">
      <c r="A185" s="143">
        <v>174</v>
      </c>
      <c r="B185" s="144"/>
      <c r="C185" s="144"/>
      <c r="D185" s="144"/>
      <c r="E185" s="146"/>
      <c r="F185" s="16" t="str">
        <f t="shared" si="11"/>
        <v/>
      </c>
      <c r="H185" s="71"/>
      <c r="I185" s="64"/>
      <c r="J185" s="64"/>
      <c r="K185" s="64"/>
      <c r="L185" s="64"/>
      <c r="M185" s="64"/>
      <c r="N185" s="64"/>
      <c r="O185" s="64"/>
      <c r="P185" s="64"/>
      <c r="Q185" s="64"/>
      <c r="R185" s="64"/>
    </row>
    <row r="186" spans="1:18" s="70" customFormat="1">
      <c r="A186" s="143">
        <v>175</v>
      </c>
      <c r="B186" s="144"/>
      <c r="C186" s="144"/>
      <c r="D186" s="144"/>
      <c r="E186" s="146"/>
      <c r="F186" s="16" t="str">
        <f t="shared" si="11"/>
        <v/>
      </c>
      <c r="H186" s="71"/>
      <c r="I186" s="64"/>
      <c r="J186" s="64"/>
      <c r="K186" s="64"/>
      <c r="L186" s="64"/>
      <c r="M186" s="64"/>
      <c r="N186" s="64"/>
      <c r="O186" s="64"/>
      <c r="P186" s="64"/>
      <c r="Q186" s="64"/>
      <c r="R186" s="64"/>
    </row>
    <row r="187" spans="1:18" s="70" customFormat="1">
      <c r="A187" s="143">
        <v>176</v>
      </c>
      <c r="B187" s="144"/>
      <c r="C187" s="144"/>
      <c r="D187" s="144"/>
      <c r="E187" s="146"/>
      <c r="F187" s="16" t="str">
        <f t="shared" si="11"/>
        <v/>
      </c>
      <c r="H187" s="71"/>
      <c r="I187" s="64"/>
      <c r="J187" s="64"/>
      <c r="K187" s="64"/>
      <c r="L187" s="64"/>
      <c r="M187" s="64"/>
      <c r="N187" s="64"/>
      <c r="O187" s="64"/>
      <c r="P187" s="64"/>
      <c r="Q187" s="64"/>
      <c r="R187" s="64"/>
    </row>
    <row r="188" spans="1:18" s="70" customFormat="1">
      <c r="A188" s="143">
        <v>177</v>
      </c>
      <c r="B188" s="144"/>
      <c r="C188" s="144"/>
      <c r="D188" s="144"/>
      <c r="E188" s="146"/>
      <c r="F188" s="16" t="str">
        <f t="shared" si="11"/>
        <v/>
      </c>
      <c r="H188" s="71"/>
      <c r="I188" s="64"/>
      <c r="J188" s="64"/>
      <c r="K188" s="64"/>
      <c r="L188" s="64"/>
      <c r="M188" s="64"/>
      <c r="N188" s="64"/>
      <c r="O188" s="64"/>
      <c r="P188" s="64"/>
      <c r="Q188" s="64"/>
      <c r="R188" s="64"/>
    </row>
    <row r="189" spans="1:18" s="70" customFormat="1">
      <c r="A189" s="143">
        <v>178</v>
      </c>
      <c r="B189" s="144"/>
      <c r="C189" s="144"/>
      <c r="D189" s="144"/>
      <c r="E189" s="146"/>
      <c r="F189" s="16" t="str">
        <f t="shared" si="11"/>
        <v/>
      </c>
      <c r="H189" s="71"/>
      <c r="I189" s="64"/>
      <c r="J189" s="64"/>
      <c r="K189" s="64"/>
      <c r="L189" s="64"/>
      <c r="M189" s="64"/>
      <c r="N189" s="64"/>
      <c r="O189" s="64"/>
      <c r="P189" s="64"/>
      <c r="Q189" s="64"/>
      <c r="R189" s="64"/>
    </row>
    <row r="190" spans="1:18" s="70" customFormat="1">
      <c r="A190" s="143">
        <v>179</v>
      </c>
      <c r="B190" s="144"/>
      <c r="C190" s="144"/>
      <c r="D190" s="144"/>
      <c r="E190" s="146"/>
      <c r="F190" s="16" t="str">
        <f t="shared" si="11"/>
        <v/>
      </c>
      <c r="H190" s="71"/>
      <c r="I190" s="64"/>
      <c r="J190" s="64"/>
      <c r="K190" s="64"/>
      <c r="L190" s="64"/>
      <c r="M190" s="64"/>
      <c r="N190" s="64"/>
      <c r="O190" s="64"/>
      <c r="P190" s="64"/>
      <c r="Q190" s="64"/>
      <c r="R190" s="64"/>
    </row>
    <row r="191" spans="1:18" s="70" customFormat="1">
      <c r="A191" s="143">
        <v>180</v>
      </c>
      <c r="B191" s="144"/>
      <c r="C191" s="144"/>
      <c r="D191" s="144"/>
      <c r="E191" s="146"/>
      <c r="F191" s="16" t="str">
        <f t="shared" si="11"/>
        <v/>
      </c>
      <c r="H191" s="71"/>
      <c r="I191" s="64"/>
      <c r="J191" s="64"/>
      <c r="K191" s="64"/>
      <c r="L191" s="64"/>
      <c r="M191" s="64"/>
      <c r="N191" s="64"/>
      <c r="O191" s="64"/>
      <c r="P191" s="64"/>
      <c r="Q191" s="64"/>
      <c r="R191" s="64"/>
    </row>
    <row r="192" spans="1:18" s="70" customFormat="1">
      <c r="A192" s="143">
        <v>181</v>
      </c>
      <c r="B192" s="144"/>
      <c r="C192" s="144"/>
      <c r="D192" s="144"/>
      <c r="E192" s="146"/>
      <c r="F192" s="16" t="str">
        <f t="shared" si="11"/>
        <v/>
      </c>
      <c r="H192" s="71"/>
      <c r="I192" s="64"/>
      <c r="J192" s="64"/>
      <c r="K192" s="64"/>
      <c r="L192" s="64"/>
      <c r="M192" s="64"/>
      <c r="N192" s="64"/>
      <c r="O192" s="64"/>
      <c r="P192" s="64"/>
      <c r="Q192" s="64"/>
      <c r="R192" s="64"/>
    </row>
    <row r="193" spans="1:18" s="70" customFormat="1">
      <c r="A193" s="143">
        <v>182</v>
      </c>
      <c r="B193" s="144"/>
      <c r="C193" s="144"/>
      <c r="D193" s="144"/>
      <c r="E193" s="146"/>
      <c r="F193" s="16" t="str">
        <f t="shared" si="11"/>
        <v/>
      </c>
      <c r="H193" s="71"/>
      <c r="I193" s="64"/>
      <c r="J193" s="64"/>
      <c r="K193" s="64"/>
      <c r="L193" s="64"/>
      <c r="M193" s="64"/>
      <c r="N193" s="64"/>
      <c r="O193" s="64"/>
      <c r="P193" s="64"/>
      <c r="Q193" s="64"/>
      <c r="R193" s="64"/>
    </row>
    <row r="194" spans="1:18" s="70" customFormat="1">
      <c r="A194" s="143">
        <v>183</v>
      </c>
      <c r="B194" s="144"/>
      <c r="C194" s="144"/>
      <c r="D194" s="144"/>
      <c r="E194" s="146"/>
      <c r="F194" s="16" t="str">
        <f t="shared" si="11"/>
        <v/>
      </c>
      <c r="H194" s="71"/>
      <c r="I194" s="64"/>
      <c r="J194" s="64"/>
      <c r="K194" s="64"/>
      <c r="L194" s="64"/>
      <c r="M194" s="64"/>
      <c r="N194" s="64"/>
      <c r="O194" s="64"/>
      <c r="P194" s="64"/>
      <c r="Q194" s="64"/>
      <c r="R194" s="64"/>
    </row>
    <row r="195" spans="1:18" s="70" customFormat="1">
      <c r="A195" s="143">
        <v>184</v>
      </c>
      <c r="B195" s="144"/>
      <c r="C195" s="144"/>
      <c r="D195" s="144"/>
      <c r="E195" s="146"/>
      <c r="F195" s="16" t="str">
        <f t="shared" si="11"/>
        <v/>
      </c>
      <c r="H195" s="71"/>
      <c r="I195" s="64"/>
      <c r="J195" s="64"/>
      <c r="K195" s="64"/>
      <c r="L195" s="64"/>
      <c r="M195" s="64"/>
      <c r="N195" s="64"/>
      <c r="O195" s="64"/>
      <c r="P195" s="64"/>
      <c r="Q195" s="64"/>
      <c r="R195" s="64"/>
    </row>
    <row r="196" spans="1:18" s="70" customFormat="1">
      <c r="A196" s="143">
        <v>185</v>
      </c>
      <c r="B196" s="144"/>
      <c r="C196" s="144"/>
      <c r="D196" s="144"/>
      <c r="E196" s="146"/>
      <c r="F196" s="16" t="str">
        <f t="shared" si="11"/>
        <v/>
      </c>
      <c r="H196" s="71"/>
      <c r="I196" s="64"/>
      <c r="J196" s="64"/>
      <c r="K196" s="64"/>
      <c r="L196" s="64"/>
      <c r="M196" s="64"/>
      <c r="N196" s="64"/>
      <c r="O196" s="64"/>
      <c r="P196" s="64"/>
      <c r="Q196" s="64"/>
      <c r="R196" s="64"/>
    </row>
    <row r="197" spans="1:18" s="70" customFormat="1">
      <c r="A197" s="143">
        <v>186</v>
      </c>
      <c r="B197" s="144"/>
      <c r="C197" s="144"/>
      <c r="D197" s="144"/>
      <c r="E197" s="146"/>
      <c r="F197" s="16" t="str">
        <f t="shared" si="11"/>
        <v/>
      </c>
      <c r="H197" s="71"/>
      <c r="I197" s="64"/>
      <c r="J197" s="64"/>
      <c r="K197" s="64"/>
      <c r="L197" s="64"/>
      <c r="M197" s="64"/>
      <c r="N197" s="64"/>
      <c r="O197" s="64"/>
      <c r="P197" s="64"/>
      <c r="Q197" s="64"/>
      <c r="R197" s="64"/>
    </row>
    <row r="198" spans="1:18" s="70" customFormat="1">
      <c r="A198" s="143">
        <v>187</v>
      </c>
      <c r="B198" s="144"/>
      <c r="C198" s="144"/>
      <c r="D198" s="144"/>
      <c r="E198" s="146"/>
      <c r="F198" s="16" t="str">
        <f t="shared" si="11"/>
        <v/>
      </c>
      <c r="H198" s="71"/>
      <c r="I198" s="64"/>
      <c r="J198" s="64"/>
      <c r="K198" s="64"/>
      <c r="L198" s="64"/>
      <c r="M198" s="64"/>
      <c r="N198" s="64"/>
      <c r="O198" s="64"/>
      <c r="P198" s="64"/>
      <c r="Q198" s="64"/>
      <c r="R198" s="64"/>
    </row>
    <row r="199" spans="1:18" s="70" customFormat="1">
      <c r="A199" s="143">
        <v>188</v>
      </c>
      <c r="B199" s="144"/>
      <c r="C199" s="144"/>
      <c r="D199" s="144"/>
      <c r="E199" s="146"/>
      <c r="F199" s="16" t="str">
        <f t="shared" si="11"/>
        <v/>
      </c>
      <c r="H199" s="71"/>
      <c r="I199" s="64"/>
      <c r="J199" s="64"/>
      <c r="K199" s="64"/>
      <c r="L199" s="64"/>
      <c r="M199" s="64"/>
      <c r="N199" s="64"/>
      <c r="O199" s="64"/>
      <c r="P199" s="64"/>
      <c r="Q199" s="64"/>
      <c r="R199" s="64"/>
    </row>
    <row r="200" spans="1:18" s="70" customFormat="1">
      <c r="A200" s="143">
        <v>189</v>
      </c>
      <c r="B200" s="144"/>
      <c r="C200" s="144"/>
      <c r="D200" s="144"/>
      <c r="E200" s="146"/>
      <c r="F200" s="16" t="str">
        <f t="shared" si="11"/>
        <v/>
      </c>
      <c r="H200" s="71"/>
      <c r="I200" s="64"/>
      <c r="J200" s="64"/>
      <c r="K200" s="64"/>
      <c r="L200" s="64"/>
      <c r="M200" s="64"/>
      <c r="N200" s="64"/>
      <c r="O200" s="64"/>
      <c r="P200" s="64"/>
      <c r="Q200" s="64"/>
      <c r="R200" s="64"/>
    </row>
    <row r="201" spans="1:18" s="70" customFormat="1">
      <c r="A201" s="143">
        <v>190</v>
      </c>
      <c r="B201" s="144"/>
      <c r="C201" s="144"/>
      <c r="D201" s="144"/>
      <c r="E201" s="146"/>
      <c r="F201" s="16" t="str">
        <f t="shared" si="11"/>
        <v/>
      </c>
      <c r="H201" s="71"/>
      <c r="I201" s="64"/>
      <c r="J201" s="64"/>
      <c r="K201" s="64"/>
      <c r="L201" s="64"/>
      <c r="M201" s="64"/>
      <c r="N201" s="64"/>
      <c r="O201" s="64"/>
      <c r="P201" s="64"/>
      <c r="Q201" s="64"/>
      <c r="R201" s="64"/>
    </row>
    <row r="202" spans="1:18" s="70" customFormat="1">
      <c r="A202" s="143">
        <v>191</v>
      </c>
      <c r="B202" s="144"/>
      <c r="C202" s="144"/>
      <c r="D202" s="144"/>
      <c r="E202" s="146"/>
      <c r="F202" s="16" t="str">
        <f t="shared" si="11"/>
        <v/>
      </c>
      <c r="H202" s="71"/>
      <c r="I202" s="64"/>
      <c r="J202" s="64"/>
      <c r="K202" s="64"/>
      <c r="L202" s="64"/>
      <c r="M202" s="64"/>
      <c r="N202" s="64"/>
      <c r="O202" s="64"/>
      <c r="P202" s="64"/>
      <c r="Q202" s="64"/>
      <c r="R202" s="64"/>
    </row>
    <row r="203" spans="1:18" s="70" customFormat="1">
      <c r="A203" s="143">
        <v>192</v>
      </c>
      <c r="B203" s="144"/>
      <c r="C203" s="144"/>
      <c r="D203" s="144"/>
      <c r="E203" s="146"/>
      <c r="F203" s="16" t="str">
        <f t="shared" si="11"/>
        <v/>
      </c>
      <c r="H203" s="71"/>
      <c r="I203" s="64"/>
      <c r="J203" s="64"/>
      <c r="K203" s="64"/>
      <c r="L203" s="64"/>
      <c r="M203" s="64"/>
      <c r="N203" s="64"/>
      <c r="O203" s="64"/>
      <c r="P203" s="64"/>
      <c r="Q203" s="64"/>
      <c r="R203" s="64"/>
    </row>
    <row r="204" spans="1:18" s="70" customFormat="1">
      <c r="A204" s="143">
        <v>193</v>
      </c>
      <c r="B204" s="144"/>
      <c r="C204" s="144"/>
      <c r="D204" s="144"/>
      <c r="E204" s="146"/>
      <c r="F204" s="16" t="str">
        <f t="shared" ref="F204:F261" si="12">IF(OR($B204="",$C204="",$E204&lt;an_initial,$E204&gt;an_final),"",G204 * (INDEX(i6punctaje, MATCH(C204,i6anvergură,0), MATCH(D204,i6rol,0) )) )</f>
        <v/>
      </c>
      <c r="H204" s="71"/>
      <c r="I204" s="64"/>
      <c r="J204" s="64"/>
      <c r="K204" s="64"/>
      <c r="L204" s="64"/>
      <c r="M204" s="64"/>
      <c r="N204" s="64"/>
      <c r="O204" s="64"/>
      <c r="P204" s="64"/>
      <c r="Q204" s="64"/>
      <c r="R204" s="64"/>
    </row>
    <row r="205" spans="1:18" s="70" customFormat="1">
      <c r="A205" s="143">
        <v>194</v>
      </c>
      <c r="B205" s="144"/>
      <c r="C205" s="144"/>
      <c r="D205" s="144"/>
      <c r="E205" s="146"/>
      <c r="F205" s="16" t="str">
        <f t="shared" si="12"/>
        <v/>
      </c>
      <c r="H205" s="71"/>
      <c r="I205" s="64"/>
      <c r="J205" s="64"/>
      <c r="K205" s="64"/>
      <c r="L205" s="64"/>
      <c r="M205" s="64"/>
      <c r="N205" s="64"/>
      <c r="O205" s="64"/>
      <c r="P205" s="64"/>
      <c r="Q205" s="64"/>
      <c r="R205" s="64"/>
    </row>
    <row r="206" spans="1:18" s="70" customFormat="1">
      <c r="A206" s="143">
        <v>195</v>
      </c>
      <c r="B206" s="144"/>
      <c r="C206" s="144"/>
      <c r="D206" s="144"/>
      <c r="E206" s="146"/>
      <c r="F206" s="16" t="str">
        <f t="shared" si="12"/>
        <v/>
      </c>
      <c r="H206" s="71"/>
      <c r="I206" s="64"/>
      <c r="J206" s="64"/>
      <c r="K206" s="64"/>
      <c r="L206" s="64"/>
      <c r="M206" s="64"/>
      <c r="N206" s="64"/>
      <c r="O206" s="64"/>
      <c r="P206" s="64"/>
      <c r="Q206" s="64"/>
      <c r="R206" s="64"/>
    </row>
    <row r="207" spans="1:18" s="70" customFormat="1">
      <c r="A207" s="143">
        <v>196</v>
      </c>
      <c r="B207" s="144"/>
      <c r="C207" s="144"/>
      <c r="D207" s="144"/>
      <c r="E207" s="146"/>
      <c r="F207" s="16" t="str">
        <f t="shared" si="12"/>
        <v/>
      </c>
      <c r="H207" s="71"/>
      <c r="I207" s="64"/>
      <c r="J207" s="64"/>
      <c r="K207" s="64"/>
      <c r="L207" s="64"/>
      <c r="M207" s="64"/>
      <c r="N207" s="64"/>
      <c r="O207" s="64"/>
      <c r="P207" s="64"/>
      <c r="Q207" s="64"/>
      <c r="R207" s="64"/>
    </row>
    <row r="208" spans="1:18" s="70" customFormat="1">
      <c r="A208" s="143">
        <v>197</v>
      </c>
      <c r="B208" s="144"/>
      <c r="C208" s="144"/>
      <c r="D208" s="144"/>
      <c r="E208" s="146"/>
      <c r="F208" s="16" t="str">
        <f t="shared" si="12"/>
        <v/>
      </c>
      <c r="H208" s="71"/>
      <c r="I208" s="64"/>
      <c r="J208" s="64"/>
      <c r="K208" s="64"/>
      <c r="L208" s="64"/>
      <c r="M208" s="64"/>
      <c r="N208" s="64"/>
      <c r="O208" s="64"/>
      <c r="P208" s="64"/>
      <c r="Q208" s="64"/>
      <c r="R208" s="64"/>
    </row>
    <row r="209" spans="1:18" s="70" customFormat="1">
      <c r="A209" s="143">
        <v>198</v>
      </c>
      <c r="B209" s="144"/>
      <c r="C209" s="144"/>
      <c r="D209" s="144"/>
      <c r="E209" s="146"/>
      <c r="F209" s="16" t="str">
        <f t="shared" si="12"/>
        <v/>
      </c>
      <c r="H209" s="71"/>
      <c r="I209" s="64"/>
      <c r="J209" s="64"/>
      <c r="K209" s="64"/>
      <c r="L209" s="64"/>
      <c r="M209" s="64"/>
      <c r="N209" s="64"/>
      <c r="O209" s="64"/>
      <c r="P209" s="64"/>
      <c r="Q209" s="64"/>
      <c r="R209" s="64"/>
    </row>
    <row r="210" spans="1:18" s="70" customFormat="1">
      <c r="A210" s="143">
        <v>199</v>
      </c>
      <c r="B210" s="144"/>
      <c r="C210" s="144"/>
      <c r="D210" s="144"/>
      <c r="E210" s="146"/>
      <c r="F210" s="16" t="str">
        <f t="shared" si="12"/>
        <v/>
      </c>
      <c r="H210" s="71"/>
      <c r="I210" s="64"/>
      <c r="J210" s="64"/>
      <c r="K210" s="64"/>
      <c r="L210" s="64"/>
      <c r="M210" s="64"/>
      <c r="N210" s="64"/>
      <c r="O210" s="64"/>
      <c r="P210" s="64"/>
      <c r="Q210" s="64"/>
      <c r="R210" s="64"/>
    </row>
    <row r="211" spans="1:18" s="70" customFormat="1">
      <c r="A211" s="143">
        <v>200</v>
      </c>
      <c r="B211" s="144"/>
      <c r="C211" s="144"/>
      <c r="D211" s="144"/>
      <c r="E211" s="146"/>
      <c r="F211" s="16" t="str">
        <f t="shared" si="12"/>
        <v/>
      </c>
      <c r="H211" s="71"/>
      <c r="I211" s="64"/>
      <c r="J211" s="64"/>
      <c r="K211" s="64"/>
      <c r="L211" s="64"/>
      <c r="M211" s="64"/>
      <c r="N211" s="64"/>
      <c r="O211" s="64"/>
      <c r="P211" s="64"/>
      <c r="Q211" s="64"/>
      <c r="R211" s="64"/>
    </row>
    <row r="212" spans="1:18" s="70" customFormat="1">
      <c r="A212" s="143">
        <v>201</v>
      </c>
      <c r="B212" s="144"/>
      <c r="C212" s="144"/>
      <c r="D212" s="144"/>
      <c r="E212" s="146"/>
      <c r="F212" s="16" t="str">
        <f t="shared" si="12"/>
        <v/>
      </c>
      <c r="H212" s="71"/>
      <c r="I212" s="64"/>
      <c r="J212" s="64"/>
      <c r="K212" s="64"/>
      <c r="L212" s="64"/>
      <c r="M212" s="64"/>
      <c r="N212" s="64"/>
      <c r="O212" s="64"/>
      <c r="P212" s="64"/>
      <c r="Q212" s="64"/>
      <c r="R212" s="64"/>
    </row>
    <row r="213" spans="1:18" s="70" customFormat="1">
      <c r="A213" s="143">
        <v>202</v>
      </c>
      <c r="B213" s="144"/>
      <c r="C213" s="144"/>
      <c r="D213" s="144"/>
      <c r="E213" s="146"/>
      <c r="F213" s="16" t="str">
        <f t="shared" si="12"/>
        <v/>
      </c>
      <c r="H213" s="71"/>
      <c r="I213" s="64"/>
      <c r="J213" s="64"/>
      <c r="K213" s="64"/>
      <c r="L213" s="64"/>
      <c r="M213" s="64"/>
      <c r="N213" s="64"/>
      <c r="O213" s="64"/>
      <c r="P213" s="64"/>
      <c r="Q213" s="64"/>
      <c r="R213" s="64"/>
    </row>
    <row r="214" spans="1:18" s="70" customFormat="1">
      <c r="A214" s="143">
        <v>203</v>
      </c>
      <c r="B214" s="144"/>
      <c r="C214" s="144"/>
      <c r="D214" s="144"/>
      <c r="E214" s="146"/>
      <c r="F214" s="16" t="str">
        <f t="shared" si="12"/>
        <v/>
      </c>
      <c r="H214" s="71"/>
      <c r="I214" s="64"/>
      <c r="J214" s="64"/>
      <c r="K214" s="64"/>
      <c r="L214" s="64"/>
      <c r="M214" s="64"/>
      <c r="N214" s="64"/>
      <c r="O214" s="64"/>
      <c r="P214" s="64"/>
      <c r="Q214" s="64"/>
      <c r="R214" s="64"/>
    </row>
    <row r="215" spans="1:18" s="70" customFormat="1">
      <c r="A215" s="143">
        <v>204</v>
      </c>
      <c r="B215" s="144"/>
      <c r="C215" s="144"/>
      <c r="D215" s="144"/>
      <c r="E215" s="146"/>
      <c r="F215" s="16" t="str">
        <f t="shared" si="12"/>
        <v/>
      </c>
      <c r="H215" s="71"/>
      <c r="I215" s="64"/>
      <c r="J215" s="64"/>
      <c r="K215" s="64"/>
      <c r="L215" s="64"/>
      <c r="M215" s="64"/>
      <c r="N215" s="64"/>
      <c r="O215" s="64"/>
      <c r="P215" s="64"/>
      <c r="Q215" s="64"/>
      <c r="R215" s="64"/>
    </row>
    <row r="216" spans="1:18" s="70" customFormat="1">
      <c r="A216" s="143">
        <v>205</v>
      </c>
      <c r="B216" s="144"/>
      <c r="C216" s="144"/>
      <c r="D216" s="144"/>
      <c r="E216" s="146"/>
      <c r="F216" s="16" t="str">
        <f t="shared" si="12"/>
        <v/>
      </c>
      <c r="H216" s="71"/>
      <c r="I216" s="64"/>
      <c r="J216" s="64"/>
      <c r="K216" s="64"/>
      <c r="L216" s="64"/>
      <c r="M216" s="64"/>
      <c r="N216" s="64"/>
      <c r="O216" s="64"/>
      <c r="P216" s="64"/>
      <c r="Q216" s="64"/>
      <c r="R216" s="64"/>
    </row>
    <row r="217" spans="1:18" s="70" customFormat="1">
      <c r="A217" s="143">
        <v>206</v>
      </c>
      <c r="B217" s="144"/>
      <c r="C217" s="144"/>
      <c r="D217" s="144"/>
      <c r="E217" s="146"/>
      <c r="F217" s="16" t="str">
        <f t="shared" si="12"/>
        <v/>
      </c>
      <c r="H217" s="71"/>
      <c r="I217" s="64"/>
      <c r="J217" s="64"/>
      <c r="K217" s="64"/>
      <c r="L217" s="64"/>
      <c r="M217" s="64"/>
      <c r="N217" s="64"/>
      <c r="O217" s="64"/>
      <c r="P217" s="64"/>
      <c r="Q217" s="64"/>
      <c r="R217" s="64"/>
    </row>
    <row r="218" spans="1:18" s="70" customFormat="1">
      <c r="A218" s="143">
        <v>207</v>
      </c>
      <c r="B218" s="144"/>
      <c r="C218" s="144"/>
      <c r="D218" s="144"/>
      <c r="E218" s="146"/>
      <c r="F218" s="16" t="str">
        <f t="shared" si="12"/>
        <v/>
      </c>
      <c r="H218" s="71"/>
      <c r="I218" s="64"/>
      <c r="J218" s="64"/>
      <c r="K218" s="64"/>
      <c r="L218" s="64"/>
      <c r="M218" s="64"/>
      <c r="N218" s="64"/>
      <c r="O218" s="64"/>
      <c r="P218" s="64"/>
      <c r="Q218" s="64"/>
      <c r="R218" s="64"/>
    </row>
    <row r="219" spans="1:18" s="70" customFormat="1">
      <c r="A219" s="143">
        <v>208</v>
      </c>
      <c r="B219" s="144"/>
      <c r="C219" s="144"/>
      <c r="D219" s="144"/>
      <c r="E219" s="146"/>
      <c r="F219" s="16" t="str">
        <f t="shared" si="12"/>
        <v/>
      </c>
      <c r="H219" s="71"/>
      <c r="I219" s="64"/>
      <c r="J219" s="64"/>
      <c r="K219" s="64"/>
      <c r="L219" s="64"/>
      <c r="M219" s="64"/>
      <c r="N219" s="64"/>
      <c r="O219" s="64"/>
      <c r="P219" s="64"/>
      <c r="Q219" s="64"/>
      <c r="R219" s="64"/>
    </row>
    <row r="220" spans="1:18" s="70" customFormat="1">
      <c r="A220" s="143">
        <v>209</v>
      </c>
      <c r="B220" s="144"/>
      <c r="C220" s="144"/>
      <c r="D220" s="144"/>
      <c r="E220" s="146"/>
      <c r="F220" s="16" t="str">
        <f t="shared" si="12"/>
        <v/>
      </c>
      <c r="H220" s="71"/>
      <c r="I220" s="64"/>
      <c r="J220" s="64"/>
      <c r="K220" s="64"/>
      <c r="L220" s="64"/>
      <c r="M220" s="64"/>
      <c r="N220" s="64"/>
      <c r="O220" s="64"/>
      <c r="P220" s="64"/>
      <c r="Q220" s="64"/>
      <c r="R220" s="64"/>
    </row>
    <row r="221" spans="1:18" s="70" customFormat="1">
      <c r="A221" s="143">
        <v>210</v>
      </c>
      <c r="B221" s="144"/>
      <c r="C221" s="144"/>
      <c r="D221" s="144"/>
      <c r="E221" s="146"/>
      <c r="F221" s="16" t="str">
        <f t="shared" si="12"/>
        <v/>
      </c>
      <c r="H221" s="71"/>
      <c r="I221" s="64"/>
      <c r="J221" s="64"/>
      <c r="K221" s="64"/>
      <c r="L221" s="64"/>
      <c r="M221" s="64"/>
      <c r="N221" s="64"/>
      <c r="O221" s="64"/>
      <c r="P221" s="64"/>
      <c r="Q221" s="64"/>
      <c r="R221" s="64"/>
    </row>
    <row r="222" spans="1:18" s="70" customFormat="1">
      <c r="A222" s="143">
        <v>211</v>
      </c>
      <c r="B222" s="144"/>
      <c r="C222" s="144"/>
      <c r="D222" s="144"/>
      <c r="E222" s="146"/>
      <c r="F222" s="16" t="str">
        <f t="shared" si="12"/>
        <v/>
      </c>
      <c r="H222" s="71"/>
      <c r="I222" s="64"/>
      <c r="J222" s="64"/>
      <c r="K222" s="64"/>
      <c r="L222" s="64"/>
      <c r="M222" s="64"/>
      <c r="N222" s="64"/>
      <c r="O222" s="64"/>
      <c r="P222" s="64"/>
      <c r="Q222" s="64"/>
      <c r="R222" s="64"/>
    </row>
    <row r="223" spans="1:18" s="70" customFormat="1">
      <c r="A223" s="143">
        <v>212</v>
      </c>
      <c r="B223" s="144"/>
      <c r="C223" s="144"/>
      <c r="D223" s="144"/>
      <c r="E223" s="146"/>
      <c r="F223" s="16" t="str">
        <f t="shared" si="12"/>
        <v/>
      </c>
      <c r="H223" s="71"/>
      <c r="I223" s="64"/>
      <c r="J223" s="64"/>
      <c r="K223" s="64"/>
      <c r="L223" s="64"/>
      <c r="M223" s="64"/>
      <c r="N223" s="64"/>
      <c r="O223" s="64"/>
      <c r="P223" s="64"/>
      <c r="Q223" s="64"/>
      <c r="R223" s="64"/>
    </row>
    <row r="224" spans="1:18" s="70" customFormat="1">
      <c r="A224" s="143">
        <v>213</v>
      </c>
      <c r="B224" s="144"/>
      <c r="C224" s="144"/>
      <c r="D224" s="144"/>
      <c r="E224" s="146"/>
      <c r="F224" s="16" t="str">
        <f t="shared" si="12"/>
        <v/>
      </c>
      <c r="H224" s="71"/>
      <c r="I224" s="64"/>
      <c r="J224" s="64"/>
      <c r="K224" s="64"/>
      <c r="L224" s="64"/>
      <c r="M224" s="64"/>
      <c r="N224" s="64"/>
      <c r="O224" s="64"/>
      <c r="P224" s="64"/>
      <c r="Q224" s="64"/>
      <c r="R224" s="64"/>
    </row>
    <row r="225" spans="1:18" s="70" customFormat="1">
      <c r="A225" s="143">
        <v>214</v>
      </c>
      <c r="B225" s="144"/>
      <c r="C225" s="144"/>
      <c r="D225" s="144"/>
      <c r="E225" s="146"/>
      <c r="F225" s="16" t="str">
        <f t="shared" si="12"/>
        <v/>
      </c>
      <c r="H225" s="71"/>
      <c r="I225" s="64"/>
      <c r="J225" s="64"/>
      <c r="K225" s="64"/>
      <c r="L225" s="64"/>
      <c r="M225" s="64"/>
      <c r="N225" s="64"/>
      <c r="O225" s="64"/>
      <c r="P225" s="64"/>
      <c r="Q225" s="64"/>
      <c r="R225" s="64"/>
    </row>
    <row r="226" spans="1:18" s="70" customFormat="1">
      <c r="A226" s="143">
        <v>215</v>
      </c>
      <c r="B226" s="144"/>
      <c r="C226" s="144"/>
      <c r="D226" s="144"/>
      <c r="E226" s="146"/>
      <c r="F226" s="16" t="str">
        <f t="shared" si="12"/>
        <v/>
      </c>
      <c r="H226" s="71"/>
      <c r="I226" s="64"/>
      <c r="J226" s="64"/>
      <c r="K226" s="64"/>
      <c r="L226" s="64"/>
      <c r="M226" s="64"/>
      <c r="N226" s="64"/>
      <c r="O226" s="64"/>
      <c r="P226" s="64"/>
      <c r="Q226" s="64"/>
      <c r="R226" s="64"/>
    </row>
    <row r="227" spans="1:18" s="70" customFormat="1">
      <c r="A227" s="143">
        <v>216</v>
      </c>
      <c r="B227" s="144"/>
      <c r="C227" s="144"/>
      <c r="D227" s="144"/>
      <c r="E227" s="146"/>
      <c r="F227" s="16" t="str">
        <f t="shared" si="12"/>
        <v/>
      </c>
      <c r="H227" s="71"/>
      <c r="I227" s="64"/>
      <c r="J227" s="64"/>
      <c r="K227" s="64"/>
      <c r="L227" s="64"/>
      <c r="M227" s="64"/>
      <c r="N227" s="64"/>
      <c r="O227" s="64"/>
      <c r="P227" s="64"/>
      <c r="Q227" s="64"/>
      <c r="R227" s="64"/>
    </row>
    <row r="228" spans="1:18" s="70" customFormat="1">
      <c r="A228" s="143">
        <v>217</v>
      </c>
      <c r="B228" s="144"/>
      <c r="C228" s="144"/>
      <c r="D228" s="144"/>
      <c r="E228" s="146"/>
      <c r="F228" s="16" t="str">
        <f t="shared" si="12"/>
        <v/>
      </c>
      <c r="H228" s="71"/>
      <c r="I228" s="64"/>
      <c r="J228" s="64"/>
      <c r="K228" s="64"/>
      <c r="L228" s="64"/>
      <c r="M228" s="64"/>
      <c r="N228" s="64"/>
      <c r="O228" s="64"/>
      <c r="P228" s="64"/>
      <c r="Q228" s="64"/>
      <c r="R228" s="64"/>
    </row>
    <row r="229" spans="1:18" s="70" customFormat="1">
      <c r="A229" s="143">
        <v>218</v>
      </c>
      <c r="B229" s="144"/>
      <c r="C229" s="144"/>
      <c r="D229" s="144"/>
      <c r="E229" s="146"/>
      <c r="F229" s="16" t="str">
        <f t="shared" si="12"/>
        <v/>
      </c>
      <c r="H229" s="71"/>
      <c r="I229" s="64"/>
      <c r="J229" s="64"/>
      <c r="K229" s="64"/>
      <c r="L229" s="64"/>
      <c r="M229" s="64"/>
      <c r="N229" s="64"/>
      <c r="O229" s="64"/>
      <c r="P229" s="64"/>
      <c r="Q229" s="64"/>
      <c r="R229" s="64"/>
    </row>
    <row r="230" spans="1:18" s="70" customFormat="1">
      <c r="A230" s="143">
        <v>219</v>
      </c>
      <c r="B230" s="144"/>
      <c r="C230" s="144"/>
      <c r="D230" s="144"/>
      <c r="E230" s="146"/>
      <c r="F230" s="16" t="str">
        <f t="shared" si="12"/>
        <v/>
      </c>
      <c r="H230" s="71"/>
      <c r="I230" s="64"/>
      <c r="J230" s="64"/>
      <c r="K230" s="64"/>
      <c r="L230" s="64"/>
      <c r="M230" s="64"/>
      <c r="N230" s="64"/>
      <c r="O230" s="64"/>
      <c r="P230" s="64"/>
      <c r="Q230" s="64"/>
      <c r="R230" s="64"/>
    </row>
    <row r="231" spans="1:18" s="70" customFormat="1">
      <c r="A231" s="143">
        <v>220</v>
      </c>
      <c r="B231" s="144"/>
      <c r="C231" s="144"/>
      <c r="D231" s="144"/>
      <c r="E231" s="146"/>
      <c r="F231" s="16" t="str">
        <f t="shared" si="12"/>
        <v/>
      </c>
      <c r="H231" s="71"/>
      <c r="I231" s="64"/>
      <c r="J231" s="64"/>
      <c r="K231" s="64"/>
      <c r="L231" s="64"/>
      <c r="M231" s="64"/>
      <c r="N231" s="64"/>
      <c r="O231" s="64"/>
      <c r="P231" s="64"/>
      <c r="Q231" s="64"/>
      <c r="R231" s="64"/>
    </row>
    <row r="232" spans="1:18" s="70" customFormat="1">
      <c r="A232" s="143">
        <v>221</v>
      </c>
      <c r="B232" s="144"/>
      <c r="C232" s="144"/>
      <c r="D232" s="144"/>
      <c r="E232" s="146"/>
      <c r="F232" s="16" t="str">
        <f t="shared" si="12"/>
        <v/>
      </c>
      <c r="H232" s="71"/>
      <c r="I232" s="64"/>
      <c r="J232" s="64"/>
      <c r="K232" s="64"/>
      <c r="L232" s="64"/>
      <c r="M232" s="64"/>
      <c r="N232" s="64"/>
      <c r="O232" s="64"/>
      <c r="P232" s="64"/>
      <c r="Q232" s="64"/>
      <c r="R232" s="64"/>
    </row>
    <row r="233" spans="1:18" s="70" customFormat="1">
      <c r="A233" s="143">
        <v>222</v>
      </c>
      <c r="B233" s="144"/>
      <c r="C233" s="144"/>
      <c r="D233" s="144"/>
      <c r="E233" s="146"/>
      <c r="F233" s="16" t="str">
        <f t="shared" si="12"/>
        <v/>
      </c>
      <c r="H233" s="71"/>
      <c r="I233" s="64"/>
      <c r="J233" s="64"/>
      <c r="K233" s="64"/>
      <c r="L233" s="64"/>
      <c r="M233" s="64"/>
      <c r="N233" s="64"/>
      <c r="O233" s="64"/>
      <c r="P233" s="64"/>
      <c r="Q233" s="64"/>
      <c r="R233" s="64"/>
    </row>
    <row r="234" spans="1:18" s="70" customFormat="1">
      <c r="A234" s="143">
        <v>223</v>
      </c>
      <c r="B234" s="144"/>
      <c r="C234" s="144"/>
      <c r="D234" s="144"/>
      <c r="E234" s="146"/>
      <c r="F234" s="16" t="str">
        <f t="shared" si="12"/>
        <v/>
      </c>
      <c r="H234" s="71"/>
      <c r="I234" s="64"/>
      <c r="J234" s="64"/>
      <c r="K234" s="64"/>
      <c r="L234" s="64"/>
      <c r="M234" s="64"/>
      <c r="N234" s="64"/>
      <c r="O234" s="64"/>
      <c r="P234" s="64"/>
      <c r="Q234" s="64"/>
      <c r="R234" s="64"/>
    </row>
    <row r="235" spans="1:18" s="70" customFormat="1">
      <c r="A235" s="143">
        <v>224</v>
      </c>
      <c r="B235" s="144"/>
      <c r="C235" s="144"/>
      <c r="D235" s="144"/>
      <c r="E235" s="146"/>
      <c r="F235" s="16" t="str">
        <f t="shared" si="12"/>
        <v/>
      </c>
      <c r="H235" s="71"/>
      <c r="I235" s="64"/>
      <c r="J235" s="64"/>
      <c r="K235" s="64"/>
      <c r="L235" s="64"/>
      <c r="M235" s="64"/>
      <c r="N235" s="64"/>
      <c r="O235" s="64"/>
      <c r="P235" s="64"/>
      <c r="Q235" s="64"/>
      <c r="R235" s="64"/>
    </row>
    <row r="236" spans="1:18" s="70" customFormat="1">
      <c r="A236" s="143">
        <v>225</v>
      </c>
      <c r="B236" s="144"/>
      <c r="C236" s="144"/>
      <c r="D236" s="144"/>
      <c r="E236" s="146"/>
      <c r="F236" s="16" t="str">
        <f t="shared" si="12"/>
        <v/>
      </c>
      <c r="H236" s="71"/>
      <c r="I236" s="64"/>
      <c r="J236" s="64"/>
      <c r="K236" s="64"/>
      <c r="L236" s="64"/>
      <c r="M236" s="64"/>
      <c r="N236" s="64"/>
      <c r="O236" s="64"/>
      <c r="P236" s="64"/>
      <c r="Q236" s="64"/>
      <c r="R236" s="64"/>
    </row>
    <row r="237" spans="1:18" s="70" customFormat="1">
      <c r="A237" s="143">
        <v>226</v>
      </c>
      <c r="B237" s="144"/>
      <c r="C237" s="144"/>
      <c r="D237" s="144"/>
      <c r="E237" s="146"/>
      <c r="F237" s="16" t="str">
        <f t="shared" si="12"/>
        <v/>
      </c>
      <c r="H237" s="71"/>
      <c r="I237" s="64"/>
      <c r="J237" s="64"/>
      <c r="K237" s="64"/>
      <c r="L237" s="64"/>
      <c r="M237" s="64"/>
      <c r="N237" s="64"/>
      <c r="O237" s="64"/>
      <c r="P237" s="64"/>
      <c r="Q237" s="64"/>
      <c r="R237" s="64"/>
    </row>
    <row r="238" spans="1:18" s="70" customFormat="1">
      <c r="A238" s="143">
        <v>227</v>
      </c>
      <c r="B238" s="144"/>
      <c r="C238" s="144"/>
      <c r="D238" s="144"/>
      <c r="E238" s="146"/>
      <c r="F238" s="16" t="str">
        <f t="shared" si="12"/>
        <v/>
      </c>
      <c r="H238" s="71"/>
      <c r="I238" s="64"/>
      <c r="J238" s="64"/>
      <c r="K238" s="64"/>
      <c r="L238" s="64"/>
      <c r="M238" s="64"/>
      <c r="N238" s="64"/>
      <c r="O238" s="64"/>
      <c r="P238" s="64"/>
      <c r="Q238" s="64"/>
      <c r="R238" s="64"/>
    </row>
    <row r="239" spans="1:18" s="70" customFormat="1">
      <c r="A239" s="143">
        <v>228</v>
      </c>
      <c r="B239" s="144"/>
      <c r="C239" s="144"/>
      <c r="D239" s="144"/>
      <c r="E239" s="146"/>
      <c r="F239" s="16" t="str">
        <f t="shared" si="12"/>
        <v/>
      </c>
      <c r="H239" s="71"/>
      <c r="I239" s="64"/>
      <c r="J239" s="64"/>
      <c r="K239" s="64"/>
      <c r="L239" s="64"/>
      <c r="M239" s="64"/>
      <c r="N239" s="64"/>
      <c r="O239" s="64"/>
      <c r="P239" s="64"/>
      <c r="Q239" s="64"/>
      <c r="R239" s="64"/>
    </row>
    <row r="240" spans="1:18" s="70" customFormat="1">
      <c r="A240" s="143">
        <v>229</v>
      </c>
      <c r="B240" s="144"/>
      <c r="C240" s="144"/>
      <c r="D240" s="144"/>
      <c r="E240" s="146"/>
      <c r="F240" s="16" t="str">
        <f t="shared" si="12"/>
        <v/>
      </c>
      <c r="H240" s="71"/>
      <c r="I240" s="64"/>
      <c r="J240" s="64"/>
      <c r="K240" s="64"/>
      <c r="L240" s="64"/>
      <c r="M240" s="64"/>
      <c r="N240" s="64"/>
      <c r="O240" s="64"/>
      <c r="P240" s="64"/>
      <c r="Q240" s="64"/>
      <c r="R240" s="64"/>
    </row>
    <row r="241" spans="1:18" s="70" customFormat="1">
      <c r="A241" s="143">
        <v>230</v>
      </c>
      <c r="B241" s="144"/>
      <c r="C241" s="144"/>
      <c r="D241" s="144"/>
      <c r="E241" s="146"/>
      <c r="F241" s="16" t="str">
        <f t="shared" si="12"/>
        <v/>
      </c>
      <c r="H241" s="71"/>
      <c r="I241" s="64"/>
      <c r="J241" s="64"/>
      <c r="K241" s="64"/>
      <c r="L241" s="64"/>
      <c r="M241" s="64"/>
      <c r="N241" s="64"/>
      <c r="O241" s="64"/>
      <c r="P241" s="64"/>
      <c r="Q241" s="64"/>
      <c r="R241" s="64"/>
    </row>
    <row r="242" spans="1:18" s="70" customFormat="1">
      <c r="A242" s="143">
        <v>231</v>
      </c>
      <c r="B242" s="144"/>
      <c r="C242" s="144"/>
      <c r="D242" s="144"/>
      <c r="E242" s="146"/>
      <c r="F242" s="16" t="str">
        <f t="shared" si="12"/>
        <v/>
      </c>
      <c r="H242" s="71"/>
      <c r="I242" s="64"/>
      <c r="J242" s="64"/>
      <c r="K242" s="64"/>
      <c r="L242" s="64"/>
      <c r="M242" s="64"/>
      <c r="N242" s="64"/>
      <c r="O242" s="64"/>
      <c r="P242" s="64"/>
      <c r="Q242" s="64"/>
      <c r="R242" s="64"/>
    </row>
    <row r="243" spans="1:18" s="70" customFormat="1">
      <c r="A243" s="143">
        <v>232</v>
      </c>
      <c r="B243" s="144"/>
      <c r="C243" s="144"/>
      <c r="D243" s="144"/>
      <c r="E243" s="146"/>
      <c r="F243" s="16" t="str">
        <f t="shared" si="12"/>
        <v/>
      </c>
      <c r="H243" s="71"/>
      <c r="I243" s="64"/>
      <c r="J243" s="64"/>
      <c r="K243" s="64"/>
      <c r="L243" s="64"/>
      <c r="M243" s="64"/>
      <c r="N243" s="64"/>
      <c r="O243" s="64"/>
      <c r="P243" s="64"/>
      <c r="Q243" s="64"/>
      <c r="R243" s="64"/>
    </row>
    <row r="244" spans="1:18" s="70" customFormat="1">
      <c r="A244" s="143">
        <v>233</v>
      </c>
      <c r="B244" s="144"/>
      <c r="C244" s="144"/>
      <c r="D244" s="144"/>
      <c r="E244" s="146"/>
      <c r="F244" s="16" t="str">
        <f t="shared" si="12"/>
        <v/>
      </c>
      <c r="H244" s="71"/>
      <c r="I244" s="64"/>
      <c r="J244" s="64"/>
      <c r="K244" s="64"/>
      <c r="L244" s="64"/>
      <c r="M244" s="64"/>
      <c r="N244" s="64"/>
      <c r="O244" s="64"/>
      <c r="P244" s="64"/>
      <c r="Q244" s="64"/>
      <c r="R244" s="64"/>
    </row>
    <row r="245" spans="1:18" s="70" customFormat="1">
      <c r="A245" s="143">
        <v>234</v>
      </c>
      <c r="B245" s="144"/>
      <c r="C245" s="144"/>
      <c r="D245" s="144"/>
      <c r="E245" s="146"/>
      <c r="F245" s="16" t="str">
        <f t="shared" si="12"/>
        <v/>
      </c>
      <c r="H245" s="71"/>
      <c r="I245" s="64"/>
      <c r="J245" s="64"/>
      <c r="K245" s="64"/>
      <c r="L245" s="64"/>
      <c r="M245" s="64"/>
      <c r="N245" s="64"/>
      <c r="O245" s="64"/>
      <c r="P245" s="64"/>
      <c r="Q245" s="64"/>
      <c r="R245" s="64"/>
    </row>
    <row r="246" spans="1:18" s="70" customFormat="1">
      <c r="A246" s="143">
        <v>235</v>
      </c>
      <c r="B246" s="144"/>
      <c r="C246" s="144"/>
      <c r="D246" s="144"/>
      <c r="E246" s="146"/>
      <c r="F246" s="16" t="str">
        <f t="shared" si="12"/>
        <v/>
      </c>
      <c r="H246" s="71"/>
      <c r="I246" s="64"/>
      <c r="J246" s="64"/>
      <c r="K246" s="64"/>
      <c r="L246" s="64"/>
      <c r="M246" s="64"/>
      <c r="N246" s="64"/>
      <c r="O246" s="64"/>
      <c r="P246" s="64"/>
      <c r="Q246" s="64"/>
      <c r="R246" s="64"/>
    </row>
    <row r="247" spans="1:18" s="70" customFormat="1">
      <c r="A247" s="143">
        <v>236</v>
      </c>
      <c r="B247" s="144"/>
      <c r="C247" s="144"/>
      <c r="D247" s="144"/>
      <c r="E247" s="146"/>
      <c r="F247" s="16" t="str">
        <f t="shared" si="12"/>
        <v/>
      </c>
      <c r="H247" s="71"/>
      <c r="I247" s="64"/>
      <c r="J247" s="64"/>
      <c r="K247" s="64"/>
      <c r="L247" s="64"/>
      <c r="M247" s="64"/>
      <c r="N247" s="64"/>
      <c r="O247" s="64"/>
      <c r="P247" s="64"/>
      <c r="Q247" s="64"/>
      <c r="R247" s="64"/>
    </row>
    <row r="248" spans="1:18" s="70" customFormat="1">
      <c r="A248" s="143">
        <v>237</v>
      </c>
      <c r="B248" s="144"/>
      <c r="C248" s="144"/>
      <c r="D248" s="144"/>
      <c r="E248" s="146"/>
      <c r="F248" s="16" t="str">
        <f t="shared" si="12"/>
        <v/>
      </c>
      <c r="H248" s="71"/>
      <c r="I248" s="64"/>
      <c r="J248" s="64"/>
      <c r="K248" s="64"/>
      <c r="L248" s="64"/>
      <c r="M248" s="64"/>
      <c r="N248" s="64"/>
      <c r="O248" s="64"/>
      <c r="P248" s="64"/>
      <c r="Q248" s="64"/>
      <c r="R248" s="64"/>
    </row>
    <row r="249" spans="1:18" s="70" customFormat="1">
      <c r="A249" s="143">
        <v>238</v>
      </c>
      <c r="B249" s="144"/>
      <c r="C249" s="144"/>
      <c r="D249" s="144"/>
      <c r="E249" s="146"/>
      <c r="F249" s="16" t="str">
        <f t="shared" si="12"/>
        <v/>
      </c>
      <c r="H249" s="71"/>
      <c r="I249" s="64"/>
      <c r="J249" s="64"/>
      <c r="K249" s="64"/>
      <c r="L249" s="64"/>
      <c r="M249" s="64"/>
      <c r="N249" s="64"/>
      <c r="O249" s="64"/>
      <c r="P249" s="64"/>
      <c r="Q249" s="64"/>
      <c r="R249" s="64"/>
    </row>
    <row r="250" spans="1:18" s="70" customFormat="1">
      <c r="A250" s="143">
        <v>239</v>
      </c>
      <c r="B250" s="144"/>
      <c r="C250" s="144"/>
      <c r="D250" s="144"/>
      <c r="E250" s="146"/>
      <c r="F250" s="16" t="str">
        <f t="shared" si="12"/>
        <v/>
      </c>
      <c r="H250" s="71"/>
      <c r="I250" s="64"/>
      <c r="J250" s="64"/>
      <c r="K250" s="64"/>
      <c r="L250" s="64"/>
      <c r="M250" s="64"/>
      <c r="N250" s="64"/>
      <c r="O250" s="64"/>
      <c r="P250" s="64"/>
      <c r="Q250" s="64"/>
      <c r="R250" s="64"/>
    </row>
    <row r="251" spans="1:18" s="70" customFormat="1">
      <c r="A251" s="143">
        <v>240</v>
      </c>
      <c r="B251" s="144"/>
      <c r="C251" s="144"/>
      <c r="D251" s="144"/>
      <c r="E251" s="146"/>
      <c r="F251" s="16" t="str">
        <f t="shared" si="12"/>
        <v/>
      </c>
      <c r="H251" s="71"/>
      <c r="I251" s="64"/>
      <c r="J251" s="64"/>
      <c r="K251" s="64"/>
      <c r="L251" s="64"/>
      <c r="M251" s="64"/>
      <c r="N251" s="64"/>
      <c r="O251" s="64"/>
      <c r="P251" s="64"/>
      <c r="Q251" s="64"/>
      <c r="R251" s="64"/>
    </row>
    <row r="252" spans="1:18" s="70" customFormat="1">
      <c r="A252" s="143">
        <v>241</v>
      </c>
      <c r="B252" s="144"/>
      <c r="C252" s="144"/>
      <c r="D252" s="144"/>
      <c r="E252" s="146"/>
      <c r="F252" s="16" t="str">
        <f t="shared" si="12"/>
        <v/>
      </c>
      <c r="H252" s="71"/>
      <c r="I252" s="64"/>
      <c r="J252" s="64"/>
      <c r="K252" s="64"/>
      <c r="L252" s="64"/>
      <c r="M252" s="64"/>
      <c r="N252" s="64"/>
      <c r="O252" s="64"/>
      <c r="P252" s="64"/>
      <c r="Q252" s="64"/>
      <c r="R252" s="64"/>
    </row>
    <row r="253" spans="1:18" s="70" customFormat="1">
      <c r="A253" s="143">
        <v>242</v>
      </c>
      <c r="B253" s="144"/>
      <c r="C253" s="144"/>
      <c r="D253" s="144"/>
      <c r="E253" s="146"/>
      <c r="F253" s="16" t="str">
        <f t="shared" si="12"/>
        <v/>
      </c>
      <c r="H253" s="71"/>
      <c r="I253" s="64"/>
      <c r="J253" s="64"/>
      <c r="K253" s="64"/>
      <c r="L253" s="64"/>
      <c r="M253" s="64"/>
      <c r="N253" s="64"/>
      <c r="O253" s="64"/>
      <c r="P253" s="64"/>
      <c r="Q253" s="64"/>
      <c r="R253" s="64"/>
    </row>
    <row r="254" spans="1:18" s="70" customFormat="1">
      <c r="A254" s="143">
        <v>243</v>
      </c>
      <c r="B254" s="144"/>
      <c r="C254" s="144"/>
      <c r="D254" s="144"/>
      <c r="E254" s="146"/>
      <c r="F254" s="16" t="str">
        <f t="shared" si="12"/>
        <v/>
      </c>
      <c r="H254" s="71"/>
      <c r="I254" s="64"/>
      <c r="J254" s="64"/>
      <c r="K254" s="64"/>
      <c r="L254" s="64"/>
      <c r="M254" s="64"/>
      <c r="N254" s="64"/>
      <c r="O254" s="64"/>
      <c r="P254" s="64"/>
      <c r="Q254" s="64"/>
      <c r="R254" s="64"/>
    </row>
    <row r="255" spans="1:18" s="70" customFormat="1">
      <c r="A255" s="143">
        <v>244</v>
      </c>
      <c r="B255" s="144"/>
      <c r="C255" s="144"/>
      <c r="D255" s="144"/>
      <c r="E255" s="146"/>
      <c r="F255" s="16" t="str">
        <f t="shared" si="12"/>
        <v/>
      </c>
      <c r="H255" s="71"/>
      <c r="I255" s="64"/>
      <c r="J255" s="64"/>
      <c r="K255" s="64"/>
      <c r="L255" s="64"/>
      <c r="M255" s="64"/>
      <c r="N255" s="64"/>
      <c r="O255" s="64"/>
      <c r="P255" s="64"/>
      <c r="Q255" s="64"/>
      <c r="R255" s="64"/>
    </row>
    <row r="256" spans="1:18" s="70" customFormat="1">
      <c r="A256" s="143">
        <v>245</v>
      </c>
      <c r="B256" s="144"/>
      <c r="C256" s="144"/>
      <c r="D256" s="144"/>
      <c r="E256" s="146"/>
      <c r="F256" s="16" t="str">
        <f t="shared" si="12"/>
        <v/>
      </c>
      <c r="H256" s="71"/>
      <c r="I256" s="64"/>
      <c r="J256" s="64"/>
      <c r="K256" s="64"/>
      <c r="L256" s="64"/>
      <c r="M256" s="64"/>
      <c r="N256" s="64"/>
      <c r="O256" s="64"/>
      <c r="P256" s="64"/>
      <c r="Q256" s="64"/>
      <c r="R256" s="64"/>
    </row>
    <row r="257" spans="1:18" s="70" customFormat="1">
      <c r="A257" s="143">
        <v>246</v>
      </c>
      <c r="B257" s="144"/>
      <c r="C257" s="144"/>
      <c r="D257" s="144"/>
      <c r="E257" s="146"/>
      <c r="F257" s="16" t="str">
        <f t="shared" si="12"/>
        <v/>
      </c>
      <c r="H257" s="71"/>
      <c r="I257" s="64"/>
      <c r="J257" s="64"/>
      <c r="K257" s="64"/>
      <c r="L257" s="64"/>
      <c r="M257" s="64"/>
      <c r="N257" s="64"/>
      <c r="O257" s="64"/>
      <c r="P257" s="64"/>
      <c r="Q257" s="64"/>
      <c r="R257" s="64"/>
    </row>
    <row r="258" spans="1:18" s="70" customFormat="1">
      <c r="A258" s="143">
        <v>247</v>
      </c>
      <c r="B258" s="144"/>
      <c r="C258" s="144"/>
      <c r="D258" s="144"/>
      <c r="E258" s="146"/>
      <c r="F258" s="16" t="str">
        <f t="shared" si="12"/>
        <v/>
      </c>
      <c r="H258" s="71"/>
      <c r="I258" s="64"/>
      <c r="J258" s="64"/>
      <c r="K258" s="64"/>
      <c r="L258" s="64"/>
      <c r="M258" s="64"/>
      <c r="N258" s="64"/>
      <c r="O258" s="64"/>
      <c r="P258" s="64"/>
      <c r="Q258" s="64"/>
      <c r="R258" s="64"/>
    </row>
    <row r="259" spans="1:18" s="70" customFormat="1">
      <c r="A259" s="143">
        <v>248</v>
      </c>
      <c r="B259" s="144"/>
      <c r="C259" s="144"/>
      <c r="D259" s="144"/>
      <c r="E259" s="146"/>
      <c r="F259" s="16" t="str">
        <f t="shared" si="12"/>
        <v/>
      </c>
      <c r="H259" s="71"/>
      <c r="I259" s="64"/>
      <c r="J259" s="64"/>
      <c r="K259" s="64"/>
      <c r="L259" s="64"/>
      <c r="M259" s="64"/>
      <c r="N259" s="64"/>
      <c r="O259" s="64"/>
      <c r="P259" s="64"/>
      <c r="Q259" s="64"/>
      <c r="R259" s="64"/>
    </row>
    <row r="260" spans="1:18" s="70" customFormat="1">
      <c r="A260" s="143">
        <v>249</v>
      </c>
      <c r="B260" s="144"/>
      <c r="C260" s="144"/>
      <c r="D260" s="144"/>
      <c r="E260" s="146"/>
      <c r="F260" s="16" t="str">
        <f t="shared" si="12"/>
        <v/>
      </c>
      <c r="H260" s="71"/>
      <c r="I260" s="64"/>
      <c r="J260" s="64"/>
      <c r="K260" s="64"/>
      <c r="L260" s="64"/>
      <c r="M260" s="64"/>
      <c r="N260" s="64"/>
      <c r="O260" s="64"/>
      <c r="P260" s="64"/>
      <c r="Q260" s="64"/>
      <c r="R260" s="64"/>
    </row>
    <row r="261" spans="1:18" s="70" customFormat="1">
      <c r="A261" s="143">
        <v>250</v>
      </c>
      <c r="B261" s="144"/>
      <c r="C261" s="144"/>
      <c r="D261" s="144"/>
      <c r="E261" s="146"/>
      <c r="F261" s="16" t="str">
        <f t="shared" si="12"/>
        <v/>
      </c>
      <c r="H261" s="71"/>
      <c r="I261" s="64"/>
      <c r="J261" s="64"/>
      <c r="K261" s="64"/>
      <c r="L261" s="64"/>
      <c r="M261" s="64"/>
      <c r="N261" s="64"/>
      <c r="O261" s="64"/>
      <c r="P261" s="64"/>
      <c r="Q261" s="64"/>
      <c r="R261" s="64"/>
    </row>
  </sheetData>
  <sheetProtection algorithmName="SHA-512" hashValue="td3Nqyoqh6eH4huJ/kmI0NlZZ542u4uogCGq5MC15d1b9NbbdRn10JqhOlqMiSUNYt84Y1uIlDlo97brP5RQ6A==" saltValue="HC0K8OK8HFeOwpxkB+7keg==" spinCount="100000" sheet="1" objects="1" scenarios="1"/>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pageSetUpPr fitToPage="1"/>
  </sheetPr>
  <dimension ref="A1:S261"/>
  <sheetViews>
    <sheetView zoomScaleNormal="100" workbookViewId="0">
      <selection activeCell="M18" sqref="M18"/>
    </sheetView>
  </sheetViews>
  <sheetFormatPr defaultColWidth="9.109375" defaultRowHeight="15.6"/>
  <cols>
    <col min="1" max="1" width="5.6640625" style="60" customWidth="1"/>
    <col min="2" max="2" width="45.33203125" style="64" customWidth="1"/>
    <col min="3" max="3" width="14.109375" style="64" customWidth="1"/>
    <col min="4" max="4" width="30.88671875" style="64" customWidth="1"/>
    <col min="5" max="5" width="10.6640625" style="69" customWidth="1"/>
    <col min="6" max="6" width="17.6640625" style="64" customWidth="1"/>
    <col min="7" max="7" width="17.6640625" style="64" hidden="1" customWidth="1"/>
    <col min="8" max="8" width="10.6640625" style="70" hidden="1" customWidth="1"/>
    <col min="9" max="9" width="9.109375" style="71" hidden="1" customWidth="1"/>
    <col min="10" max="10" width="9.109375" style="64" hidden="1" customWidth="1"/>
    <col min="11" max="11" width="9.109375" customWidth="1"/>
    <col min="12" max="20" width="9.109375" style="64" customWidth="1"/>
    <col min="21" max="16384" width="9.109375" style="64"/>
  </cols>
  <sheetData>
    <row r="1" spans="1:11" s="60" customFormat="1">
      <c r="A1" s="59" t="s">
        <v>483</v>
      </c>
      <c r="E1" s="61"/>
      <c r="F1" s="63"/>
      <c r="G1" s="50"/>
      <c r="H1" s="62"/>
      <c r="I1" s="289"/>
      <c r="K1"/>
    </row>
    <row r="2" spans="1:11" s="60" customFormat="1">
      <c r="A2" s="346" t="str">
        <f>IF(ISBLANK(facultate), IF(ISBLANK(departament),"","Departament " &amp; departament), "Facultatea " &amp; facultate)</f>
        <v>Facultatea Inginerie din Hunedoara</v>
      </c>
      <c r="E2" s="61"/>
      <c r="F2" s="63"/>
      <c r="G2" s="50"/>
      <c r="H2" s="62"/>
      <c r="I2" s="289"/>
      <c r="K2"/>
    </row>
    <row r="3" spans="1:11" s="60" customFormat="1">
      <c r="A3" s="346" t="str">
        <f>IF(ISBLANK(departament),"","Departamentul " &amp; departament)</f>
        <v>Departamentul Inginerie și Management din Hunedoara</v>
      </c>
      <c r="E3" s="61"/>
      <c r="F3" s="63"/>
      <c r="G3" s="50"/>
      <c r="H3" s="62"/>
      <c r="I3" s="289"/>
      <c r="K3"/>
    </row>
    <row r="4" spans="1:11">
      <c r="A4" s="540" t="s">
        <v>784</v>
      </c>
      <c r="B4" s="540"/>
      <c r="C4" s="540"/>
      <c r="D4" s="540"/>
      <c r="E4" s="540"/>
      <c r="F4" s="540"/>
      <c r="G4" s="423"/>
      <c r="H4" s="226"/>
      <c r="I4" s="291"/>
    </row>
    <row r="5" spans="1:11">
      <c r="A5" s="540" t="s">
        <v>823</v>
      </c>
      <c r="B5" s="540"/>
      <c r="C5" s="540"/>
      <c r="D5" s="540"/>
      <c r="E5" s="540"/>
      <c r="F5" s="540"/>
      <c r="G5" s="423"/>
      <c r="H5" s="226"/>
    </row>
    <row r="6" spans="1:11" ht="13.5" customHeight="1">
      <c r="E6" s="64"/>
      <c r="F6" s="347" t="str">
        <f>CONCATENATE(functie," ",nume_candidat)</f>
        <v>Profesor Socalici Ana Virginia</v>
      </c>
      <c r="G6" s="347" t="str">
        <f>CONCATENATE(functie," ",nume_candidat)</f>
        <v>Profesor Socalici Ana Virginia</v>
      </c>
    </row>
    <row r="7" spans="1:11" ht="18.75" customHeight="1">
      <c r="A7" s="538" t="s">
        <v>338</v>
      </c>
      <c r="B7" s="548" t="s">
        <v>825</v>
      </c>
      <c r="C7" s="548" t="s">
        <v>782</v>
      </c>
      <c r="D7" s="548" t="s">
        <v>824</v>
      </c>
      <c r="E7" s="548" t="s">
        <v>2</v>
      </c>
      <c r="F7" s="538" t="s">
        <v>544</v>
      </c>
      <c r="G7" s="548" t="s">
        <v>1104</v>
      </c>
      <c r="H7" s="538" t="s">
        <v>4</v>
      </c>
      <c r="I7" s="559" t="s">
        <v>541</v>
      </c>
      <c r="J7" s="545" t="s">
        <v>551</v>
      </c>
    </row>
    <row r="8" spans="1:11" ht="18.75" customHeight="1">
      <c r="A8" s="555"/>
      <c r="B8" s="549"/>
      <c r="C8" s="549"/>
      <c r="D8" s="549"/>
      <c r="E8" s="549"/>
      <c r="F8" s="555"/>
      <c r="G8" s="549"/>
      <c r="H8" s="555"/>
      <c r="I8" s="560"/>
      <c r="J8" s="545"/>
    </row>
    <row r="9" spans="1:11" ht="18.75" customHeight="1">
      <c r="A9" s="555"/>
      <c r="B9" s="549"/>
      <c r="C9" s="549"/>
      <c r="D9" s="549"/>
      <c r="E9" s="549"/>
      <c r="F9" s="539"/>
      <c r="G9" s="549"/>
      <c r="H9" s="539"/>
      <c r="I9" s="560"/>
      <c r="J9" s="545"/>
    </row>
    <row r="10" spans="1:11" ht="18.75" customHeight="1">
      <c r="A10" s="539"/>
      <c r="B10" s="550"/>
      <c r="C10" s="550"/>
      <c r="D10" s="550"/>
      <c r="E10" s="550"/>
      <c r="F10" s="348" t="str">
        <f>CONCATENATE("ultimii ",durata_evaluare," ani")</f>
        <v>ultimii 5 ani</v>
      </c>
      <c r="G10" s="550"/>
      <c r="H10" s="348" t="str">
        <f>CONCATENATE("ultimii                                  ",durata_evaluare," ani")</f>
        <v>ultimii                                  5 ani</v>
      </c>
      <c r="I10" s="561"/>
      <c r="J10" s="545"/>
    </row>
    <row r="11" spans="1:11">
      <c r="A11" s="88"/>
      <c r="B11" s="65"/>
      <c r="C11" s="65"/>
      <c r="D11" s="65"/>
      <c r="E11" s="30"/>
      <c r="F11" s="148">
        <f>SUMIF(F12:F1012,"&gt;0")</f>
        <v>0</v>
      </c>
      <c r="G11" s="435"/>
      <c r="H11" s="4">
        <f t="shared" ref="H11" si="0">SUMIF(H12:H110,"&gt;0")</f>
        <v>0</v>
      </c>
      <c r="I11" s="298"/>
    </row>
    <row r="12" spans="1:11">
      <c r="A12" s="37">
        <v>1</v>
      </c>
      <c r="B12" s="7"/>
      <c r="C12" s="7"/>
      <c r="D12" s="7"/>
      <c r="E12" s="220"/>
      <c r="F12" s="16" t="str">
        <f t="shared" ref="F12:F75" si="1">IF(OR($B12="",$C12="",$E12&lt;an_initial,$E12&gt;an_final),"",H12 * (INDEX(i7punctaje, MATCH(C12,i7anvergură,0), MATCH(D12,i7premiu,0) )) )</f>
        <v/>
      </c>
      <c r="G12" s="37"/>
      <c r="H12" s="58" t="str">
        <f t="shared" ref="H12:H43" si="2">IF(OR($B12="",$C12="",$E12="",$E12&gt;an_final),"",IF($E12&gt;=an_initial,1,""))</f>
        <v/>
      </c>
      <c r="I12" s="349" t="b">
        <f t="shared" ref="I12:I75" si="3">IF(nume_candidat="",FALSE,ISNUMBER(SEARCH(nume_candidat,$B12)))</f>
        <v>0</v>
      </c>
      <c r="J12" s="350">
        <f t="shared" ref="J12:J43" si="4">LEN(B12)-LEN(SUBSTITUTE(B12,",",""))+1</f>
        <v>1</v>
      </c>
    </row>
    <row r="13" spans="1:11">
      <c r="A13" s="37">
        <v>2</v>
      </c>
      <c r="B13" s="7"/>
      <c r="C13" s="7"/>
      <c r="D13" s="7"/>
      <c r="E13" s="220"/>
      <c r="F13" s="16" t="str">
        <f t="shared" si="1"/>
        <v/>
      </c>
      <c r="G13" s="37"/>
      <c r="H13" s="58" t="str">
        <f t="shared" si="2"/>
        <v/>
      </c>
      <c r="I13" s="349" t="b">
        <f t="shared" si="3"/>
        <v>0</v>
      </c>
      <c r="J13" s="350">
        <f t="shared" si="4"/>
        <v>1</v>
      </c>
    </row>
    <row r="14" spans="1:11">
      <c r="A14" s="37">
        <v>3</v>
      </c>
      <c r="B14" s="7"/>
      <c r="C14" s="7"/>
      <c r="D14" s="7"/>
      <c r="E14" s="220"/>
      <c r="F14" s="16" t="str">
        <f t="shared" si="1"/>
        <v/>
      </c>
      <c r="G14" s="37"/>
      <c r="H14" s="58" t="str">
        <f t="shared" si="2"/>
        <v/>
      </c>
      <c r="I14" s="349" t="b">
        <f t="shared" si="3"/>
        <v>0</v>
      </c>
      <c r="J14" s="350">
        <f t="shared" si="4"/>
        <v>1</v>
      </c>
    </row>
    <row r="15" spans="1:11">
      <c r="A15" s="37">
        <v>4</v>
      </c>
      <c r="B15" s="380"/>
      <c r="C15" s="380"/>
      <c r="D15" s="380"/>
      <c r="E15" s="402"/>
      <c r="F15" s="16" t="str">
        <f t="shared" si="1"/>
        <v/>
      </c>
      <c r="G15" s="37"/>
      <c r="H15" s="58" t="str">
        <f t="shared" si="2"/>
        <v/>
      </c>
      <c r="I15" s="349" t="b">
        <f t="shared" si="3"/>
        <v>0</v>
      </c>
      <c r="J15" s="350">
        <f t="shared" si="4"/>
        <v>1</v>
      </c>
    </row>
    <row r="16" spans="1:11">
      <c r="A16" s="37">
        <v>5</v>
      </c>
      <c r="B16" s="380"/>
      <c r="C16" s="380"/>
      <c r="D16" s="380"/>
      <c r="E16" s="402"/>
      <c r="F16" s="16" t="str">
        <f t="shared" si="1"/>
        <v/>
      </c>
      <c r="G16" s="37"/>
      <c r="H16" s="58" t="str">
        <f t="shared" si="2"/>
        <v/>
      </c>
      <c r="I16" s="349" t="b">
        <f t="shared" si="3"/>
        <v>0</v>
      </c>
      <c r="J16" s="350">
        <f t="shared" si="4"/>
        <v>1</v>
      </c>
    </row>
    <row r="17" spans="1:10">
      <c r="A17" s="37">
        <v>6</v>
      </c>
      <c r="B17" s="380"/>
      <c r="C17" s="380"/>
      <c r="D17" s="380"/>
      <c r="E17" s="402"/>
      <c r="F17" s="16" t="str">
        <f t="shared" si="1"/>
        <v/>
      </c>
      <c r="G17" s="37"/>
      <c r="H17" s="58" t="str">
        <f t="shared" si="2"/>
        <v/>
      </c>
      <c r="I17" s="349" t="b">
        <f t="shared" si="3"/>
        <v>0</v>
      </c>
      <c r="J17" s="350">
        <f t="shared" si="4"/>
        <v>1</v>
      </c>
    </row>
    <row r="18" spans="1:10">
      <c r="A18" s="37">
        <v>7</v>
      </c>
      <c r="B18" s="380"/>
      <c r="C18" s="380"/>
      <c r="D18" s="6"/>
      <c r="E18" s="216"/>
      <c r="F18" s="16" t="str">
        <f t="shared" si="1"/>
        <v/>
      </c>
      <c r="G18" s="37"/>
      <c r="H18" s="58" t="str">
        <f t="shared" si="2"/>
        <v/>
      </c>
      <c r="I18" s="349" t="b">
        <f t="shared" si="3"/>
        <v>0</v>
      </c>
      <c r="J18" s="350">
        <f t="shared" si="4"/>
        <v>1</v>
      </c>
    </row>
    <row r="19" spans="1:10">
      <c r="A19" s="37">
        <v>8</v>
      </c>
      <c r="B19" s="6"/>
      <c r="C19" s="6"/>
      <c r="D19" s="6"/>
      <c r="E19" s="216"/>
      <c r="F19" s="16" t="str">
        <f t="shared" si="1"/>
        <v/>
      </c>
      <c r="G19" s="37"/>
      <c r="H19" s="58" t="str">
        <f t="shared" si="2"/>
        <v/>
      </c>
      <c r="I19" s="349" t="b">
        <f t="shared" si="3"/>
        <v>0</v>
      </c>
      <c r="J19" s="350">
        <f t="shared" si="4"/>
        <v>1</v>
      </c>
    </row>
    <row r="20" spans="1:10">
      <c r="A20" s="37">
        <v>9</v>
      </c>
      <c r="B20" s="6"/>
      <c r="C20" s="6"/>
      <c r="D20" s="6"/>
      <c r="E20" s="216"/>
      <c r="F20" s="16" t="str">
        <f t="shared" si="1"/>
        <v/>
      </c>
      <c r="G20" s="37"/>
      <c r="H20" s="58" t="str">
        <f t="shared" si="2"/>
        <v/>
      </c>
      <c r="I20" s="349" t="b">
        <f t="shared" si="3"/>
        <v>0</v>
      </c>
      <c r="J20" s="350">
        <f t="shared" si="4"/>
        <v>1</v>
      </c>
    </row>
    <row r="21" spans="1:10">
      <c r="A21" s="37">
        <v>10</v>
      </c>
      <c r="B21" s="6"/>
      <c r="C21" s="6"/>
      <c r="D21" s="6"/>
      <c r="E21" s="216"/>
      <c r="F21" s="16" t="str">
        <f t="shared" si="1"/>
        <v/>
      </c>
      <c r="G21" s="37"/>
      <c r="H21" s="58" t="str">
        <f t="shared" si="2"/>
        <v/>
      </c>
      <c r="I21" s="349" t="b">
        <f t="shared" si="3"/>
        <v>0</v>
      </c>
      <c r="J21" s="350">
        <f t="shared" si="4"/>
        <v>1</v>
      </c>
    </row>
    <row r="22" spans="1:10">
      <c r="A22" s="37">
        <v>11</v>
      </c>
      <c r="B22" s="6"/>
      <c r="C22" s="6"/>
      <c r="D22" s="6"/>
      <c r="E22" s="216"/>
      <c r="F22" s="16" t="str">
        <f t="shared" si="1"/>
        <v/>
      </c>
      <c r="G22" s="37"/>
      <c r="H22" s="58" t="str">
        <f t="shared" si="2"/>
        <v/>
      </c>
      <c r="I22" s="349" t="b">
        <f t="shared" si="3"/>
        <v>0</v>
      </c>
      <c r="J22" s="350">
        <f t="shared" si="4"/>
        <v>1</v>
      </c>
    </row>
    <row r="23" spans="1:10">
      <c r="A23" s="37">
        <v>12</v>
      </c>
      <c r="B23" s="6"/>
      <c r="C23" s="6"/>
      <c r="D23" s="6"/>
      <c r="E23" s="216"/>
      <c r="F23" s="16" t="str">
        <f t="shared" si="1"/>
        <v/>
      </c>
      <c r="G23" s="37"/>
      <c r="H23" s="58" t="str">
        <f t="shared" si="2"/>
        <v/>
      </c>
      <c r="I23" s="349" t="b">
        <f t="shared" si="3"/>
        <v>0</v>
      </c>
      <c r="J23" s="350">
        <f t="shared" si="4"/>
        <v>1</v>
      </c>
    </row>
    <row r="24" spans="1:10">
      <c r="A24" s="37">
        <v>13</v>
      </c>
      <c r="B24" s="6"/>
      <c r="C24" s="6"/>
      <c r="D24" s="6"/>
      <c r="E24" s="216"/>
      <c r="F24" s="16" t="str">
        <f t="shared" si="1"/>
        <v/>
      </c>
      <c r="G24" s="37"/>
      <c r="H24" s="58" t="str">
        <f t="shared" si="2"/>
        <v/>
      </c>
      <c r="I24" s="349" t="b">
        <f t="shared" si="3"/>
        <v>0</v>
      </c>
      <c r="J24" s="350">
        <f t="shared" si="4"/>
        <v>1</v>
      </c>
    </row>
    <row r="25" spans="1:10">
      <c r="A25" s="37">
        <v>14</v>
      </c>
      <c r="B25" s="6"/>
      <c r="C25" s="6"/>
      <c r="D25" s="6"/>
      <c r="E25" s="216"/>
      <c r="F25" s="16" t="str">
        <f t="shared" si="1"/>
        <v/>
      </c>
      <c r="G25" s="37"/>
      <c r="H25" s="58" t="str">
        <f t="shared" si="2"/>
        <v/>
      </c>
      <c r="I25" s="349" t="b">
        <f t="shared" si="3"/>
        <v>0</v>
      </c>
      <c r="J25" s="350">
        <f t="shared" si="4"/>
        <v>1</v>
      </c>
    </row>
    <row r="26" spans="1:10">
      <c r="A26" s="37">
        <v>15</v>
      </c>
      <c r="B26" s="6"/>
      <c r="C26" s="6"/>
      <c r="D26" s="6"/>
      <c r="E26" s="216"/>
      <c r="F26" s="16" t="str">
        <f t="shared" si="1"/>
        <v/>
      </c>
      <c r="G26" s="37"/>
      <c r="H26" s="58" t="str">
        <f t="shared" si="2"/>
        <v/>
      </c>
      <c r="I26" s="349" t="b">
        <f t="shared" si="3"/>
        <v>0</v>
      </c>
      <c r="J26" s="350">
        <f t="shared" si="4"/>
        <v>1</v>
      </c>
    </row>
    <row r="27" spans="1:10">
      <c r="A27" s="37">
        <v>16</v>
      </c>
      <c r="B27" s="6"/>
      <c r="C27" s="6"/>
      <c r="D27" s="6"/>
      <c r="E27" s="216"/>
      <c r="F27" s="16" t="str">
        <f t="shared" si="1"/>
        <v/>
      </c>
      <c r="G27" s="37"/>
      <c r="H27" s="58" t="str">
        <f t="shared" si="2"/>
        <v/>
      </c>
      <c r="I27" s="349" t="b">
        <f t="shared" si="3"/>
        <v>0</v>
      </c>
      <c r="J27" s="350">
        <f t="shared" si="4"/>
        <v>1</v>
      </c>
    </row>
    <row r="28" spans="1:10">
      <c r="A28" s="37">
        <v>17</v>
      </c>
      <c r="B28" s="6"/>
      <c r="C28" s="6"/>
      <c r="D28" s="6"/>
      <c r="E28" s="216"/>
      <c r="F28" s="16" t="str">
        <f t="shared" si="1"/>
        <v/>
      </c>
      <c r="G28" s="37"/>
      <c r="H28" s="58" t="str">
        <f t="shared" si="2"/>
        <v/>
      </c>
      <c r="I28" s="349" t="b">
        <f t="shared" si="3"/>
        <v>0</v>
      </c>
      <c r="J28" s="350">
        <f t="shared" si="4"/>
        <v>1</v>
      </c>
    </row>
    <row r="29" spans="1:10">
      <c r="A29" s="37">
        <v>18</v>
      </c>
      <c r="B29" s="6"/>
      <c r="C29" s="6"/>
      <c r="D29" s="6"/>
      <c r="E29" s="216"/>
      <c r="F29" s="16" t="str">
        <f t="shared" si="1"/>
        <v/>
      </c>
      <c r="G29" s="37"/>
      <c r="H29" s="58" t="str">
        <f t="shared" si="2"/>
        <v/>
      </c>
      <c r="I29" s="349" t="b">
        <f t="shared" si="3"/>
        <v>0</v>
      </c>
      <c r="J29" s="350">
        <f t="shared" si="4"/>
        <v>1</v>
      </c>
    </row>
    <row r="30" spans="1:10">
      <c r="A30" s="37">
        <v>19</v>
      </c>
      <c r="B30" s="6"/>
      <c r="C30" s="6"/>
      <c r="D30" s="6"/>
      <c r="E30" s="216"/>
      <c r="F30" s="16" t="str">
        <f t="shared" si="1"/>
        <v/>
      </c>
      <c r="G30" s="37"/>
      <c r="H30" s="58" t="str">
        <f t="shared" si="2"/>
        <v/>
      </c>
      <c r="I30" s="349" t="b">
        <f t="shared" si="3"/>
        <v>0</v>
      </c>
      <c r="J30" s="350">
        <f t="shared" si="4"/>
        <v>1</v>
      </c>
    </row>
    <row r="31" spans="1:10">
      <c r="A31" s="37">
        <v>20</v>
      </c>
      <c r="B31" s="6"/>
      <c r="C31" s="6"/>
      <c r="D31" s="6"/>
      <c r="E31" s="216"/>
      <c r="F31" s="16" t="str">
        <f t="shared" si="1"/>
        <v/>
      </c>
      <c r="G31" s="37"/>
      <c r="H31" s="58" t="str">
        <f t="shared" si="2"/>
        <v/>
      </c>
      <c r="I31" s="349" t="b">
        <f t="shared" si="3"/>
        <v>0</v>
      </c>
      <c r="J31" s="350">
        <f t="shared" si="4"/>
        <v>1</v>
      </c>
    </row>
    <row r="32" spans="1:10">
      <c r="A32" s="37">
        <v>21</v>
      </c>
      <c r="B32" s="6"/>
      <c r="C32" s="6"/>
      <c r="D32" s="6"/>
      <c r="E32" s="216"/>
      <c r="F32" s="16" t="str">
        <f t="shared" si="1"/>
        <v/>
      </c>
      <c r="G32" s="37"/>
      <c r="H32" s="58" t="str">
        <f t="shared" si="2"/>
        <v/>
      </c>
      <c r="I32" s="349" t="b">
        <f t="shared" si="3"/>
        <v>0</v>
      </c>
      <c r="J32" s="350">
        <f t="shared" si="4"/>
        <v>1</v>
      </c>
    </row>
    <row r="33" spans="1:10">
      <c r="A33" s="37">
        <v>22</v>
      </c>
      <c r="B33" s="6"/>
      <c r="C33" s="6"/>
      <c r="D33" s="6"/>
      <c r="E33" s="216"/>
      <c r="F33" s="16" t="str">
        <f t="shared" si="1"/>
        <v/>
      </c>
      <c r="G33" s="37"/>
      <c r="H33" s="58" t="str">
        <f t="shared" si="2"/>
        <v/>
      </c>
      <c r="I33" s="349" t="b">
        <f t="shared" si="3"/>
        <v>0</v>
      </c>
      <c r="J33" s="350">
        <f t="shared" si="4"/>
        <v>1</v>
      </c>
    </row>
    <row r="34" spans="1:10">
      <c r="A34" s="37">
        <v>23</v>
      </c>
      <c r="B34" s="6"/>
      <c r="C34" s="6"/>
      <c r="D34" s="6"/>
      <c r="E34" s="216"/>
      <c r="F34" s="16" t="str">
        <f t="shared" si="1"/>
        <v/>
      </c>
      <c r="G34" s="37"/>
      <c r="H34" s="58" t="str">
        <f t="shared" si="2"/>
        <v/>
      </c>
      <c r="I34" s="349" t="b">
        <f t="shared" si="3"/>
        <v>0</v>
      </c>
      <c r="J34" s="350">
        <f t="shared" si="4"/>
        <v>1</v>
      </c>
    </row>
    <row r="35" spans="1:10">
      <c r="A35" s="37">
        <v>24</v>
      </c>
      <c r="B35" s="6"/>
      <c r="C35" s="6"/>
      <c r="D35" s="6"/>
      <c r="E35" s="216"/>
      <c r="F35" s="16" t="str">
        <f t="shared" si="1"/>
        <v/>
      </c>
      <c r="G35" s="37"/>
      <c r="H35" s="58" t="str">
        <f t="shared" si="2"/>
        <v/>
      </c>
      <c r="I35" s="349" t="b">
        <f t="shared" si="3"/>
        <v>0</v>
      </c>
      <c r="J35" s="350">
        <f t="shared" si="4"/>
        <v>1</v>
      </c>
    </row>
    <row r="36" spans="1:10">
      <c r="A36" s="37">
        <v>25</v>
      </c>
      <c r="B36" s="6"/>
      <c r="C36" s="6"/>
      <c r="D36" s="6"/>
      <c r="E36" s="216"/>
      <c r="F36" s="16" t="str">
        <f t="shared" si="1"/>
        <v/>
      </c>
      <c r="G36" s="37"/>
      <c r="H36" s="58" t="str">
        <f t="shared" si="2"/>
        <v/>
      </c>
      <c r="I36" s="349" t="b">
        <f t="shared" si="3"/>
        <v>0</v>
      </c>
      <c r="J36" s="350">
        <f t="shared" si="4"/>
        <v>1</v>
      </c>
    </row>
    <row r="37" spans="1:10">
      <c r="A37" s="37">
        <v>26</v>
      </c>
      <c r="B37" s="6"/>
      <c r="C37" s="6"/>
      <c r="D37" s="6"/>
      <c r="E37" s="216"/>
      <c r="F37" s="16" t="str">
        <f t="shared" si="1"/>
        <v/>
      </c>
      <c r="G37" s="37"/>
      <c r="H37" s="58" t="str">
        <f t="shared" si="2"/>
        <v/>
      </c>
      <c r="I37" s="349" t="b">
        <f t="shared" si="3"/>
        <v>0</v>
      </c>
      <c r="J37" s="350">
        <f t="shared" si="4"/>
        <v>1</v>
      </c>
    </row>
    <row r="38" spans="1:10">
      <c r="A38" s="37">
        <v>27</v>
      </c>
      <c r="B38" s="6"/>
      <c r="C38" s="6"/>
      <c r="D38" s="6"/>
      <c r="E38" s="216"/>
      <c r="F38" s="16" t="str">
        <f t="shared" si="1"/>
        <v/>
      </c>
      <c r="G38" s="37"/>
      <c r="H38" s="58" t="str">
        <f t="shared" si="2"/>
        <v/>
      </c>
      <c r="I38" s="349" t="b">
        <f t="shared" si="3"/>
        <v>0</v>
      </c>
      <c r="J38" s="350">
        <f t="shared" si="4"/>
        <v>1</v>
      </c>
    </row>
    <row r="39" spans="1:10">
      <c r="A39" s="37">
        <v>28</v>
      </c>
      <c r="B39" s="6"/>
      <c r="C39" s="6"/>
      <c r="D39" s="6"/>
      <c r="E39" s="216"/>
      <c r="F39" s="16" t="str">
        <f t="shared" si="1"/>
        <v/>
      </c>
      <c r="G39" s="37"/>
      <c r="H39" s="58" t="str">
        <f t="shared" si="2"/>
        <v/>
      </c>
      <c r="I39" s="349" t="b">
        <f t="shared" si="3"/>
        <v>0</v>
      </c>
      <c r="J39" s="350">
        <f t="shared" si="4"/>
        <v>1</v>
      </c>
    </row>
    <row r="40" spans="1:10">
      <c r="A40" s="37">
        <v>29</v>
      </c>
      <c r="B40" s="6"/>
      <c r="C40" s="6"/>
      <c r="D40" s="6"/>
      <c r="E40" s="216"/>
      <c r="F40" s="16" t="str">
        <f t="shared" si="1"/>
        <v/>
      </c>
      <c r="G40" s="37"/>
      <c r="H40" s="58" t="str">
        <f t="shared" si="2"/>
        <v/>
      </c>
      <c r="I40" s="349" t="b">
        <f t="shared" si="3"/>
        <v>0</v>
      </c>
      <c r="J40" s="350">
        <f t="shared" si="4"/>
        <v>1</v>
      </c>
    </row>
    <row r="41" spans="1:10">
      <c r="A41" s="37">
        <v>30</v>
      </c>
      <c r="B41" s="6"/>
      <c r="C41" s="6"/>
      <c r="D41" s="6"/>
      <c r="E41" s="216"/>
      <c r="F41" s="16" t="str">
        <f t="shared" si="1"/>
        <v/>
      </c>
      <c r="G41" s="37"/>
      <c r="H41" s="58" t="str">
        <f t="shared" si="2"/>
        <v/>
      </c>
      <c r="I41" s="349" t="b">
        <f t="shared" si="3"/>
        <v>0</v>
      </c>
      <c r="J41" s="350">
        <f t="shared" si="4"/>
        <v>1</v>
      </c>
    </row>
    <row r="42" spans="1:10">
      <c r="A42" s="37">
        <v>31</v>
      </c>
      <c r="B42" s="6"/>
      <c r="C42" s="6"/>
      <c r="D42" s="6"/>
      <c r="E42" s="216"/>
      <c r="F42" s="16" t="str">
        <f t="shared" si="1"/>
        <v/>
      </c>
      <c r="G42" s="37"/>
      <c r="H42" s="58" t="str">
        <f t="shared" si="2"/>
        <v/>
      </c>
      <c r="I42" s="349" t="b">
        <f t="shared" si="3"/>
        <v>0</v>
      </c>
      <c r="J42" s="350">
        <f t="shared" si="4"/>
        <v>1</v>
      </c>
    </row>
    <row r="43" spans="1:10">
      <c r="A43" s="37">
        <v>32</v>
      </c>
      <c r="B43" s="6"/>
      <c r="C43" s="6"/>
      <c r="D43" s="6"/>
      <c r="E43" s="216"/>
      <c r="F43" s="16" t="str">
        <f t="shared" si="1"/>
        <v/>
      </c>
      <c r="G43" s="37"/>
      <c r="H43" s="58" t="str">
        <f t="shared" si="2"/>
        <v/>
      </c>
      <c r="I43" s="349" t="b">
        <f t="shared" si="3"/>
        <v>0</v>
      </c>
      <c r="J43" s="350">
        <f t="shared" si="4"/>
        <v>1</v>
      </c>
    </row>
    <row r="44" spans="1:10">
      <c r="A44" s="37">
        <v>33</v>
      </c>
      <c r="B44" s="6"/>
      <c r="C44" s="6"/>
      <c r="D44" s="6"/>
      <c r="E44" s="216"/>
      <c r="F44" s="16" t="str">
        <f t="shared" si="1"/>
        <v/>
      </c>
      <c r="G44" s="37"/>
      <c r="H44" s="58" t="str">
        <f t="shared" ref="H44:H75" si="5">IF(OR($B44="",$C44="",$E44="",$E44&gt;an_final),"",IF($E44&gt;=an_initial,1,""))</f>
        <v/>
      </c>
      <c r="I44" s="349" t="b">
        <f t="shared" si="3"/>
        <v>0</v>
      </c>
      <c r="J44" s="350">
        <f t="shared" ref="J44:J75" si="6">LEN(B44)-LEN(SUBSTITUTE(B44,",",""))+1</f>
        <v>1</v>
      </c>
    </row>
    <row r="45" spans="1:10">
      <c r="A45" s="37">
        <v>34</v>
      </c>
      <c r="B45" s="6"/>
      <c r="C45" s="6"/>
      <c r="D45" s="6"/>
      <c r="E45" s="216"/>
      <c r="F45" s="16" t="str">
        <f t="shared" si="1"/>
        <v/>
      </c>
      <c r="G45" s="37"/>
      <c r="H45" s="58" t="str">
        <f t="shared" si="5"/>
        <v/>
      </c>
      <c r="I45" s="349" t="b">
        <f t="shared" si="3"/>
        <v>0</v>
      </c>
      <c r="J45" s="350">
        <f t="shared" si="6"/>
        <v>1</v>
      </c>
    </row>
    <row r="46" spans="1:10">
      <c r="A46" s="37">
        <v>35</v>
      </c>
      <c r="B46" s="6"/>
      <c r="C46" s="6"/>
      <c r="D46" s="6"/>
      <c r="E46" s="216"/>
      <c r="F46" s="16" t="str">
        <f t="shared" si="1"/>
        <v/>
      </c>
      <c r="G46" s="37"/>
      <c r="H46" s="58" t="str">
        <f t="shared" si="5"/>
        <v/>
      </c>
      <c r="I46" s="349" t="b">
        <f t="shared" si="3"/>
        <v>0</v>
      </c>
      <c r="J46" s="350">
        <f t="shared" si="6"/>
        <v>1</v>
      </c>
    </row>
    <row r="47" spans="1:10">
      <c r="A47" s="37">
        <v>36</v>
      </c>
      <c r="B47" s="6"/>
      <c r="C47" s="6"/>
      <c r="D47" s="6"/>
      <c r="E47" s="216"/>
      <c r="F47" s="16" t="str">
        <f t="shared" si="1"/>
        <v/>
      </c>
      <c r="G47" s="37"/>
      <c r="H47" s="58" t="str">
        <f t="shared" si="5"/>
        <v/>
      </c>
      <c r="I47" s="349" t="b">
        <f t="shared" si="3"/>
        <v>0</v>
      </c>
      <c r="J47" s="350">
        <f t="shared" si="6"/>
        <v>1</v>
      </c>
    </row>
    <row r="48" spans="1:10">
      <c r="A48" s="37">
        <v>37</v>
      </c>
      <c r="B48" s="6"/>
      <c r="C48" s="6"/>
      <c r="D48" s="6"/>
      <c r="E48" s="216"/>
      <c r="F48" s="16" t="str">
        <f t="shared" si="1"/>
        <v/>
      </c>
      <c r="G48" s="37"/>
      <c r="H48" s="58" t="str">
        <f t="shared" si="5"/>
        <v/>
      </c>
      <c r="I48" s="349" t="b">
        <f t="shared" si="3"/>
        <v>0</v>
      </c>
      <c r="J48" s="350">
        <f t="shared" si="6"/>
        <v>1</v>
      </c>
    </row>
    <row r="49" spans="1:10">
      <c r="A49" s="37">
        <v>38</v>
      </c>
      <c r="B49" s="6"/>
      <c r="C49" s="6"/>
      <c r="D49" s="6"/>
      <c r="E49" s="216"/>
      <c r="F49" s="16" t="str">
        <f t="shared" si="1"/>
        <v/>
      </c>
      <c r="G49" s="37"/>
      <c r="H49" s="58" t="str">
        <f t="shared" si="5"/>
        <v/>
      </c>
      <c r="I49" s="349" t="b">
        <f t="shared" si="3"/>
        <v>0</v>
      </c>
      <c r="J49" s="350">
        <f t="shared" si="6"/>
        <v>1</v>
      </c>
    </row>
    <row r="50" spans="1:10">
      <c r="A50" s="37">
        <v>39</v>
      </c>
      <c r="B50" s="6"/>
      <c r="C50" s="6"/>
      <c r="D50" s="6"/>
      <c r="E50" s="216"/>
      <c r="F50" s="16" t="str">
        <f t="shared" si="1"/>
        <v/>
      </c>
      <c r="G50" s="37"/>
      <c r="H50" s="58" t="str">
        <f t="shared" si="5"/>
        <v/>
      </c>
      <c r="I50" s="349" t="b">
        <f t="shared" si="3"/>
        <v>0</v>
      </c>
      <c r="J50" s="350">
        <f t="shared" si="6"/>
        <v>1</v>
      </c>
    </row>
    <row r="51" spans="1:10">
      <c r="A51" s="37">
        <v>40</v>
      </c>
      <c r="B51" s="6"/>
      <c r="C51" s="6"/>
      <c r="D51" s="6"/>
      <c r="E51" s="216"/>
      <c r="F51" s="16" t="str">
        <f t="shared" si="1"/>
        <v/>
      </c>
      <c r="G51" s="37"/>
      <c r="H51" s="58" t="str">
        <f t="shared" si="5"/>
        <v/>
      </c>
      <c r="I51" s="349" t="b">
        <f t="shared" si="3"/>
        <v>0</v>
      </c>
      <c r="J51" s="350">
        <f t="shared" si="6"/>
        <v>1</v>
      </c>
    </row>
    <row r="52" spans="1:10">
      <c r="A52" s="37">
        <v>41</v>
      </c>
      <c r="B52" s="6"/>
      <c r="C52" s="6"/>
      <c r="D52" s="6"/>
      <c r="E52" s="216"/>
      <c r="F52" s="16" t="str">
        <f t="shared" si="1"/>
        <v/>
      </c>
      <c r="G52" s="37"/>
      <c r="H52" s="58" t="str">
        <f t="shared" si="5"/>
        <v/>
      </c>
      <c r="I52" s="349" t="b">
        <f t="shared" si="3"/>
        <v>0</v>
      </c>
      <c r="J52" s="350">
        <f t="shared" si="6"/>
        <v>1</v>
      </c>
    </row>
    <row r="53" spans="1:10">
      <c r="A53" s="37">
        <v>42</v>
      </c>
      <c r="B53" s="6"/>
      <c r="C53" s="6"/>
      <c r="D53" s="6"/>
      <c r="E53" s="216"/>
      <c r="F53" s="16" t="str">
        <f t="shared" si="1"/>
        <v/>
      </c>
      <c r="G53" s="37"/>
      <c r="H53" s="58" t="str">
        <f t="shared" si="5"/>
        <v/>
      </c>
      <c r="I53" s="349" t="b">
        <f t="shared" si="3"/>
        <v>0</v>
      </c>
      <c r="J53" s="350">
        <f t="shared" si="6"/>
        <v>1</v>
      </c>
    </row>
    <row r="54" spans="1:10">
      <c r="A54" s="37">
        <v>43</v>
      </c>
      <c r="B54" s="6"/>
      <c r="C54" s="6"/>
      <c r="D54" s="6"/>
      <c r="E54" s="216"/>
      <c r="F54" s="16" t="str">
        <f t="shared" si="1"/>
        <v/>
      </c>
      <c r="G54" s="37"/>
      <c r="H54" s="58" t="str">
        <f t="shared" si="5"/>
        <v/>
      </c>
      <c r="I54" s="349" t="b">
        <f t="shared" si="3"/>
        <v>0</v>
      </c>
      <c r="J54" s="350">
        <f t="shared" si="6"/>
        <v>1</v>
      </c>
    </row>
    <row r="55" spans="1:10">
      <c r="A55" s="37">
        <v>44</v>
      </c>
      <c r="B55" s="6"/>
      <c r="C55" s="6"/>
      <c r="D55" s="6"/>
      <c r="E55" s="216"/>
      <c r="F55" s="16" t="str">
        <f t="shared" si="1"/>
        <v/>
      </c>
      <c r="G55" s="37"/>
      <c r="H55" s="58" t="str">
        <f t="shared" si="5"/>
        <v/>
      </c>
      <c r="I55" s="349" t="b">
        <f t="shared" si="3"/>
        <v>0</v>
      </c>
      <c r="J55" s="350">
        <f t="shared" si="6"/>
        <v>1</v>
      </c>
    </row>
    <row r="56" spans="1:10">
      <c r="A56" s="37">
        <v>45</v>
      </c>
      <c r="B56" s="6"/>
      <c r="C56" s="6"/>
      <c r="D56" s="6"/>
      <c r="E56" s="216"/>
      <c r="F56" s="16" t="str">
        <f t="shared" si="1"/>
        <v/>
      </c>
      <c r="G56" s="37"/>
      <c r="H56" s="58" t="str">
        <f t="shared" si="5"/>
        <v/>
      </c>
      <c r="I56" s="349" t="b">
        <f t="shared" si="3"/>
        <v>0</v>
      </c>
      <c r="J56" s="350">
        <f t="shared" si="6"/>
        <v>1</v>
      </c>
    </row>
    <row r="57" spans="1:10">
      <c r="A57" s="37">
        <v>46</v>
      </c>
      <c r="B57" s="6"/>
      <c r="C57" s="6"/>
      <c r="D57" s="6"/>
      <c r="E57" s="216"/>
      <c r="F57" s="16" t="str">
        <f t="shared" si="1"/>
        <v/>
      </c>
      <c r="G57" s="37"/>
      <c r="H57" s="58" t="str">
        <f t="shared" si="5"/>
        <v/>
      </c>
      <c r="I57" s="349" t="b">
        <f t="shared" si="3"/>
        <v>0</v>
      </c>
      <c r="J57" s="350">
        <f t="shared" si="6"/>
        <v>1</v>
      </c>
    </row>
    <row r="58" spans="1:10">
      <c r="A58" s="37">
        <v>47</v>
      </c>
      <c r="B58" s="6"/>
      <c r="C58" s="6"/>
      <c r="D58" s="6"/>
      <c r="E58" s="216"/>
      <c r="F58" s="16" t="str">
        <f t="shared" si="1"/>
        <v/>
      </c>
      <c r="G58" s="37"/>
      <c r="H58" s="58" t="str">
        <f t="shared" si="5"/>
        <v/>
      </c>
      <c r="I58" s="349" t="b">
        <f t="shared" si="3"/>
        <v>0</v>
      </c>
      <c r="J58" s="350">
        <f t="shared" si="6"/>
        <v>1</v>
      </c>
    </row>
    <row r="59" spans="1:10">
      <c r="A59" s="37">
        <v>48</v>
      </c>
      <c r="B59" s="6"/>
      <c r="C59" s="6"/>
      <c r="D59" s="6"/>
      <c r="E59" s="216"/>
      <c r="F59" s="16" t="str">
        <f t="shared" si="1"/>
        <v/>
      </c>
      <c r="G59" s="37"/>
      <c r="H59" s="58" t="str">
        <f t="shared" si="5"/>
        <v/>
      </c>
      <c r="I59" s="349" t="b">
        <f t="shared" si="3"/>
        <v>0</v>
      </c>
      <c r="J59" s="350">
        <f t="shared" si="6"/>
        <v>1</v>
      </c>
    </row>
    <row r="60" spans="1:10">
      <c r="A60" s="37">
        <v>49</v>
      </c>
      <c r="B60" s="6"/>
      <c r="C60" s="6"/>
      <c r="D60" s="6"/>
      <c r="E60" s="216"/>
      <c r="F60" s="16" t="str">
        <f t="shared" si="1"/>
        <v/>
      </c>
      <c r="G60" s="37"/>
      <c r="H60" s="58" t="str">
        <f t="shared" si="5"/>
        <v/>
      </c>
      <c r="I60" s="349" t="b">
        <f t="shared" si="3"/>
        <v>0</v>
      </c>
      <c r="J60" s="350">
        <f t="shared" si="6"/>
        <v>1</v>
      </c>
    </row>
    <row r="61" spans="1:10">
      <c r="A61" s="37">
        <v>50</v>
      </c>
      <c r="B61" s="6"/>
      <c r="C61" s="6"/>
      <c r="D61" s="6"/>
      <c r="E61" s="216"/>
      <c r="F61" s="16" t="str">
        <f t="shared" si="1"/>
        <v/>
      </c>
      <c r="G61" s="37"/>
      <c r="H61" s="58" t="str">
        <f t="shared" si="5"/>
        <v/>
      </c>
      <c r="I61" s="349" t="b">
        <f t="shared" si="3"/>
        <v>0</v>
      </c>
      <c r="J61" s="350">
        <f t="shared" si="6"/>
        <v>1</v>
      </c>
    </row>
    <row r="62" spans="1:10">
      <c r="A62" s="37">
        <v>51</v>
      </c>
      <c r="B62" s="6"/>
      <c r="C62" s="6"/>
      <c r="D62" s="6"/>
      <c r="E62" s="216"/>
      <c r="F62" s="16" t="str">
        <f t="shared" si="1"/>
        <v/>
      </c>
      <c r="G62" s="37"/>
      <c r="H62" s="58" t="str">
        <f t="shared" si="5"/>
        <v/>
      </c>
      <c r="I62" s="349" t="b">
        <f t="shared" si="3"/>
        <v>0</v>
      </c>
      <c r="J62" s="350">
        <f t="shared" si="6"/>
        <v>1</v>
      </c>
    </row>
    <row r="63" spans="1:10">
      <c r="A63" s="37">
        <v>52</v>
      </c>
      <c r="B63" s="6"/>
      <c r="C63" s="6"/>
      <c r="D63" s="6"/>
      <c r="E63" s="216"/>
      <c r="F63" s="16" t="str">
        <f t="shared" si="1"/>
        <v/>
      </c>
      <c r="G63" s="37"/>
      <c r="H63" s="58" t="str">
        <f t="shared" si="5"/>
        <v/>
      </c>
      <c r="I63" s="349" t="b">
        <f t="shared" si="3"/>
        <v>0</v>
      </c>
      <c r="J63" s="350">
        <f t="shared" si="6"/>
        <v>1</v>
      </c>
    </row>
    <row r="64" spans="1:10">
      <c r="A64" s="37">
        <v>53</v>
      </c>
      <c r="B64" s="6"/>
      <c r="C64" s="6"/>
      <c r="D64" s="6"/>
      <c r="E64" s="216"/>
      <c r="F64" s="16" t="str">
        <f t="shared" si="1"/>
        <v/>
      </c>
      <c r="G64" s="37"/>
      <c r="H64" s="58" t="str">
        <f t="shared" si="5"/>
        <v/>
      </c>
      <c r="I64" s="349" t="b">
        <f t="shared" si="3"/>
        <v>0</v>
      </c>
      <c r="J64" s="350">
        <f t="shared" si="6"/>
        <v>1</v>
      </c>
    </row>
    <row r="65" spans="1:10">
      <c r="A65" s="37">
        <v>54</v>
      </c>
      <c r="B65" s="6"/>
      <c r="C65" s="6"/>
      <c r="D65" s="6"/>
      <c r="E65" s="216"/>
      <c r="F65" s="16" t="str">
        <f t="shared" si="1"/>
        <v/>
      </c>
      <c r="G65" s="37"/>
      <c r="H65" s="58" t="str">
        <f t="shared" si="5"/>
        <v/>
      </c>
      <c r="I65" s="349" t="b">
        <f t="shared" si="3"/>
        <v>0</v>
      </c>
      <c r="J65" s="350">
        <f t="shared" si="6"/>
        <v>1</v>
      </c>
    </row>
    <row r="66" spans="1:10">
      <c r="A66" s="37">
        <v>55</v>
      </c>
      <c r="B66" s="6"/>
      <c r="C66" s="6"/>
      <c r="D66" s="6"/>
      <c r="E66" s="216"/>
      <c r="F66" s="16" t="str">
        <f t="shared" si="1"/>
        <v/>
      </c>
      <c r="G66" s="37"/>
      <c r="H66" s="58" t="str">
        <f t="shared" si="5"/>
        <v/>
      </c>
      <c r="I66" s="349" t="b">
        <f t="shared" si="3"/>
        <v>0</v>
      </c>
      <c r="J66" s="350">
        <f t="shared" si="6"/>
        <v>1</v>
      </c>
    </row>
    <row r="67" spans="1:10">
      <c r="A67" s="37">
        <v>56</v>
      </c>
      <c r="B67" s="6"/>
      <c r="C67" s="6"/>
      <c r="D67" s="6"/>
      <c r="E67" s="216"/>
      <c r="F67" s="16" t="str">
        <f t="shared" si="1"/>
        <v/>
      </c>
      <c r="G67" s="37"/>
      <c r="H67" s="58" t="str">
        <f t="shared" si="5"/>
        <v/>
      </c>
      <c r="I67" s="349" t="b">
        <f t="shared" si="3"/>
        <v>0</v>
      </c>
      <c r="J67" s="350">
        <f t="shared" si="6"/>
        <v>1</v>
      </c>
    </row>
    <row r="68" spans="1:10">
      <c r="A68" s="37">
        <v>57</v>
      </c>
      <c r="B68" s="6"/>
      <c r="C68" s="6"/>
      <c r="D68" s="6"/>
      <c r="E68" s="216"/>
      <c r="F68" s="16" t="str">
        <f t="shared" si="1"/>
        <v/>
      </c>
      <c r="G68" s="37"/>
      <c r="H68" s="58" t="str">
        <f t="shared" si="5"/>
        <v/>
      </c>
      <c r="I68" s="349" t="b">
        <f t="shared" si="3"/>
        <v>0</v>
      </c>
      <c r="J68" s="350">
        <f t="shared" si="6"/>
        <v>1</v>
      </c>
    </row>
    <row r="69" spans="1:10">
      <c r="A69" s="37">
        <v>58</v>
      </c>
      <c r="B69" s="6"/>
      <c r="C69" s="6"/>
      <c r="D69" s="6"/>
      <c r="E69" s="216"/>
      <c r="F69" s="16" t="str">
        <f t="shared" si="1"/>
        <v/>
      </c>
      <c r="G69" s="37"/>
      <c r="H69" s="58" t="str">
        <f t="shared" si="5"/>
        <v/>
      </c>
      <c r="I69" s="349" t="b">
        <f t="shared" si="3"/>
        <v>0</v>
      </c>
      <c r="J69" s="350">
        <f t="shared" si="6"/>
        <v>1</v>
      </c>
    </row>
    <row r="70" spans="1:10">
      <c r="A70" s="37">
        <v>59</v>
      </c>
      <c r="B70" s="6"/>
      <c r="C70" s="6"/>
      <c r="D70" s="6"/>
      <c r="E70" s="216"/>
      <c r="F70" s="16" t="str">
        <f t="shared" si="1"/>
        <v/>
      </c>
      <c r="G70" s="37"/>
      <c r="H70" s="58" t="str">
        <f t="shared" si="5"/>
        <v/>
      </c>
      <c r="I70" s="349" t="b">
        <f t="shared" si="3"/>
        <v>0</v>
      </c>
      <c r="J70" s="350">
        <f t="shared" si="6"/>
        <v>1</v>
      </c>
    </row>
    <row r="71" spans="1:10">
      <c r="A71" s="37">
        <v>60</v>
      </c>
      <c r="B71" s="6"/>
      <c r="C71" s="6"/>
      <c r="D71" s="6"/>
      <c r="E71" s="216"/>
      <c r="F71" s="16" t="str">
        <f t="shared" si="1"/>
        <v/>
      </c>
      <c r="G71" s="37"/>
      <c r="H71" s="58" t="str">
        <f t="shared" si="5"/>
        <v/>
      </c>
      <c r="I71" s="349" t="b">
        <f t="shared" si="3"/>
        <v>0</v>
      </c>
      <c r="J71" s="350">
        <f t="shared" si="6"/>
        <v>1</v>
      </c>
    </row>
    <row r="72" spans="1:10">
      <c r="A72" s="37">
        <v>61</v>
      </c>
      <c r="B72" s="6"/>
      <c r="C72" s="6"/>
      <c r="D72" s="6"/>
      <c r="E72" s="216"/>
      <c r="F72" s="16" t="str">
        <f t="shared" si="1"/>
        <v/>
      </c>
      <c r="G72" s="37"/>
      <c r="H72" s="58" t="str">
        <f t="shared" si="5"/>
        <v/>
      </c>
      <c r="I72" s="349" t="b">
        <f t="shared" si="3"/>
        <v>0</v>
      </c>
      <c r="J72" s="350">
        <f t="shared" si="6"/>
        <v>1</v>
      </c>
    </row>
    <row r="73" spans="1:10">
      <c r="A73" s="37">
        <v>62</v>
      </c>
      <c r="B73" s="6"/>
      <c r="C73" s="6"/>
      <c r="D73" s="6"/>
      <c r="E73" s="216"/>
      <c r="F73" s="16" t="str">
        <f t="shared" si="1"/>
        <v/>
      </c>
      <c r="G73" s="37"/>
      <c r="H73" s="58" t="str">
        <f t="shared" si="5"/>
        <v/>
      </c>
      <c r="I73" s="349" t="b">
        <f t="shared" si="3"/>
        <v>0</v>
      </c>
      <c r="J73" s="350">
        <f t="shared" si="6"/>
        <v>1</v>
      </c>
    </row>
    <row r="74" spans="1:10">
      <c r="A74" s="37">
        <v>63</v>
      </c>
      <c r="B74" s="6"/>
      <c r="C74" s="6"/>
      <c r="D74" s="6"/>
      <c r="E74" s="216"/>
      <c r="F74" s="16" t="str">
        <f t="shared" si="1"/>
        <v/>
      </c>
      <c r="G74" s="37"/>
      <c r="H74" s="58" t="str">
        <f t="shared" si="5"/>
        <v/>
      </c>
      <c r="I74" s="349" t="b">
        <f t="shared" si="3"/>
        <v>0</v>
      </c>
      <c r="J74" s="350">
        <f t="shared" si="6"/>
        <v>1</v>
      </c>
    </row>
    <row r="75" spans="1:10">
      <c r="A75" s="37">
        <v>64</v>
      </c>
      <c r="B75" s="6"/>
      <c r="C75" s="6"/>
      <c r="D75" s="6"/>
      <c r="E75" s="216"/>
      <c r="F75" s="16" t="str">
        <f t="shared" si="1"/>
        <v/>
      </c>
      <c r="G75" s="37"/>
      <c r="H75" s="58" t="str">
        <f t="shared" si="5"/>
        <v/>
      </c>
      <c r="I75" s="349" t="b">
        <f t="shared" si="3"/>
        <v>0</v>
      </c>
      <c r="J75" s="350">
        <f t="shared" si="6"/>
        <v>1</v>
      </c>
    </row>
    <row r="76" spans="1:10">
      <c r="A76" s="37">
        <v>65</v>
      </c>
      <c r="B76" s="6"/>
      <c r="C76" s="6"/>
      <c r="D76" s="6"/>
      <c r="E76" s="216"/>
      <c r="F76" s="16" t="str">
        <f t="shared" ref="F76:F139" si="7">IF(OR($B76="",$C76="",$E76&lt;an_initial,$E76&gt;an_final),"",H76 * (INDEX(i7punctaje, MATCH(C76,i7anvergură,0), MATCH(D76,i7premiu,0) )) )</f>
        <v/>
      </c>
      <c r="G76" s="37"/>
      <c r="H76" s="58" t="str">
        <f t="shared" ref="H76:H110" si="8">IF(OR($B76="",$C76="",$E76="",$E76&gt;an_final),"",IF($E76&gt;=an_initial,1,""))</f>
        <v/>
      </c>
      <c r="I76" s="349" t="b">
        <f t="shared" ref="I76:I110" si="9">IF(nume_candidat="",FALSE,ISNUMBER(SEARCH(nume_candidat,$B76)))</f>
        <v>0</v>
      </c>
      <c r="J76" s="350">
        <f t="shared" ref="J76:J110" si="10">LEN(B76)-LEN(SUBSTITUTE(B76,",",""))+1</f>
        <v>1</v>
      </c>
    </row>
    <row r="77" spans="1:10">
      <c r="A77" s="37">
        <v>66</v>
      </c>
      <c r="B77" s="6"/>
      <c r="C77" s="6"/>
      <c r="D77" s="6"/>
      <c r="E77" s="216"/>
      <c r="F77" s="16" t="str">
        <f t="shared" si="7"/>
        <v/>
      </c>
      <c r="G77" s="37"/>
      <c r="H77" s="58" t="str">
        <f t="shared" si="8"/>
        <v/>
      </c>
      <c r="I77" s="349" t="b">
        <f t="shared" si="9"/>
        <v>0</v>
      </c>
      <c r="J77" s="350">
        <f t="shared" si="10"/>
        <v>1</v>
      </c>
    </row>
    <row r="78" spans="1:10">
      <c r="A78" s="37">
        <v>67</v>
      </c>
      <c r="B78" s="6"/>
      <c r="C78" s="6"/>
      <c r="D78" s="6"/>
      <c r="E78" s="216"/>
      <c r="F78" s="16" t="str">
        <f t="shared" si="7"/>
        <v/>
      </c>
      <c r="G78" s="37"/>
      <c r="H78" s="58" t="str">
        <f t="shared" si="8"/>
        <v/>
      </c>
      <c r="I78" s="349" t="b">
        <f t="shared" si="9"/>
        <v>0</v>
      </c>
      <c r="J78" s="350">
        <f t="shared" si="10"/>
        <v>1</v>
      </c>
    </row>
    <row r="79" spans="1:10">
      <c r="A79" s="37">
        <v>68</v>
      </c>
      <c r="B79" s="6"/>
      <c r="C79" s="6"/>
      <c r="D79" s="6"/>
      <c r="E79" s="216"/>
      <c r="F79" s="16" t="str">
        <f t="shared" si="7"/>
        <v/>
      </c>
      <c r="G79" s="37"/>
      <c r="H79" s="58" t="str">
        <f t="shared" si="8"/>
        <v/>
      </c>
      <c r="I79" s="349" t="b">
        <f t="shared" si="9"/>
        <v>0</v>
      </c>
      <c r="J79" s="350">
        <f t="shared" si="10"/>
        <v>1</v>
      </c>
    </row>
    <row r="80" spans="1:10">
      <c r="A80" s="37">
        <v>69</v>
      </c>
      <c r="B80" s="6"/>
      <c r="C80" s="6"/>
      <c r="D80" s="6"/>
      <c r="E80" s="216"/>
      <c r="F80" s="16" t="str">
        <f t="shared" si="7"/>
        <v/>
      </c>
      <c r="G80" s="37"/>
      <c r="H80" s="58" t="str">
        <f t="shared" si="8"/>
        <v/>
      </c>
      <c r="I80" s="349" t="b">
        <f t="shared" si="9"/>
        <v>0</v>
      </c>
      <c r="J80" s="350">
        <f t="shared" si="10"/>
        <v>1</v>
      </c>
    </row>
    <row r="81" spans="1:10">
      <c r="A81" s="37">
        <v>70</v>
      </c>
      <c r="B81" s="6"/>
      <c r="C81" s="6"/>
      <c r="D81" s="6"/>
      <c r="E81" s="216"/>
      <c r="F81" s="16" t="str">
        <f t="shared" si="7"/>
        <v/>
      </c>
      <c r="G81" s="37"/>
      <c r="H81" s="58" t="str">
        <f t="shared" si="8"/>
        <v/>
      </c>
      <c r="I81" s="349" t="b">
        <f t="shared" si="9"/>
        <v>0</v>
      </c>
      <c r="J81" s="350">
        <f t="shared" si="10"/>
        <v>1</v>
      </c>
    </row>
    <row r="82" spans="1:10">
      <c r="A82" s="37">
        <v>71</v>
      </c>
      <c r="B82" s="6"/>
      <c r="C82" s="6"/>
      <c r="D82" s="6"/>
      <c r="E82" s="216"/>
      <c r="F82" s="16" t="str">
        <f t="shared" si="7"/>
        <v/>
      </c>
      <c r="G82" s="37"/>
      <c r="H82" s="58" t="str">
        <f t="shared" si="8"/>
        <v/>
      </c>
      <c r="I82" s="349" t="b">
        <f t="shared" si="9"/>
        <v>0</v>
      </c>
      <c r="J82" s="350">
        <f t="shared" si="10"/>
        <v>1</v>
      </c>
    </row>
    <row r="83" spans="1:10">
      <c r="A83" s="37">
        <v>72</v>
      </c>
      <c r="B83" s="6"/>
      <c r="C83" s="6"/>
      <c r="D83" s="6"/>
      <c r="E83" s="216"/>
      <c r="F83" s="16" t="str">
        <f t="shared" si="7"/>
        <v/>
      </c>
      <c r="G83" s="37"/>
      <c r="H83" s="58" t="str">
        <f t="shared" si="8"/>
        <v/>
      </c>
      <c r="I83" s="349" t="b">
        <f t="shared" si="9"/>
        <v>0</v>
      </c>
      <c r="J83" s="350">
        <f t="shared" si="10"/>
        <v>1</v>
      </c>
    </row>
    <row r="84" spans="1:10">
      <c r="A84" s="37">
        <v>73</v>
      </c>
      <c r="B84" s="6"/>
      <c r="C84" s="6"/>
      <c r="D84" s="6"/>
      <c r="E84" s="216"/>
      <c r="F84" s="16" t="str">
        <f t="shared" si="7"/>
        <v/>
      </c>
      <c r="G84" s="37"/>
      <c r="H84" s="58" t="str">
        <f t="shared" si="8"/>
        <v/>
      </c>
      <c r="I84" s="349" t="b">
        <f t="shared" si="9"/>
        <v>0</v>
      </c>
      <c r="J84" s="350">
        <f t="shared" si="10"/>
        <v>1</v>
      </c>
    </row>
    <row r="85" spans="1:10">
      <c r="A85" s="37">
        <v>74</v>
      </c>
      <c r="B85" s="6"/>
      <c r="C85" s="6"/>
      <c r="D85" s="6"/>
      <c r="E85" s="216"/>
      <c r="F85" s="16" t="str">
        <f t="shared" si="7"/>
        <v/>
      </c>
      <c r="G85" s="37"/>
      <c r="H85" s="58" t="str">
        <f t="shared" si="8"/>
        <v/>
      </c>
      <c r="I85" s="349" t="b">
        <f t="shared" si="9"/>
        <v>0</v>
      </c>
      <c r="J85" s="350">
        <f t="shared" si="10"/>
        <v>1</v>
      </c>
    </row>
    <row r="86" spans="1:10">
      <c r="A86" s="37">
        <v>75</v>
      </c>
      <c r="B86" s="6"/>
      <c r="C86" s="6"/>
      <c r="D86" s="6"/>
      <c r="E86" s="216"/>
      <c r="F86" s="16" t="str">
        <f t="shared" si="7"/>
        <v/>
      </c>
      <c r="G86" s="37"/>
      <c r="H86" s="58" t="str">
        <f t="shared" si="8"/>
        <v/>
      </c>
      <c r="I86" s="349" t="b">
        <f t="shared" si="9"/>
        <v>0</v>
      </c>
      <c r="J86" s="350">
        <f t="shared" si="10"/>
        <v>1</v>
      </c>
    </row>
    <row r="87" spans="1:10">
      <c r="A87" s="37">
        <v>76</v>
      </c>
      <c r="B87" s="6"/>
      <c r="C87" s="6"/>
      <c r="D87" s="6"/>
      <c r="E87" s="216"/>
      <c r="F87" s="16" t="str">
        <f t="shared" si="7"/>
        <v/>
      </c>
      <c r="G87" s="37"/>
      <c r="H87" s="58" t="str">
        <f t="shared" si="8"/>
        <v/>
      </c>
      <c r="I87" s="349" t="b">
        <f t="shared" si="9"/>
        <v>0</v>
      </c>
      <c r="J87" s="350">
        <f t="shared" si="10"/>
        <v>1</v>
      </c>
    </row>
    <row r="88" spans="1:10">
      <c r="A88" s="37">
        <v>77</v>
      </c>
      <c r="B88" s="6"/>
      <c r="C88" s="6"/>
      <c r="D88" s="6"/>
      <c r="E88" s="216"/>
      <c r="F88" s="16" t="str">
        <f t="shared" si="7"/>
        <v/>
      </c>
      <c r="G88" s="37"/>
      <c r="H88" s="58" t="str">
        <f t="shared" si="8"/>
        <v/>
      </c>
      <c r="I88" s="349" t="b">
        <f t="shared" si="9"/>
        <v>0</v>
      </c>
      <c r="J88" s="350">
        <f t="shared" si="10"/>
        <v>1</v>
      </c>
    </row>
    <row r="89" spans="1:10">
      <c r="A89" s="37">
        <v>78</v>
      </c>
      <c r="B89" s="6"/>
      <c r="C89" s="6"/>
      <c r="D89" s="6"/>
      <c r="E89" s="216"/>
      <c r="F89" s="16" t="str">
        <f t="shared" si="7"/>
        <v/>
      </c>
      <c r="G89" s="37"/>
      <c r="H89" s="58" t="str">
        <f t="shared" si="8"/>
        <v/>
      </c>
      <c r="I89" s="349" t="b">
        <f t="shared" si="9"/>
        <v>0</v>
      </c>
      <c r="J89" s="350">
        <f t="shared" si="10"/>
        <v>1</v>
      </c>
    </row>
    <row r="90" spans="1:10">
      <c r="A90" s="37">
        <v>79</v>
      </c>
      <c r="B90" s="6"/>
      <c r="C90" s="6"/>
      <c r="D90" s="6"/>
      <c r="E90" s="216"/>
      <c r="F90" s="16" t="str">
        <f t="shared" si="7"/>
        <v/>
      </c>
      <c r="G90" s="37"/>
      <c r="H90" s="58" t="str">
        <f t="shared" si="8"/>
        <v/>
      </c>
      <c r="I90" s="349" t="b">
        <f t="shared" si="9"/>
        <v>0</v>
      </c>
      <c r="J90" s="350">
        <f t="shared" si="10"/>
        <v>1</v>
      </c>
    </row>
    <row r="91" spans="1:10">
      <c r="A91" s="37">
        <v>80</v>
      </c>
      <c r="B91" s="6"/>
      <c r="C91" s="6"/>
      <c r="D91" s="6"/>
      <c r="E91" s="216"/>
      <c r="F91" s="16" t="str">
        <f t="shared" si="7"/>
        <v/>
      </c>
      <c r="G91" s="37"/>
      <c r="H91" s="58" t="str">
        <f t="shared" si="8"/>
        <v/>
      </c>
      <c r="I91" s="349" t="b">
        <f t="shared" si="9"/>
        <v>0</v>
      </c>
      <c r="J91" s="350">
        <f t="shared" si="10"/>
        <v>1</v>
      </c>
    </row>
    <row r="92" spans="1:10">
      <c r="A92" s="37">
        <v>81</v>
      </c>
      <c r="B92" s="6"/>
      <c r="C92" s="6"/>
      <c r="D92" s="6"/>
      <c r="E92" s="216"/>
      <c r="F92" s="16" t="str">
        <f t="shared" si="7"/>
        <v/>
      </c>
      <c r="G92" s="37"/>
      <c r="H92" s="58" t="str">
        <f t="shared" si="8"/>
        <v/>
      </c>
      <c r="I92" s="349" t="b">
        <f t="shared" si="9"/>
        <v>0</v>
      </c>
      <c r="J92" s="350">
        <f t="shared" si="10"/>
        <v>1</v>
      </c>
    </row>
    <row r="93" spans="1:10">
      <c r="A93" s="37">
        <v>82</v>
      </c>
      <c r="B93" s="6"/>
      <c r="C93" s="6"/>
      <c r="D93" s="6"/>
      <c r="E93" s="216"/>
      <c r="F93" s="16" t="str">
        <f t="shared" si="7"/>
        <v/>
      </c>
      <c r="G93" s="37"/>
      <c r="H93" s="58" t="str">
        <f t="shared" si="8"/>
        <v/>
      </c>
      <c r="I93" s="349" t="b">
        <f t="shared" si="9"/>
        <v>0</v>
      </c>
      <c r="J93" s="350">
        <f t="shared" si="10"/>
        <v>1</v>
      </c>
    </row>
    <row r="94" spans="1:10">
      <c r="A94" s="37">
        <v>83</v>
      </c>
      <c r="B94" s="6"/>
      <c r="C94" s="6"/>
      <c r="D94" s="6"/>
      <c r="E94" s="216"/>
      <c r="F94" s="16" t="str">
        <f t="shared" si="7"/>
        <v/>
      </c>
      <c r="G94" s="37"/>
      <c r="H94" s="58" t="str">
        <f t="shared" si="8"/>
        <v/>
      </c>
      <c r="I94" s="349" t="b">
        <f t="shared" si="9"/>
        <v>0</v>
      </c>
      <c r="J94" s="350">
        <f t="shared" si="10"/>
        <v>1</v>
      </c>
    </row>
    <row r="95" spans="1:10">
      <c r="A95" s="37">
        <v>84</v>
      </c>
      <c r="B95" s="6"/>
      <c r="C95" s="6"/>
      <c r="D95" s="6"/>
      <c r="E95" s="216"/>
      <c r="F95" s="16" t="str">
        <f t="shared" si="7"/>
        <v/>
      </c>
      <c r="G95" s="37"/>
      <c r="H95" s="58" t="str">
        <f t="shared" si="8"/>
        <v/>
      </c>
      <c r="I95" s="349" t="b">
        <f t="shared" si="9"/>
        <v>0</v>
      </c>
      <c r="J95" s="350">
        <f t="shared" si="10"/>
        <v>1</v>
      </c>
    </row>
    <row r="96" spans="1:10">
      <c r="A96" s="37">
        <v>85</v>
      </c>
      <c r="B96" s="6"/>
      <c r="C96" s="6"/>
      <c r="D96" s="6"/>
      <c r="E96" s="216"/>
      <c r="F96" s="16" t="str">
        <f t="shared" si="7"/>
        <v/>
      </c>
      <c r="G96" s="37"/>
      <c r="H96" s="58" t="str">
        <f t="shared" si="8"/>
        <v/>
      </c>
      <c r="I96" s="349" t="b">
        <f t="shared" si="9"/>
        <v>0</v>
      </c>
      <c r="J96" s="350">
        <f t="shared" si="10"/>
        <v>1</v>
      </c>
    </row>
    <row r="97" spans="1:10">
      <c r="A97" s="37">
        <v>86</v>
      </c>
      <c r="B97" s="6"/>
      <c r="C97" s="6"/>
      <c r="D97" s="6"/>
      <c r="E97" s="216"/>
      <c r="F97" s="16" t="str">
        <f t="shared" si="7"/>
        <v/>
      </c>
      <c r="G97" s="37"/>
      <c r="H97" s="58" t="str">
        <f t="shared" si="8"/>
        <v/>
      </c>
      <c r="I97" s="349" t="b">
        <f t="shared" si="9"/>
        <v>0</v>
      </c>
      <c r="J97" s="350">
        <f t="shared" si="10"/>
        <v>1</v>
      </c>
    </row>
    <row r="98" spans="1:10">
      <c r="A98" s="37">
        <v>87</v>
      </c>
      <c r="B98" s="6"/>
      <c r="C98" s="6"/>
      <c r="D98" s="6"/>
      <c r="E98" s="216"/>
      <c r="F98" s="16" t="str">
        <f t="shared" si="7"/>
        <v/>
      </c>
      <c r="G98" s="37"/>
      <c r="H98" s="58" t="str">
        <f t="shared" si="8"/>
        <v/>
      </c>
      <c r="I98" s="349" t="b">
        <f t="shared" si="9"/>
        <v>0</v>
      </c>
      <c r="J98" s="350">
        <f t="shared" si="10"/>
        <v>1</v>
      </c>
    </row>
    <row r="99" spans="1:10">
      <c r="A99" s="37">
        <v>88</v>
      </c>
      <c r="B99" s="6"/>
      <c r="C99" s="6"/>
      <c r="D99" s="6"/>
      <c r="E99" s="216"/>
      <c r="F99" s="16" t="str">
        <f t="shared" si="7"/>
        <v/>
      </c>
      <c r="G99" s="37"/>
      <c r="H99" s="58" t="str">
        <f t="shared" si="8"/>
        <v/>
      </c>
      <c r="I99" s="349" t="b">
        <f t="shared" si="9"/>
        <v>0</v>
      </c>
      <c r="J99" s="350">
        <f t="shared" si="10"/>
        <v>1</v>
      </c>
    </row>
    <row r="100" spans="1:10">
      <c r="A100" s="37">
        <v>89</v>
      </c>
      <c r="B100" s="6"/>
      <c r="C100" s="6"/>
      <c r="D100" s="6"/>
      <c r="E100" s="216"/>
      <c r="F100" s="16" t="str">
        <f t="shared" si="7"/>
        <v/>
      </c>
      <c r="G100" s="37"/>
      <c r="H100" s="58" t="str">
        <f t="shared" si="8"/>
        <v/>
      </c>
      <c r="I100" s="349" t="b">
        <f t="shared" si="9"/>
        <v>0</v>
      </c>
      <c r="J100" s="350">
        <f t="shared" si="10"/>
        <v>1</v>
      </c>
    </row>
    <row r="101" spans="1:10">
      <c r="A101" s="37">
        <v>90</v>
      </c>
      <c r="B101" s="6"/>
      <c r="C101" s="6"/>
      <c r="D101" s="6"/>
      <c r="E101" s="216"/>
      <c r="F101" s="16" t="str">
        <f t="shared" si="7"/>
        <v/>
      </c>
      <c r="G101" s="37"/>
      <c r="H101" s="58" t="str">
        <f t="shared" si="8"/>
        <v/>
      </c>
      <c r="I101" s="349" t="b">
        <f t="shared" si="9"/>
        <v>0</v>
      </c>
      <c r="J101" s="350">
        <f t="shared" si="10"/>
        <v>1</v>
      </c>
    </row>
    <row r="102" spans="1:10">
      <c r="A102" s="37">
        <v>91</v>
      </c>
      <c r="B102" s="6"/>
      <c r="C102" s="6"/>
      <c r="D102" s="6"/>
      <c r="E102" s="216"/>
      <c r="F102" s="16" t="str">
        <f t="shared" si="7"/>
        <v/>
      </c>
      <c r="G102" s="37"/>
      <c r="H102" s="58" t="str">
        <f t="shared" si="8"/>
        <v/>
      </c>
      <c r="I102" s="349" t="b">
        <f t="shared" si="9"/>
        <v>0</v>
      </c>
      <c r="J102" s="350">
        <f t="shared" si="10"/>
        <v>1</v>
      </c>
    </row>
    <row r="103" spans="1:10">
      <c r="A103" s="37">
        <v>92</v>
      </c>
      <c r="B103" s="6"/>
      <c r="C103" s="6"/>
      <c r="D103" s="6"/>
      <c r="E103" s="216"/>
      <c r="F103" s="16" t="str">
        <f t="shared" si="7"/>
        <v/>
      </c>
      <c r="G103" s="37"/>
      <c r="H103" s="58" t="str">
        <f t="shared" si="8"/>
        <v/>
      </c>
      <c r="I103" s="349" t="b">
        <f t="shared" si="9"/>
        <v>0</v>
      </c>
      <c r="J103" s="350">
        <f t="shared" si="10"/>
        <v>1</v>
      </c>
    </row>
    <row r="104" spans="1:10">
      <c r="A104" s="37">
        <v>93</v>
      </c>
      <c r="B104" s="6"/>
      <c r="C104" s="6"/>
      <c r="D104" s="6"/>
      <c r="E104" s="216"/>
      <c r="F104" s="16" t="str">
        <f t="shared" si="7"/>
        <v/>
      </c>
      <c r="G104" s="37"/>
      <c r="H104" s="58" t="str">
        <f t="shared" si="8"/>
        <v/>
      </c>
      <c r="I104" s="349" t="b">
        <f t="shared" si="9"/>
        <v>0</v>
      </c>
      <c r="J104" s="350">
        <f t="shared" si="10"/>
        <v>1</v>
      </c>
    </row>
    <row r="105" spans="1:10">
      <c r="A105" s="37">
        <v>94</v>
      </c>
      <c r="B105" s="6"/>
      <c r="C105" s="6"/>
      <c r="D105" s="6"/>
      <c r="E105" s="216"/>
      <c r="F105" s="16" t="str">
        <f t="shared" si="7"/>
        <v/>
      </c>
      <c r="G105" s="37"/>
      <c r="H105" s="58" t="str">
        <f t="shared" si="8"/>
        <v/>
      </c>
      <c r="I105" s="349" t="b">
        <f t="shared" si="9"/>
        <v>0</v>
      </c>
      <c r="J105" s="350">
        <f t="shared" si="10"/>
        <v>1</v>
      </c>
    </row>
    <row r="106" spans="1:10">
      <c r="A106" s="37">
        <v>95</v>
      </c>
      <c r="B106" s="6"/>
      <c r="C106" s="6"/>
      <c r="D106" s="6"/>
      <c r="E106" s="216"/>
      <c r="F106" s="16" t="str">
        <f t="shared" si="7"/>
        <v/>
      </c>
      <c r="G106" s="37"/>
      <c r="H106" s="58" t="str">
        <f t="shared" si="8"/>
        <v/>
      </c>
      <c r="I106" s="349" t="b">
        <f t="shared" si="9"/>
        <v>0</v>
      </c>
      <c r="J106" s="350">
        <f t="shared" si="10"/>
        <v>1</v>
      </c>
    </row>
    <row r="107" spans="1:10">
      <c r="A107" s="37">
        <v>96</v>
      </c>
      <c r="B107" s="6"/>
      <c r="C107" s="6"/>
      <c r="D107" s="6"/>
      <c r="E107" s="216"/>
      <c r="F107" s="16" t="str">
        <f t="shared" si="7"/>
        <v/>
      </c>
      <c r="G107" s="37"/>
      <c r="H107" s="58" t="str">
        <f t="shared" si="8"/>
        <v/>
      </c>
      <c r="I107" s="349" t="b">
        <f t="shared" si="9"/>
        <v>0</v>
      </c>
      <c r="J107" s="350">
        <f t="shared" si="10"/>
        <v>1</v>
      </c>
    </row>
    <row r="108" spans="1:10">
      <c r="A108" s="37">
        <v>97</v>
      </c>
      <c r="B108" s="6"/>
      <c r="C108" s="6"/>
      <c r="D108" s="6"/>
      <c r="E108" s="216"/>
      <c r="F108" s="16" t="str">
        <f t="shared" si="7"/>
        <v/>
      </c>
      <c r="G108" s="37"/>
      <c r="H108" s="58" t="str">
        <f t="shared" si="8"/>
        <v/>
      </c>
      <c r="I108" s="349" t="b">
        <f t="shared" si="9"/>
        <v>0</v>
      </c>
      <c r="J108" s="350">
        <f t="shared" si="10"/>
        <v>1</v>
      </c>
    </row>
    <row r="109" spans="1:10">
      <c r="A109" s="37">
        <v>98</v>
      </c>
      <c r="B109" s="6"/>
      <c r="C109" s="6"/>
      <c r="D109" s="6"/>
      <c r="E109" s="216"/>
      <c r="F109" s="16" t="str">
        <f t="shared" si="7"/>
        <v/>
      </c>
      <c r="G109" s="37"/>
      <c r="H109" s="58" t="str">
        <f t="shared" si="8"/>
        <v/>
      </c>
      <c r="I109" s="349" t="b">
        <f t="shared" si="9"/>
        <v>0</v>
      </c>
      <c r="J109" s="350">
        <f t="shared" si="10"/>
        <v>1</v>
      </c>
    </row>
    <row r="110" spans="1:10">
      <c r="A110" s="143">
        <v>99</v>
      </c>
      <c r="B110" s="6"/>
      <c r="C110" s="6"/>
      <c r="D110" s="6"/>
      <c r="E110" s="216"/>
      <c r="F110" s="16" t="str">
        <f t="shared" si="7"/>
        <v/>
      </c>
      <c r="G110" s="143"/>
      <c r="H110" s="58" t="str">
        <f t="shared" si="8"/>
        <v/>
      </c>
      <c r="I110" s="349" t="b">
        <f t="shared" si="9"/>
        <v>0</v>
      </c>
      <c r="J110" s="350">
        <f t="shared" si="10"/>
        <v>1</v>
      </c>
    </row>
    <row r="111" spans="1:10">
      <c r="A111" s="143">
        <v>100</v>
      </c>
      <c r="B111" s="144"/>
      <c r="C111" s="144"/>
      <c r="D111" s="144"/>
      <c r="E111" s="146"/>
      <c r="F111" s="16" t="str">
        <f t="shared" si="7"/>
        <v/>
      </c>
      <c r="G111" s="143"/>
    </row>
    <row r="112" spans="1:10">
      <c r="A112" s="143">
        <v>101</v>
      </c>
      <c r="B112" s="144"/>
      <c r="C112" s="144"/>
      <c r="D112" s="144"/>
      <c r="E112" s="146"/>
      <c r="F112" s="16" t="str">
        <f t="shared" si="7"/>
        <v/>
      </c>
      <c r="G112" s="143"/>
    </row>
    <row r="113" spans="1:19">
      <c r="A113" s="143">
        <v>102</v>
      </c>
      <c r="B113" s="144"/>
      <c r="C113" s="144"/>
      <c r="D113" s="144"/>
      <c r="E113" s="146"/>
      <c r="F113" s="16" t="str">
        <f t="shared" si="7"/>
        <v/>
      </c>
      <c r="G113" s="143"/>
    </row>
    <row r="114" spans="1:19">
      <c r="A114" s="143">
        <v>103</v>
      </c>
      <c r="B114" s="144"/>
      <c r="C114" s="144"/>
      <c r="D114" s="144"/>
      <c r="E114" s="146"/>
      <c r="F114" s="16" t="str">
        <f t="shared" si="7"/>
        <v/>
      </c>
      <c r="G114" s="143"/>
    </row>
    <row r="115" spans="1:19" s="70" customFormat="1">
      <c r="A115" s="143">
        <v>104</v>
      </c>
      <c r="B115" s="144"/>
      <c r="C115" s="144"/>
      <c r="D115" s="144"/>
      <c r="E115" s="146"/>
      <c r="F115" s="16" t="str">
        <f t="shared" si="7"/>
        <v/>
      </c>
      <c r="G115" s="143"/>
      <c r="I115" s="71"/>
      <c r="J115" s="64"/>
      <c r="K115"/>
      <c r="L115" s="64"/>
      <c r="M115" s="64"/>
      <c r="N115" s="64"/>
      <c r="O115" s="64"/>
      <c r="P115" s="64"/>
      <c r="Q115" s="64"/>
      <c r="R115" s="64"/>
      <c r="S115" s="64"/>
    </row>
    <row r="116" spans="1:19" s="70" customFormat="1">
      <c r="A116" s="143">
        <v>105</v>
      </c>
      <c r="B116" s="144"/>
      <c r="C116" s="144"/>
      <c r="D116" s="144"/>
      <c r="E116" s="146"/>
      <c r="F116" s="16" t="str">
        <f t="shared" si="7"/>
        <v/>
      </c>
      <c r="G116" s="143"/>
      <c r="I116" s="71"/>
      <c r="J116" s="64"/>
      <c r="K116"/>
      <c r="L116" s="64"/>
      <c r="M116" s="64"/>
      <c r="N116" s="64"/>
      <c r="O116" s="64"/>
      <c r="P116" s="64"/>
      <c r="Q116" s="64"/>
      <c r="R116" s="64"/>
      <c r="S116" s="64"/>
    </row>
    <row r="117" spans="1:19" s="70" customFormat="1">
      <c r="A117" s="143">
        <v>106</v>
      </c>
      <c r="B117" s="144"/>
      <c r="C117" s="144"/>
      <c r="D117" s="144"/>
      <c r="E117" s="146"/>
      <c r="F117" s="16" t="str">
        <f t="shared" si="7"/>
        <v/>
      </c>
      <c r="G117" s="143"/>
      <c r="I117" s="71"/>
      <c r="J117" s="64"/>
      <c r="K117"/>
      <c r="L117" s="64"/>
      <c r="M117" s="64"/>
      <c r="N117" s="64"/>
      <c r="O117" s="64"/>
      <c r="P117" s="64"/>
      <c r="Q117" s="64"/>
      <c r="R117" s="64"/>
      <c r="S117" s="64"/>
    </row>
    <row r="118" spans="1:19" s="70" customFormat="1">
      <c r="A118" s="143">
        <v>107</v>
      </c>
      <c r="B118" s="144"/>
      <c r="C118" s="144"/>
      <c r="D118" s="144"/>
      <c r="E118" s="146"/>
      <c r="F118" s="16" t="str">
        <f t="shared" si="7"/>
        <v/>
      </c>
      <c r="G118" s="143"/>
      <c r="I118" s="71"/>
      <c r="J118" s="64"/>
      <c r="K118"/>
      <c r="L118" s="64"/>
      <c r="M118" s="64"/>
      <c r="N118" s="64"/>
      <c r="O118" s="64"/>
      <c r="P118" s="64"/>
      <c r="Q118" s="64"/>
      <c r="R118" s="64"/>
      <c r="S118" s="64"/>
    </row>
    <row r="119" spans="1:19" s="70" customFormat="1">
      <c r="A119" s="143">
        <v>108</v>
      </c>
      <c r="B119" s="144"/>
      <c r="C119" s="144"/>
      <c r="D119" s="144"/>
      <c r="E119" s="146"/>
      <c r="F119" s="16" t="str">
        <f t="shared" si="7"/>
        <v/>
      </c>
      <c r="G119" s="143"/>
      <c r="I119" s="71"/>
      <c r="J119" s="64"/>
      <c r="K119"/>
      <c r="L119" s="64"/>
      <c r="M119" s="64"/>
      <c r="N119" s="64"/>
      <c r="O119" s="64"/>
      <c r="P119" s="64"/>
      <c r="Q119" s="64"/>
      <c r="R119" s="64"/>
      <c r="S119" s="64"/>
    </row>
    <row r="120" spans="1:19" s="70" customFormat="1">
      <c r="A120" s="143">
        <v>109</v>
      </c>
      <c r="B120" s="144"/>
      <c r="C120" s="144"/>
      <c r="D120" s="144"/>
      <c r="E120" s="146"/>
      <c r="F120" s="16" t="str">
        <f t="shared" si="7"/>
        <v/>
      </c>
      <c r="G120" s="143"/>
      <c r="I120" s="71"/>
      <c r="J120" s="64"/>
      <c r="K120"/>
      <c r="L120" s="64"/>
      <c r="M120" s="64"/>
      <c r="N120" s="64"/>
      <c r="O120" s="64"/>
      <c r="P120" s="64"/>
      <c r="Q120" s="64"/>
      <c r="R120" s="64"/>
      <c r="S120" s="64"/>
    </row>
    <row r="121" spans="1:19" s="70" customFormat="1">
      <c r="A121" s="143">
        <v>110</v>
      </c>
      <c r="B121" s="144"/>
      <c r="C121" s="144"/>
      <c r="D121" s="144"/>
      <c r="E121" s="146"/>
      <c r="F121" s="16" t="str">
        <f t="shared" si="7"/>
        <v/>
      </c>
      <c r="G121" s="143"/>
      <c r="I121" s="71"/>
      <c r="J121" s="64"/>
      <c r="K121"/>
      <c r="L121" s="64"/>
      <c r="M121" s="64"/>
      <c r="N121" s="64"/>
      <c r="O121" s="64"/>
      <c r="P121" s="64"/>
      <c r="Q121" s="64"/>
      <c r="R121" s="64"/>
      <c r="S121" s="64"/>
    </row>
    <row r="122" spans="1:19" s="70" customFormat="1">
      <c r="A122" s="143">
        <v>111</v>
      </c>
      <c r="B122" s="144"/>
      <c r="C122" s="144"/>
      <c r="D122" s="144"/>
      <c r="E122" s="146"/>
      <c r="F122" s="16" t="str">
        <f t="shared" si="7"/>
        <v/>
      </c>
      <c r="G122" s="143"/>
      <c r="I122" s="71"/>
      <c r="J122" s="64"/>
      <c r="K122"/>
      <c r="L122" s="64"/>
      <c r="M122" s="64"/>
      <c r="N122" s="64"/>
      <c r="O122" s="64"/>
      <c r="P122" s="64"/>
      <c r="Q122" s="64"/>
      <c r="R122" s="64"/>
      <c r="S122" s="64"/>
    </row>
    <row r="123" spans="1:19" s="70" customFormat="1">
      <c r="A123" s="143">
        <v>112</v>
      </c>
      <c r="B123" s="144"/>
      <c r="C123" s="144"/>
      <c r="D123" s="144"/>
      <c r="E123" s="146"/>
      <c r="F123" s="16" t="str">
        <f t="shared" si="7"/>
        <v/>
      </c>
      <c r="G123" s="143"/>
      <c r="I123" s="71"/>
      <c r="J123" s="64"/>
      <c r="K123"/>
      <c r="L123" s="64"/>
      <c r="M123" s="64"/>
      <c r="N123" s="64"/>
      <c r="O123" s="64"/>
      <c r="P123" s="64"/>
      <c r="Q123" s="64"/>
      <c r="R123" s="64"/>
      <c r="S123" s="64"/>
    </row>
    <row r="124" spans="1:19" s="70" customFormat="1">
      <c r="A124" s="143">
        <v>113</v>
      </c>
      <c r="B124" s="144"/>
      <c r="C124" s="144"/>
      <c r="D124" s="144"/>
      <c r="E124" s="146"/>
      <c r="F124" s="16" t="str">
        <f t="shared" si="7"/>
        <v/>
      </c>
      <c r="G124" s="143"/>
      <c r="I124" s="71"/>
      <c r="J124" s="64"/>
      <c r="K124"/>
      <c r="L124" s="64"/>
      <c r="M124" s="64"/>
      <c r="N124" s="64"/>
      <c r="O124" s="64"/>
      <c r="P124" s="64"/>
      <c r="Q124" s="64"/>
      <c r="R124" s="64"/>
      <c r="S124" s="64"/>
    </row>
    <row r="125" spans="1:19" s="70" customFormat="1">
      <c r="A125" s="143">
        <v>114</v>
      </c>
      <c r="B125" s="144"/>
      <c r="C125" s="144"/>
      <c r="D125" s="144"/>
      <c r="E125" s="146"/>
      <c r="F125" s="16" t="str">
        <f t="shared" si="7"/>
        <v/>
      </c>
      <c r="G125" s="143"/>
      <c r="I125" s="71"/>
      <c r="J125" s="64"/>
      <c r="K125"/>
      <c r="L125" s="64"/>
      <c r="M125" s="64"/>
      <c r="N125" s="64"/>
      <c r="O125" s="64"/>
      <c r="P125" s="64"/>
      <c r="Q125" s="64"/>
      <c r="R125" s="64"/>
      <c r="S125" s="64"/>
    </row>
    <row r="126" spans="1:19" s="70" customFormat="1">
      <c r="A126" s="143">
        <v>115</v>
      </c>
      <c r="B126" s="144"/>
      <c r="C126" s="144"/>
      <c r="D126" s="144"/>
      <c r="E126" s="146"/>
      <c r="F126" s="16" t="str">
        <f t="shared" si="7"/>
        <v/>
      </c>
      <c r="G126" s="143"/>
      <c r="I126" s="71"/>
      <c r="J126" s="64"/>
      <c r="K126"/>
      <c r="L126" s="64"/>
      <c r="M126" s="64"/>
      <c r="N126" s="64"/>
      <c r="O126" s="64"/>
      <c r="P126" s="64"/>
      <c r="Q126" s="64"/>
      <c r="R126" s="64"/>
      <c r="S126" s="64"/>
    </row>
    <row r="127" spans="1:19" s="70" customFormat="1">
      <c r="A127" s="143">
        <v>116</v>
      </c>
      <c r="B127" s="144"/>
      <c r="C127" s="144"/>
      <c r="D127" s="144"/>
      <c r="E127" s="146"/>
      <c r="F127" s="16" t="str">
        <f t="shared" si="7"/>
        <v/>
      </c>
      <c r="G127" s="143"/>
      <c r="I127" s="71"/>
      <c r="J127" s="64"/>
      <c r="K127"/>
      <c r="L127" s="64"/>
      <c r="M127" s="64"/>
      <c r="N127" s="64"/>
      <c r="O127" s="64"/>
      <c r="P127" s="64"/>
      <c r="Q127" s="64"/>
      <c r="R127" s="64"/>
      <c r="S127" s="64"/>
    </row>
    <row r="128" spans="1:19" s="70" customFormat="1">
      <c r="A128" s="143">
        <v>117</v>
      </c>
      <c r="B128" s="144"/>
      <c r="C128" s="144"/>
      <c r="D128" s="144"/>
      <c r="E128" s="146"/>
      <c r="F128" s="16" t="str">
        <f t="shared" si="7"/>
        <v/>
      </c>
      <c r="G128" s="143"/>
      <c r="I128" s="71"/>
      <c r="J128" s="64"/>
      <c r="K128"/>
      <c r="L128" s="64"/>
      <c r="M128" s="64"/>
      <c r="N128" s="64"/>
      <c r="O128" s="64"/>
      <c r="P128" s="64"/>
      <c r="Q128" s="64"/>
      <c r="R128" s="64"/>
      <c r="S128" s="64"/>
    </row>
    <row r="129" spans="1:19" s="70" customFormat="1">
      <c r="A129" s="143">
        <v>118</v>
      </c>
      <c r="B129" s="144"/>
      <c r="C129" s="144"/>
      <c r="D129" s="144"/>
      <c r="E129" s="146"/>
      <c r="F129" s="16" t="str">
        <f t="shared" si="7"/>
        <v/>
      </c>
      <c r="G129" s="143"/>
      <c r="I129" s="71"/>
      <c r="J129" s="64"/>
      <c r="K129"/>
      <c r="L129" s="64"/>
      <c r="M129" s="64"/>
      <c r="N129" s="64"/>
      <c r="O129" s="64"/>
      <c r="P129" s="64"/>
      <c r="Q129" s="64"/>
      <c r="R129" s="64"/>
      <c r="S129" s="64"/>
    </row>
    <row r="130" spans="1:19" s="70" customFormat="1">
      <c r="A130" s="143">
        <v>119</v>
      </c>
      <c r="B130" s="144"/>
      <c r="C130" s="144"/>
      <c r="D130" s="144"/>
      <c r="E130" s="146"/>
      <c r="F130" s="16" t="str">
        <f t="shared" si="7"/>
        <v/>
      </c>
      <c r="G130" s="143"/>
      <c r="I130" s="71"/>
      <c r="J130" s="64"/>
      <c r="K130"/>
      <c r="L130" s="64"/>
      <c r="M130" s="64"/>
      <c r="N130" s="64"/>
      <c r="O130" s="64"/>
      <c r="P130" s="64"/>
      <c r="Q130" s="64"/>
      <c r="R130" s="64"/>
      <c r="S130" s="64"/>
    </row>
    <row r="131" spans="1:19" s="70" customFormat="1">
      <c r="A131" s="143">
        <v>120</v>
      </c>
      <c r="B131" s="144"/>
      <c r="C131" s="144"/>
      <c r="D131" s="144"/>
      <c r="E131" s="146"/>
      <c r="F131" s="16" t="str">
        <f t="shared" si="7"/>
        <v/>
      </c>
      <c r="G131" s="143"/>
      <c r="I131" s="71"/>
      <c r="J131" s="64"/>
      <c r="K131"/>
      <c r="L131" s="64"/>
      <c r="M131" s="64"/>
      <c r="N131" s="64"/>
      <c r="O131" s="64"/>
      <c r="P131" s="64"/>
      <c r="Q131" s="64"/>
      <c r="R131" s="64"/>
      <c r="S131" s="64"/>
    </row>
    <row r="132" spans="1:19" s="70" customFormat="1">
      <c r="A132" s="143">
        <v>121</v>
      </c>
      <c r="B132" s="144"/>
      <c r="C132" s="144"/>
      <c r="D132" s="144"/>
      <c r="E132" s="146"/>
      <c r="F132" s="16" t="str">
        <f t="shared" si="7"/>
        <v/>
      </c>
      <c r="G132" s="143"/>
      <c r="I132" s="71"/>
      <c r="J132" s="64"/>
      <c r="K132"/>
      <c r="L132" s="64"/>
      <c r="M132" s="64"/>
      <c r="N132" s="64"/>
      <c r="O132" s="64"/>
      <c r="P132" s="64"/>
      <c r="Q132" s="64"/>
      <c r="R132" s="64"/>
      <c r="S132" s="64"/>
    </row>
    <row r="133" spans="1:19" s="70" customFormat="1">
      <c r="A133" s="143">
        <v>122</v>
      </c>
      <c r="B133" s="144"/>
      <c r="C133" s="144"/>
      <c r="D133" s="144"/>
      <c r="E133" s="146"/>
      <c r="F133" s="16" t="str">
        <f t="shared" si="7"/>
        <v/>
      </c>
      <c r="G133" s="143"/>
      <c r="I133" s="71"/>
      <c r="J133" s="64"/>
      <c r="K133"/>
      <c r="L133" s="64"/>
      <c r="M133" s="64"/>
      <c r="N133" s="64"/>
      <c r="O133" s="64"/>
      <c r="P133" s="64"/>
      <c r="Q133" s="64"/>
      <c r="R133" s="64"/>
      <c r="S133" s="64"/>
    </row>
    <row r="134" spans="1:19" s="70" customFormat="1">
      <c r="A134" s="143">
        <v>123</v>
      </c>
      <c r="B134" s="144"/>
      <c r="C134" s="144"/>
      <c r="D134" s="144"/>
      <c r="E134" s="146"/>
      <c r="F134" s="16" t="str">
        <f t="shared" si="7"/>
        <v/>
      </c>
      <c r="G134" s="143"/>
      <c r="I134" s="71"/>
      <c r="J134" s="64"/>
      <c r="K134"/>
      <c r="L134" s="64"/>
      <c r="M134" s="64"/>
      <c r="N134" s="64"/>
      <c r="O134" s="64"/>
      <c r="P134" s="64"/>
      <c r="Q134" s="64"/>
      <c r="R134" s="64"/>
      <c r="S134" s="64"/>
    </row>
    <row r="135" spans="1:19" s="70" customFormat="1">
      <c r="A135" s="143">
        <v>124</v>
      </c>
      <c r="B135" s="144"/>
      <c r="C135" s="144"/>
      <c r="D135" s="144"/>
      <c r="E135" s="146"/>
      <c r="F135" s="16" t="str">
        <f t="shared" si="7"/>
        <v/>
      </c>
      <c r="G135" s="143"/>
      <c r="I135" s="71"/>
      <c r="J135" s="64"/>
      <c r="K135"/>
      <c r="L135" s="64"/>
      <c r="M135" s="64"/>
      <c r="N135" s="64"/>
      <c r="O135" s="64"/>
      <c r="P135" s="64"/>
      <c r="Q135" s="64"/>
      <c r="R135" s="64"/>
      <c r="S135" s="64"/>
    </row>
    <row r="136" spans="1:19" s="70" customFormat="1">
      <c r="A136" s="143">
        <v>125</v>
      </c>
      <c r="B136" s="144"/>
      <c r="C136" s="144"/>
      <c r="D136" s="144"/>
      <c r="E136" s="146"/>
      <c r="F136" s="16" t="str">
        <f t="shared" si="7"/>
        <v/>
      </c>
      <c r="G136" s="143"/>
      <c r="I136" s="71"/>
      <c r="J136" s="64"/>
      <c r="K136"/>
      <c r="L136" s="64"/>
      <c r="M136" s="64"/>
      <c r="N136" s="64"/>
      <c r="O136" s="64"/>
      <c r="P136" s="64"/>
      <c r="Q136" s="64"/>
      <c r="R136" s="64"/>
      <c r="S136" s="64"/>
    </row>
    <row r="137" spans="1:19" s="70" customFormat="1">
      <c r="A137" s="143">
        <v>126</v>
      </c>
      <c r="B137" s="144"/>
      <c r="C137" s="144"/>
      <c r="D137" s="144"/>
      <c r="E137" s="146"/>
      <c r="F137" s="16" t="str">
        <f t="shared" si="7"/>
        <v/>
      </c>
      <c r="G137" s="143"/>
      <c r="I137" s="71"/>
      <c r="J137" s="64"/>
      <c r="K137"/>
      <c r="L137" s="64"/>
      <c r="M137" s="64"/>
      <c r="N137" s="64"/>
      <c r="O137" s="64"/>
      <c r="P137" s="64"/>
      <c r="Q137" s="64"/>
      <c r="R137" s="64"/>
      <c r="S137" s="64"/>
    </row>
    <row r="138" spans="1:19" s="70" customFormat="1">
      <c r="A138" s="143">
        <v>127</v>
      </c>
      <c r="B138" s="144"/>
      <c r="C138" s="144"/>
      <c r="D138" s="144"/>
      <c r="E138" s="146"/>
      <c r="F138" s="16" t="str">
        <f t="shared" si="7"/>
        <v/>
      </c>
      <c r="G138" s="143"/>
      <c r="I138" s="71"/>
      <c r="J138" s="64"/>
      <c r="K138"/>
      <c r="L138" s="64"/>
      <c r="M138" s="64"/>
      <c r="N138" s="64"/>
      <c r="O138" s="64"/>
      <c r="P138" s="64"/>
      <c r="Q138" s="64"/>
      <c r="R138" s="64"/>
      <c r="S138" s="64"/>
    </row>
    <row r="139" spans="1:19" s="70" customFormat="1">
      <c r="A139" s="143">
        <v>128</v>
      </c>
      <c r="B139" s="144"/>
      <c r="C139" s="144"/>
      <c r="D139" s="144"/>
      <c r="E139" s="146"/>
      <c r="F139" s="16" t="str">
        <f t="shared" si="7"/>
        <v/>
      </c>
      <c r="G139" s="143"/>
      <c r="I139" s="71"/>
      <c r="J139" s="64"/>
      <c r="K139"/>
      <c r="L139" s="64"/>
      <c r="M139" s="64"/>
      <c r="N139" s="64"/>
      <c r="O139" s="64"/>
      <c r="P139" s="64"/>
      <c r="Q139" s="64"/>
      <c r="R139" s="64"/>
      <c r="S139" s="64"/>
    </row>
    <row r="140" spans="1:19" s="70" customFormat="1">
      <c r="A140" s="143">
        <v>129</v>
      </c>
      <c r="B140" s="144"/>
      <c r="C140" s="144"/>
      <c r="D140" s="144"/>
      <c r="E140" s="146"/>
      <c r="F140" s="16" t="str">
        <f t="shared" ref="F140:F203" si="11">IF(OR($B140="",$C140="",$E140&lt;an_initial,$E140&gt;an_final),"",H140 * (INDEX(i7punctaje, MATCH(C140,i7anvergură,0), MATCH(D140,i7premiu,0) )) )</f>
        <v/>
      </c>
      <c r="G140" s="143"/>
      <c r="I140" s="71"/>
      <c r="J140" s="64"/>
      <c r="K140"/>
      <c r="L140" s="64"/>
      <c r="M140" s="64"/>
      <c r="N140" s="64"/>
      <c r="O140" s="64"/>
      <c r="P140" s="64"/>
      <c r="Q140" s="64"/>
      <c r="R140" s="64"/>
      <c r="S140" s="64"/>
    </row>
    <row r="141" spans="1:19" s="70" customFormat="1">
      <c r="A141" s="143">
        <v>130</v>
      </c>
      <c r="B141" s="144"/>
      <c r="C141" s="144"/>
      <c r="D141" s="144"/>
      <c r="E141" s="146"/>
      <c r="F141" s="16" t="str">
        <f t="shared" si="11"/>
        <v/>
      </c>
      <c r="G141" s="143"/>
      <c r="I141" s="71"/>
      <c r="J141" s="64"/>
      <c r="K141"/>
      <c r="L141" s="64"/>
      <c r="M141" s="64"/>
      <c r="N141" s="64"/>
      <c r="O141" s="64"/>
      <c r="P141" s="64"/>
      <c r="Q141" s="64"/>
      <c r="R141" s="64"/>
      <c r="S141" s="64"/>
    </row>
    <row r="142" spans="1:19" s="70" customFormat="1">
      <c r="A142" s="143">
        <v>131</v>
      </c>
      <c r="B142" s="144"/>
      <c r="C142" s="144"/>
      <c r="D142" s="144"/>
      <c r="E142" s="146"/>
      <c r="F142" s="16" t="str">
        <f t="shared" si="11"/>
        <v/>
      </c>
      <c r="G142" s="143"/>
      <c r="I142" s="71"/>
      <c r="J142" s="64"/>
      <c r="K142"/>
      <c r="L142" s="64"/>
      <c r="M142" s="64"/>
      <c r="N142" s="64"/>
      <c r="O142" s="64"/>
      <c r="P142" s="64"/>
      <c r="Q142" s="64"/>
      <c r="R142" s="64"/>
      <c r="S142" s="64"/>
    </row>
    <row r="143" spans="1:19" s="70" customFormat="1">
      <c r="A143" s="143">
        <v>132</v>
      </c>
      <c r="B143" s="144"/>
      <c r="C143" s="144"/>
      <c r="D143" s="144"/>
      <c r="E143" s="146"/>
      <c r="F143" s="16" t="str">
        <f t="shared" si="11"/>
        <v/>
      </c>
      <c r="G143" s="143"/>
      <c r="I143" s="71"/>
      <c r="J143" s="64"/>
      <c r="K143"/>
      <c r="L143" s="64"/>
      <c r="M143" s="64"/>
      <c r="N143" s="64"/>
      <c r="O143" s="64"/>
      <c r="P143" s="64"/>
      <c r="Q143" s="64"/>
      <c r="R143" s="64"/>
      <c r="S143" s="64"/>
    </row>
    <row r="144" spans="1:19" s="70" customFormat="1">
      <c r="A144" s="143">
        <v>133</v>
      </c>
      <c r="B144" s="144"/>
      <c r="C144" s="144"/>
      <c r="D144" s="144"/>
      <c r="E144" s="146"/>
      <c r="F144" s="16" t="str">
        <f t="shared" si="11"/>
        <v/>
      </c>
      <c r="G144" s="143"/>
      <c r="I144" s="71"/>
      <c r="J144" s="64"/>
      <c r="K144"/>
      <c r="L144" s="64"/>
      <c r="M144" s="64"/>
      <c r="N144" s="64"/>
      <c r="O144" s="64"/>
      <c r="P144" s="64"/>
      <c r="Q144" s="64"/>
      <c r="R144" s="64"/>
      <c r="S144" s="64"/>
    </row>
    <row r="145" spans="1:19" s="70" customFormat="1">
      <c r="A145" s="143">
        <v>134</v>
      </c>
      <c r="B145" s="144"/>
      <c r="C145" s="144"/>
      <c r="D145" s="144"/>
      <c r="E145" s="146"/>
      <c r="F145" s="16" t="str">
        <f t="shared" si="11"/>
        <v/>
      </c>
      <c r="G145" s="143"/>
      <c r="I145" s="71"/>
      <c r="J145" s="64"/>
      <c r="K145"/>
      <c r="L145" s="64"/>
      <c r="M145" s="64"/>
      <c r="N145" s="64"/>
      <c r="O145" s="64"/>
      <c r="P145" s="64"/>
      <c r="Q145" s="64"/>
      <c r="R145" s="64"/>
      <c r="S145" s="64"/>
    </row>
    <row r="146" spans="1:19" s="70" customFormat="1">
      <c r="A146" s="143">
        <v>135</v>
      </c>
      <c r="B146" s="144"/>
      <c r="C146" s="144"/>
      <c r="D146" s="144"/>
      <c r="E146" s="146"/>
      <c r="F146" s="16" t="str">
        <f t="shared" si="11"/>
        <v/>
      </c>
      <c r="G146" s="143"/>
      <c r="I146" s="71"/>
      <c r="J146" s="64"/>
      <c r="K146"/>
      <c r="L146" s="64"/>
      <c r="M146" s="64"/>
      <c r="N146" s="64"/>
      <c r="O146" s="64"/>
      <c r="P146" s="64"/>
      <c r="Q146" s="64"/>
      <c r="R146" s="64"/>
      <c r="S146" s="64"/>
    </row>
    <row r="147" spans="1:19" s="70" customFormat="1">
      <c r="A147" s="143">
        <v>136</v>
      </c>
      <c r="B147" s="144"/>
      <c r="C147" s="144"/>
      <c r="D147" s="144"/>
      <c r="E147" s="146"/>
      <c r="F147" s="16" t="str">
        <f t="shared" si="11"/>
        <v/>
      </c>
      <c r="G147" s="143"/>
      <c r="I147" s="71"/>
      <c r="J147" s="64"/>
      <c r="K147"/>
      <c r="L147" s="64"/>
      <c r="M147" s="64"/>
      <c r="N147" s="64"/>
      <c r="O147" s="64"/>
      <c r="P147" s="64"/>
      <c r="Q147" s="64"/>
      <c r="R147" s="64"/>
      <c r="S147" s="64"/>
    </row>
    <row r="148" spans="1:19" s="70" customFormat="1">
      <c r="A148" s="143">
        <v>137</v>
      </c>
      <c r="B148" s="144"/>
      <c r="C148" s="144"/>
      <c r="D148" s="144"/>
      <c r="E148" s="146"/>
      <c r="F148" s="16" t="str">
        <f t="shared" si="11"/>
        <v/>
      </c>
      <c r="G148" s="143"/>
      <c r="I148" s="71"/>
      <c r="J148" s="64"/>
      <c r="K148"/>
      <c r="L148" s="64"/>
      <c r="M148" s="64"/>
      <c r="N148" s="64"/>
      <c r="O148" s="64"/>
      <c r="P148" s="64"/>
      <c r="Q148" s="64"/>
      <c r="R148" s="64"/>
      <c r="S148" s="64"/>
    </row>
    <row r="149" spans="1:19" s="70" customFormat="1">
      <c r="A149" s="143">
        <v>138</v>
      </c>
      <c r="B149" s="144"/>
      <c r="C149" s="144"/>
      <c r="D149" s="144"/>
      <c r="E149" s="146"/>
      <c r="F149" s="16" t="str">
        <f t="shared" si="11"/>
        <v/>
      </c>
      <c r="G149" s="143"/>
      <c r="I149" s="71"/>
      <c r="J149" s="64"/>
      <c r="K149"/>
      <c r="L149" s="64"/>
      <c r="M149" s="64"/>
      <c r="N149" s="64"/>
      <c r="O149" s="64"/>
      <c r="P149" s="64"/>
      <c r="Q149" s="64"/>
      <c r="R149" s="64"/>
      <c r="S149" s="64"/>
    </row>
    <row r="150" spans="1:19" s="70" customFormat="1">
      <c r="A150" s="143">
        <v>139</v>
      </c>
      <c r="B150" s="144"/>
      <c r="C150" s="144"/>
      <c r="D150" s="144"/>
      <c r="E150" s="146"/>
      <c r="F150" s="16" t="str">
        <f t="shared" si="11"/>
        <v/>
      </c>
      <c r="G150" s="143"/>
      <c r="I150" s="71"/>
      <c r="J150" s="64"/>
      <c r="K150"/>
      <c r="L150" s="64"/>
      <c r="M150" s="64"/>
      <c r="N150" s="64"/>
      <c r="O150" s="64"/>
      <c r="P150" s="64"/>
      <c r="Q150" s="64"/>
      <c r="R150" s="64"/>
      <c r="S150" s="64"/>
    </row>
    <row r="151" spans="1:19" s="70" customFormat="1">
      <c r="A151" s="143">
        <v>140</v>
      </c>
      <c r="B151" s="144"/>
      <c r="C151" s="144"/>
      <c r="D151" s="144"/>
      <c r="E151" s="146"/>
      <c r="F151" s="16" t="str">
        <f t="shared" si="11"/>
        <v/>
      </c>
      <c r="G151" s="143"/>
      <c r="I151" s="71"/>
      <c r="J151" s="64"/>
      <c r="K151"/>
      <c r="L151" s="64"/>
      <c r="M151" s="64"/>
      <c r="N151" s="64"/>
      <c r="O151" s="64"/>
      <c r="P151" s="64"/>
      <c r="Q151" s="64"/>
      <c r="R151" s="64"/>
      <c r="S151" s="64"/>
    </row>
    <row r="152" spans="1:19" s="70" customFormat="1">
      <c r="A152" s="143">
        <v>141</v>
      </c>
      <c r="B152" s="144"/>
      <c r="C152" s="144"/>
      <c r="D152" s="144"/>
      <c r="E152" s="146"/>
      <c r="F152" s="16" t="str">
        <f t="shared" si="11"/>
        <v/>
      </c>
      <c r="G152" s="143"/>
      <c r="I152" s="71"/>
      <c r="J152" s="64"/>
      <c r="K152"/>
      <c r="L152" s="64"/>
      <c r="M152" s="64"/>
      <c r="N152" s="64"/>
      <c r="O152" s="64"/>
      <c r="P152" s="64"/>
      <c r="Q152" s="64"/>
      <c r="R152" s="64"/>
      <c r="S152" s="64"/>
    </row>
    <row r="153" spans="1:19" s="70" customFormat="1">
      <c r="A153" s="143">
        <v>142</v>
      </c>
      <c r="B153" s="144"/>
      <c r="C153" s="144"/>
      <c r="D153" s="144"/>
      <c r="E153" s="146"/>
      <c r="F153" s="16" t="str">
        <f t="shared" si="11"/>
        <v/>
      </c>
      <c r="G153" s="143"/>
      <c r="I153" s="71"/>
      <c r="J153" s="64"/>
      <c r="K153"/>
      <c r="L153" s="64"/>
      <c r="M153" s="64"/>
      <c r="N153" s="64"/>
      <c r="O153" s="64"/>
      <c r="P153" s="64"/>
      <c r="Q153" s="64"/>
      <c r="R153" s="64"/>
      <c r="S153" s="64"/>
    </row>
    <row r="154" spans="1:19" s="70" customFormat="1">
      <c r="A154" s="143">
        <v>143</v>
      </c>
      <c r="B154" s="144"/>
      <c r="C154" s="144"/>
      <c r="D154" s="144"/>
      <c r="E154" s="146"/>
      <c r="F154" s="16" t="str">
        <f t="shared" si="11"/>
        <v/>
      </c>
      <c r="G154" s="143"/>
      <c r="I154" s="71"/>
      <c r="J154" s="64"/>
      <c r="K154"/>
      <c r="L154" s="64"/>
      <c r="M154" s="64"/>
      <c r="N154" s="64"/>
      <c r="O154" s="64"/>
      <c r="P154" s="64"/>
      <c r="Q154" s="64"/>
      <c r="R154" s="64"/>
      <c r="S154" s="64"/>
    </row>
    <row r="155" spans="1:19" s="70" customFormat="1">
      <c r="A155" s="143">
        <v>144</v>
      </c>
      <c r="B155" s="144"/>
      <c r="C155" s="144"/>
      <c r="D155" s="144"/>
      <c r="E155" s="146"/>
      <c r="F155" s="16" t="str">
        <f t="shared" si="11"/>
        <v/>
      </c>
      <c r="G155" s="143"/>
      <c r="I155" s="71"/>
      <c r="J155" s="64"/>
      <c r="K155"/>
      <c r="L155" s="64"/>
      <c r="M155" s="64"/>
      <c r="N155" s="64"/>
      <c r="O155" s="64"/>
      <c r="P155" s="64"/>
      <c r="Q155" s="64"/>
      <c r="R155" s="64"/>
      <c r="S155" s="64"/>
    </row>
    <row r="156" spans="1:19" s="70" customFormat="1">
      <c r="A156" s="143">
        <v>145</v>
      </c>
      <c r="B156" s="144"/>
      <c r="C156" s="144"/>
      <c r="D156" s="144"/>
      <c r="E156" s="146"/>
      <c r="F156" s="16" t="str">
        <f t="shared" si="11"/>
        <v/>
      </c>
      <c r="G156" s="143"/>
      <c r="I156" s="71"/>
      <c r="J156" s="64"/>
      <c r="K156"/>
      <c r="L156" s="64"/>
      <c r="M156" s="64"/>
      <c r="N156" s="64"/>
      <c r="O156" s="64"/>
      <c r="P156" s="64"/>
      <c r="Q156" s="64"/>
      <c r="R156" s="64"/>
      <c r="S156" s="64"/>
    </row>
    <row r="157" spans="1:19" s="70" customFormat="1">
      <c r="A157" s="143">
        <v>146</v>
      </c>
      <c r="B157" s="144"/>
      <c r="C157" s="144"/>
      <c r="D157" s="144"/>
      <c r="E157" s="146"/>
      <c r="F157" s="16" t="str">
        <f t="shared" si="11"/>
        <v/>
      </c>
      <c r="G157" s="143"/>
      <c r="I157" s="71"/>
      <c r="J157" s="64"/>
      <c r="K157"/>
      <c r="L157" s="64"/>
      <c r="M157" s="64"/>
      <c r="N157" s="64"/>
      <c r="O157" s="64"/>
      <c r="P157" s="64"/>
      <c r="Q157" s="64"/>
      <c r="R157" s="64"/>
      <c r="S157" s="64"/>
    </row>
    <row r="158" spans="1:19" s="70" customFormat="1">
      <c r="A158" s="143">
        <v>147</v>
      </c>
      <c r="B158" s="144"/>
      <c r="C158" s="144"/>
      <c r="D158" s="144"/>
      <c r="E158" s="146"/>
      <c r="F158" s="16" t="str">
        <f t="shared" si="11"/>
        <v/>
      </c>
      <c r="G158" s="143"/>
      <c r="I158" s="71"/>
      <c r="J158" s="64"/>
      <c r="K158"/>
      <c r="L158" s="64"/>
      <c r="M158" s="64"/>
      <c r="N158" s="64"/>
      <c r="O158" s="64"/>
      <c r="P158" s="64"/>
      <c r="Q158" s="64"/>
      <c r="R158" s="64"/>
      <c r="S158" s="64"/>
    </row>
    <row r="159" spans="1:19" s="70" customFormat="1">
      <c r="A159" s="143">
        <v>148</v>
      </c>
      <c r="B159" s="144"/>
      <c r="C159" s="144"/>
      <c r="D159" s="144"/>
      <c r="E159" s="146"/>
      <c r="F159" s="16" t="str">
        <f t="shared" si="11"/>
        <v/>
      </c>
      <c r="G159" s="143"/>
      <c r="I159" s="71"/>
      <c r="J159" s="64"/>
      <c r="K159"/>
      <c r="L159" s="64"/>
      <c r="M159" s="64"/>
      <c r="N159" s="64"/>
      <c r="O159" s="64"/>
      <c r="P159" s="64"/>
      <c r="Q159" s="64"/>
      <c r="R159" s="64"/>
      <c r="S159" s="64"/>
    </row>
    <row r="160" spans="1:19" s="70" customFormat="1">
      <c r="A160" s="143">
        <v>149</v>
      </c>
      <c r="B160" s="144"/>
      <c r="C160" s="144"/>
      <c r="D160" s="144"/>
      <c r="E160" s="146"/>
      <c r="F160" s="16" t="str">
        <f t="shared" si="11"/>
        <v/>
      </c>
      <c r="G160" s="143"/>
      <c r="I160" s="71"/>
      <c r="J160" s="64"/>
      <c r="K160"/>
      <c r="L160" s="64"/>
      <c r="M160" s="64"/>
      <c r="N160" s="64"/>
      <c r="O160" s="64"/>
      <c r="P160" s="64"/>
      <c r="Q160" s="64"/>
      <c r="R160" s="64"/>
      <c r="S160" s="64"/>
    </row>
    <row r="161" spans="1:19" s="70" customFormat="1">
      <c r="A161" s="143">
        <v>150</v>
      </c>
      <c r="B161" s="144"/>
      <c r="C161" s="144"/>
      <c r="D161" s="144"/>
      <c r="E161" s="146"/>
      <c r="F161" s="16" t="str">
        <f t="shared" si="11"/>
        <v/>
      </c>
      <c r="G161" s="143"/>
      <c r="I161" s="71"/>
      <c r="J161" s="64"/>
      <c r="K161"/>
      <c r="L161" s="64"/>
      <c r="M161" s="64"/>
      <c r="N161" s="64"/>
      <c r="O161" s="64"/>
      <c r="P161" s="64"/>
      <c r="Q161" s="64"/>
      <c r="R161" s="64"/>
      <c r="S161" s="64"/>
    </row>
    <row r="162" spans="1:19" s="70" customFormat="1">
      <c r="A162" s="143">
        <v>151</v>
      </c>
      <c r="B162" s="144"/>
      <c r="C162" s="144"/>
      <c r="D162" s="144"/>
      <c r="E162" s="146"/>
      <c r="F162" s="16" t="str">
        <f t="shared" si="11"/>
        <v/>
      </c>
      <c r="G162" s="143"/>
      <c r="I162" s="71"/>
      <c r="J162" s="64"/>
      <c r="K162"/>
      <c r="L162" s="64"/>
      <c r="M162" s="64"/>
      <c r="N162" s="64"/>
      <c r="O162" s="64"/>
      <c r="P162" s="64"/>
      <c r="Q162" s="64"/>
      <c r="R162" s="64"/>
      <c r="S162" s="64"/>
    </row>
    <row r="163" spans="1:19" s="70" customFormat="1">
      <c r="A163" s="143">
        <v>152</v>
      </c>
      <c r="B163" s="144"/>
      <c r="C163" s="144"/>
      <c r="D163" s="144"/>
      <c r="E163" s="146"/>
      <c r="F163" s="16" t="str">
        <f t="shared" si="11"/>
        <v/>
      </c>
      <c r="G163" s="143"/>
      <c r="I163" s="71"/>
      <c r="J163" s="64"/>
      <c r="K163"/>
      <c r="L163" s="64"/>
      <c r="M163" s="64"/>
      <c r="N163" s="64"/>
      <c r="O163" s="64"/>
      <c r="P163" s="64"/>
      <c r="Q163" s="64"/>
      <c r="R163" s="64"/>
      <c r="S163" s="64"/>
    </row>
    <row r="164" spans="1:19" s="70" customFormat="1">
      <c r="A164" s="143">
        <v>153</v>
      </c>
      <c r="B164" s="144"/>
      <c r="C164" s="144"/>
      <c r="D164" s="144"/>
      <c r="E164" s="146"/>
      <c r="F164" s="16" t="str">
        <f t="shared" si="11"/>
        <v/>
      </c>
      <c r="G164" s="143"/>
      <c r="I164" s="71"/>
      <c r="J164" s="64"/>
      <c r="K164"/>
      <c r="L164" s="64"/>
      <c r="M164" s="64"/>
      <c r="N164" s="64"/>
      <c r="O164" s="64"/>
      <c r="P164" s="64"/>
      <c r="Q164" s="64"/>
      <c r="R164" s="64"/>
      <c r="S164" s="64"/>
    </row>
    <row r="165" spans="1:19" s="70" customFormat="1">
      <c r="A165" s="143">
        <v>154</v>
      </c>
      <c r="B165" s="144"/>
      <c r="C165" s="144"/>
      <c r="D165" s="144"/>
      <c r="E165" s="146"/>
      <c r="F165" s="16" t="str">
        <f t="shared" si="11"/>
        <v/>
      </c>
      <c r="G165" s="143"/>
      <c r="I165" s="71"/>
      <c r="J165" s="64"/>
      <c r="K165"/>
      <c r="L165" s="64"/>
      <c r="M165" s="64"/>
      <c r="N165" s="64"/>
      <c r="O165" s="64"/>
      <c r="P165" s="64"/>
      <c r="Q165" s="64"/>
      <c r="R165" s="64"/>
      <c r="S165" s="64"/>
    </row>
    <row r="166" spans="1:19" s="70" customFormat="1">
      <c r="A166" s="143">
        <v>155</v>
      </c>
      <c r="B166" s="144"/>
      <c r="C166" s="144"/>
      <c r="D166" s="144"/>
      <c r="E166" s="146"/>
      <c r="F166" s="16" t="str">
        <f t="shared" si="11"/>
        <v/>
      </c>
      <c r="G166" s="143"/>
      <c r="I166" s="71"/>
      <c r="J166" s="64"/>
      <c r="K166"/>
      <c r="L166" s="64"/>
      <c r="M166" s="64"/>
      <c r="N166" s="64"/>
      <c r="O166" s="64"/>
      <c r="P166" s="64"/>
      <c r="Q166" s="64"/>
      <c r="R166" s="64"/>
      <c r="S166" s="64"/>
    </row>
    <row r="167" spans="1:19" s="70" customFormat="1">
      <c r="A167" s="143">
        <v>156</v>
      </c>
      <c r="B167" s="144"/>
      <c r="C167" s="144"/>
      <c r="D167" s="144"/>
      <c r="E167" s="146"/>
      <c r="F167" s="16" t="str">
        <f t="shared" si="11"/>
        <v/>
      </c>
      <c r="G167" s="143"/>
      <c r="I167" s="71"/>
      <c r="J167" s="64"/>
      <c r="K167"/>
      <c r="L167" s="64"/>
      <c r="M167" s="64"/>
      <c r="N167" s="64"/>
      <c r="O167" s="64"/>
      <c r="P167" s="64"/>
      <c r="Q167" s="64"/>
      <c r="R167" s="64"/>
      <c r="S167" s="64"/>
    </row>
    <row r="168" spans="1:19" s="70" customFormat="1">
      <c r="A168" s="143">
        <v>157</v>
      </c>
      <c r="B168" s="144"/>
      <c r="C168" s="144"/>
      <c r="D168" s="144"/>
      <c r="E168" s="146"/>
      <c r="F168" s="16" t="str">
        <f t="shared" si="11"/>
        <v/>
      </c>
      <c r="G168" s="143"/>
      <c r="I168" s="71"/>
      <c r="J168" s="64"/>
      <c r="K168"/>
      <c r="L168" s="64"/>
      <c r="M168" s="64"/>
      <c r="N168" s="64"/>
      <c r="O168" s="64"/>
      <c r="P168" s="64"/>
      <c r="Q168" s="64"/>
      <c r="R168" s="64"/>
      <c r="S168" s="64"/>
    </row>
    <row r="169" spans="1:19" s="70" customFormat="1">
      <c r="A169" s="143">
        <v>158</v>
      </c>
      <c r="B169" s="144"/>
      <c r="C169" s="144"/>
      <c r="D169" s="144"/>
      <c r="E169" s="146"/>
      <c r="F169" s="16" t="str">
        <f t="shared" si="11"/>
        <v/>
      </c>
      <c r="G169" s="143"/>
      <c r="I169" s="71"/>
      <c r="J169" s="64"/>
      <c r="K169"/>
      <c r="L169" s="64"/>
      <c r="M169" s="64"/>
      <c r="N169" s="64"/>
      <c r="O169" s="64"/>
      <c r="P169" s="64"/>
      <c r="Q169" s="64"/>
      <c r="R169" s="64"/>
      <c r="S169" s="64"/>
    </row>
    <row r="170" spans="1:19" s="70" customFormat="1">
      <c r="A170" s="143">
        <v>159</v>
      </c>
      <c r="B170" s="144"/>
      <c r="C170" s="144"/>
      <c r="D170" s="144"/>
      <c r="E170" s="146"/>
      <c r="F170" s="16" t="str">
        <f t="shared" si="11"/>
        <v/>
      </c>
      <c r="G170" s="143"/>
      <c r="I170" s="71"/>
      <c r="J170" s="64"/>
      <c r="K170"/>
      <c r="L170" s="64"/>
      <c r="M170" s="64"/>
      <c r="N170" s="64"/>
      <c r="O170" s="64"/>
      <c r="P170" s="64"/>
      <c r="Q170" s="64"/>
      <c r="R170" s="64"/>
      <c r="S170" s="64"/>
    </row>
    <row r="171" spans="1:19" s="70" customFormat="1">
      <c r="A171" s="143">
        <v>160</v>
      </c>
      <c r="B171" s="144"/>
      <c r="C171" s="144"/>
      <c r="D171" s="144"/>
      <c r="E171" s="146"/>
      <c r="F171" s="16" t="str">
        <f t="shared" si="11"/>
        <v/>
      </c>
      <c r="G171" s="143"/>
      <c r="I171" s="71"/>
      <c r="J171" s="64"/>
      <c r="K171"/>
      <c r="L171" s="64"/>
      <c r="M171" s="64"/>
      <c r="N171" s="64"/>
      <c r="O171" s="64"/>
      <c r="P171" s="64"/>
      <c r="Q171" s="64"/>
      <c r="R171" s="64"/>
      <c r="S171" s="64"/>
    </row>
    <row r="172" spans="1:19" s="70" customFormat="1">
      <c r="A172" s="143">
        <v>161</v>
      </c>
      <c r="B172" s="144"/>
      <c r="C172" s="144"/>
      <c r="D172" s="144"/>
      <c r="E172" s="146"/>
      <c r="F172" s="16" t="str">
        <f t="shared" si="11"/>
        <v/>
      </c>
      <c r="G172" s="143"/>
      <c r="I172" s="71"/>
      <c r="J172" s="64"/>
      <c r="K172"/>
      <c r="L172" s="64"/>
      <c r="M172" s="64"/>
      <c r="N172" s="64"/>
      <c r="O172" s="64"/>
      <c r="P172" s="64"/>
      <c r="Q172" s="64"/>
      <c r="R172" s="64"/>
      <c r="S172" s="64"/>
    </row>
    <row r="173" spans="1:19" s="70" customFormat="1">
      <c r="A173" s="143">
        <v>162</v>
      </c>
      <c r="B173" s="144"/>
      <c r="C173" s="144"/>
      <c r="D173" s="144"/>
      <c r="E173" s="146"/>
      <c r="F173" s="16" t="str">
        <f t="shared" si="11"/>
        <v/>
      </c>
      <c r="G173" s="143"/>
      <c r="I173" s="71"/>
      <c r="J173" s="64"/>
      <c r="K173"/>
      <c r="L173" s="64"/>
      <c r="M173" s="64"/>
      <c r="N173" s="64"/>
      <c r="O173" s="64"/>
      <c r="P173" s="64"/>
      <c r="Q173" s="64"/>
      <c r="R173" s="64"/>
      <c r="S173" s="64"/>
    </row>
    <row r="174" spans="1:19" s="70" customFormat="1">
      <c r="A174" s="143">
        <v>163</v>
      </c>
      <c r="B174" s="144"/>
      <c r="C174" s="144"/>
      <c r="D174" s="144"/>
      <c r="E174" s="146"/>
      <c r="F174" s="16" t="str">
        <f t="shared" si="11"/>
        <v/>
      </c>
      <c r="G174" s="143"/>
      <c r="I174" s="71"/>
      <c r="J174" s="64"/>
      <c r="K174"/>
      <c r="L174" s="64"/>
      <c r="M174" s="64"/>
      <c r="N174" s="64"/>
      <c r="O174" s="64"/>
      <c r="P174" s="64"/>
      <c r="Q174" s="64"/>
      <c r="R174" s="64"/>
      <c r="S174" s="64"/>
    </row>
    <row r="175" spans="1:19" s="70" customFormat="1">
      <c r="A175" s="143">
        <v>164</v>
      </c>
      <c r="B175" s="144"/>
      <c r="C175" s="144"/>
      <c r="D175" s="144"/>
      <c r="E175" s="146"/>
      <c r="F175" s="16" t="str">
        <f t="shared" si="11"/>
        <v/>
      </c>
      <c r="G175" s="143"/>
      <c r="I175" s="71"/>
      <c r="J175" s="64"/>
      <c r="K175"/>
      <c r="L175" s="64"/>
      <c r="M175" s="64"/>
      <c r="N175" s="64"/>
      <c r="O175" s="64"/>
      <c r="P175" s="64"/>
      <c r="Q175" s="64"/>
      <c r="R175" s="64"/>
      <c r="S175" s="64"/>
    </row>
    <row r="176" spans="1:19" s="70" customFormat="1">
      <c r="A176" s="143">
        <v>165</v>
      </c>
      <c r="B176" s="144"/>
      <c r="C176" s="144"/>
      <c r="D176" s="144"/>
      <c r="E176" s="146"/>
      <c r="F176" s="16" t="str">
        <f t="shared" si="11"/>
        <v/>
      </c>
      <c r="G176" s="143"/>
      <c r="I176" s="71"/>
      <c r="J176" s="64"/>
      <c r="K176"/>
      <c r="L176" s="64"/>
      <c r="M176" s="64"/>
      <c r="N176" s="64"/>
      <c r="O176" s="64"/>
      <c r="P176" s="64"/>
      <c r="Q176" s="64"/>
      <c r="R176" s="64"/>
      <c r="S176" s="64"/>
    </row>
    <row r="177" spans="1:19" s="70" customFormat="1">
      <c r="A177" s="143">
        <v>166</v>
      </c>
      <c r="B177" s="144"/>
      <c r="C177" s="144"/>
      <c r="D177" s="144"/>
      <c r="E177" s="146"/>
      <c r="F177" s="16" t="str">
        <f t="shared" si="11"/>
        <v/>
      </c>
      <c r="G177" s="143"/>
      <c r="I177" s="71"/>
      <c r="J177" s="64"/>
      <c r="K177"/>
      <c r="L177" s="64"/>
      <c r="M177" s="64"/>
      <c r="N177" s="64"/>
      <c r="O177" s="64"/>
      <c r="P177" s="64"/>
      <c r="Q177" s="64"/>
      <c r="R177" s="64"/>
      <c r="S177" s="64"/>
    </row>
    <row r="178" spans="1:19" s="70" customFormat="1">
      <c r="A178" s="143">
        <v>167</v>
      </c>
      <c r="B178" s="144"/>
      <c r="C178" s="144"/>
      <c r="D178" s="144"/>
      <c r="E178" s="146"/>
      <c r="F178" s="16" t="str">
        <f t="shared" si="11"/>
        <v/>
      </c>
      <c r="G178" s="143"/>
      <c r="I178" s="71"/>
      <c r="J178" s="64"/>
      <c r="K178"/>
      <c r="L178" s="64"/>
      <c r="M178" s="64"/>
      <c r="N178" s="64"/>
      <c r="O178" s="64"/>
      <c r="P178" s="64"/>
      <c r="Q178" s="64"/>
      <c r="R178" s="64"/>
      <c r="S178" s="64"/>
    </row>
    <row r="179" spans="1:19" s="70" customFormat="1">
      <c r="A179" s="143">
        <v>168</v>
      </c>
      <c r="B179" s="144"/>
      <c r="C179" s="144"/>
      <c r="D179" s="144"/>
      <c r="E179" s="146"/>
      <c r="F179" s="16" t="str">
        <f t="shared" si="11"/>
        <v/>
      </c>
      <c r="G179" s="143"/>
      <c r="I179" s="71"/>
      <c r="J179" s="64"/>
      <c r="K179"/>
      <c r="L179" s="64"/>
      <c r="M179" s="64"/>
      <c r="N179" s="64"/>
      <c r="O179" s="64"/>
      <c r="P179" s="64"/>
      <c r="Q179" s="64"/>
      <c r="R179" s="64"/>
      <c r="S179" s="64"/>
    </row>
    <row r="180" spans="1:19" s="70" customFormat="1">
      <c r="A180" s="143">
        <v>169</v>
      </c>
      <c r="B180" s="144"/>
      <c r="C180" s="144"/>
      <c r="D180" s="144"/>
      <c r="E180" s="146"/>
      <c r="F180" s="16" t="str">
        <f t="shared" si="11"/>
        <v/>
      </c>
      <c r="G180" s="143"/>
      <c r="I180" s="71"/>
      <c r="J180" s="64"/>
      <c r="K180"/>
      <c r="L180" s="64"/>
      <c r="M180" s="64"/>
      <c r="N180" s="64"/>
      <c r="O180" s="64"/>
      <c r="P180" s="64"/>
      <c r="Q180" s="64"/>
      <c r="R180" s="64"/>
      <c r="S180" s="64"/>
    </row>
    <row r="181" spans="1:19" s="70" customFormat="1">
      <c r="A181" s="143">
        <v>170</v>
      </c>
      <c r="B181" s="144"/>
      <c r="C181" s="144"/>
      <c r="D181" s="144"/>
      <c r="E181" s="146"/>
      <c r="F181" s="16" t="str">
        <f t="shared" si="11"/>
        <v/>
      </c>
      <c r="G181" s="143"/>
      <c r="I181" s="71"/>
      <c r="J181" s="64"/>
      <c r="K181"/>
      <c r="L181" s="64"/>
      <c r="M181" s="64"/>
      <c r="N181" s="64"/>
      <c r="O181" s="64"/>
      <c r="P181" s="64"/>
      <c r="Q181" s="64"/>
      <c r="R181" s="64"/>
      <c r="S181" s="64"/>
    </row>
    <row r="182" spans="1:19" s="70" customFormat="1">
      <c r="A182" s="143">
        <v>171</v>
      </c>
      <c r="B182" s="144"/>
      <c r="C182" s="144"/>
      <c r="D182" s="144"/>
      <c r="E182" s="146"/>
      <c r="F182" s="16" t="str">
        <f t="shared" si="11"/>
        <v/>
      </c>
      <c r="G182" s="143"/>
      <c r="I182" s="71"/>
      <c r="J182" s="64"/>
      <c r="K182"/>
      <c r="L182" s="64"/>
      <c r="M182" s="64"/>
      <c r="N182" s="64"/>
      <c r="O182" s="64"/>
      <c r="P182" s="64"/>
      <c r="Q182" s="64"/>
      <c r="R182" s="64"/>
      <c r="S182" s="64"/>
    </row>
    <row r="183" spans="1:19" s="70" customFormat="1">
      <c r="A183" s="143">
        <v>172</v>
      </c>
      <c r="B183" s="144"/>
      <c r="C183" s="144"/>
      <c r="D183" s="144"/>
      <c r="E183" s="146"/>
      <c r="F183" s="16" t="str">
        <f t="shared" si="11"/>
        <v/>
      </c>
      <c r="G183" s="143"/>
      <c r="I183" s="71"/>
      <c r="J183" s="64"/>
      <c r="K183"/>
      <c r="L183" s="64"/>
      <c r="M183" s="64"/>
      <c r="N183" s="64"/>
      <c r="O183" s="64"/>
      <c r="P183" s="64"/>
      <c r="Q183" s="64"/>
      <c r="R183" s="64"/>
      <c r="S183" s="64"/>
    </row>
    <row r="184" spans="1:19" s="70" customFormat="1">
      <c r="A184" s="143">
        <v>173</v>
      </c>
      <c r="B184" s="144"/>
      <c r="C184" s="144"/>
      <c r="D184" s="144"/>
      <c r="E184" s="146"/>
      <c r="F184" s="16" t="str">
        <f t="shared" si="11"/>
        <v/>
      </c>
      <c r="G184" s="143"/>
      <c r="I184" s="71"/>
      <c r="J184" s="64"/>
      <c r="K184"/>
      <c r="L184" s="64"/>
      <c r="M184" s="64"/>
      <c r="N184" s="64"/>
      <c r="O184" s="64"/>
      <c r="P184" s="64"/>
      <c r="Q184" s="64"/>
      <c r="R184" s="64"/>
      <c r="S184" s="64"/>
    </row>
    <row r="185" spans="1:19" s="70" customFormat="1">
      <c r="A185" s="143">
        <v>174</v>
      </c>
      <c r="B185" s="144"/>
      <c r="C185" s="144"/>
      <c r="D185" s="144"/>
      <c r="E185" s="146"/>
      <c r="F185" s="16" t="str">
        <f t="shared" si="11"/>
        <v/>
      </c>
      <c r="G185" s="143"/>
      <c r="I185" s="71"/>
      <c r="J185" s="64"/>
      <c r="K185"/>
      <c r="L185" s="64"/>
      <c r="M185" s="64"/>
      <c r="N185" s="64"/>
      <c r="O185" s="64"/>
      <c r="P185" s="64"/>
      <c r="Q185" s="64"/>
      <c r="R185" s="64"/>
      <c r="S185" s="64"/>
    </row>
    <row r="186" spans="1:19" s="70" customFormat="1">
      <c r="A186" s="143">
        <v>175</v>
      </c>
      <c r="B186" s="144"/>
      <c r="C186" s="144"/>
      <c r="D186" s="144"/>
      <c r="E186" s="146"/>
      <c r="F186" s="16" t="str">
        <f t="shared" si="11"/>
        <v/>
      </c>
      <c r="G186" s="143"/>
      <c r="I186" s="71"/>
      <c r="J186" s="64"/>
      <c r="K186"/>
      <c r="L186" s="64"/>
      <c r="M186" s="64"/>
      <c r="N186" s="64"/>
      <c r="O186" s="64"/>
      <c r="P186" s="64"/>
      <c r="Q186" s="64"/>
      <c r="R186" s="64"/>
      <c r="S186" s="64"/>
    </row>
    <row r="187" spans="1:19" s="70" customFormat="1">
      <c r="A187" s="143">
        <v>176</v>
      </c>
      <c r="B187" s="144"/>
      <c r="C187" s="144"/>
      <c r="D187" s="144"/>
      <c r="E187" s="146"/>
      <c r="F187" s="16" t="str">
        <f t="shared" si="11"/>
        <v/>
      </c>
      <c r="G187" s="143"/>
      <c r="I187" s="71"/>
      <c r="J187" s="64"/>
      <c r="K187"/>
      <c r="L187" s="64"/>
      <c r="M187" s="64"/>
      <c r="N187" s="64"/>
      <c r="O187" s="64"/>
      <c r="P187" s="64"/>
      <c r="Q187" s="64"/>
      <c r="R187" s="64"/>
      <c r="S187" s="64"/>
    </row>
    <row r="188" spans="1:19" s="70" customFormat="1">
      <c r="A188" s="143">
        <v>177</v>
      </c>
      <c r="B188" s="144"/>
      <c r="C188" s="144"/>
      <c r="D188" s="144"/>
      <c r="E188" s="146"/>
      <c r="F188" s="16" t="str">
        <f t="shared" si="11"/>
        <v/>
      </c>
      <c r="G188" s="143"/>
      <c r="I188" s="71"/>
      <c r="J188" s="64"/>
      <c r="K188"/>
      <c r="L188" s="64"/>
      <c r="M188" s="64"/>
      <c r="N188" s="64"/>
      <c r="O188" s="64"/>
      <c r="P188" s="64"/>
      <c r="Q188" s="64"/>
      <c r="R188" s="64"/>
      <c r="S188" s="64"/>
    </row>
    <row r="189" spans="1:19" s="70" customFormat="1">
      <c r="A189" s="143">
        <v>178</v>
      </c>
      <c r="B189" s="144"/>
      <c r="C189" s="144"/>
      <c r="D189" s="144"/>
      <c r="E189" s="146"/>
      <c r="F189" s="16" t="str">
        <f t="shared" si="11"/>
        <v/>
      </c>
      <c r="G189" s="143"/>
      <c r="I189" s="71"/>
      <c r="J189" s="64"/>
      <c r="K189"/>
      <c r="L189" s="64"/>
      <c r="M189" s="64"/>
      <c r="N189" s="64"/>
      <c r="O189" s="64"/>
      <c r="P189" s="64"/>
      <c r="Q189" s="64"/>
      <c r="R189" s="64"/>
      <c r="S189" s="64"/>
    </row>
    <row r="190" spans="1:19" s="70" customFormat="1">
      <c r="A190" s="143">
        <v>179</v>
      </c>
      <c r="B190" s="144"/>
      <c r="C190" s="144"/>
      <c r="D190" s="144"/>
      <c r="E190" s="146"/>
      <c r="F190" s="16" t="str">
        <f t="shared" si="11"/>
        <v/>
      </c>
      <c r="G190" s="143"/>
      <c r="I190" s="71"/>
      <c r="J190" s="64"/>
      <c r="K190"/>
      <c r="L190" s="64"/>
      <c r="M190" s="64"/>
      <c r="N190" s="64"/>
      <c r="O190" s="64"/>
      <c r="P190" s="64"/>
      <c r="Q190" s="64"/>
      <c r="R190" s="64"/>
      <c r="S190" s="64"/>
    </row>
    <row r="191" spans="1:19" s="70" customFormat="1">
      <c r="A191" s="143">
        <v>180</v>
      </c>
      <c r="B191" s="144"/>
      <c r="C191" s="144"/>
      <c r="D191" s="144"/>
      <c r="E191" s="146"/>
      <c r="F191" s="16" t="str">
        <f t="shared" si="11"/>
        <v/>
      </c>
      <c r="G191" s="143"/>
      <c r="I191" s="71"/>
      <c r="J191" s="64"/>
      <c r="K191"/>
      <c r="L191" s="64"/>
      <c r="M191" s="64"/>
      <c r="N191" s="64"/>
      <c r="O191" s="64"/>
      <c r="P191" s="64"/>
      <c r="Q191" s="64"/>
      <c r="R191" s="64"/>
      <c r="S191" s="64"/>
    </row>
    <row r="192" spans="1:19" s="70" customFormat="1">
      <c r="A192" s="143">
        <v>181</v>
      </c>
      <c r="B192" s="144"/>
      <c r="C192" s="144"/>
      <c r="D192" s="144"/>
      <c r="E192" s="146"/>
      <c r="F192" s="16" t="str">
        <f t="shared" si="11"/>
        <v/>
      </c>
      <c r="G192" s="143"/>
      <c r="I192" s="71"/>
      <c r="J192" s="64"/>
      <c r="K192"/>
      <c r="L192" s="64"/>
      <c r="M192" s="64"/>
      <c r="N192" s="64"/>
      <c r="O192" s="64"/>
      <c r="P192" s="64"/>
      <c r="Q192" s="64"/>
      <c r="R192" s="64"/>
      <c r="S192" s="64"/>
    </row>
    <row r="193" spans="1:19" s="70" customFormat="1">
      <c r="A193" s="143">
        <v>182</v>
      </c>
      <c r="B193" s="144"/>
      <c r="C193" s="144"/>
      <c r="D193" s="144"/>
      <c r="E193" s="146"/>
      <c r="F193" s="16" t="str">
        <f t="shared" si="11"/>
        <v/>
      </c>
      <c r="G193" s="143"/>
      <c r="I193" s="71"/>
      <c r="J193" s="64"/>
      <c r="K193"/>
      <c r="L193" s="64"/>
      <c r="M193" s="64"/>
      <c r="N193" s="64"/>
      <c r="O193" s="64"/>
      <c r="P193" s="64"/>
      <c r="Q193" s="64"/>
      <c r="R193" s="64"/>
      <c r="S193" s="64"/>
    </row>
    <row r="194" spans="1:19" s="70" customFormat="1">
      <c r="A194" s="143">
        <v>183</v>
      </c>
      <c r="B194" s="144"/>
      <c r="C194" s="144"/>
      <c r="D194" s="144"/>
      <c r="E194" s="146"/>
      <c r="F194" s="16" t="str">
        <f t="shared" si="11"/>
        <v/>
      </c>
      <c r="G194" s="143"/>
      <c r="I194" s="71"/>
      <c r="J194" s="64"/>
      <c r="K194"/>
      <c r="L194" s="64"/>
      <c r="M194" s="64"/>
      <c r="N194" s="64"/>
      <c r="O194" s="64"/>
      <c r="P194" s="64"/>
      <c r="Q194" s="64"/>
      <c r="R194" s="64"/>
      <c r="S194" s="64"/>
    </row>
    <row r="195" spans="1:19" s="70" customFormat="1">
      <c r="A195" s="143">
        <v>184</v>
      </c>
      <c r="B195" s="144"/>
      <c r="C195" s="144"/>
      <c r="D195" s="144"/>
      <c r="E195" s="146"/>
      <c r="F195" s="16" t="str">
        <f t="shared" si="11"/>
        <v/>
      </c>
      <c r="G195" s="143"/>
      <c r="I195" s="71"/>
      <c r="J195" s="64"/>
      <c r="K195"/>
      <c r="L195" s="64"/>
      <c r="M195" s="64"/>
      <c r="N195" s="64"/>
      <c r="O195" s="64"/>
      <c r="P195" s="64"/>
      <c r="Q195" s="64"/>
      <c r="R195" s="64"/>
      <c r="S195" s="64"/>
    </row>
    <row r="196" spans="1:19" s="70" customFormat="1">
      <c r="A196" s="143">
        <v>185</v>
      </c>
      <c r="B196" s="144"/>
      <c r="C196" s="144"/>
      <c r="D196" s="144"/>
      <c r="E196" s="146"/>
      <c r="F196" s="16" t="str">
        <f t="shared" si="11"/>
        <v/>
      </c>
      <c r="G196" s="143"/>
      <c r="I196" s="71"/>
      <c r="J196" s="64"/>
      <c r="K196"/>
      <c r="L196" s="64"/>
      <c r="M196" s="64"/>
      <c r="N196" s="64"/>
      <c r="O196" s="64"/>
      <c r="P196" s="64"/>
      <c r="Q196" s="64"/>
      <c r="R196" s="64"/>
      <c r="S196" s="64"/>
    </row>
    <row r="197" spans="1:19" s="70" customFormat="1">
      <c r="A197" s="143">
        <v>186</v>
      </c>
      <c r="B197" s="144"/>
      <c r="C197" s="144"/>
      <c r="D197" s="144"/>
      <c r="E197" s="146"/>
      <c r="F197" s="16" t="str">
        <f t="shared" si="11"/>
        <v/>
      </c>
      <c r="G197" s="143"/>
      <c r="I197" s="71"/>
      <c r="J197" s="64"/>
      <c r="K197"/>
      <c r="L197" s="64"/>
      <c r="M197" s="64"/>
      <c r="N197" s="64"/>
      <c r="O197" s="64"/>
      <c r="P197" s="64"/>
      <c r="Q197" s="64"/>
      <c r="R197" s="64"/>
      <c r="S197" s="64"/>
    </row>
    <row r="198" spans="1:19" s="70" customFormat="1">
      <c r="A198" s="143">
        <v>187</v>
      </c>
      <c r="B198" s="144"/>
      <c r="C198" s="144"/>
      <c r="D198" s="144"/>
      <c r="E198" s="146"/>
      <c r="F198" s="16" t="str">
        <f t="shared" si="11"/>
        <v/>
      </c>
      <c r="G198" s="143"/>
      <c r="I198" s="71"/>
      <c r="J198" s="64"/>
      <c r="K198"/>
      <c r="L198" s="64"/>
      <c r="M198" s="64"/>
      <c r="N198" s="64"/>
      <c r="O198" s="64"/>
      <c r="P198" s="64"/>
      <c r="Q198" s="64"/>
      <c r="R198" s="64"/>
      <c r="S198" s="64"/>
    </row>
    <row r="199" spans="1:19" s="70" customFormat="1">
      <c r="A199" s="143">
        <v>188</v>
      </c>
      <c r="B199" s="144"/>
      <c r="C199" s="144"/>
      <c r="D199" s="144"/>
      <c r="E199" s="146"/>
      <c r="F199" s="16" t="str">
        <f t="shared" si="11"/>
        <v/>
      </c>
      <c r="G199" s="143"/>
      <c r="I199" s="71"/>
      <c r="J199" s="64"/>
      <c r="K199"/>
      <c r="L199" s="64"/>
      <c r="M199" s="64"/>
      <c r="N199" s="64"/>
      <c r="O199" s="64"/>
      <c r="P199" s="64"/>
      <c r="Q199" s="64"/>
      <c r="R199" s="64"/>
      <c r="S199" s="64"/>
    </row>
    <row r="200" spans="1:19" s="70" customFormat="1">
      <c r="A200" s="143">
        <v>189</v>
      </c>
      <c r="B200" s="144"/>
      <c r="C200" s="144"/>
      <c r="D200" s="144"/>
      <c r="E200" s="146"/>
      <c r="F200" s="16" t="str">
        <f t="shared" si="11"/>
        <v/>
      </c>
      <c r="G200" s="143"/>
      <c r="I200" s="71"/>
      <c r="J200" s="64"/>
      <c r="K200"/>
      <c r="L200" s="64"/>
      <c r="M200" s="64"/>
      <c r="N200" s="64"/>
      <c r="O200" s="64"/>
      <c r="P200" s="64"/>
      <c r="Q200" s="64"/>
      <c r="R200" s="64"/>
      <c r="S200" s="64"/>
    </row>
    <row r="201" spans="1:19" s="70" customFormat="1">
      <c r="A201" s="143">
        <v>190</v>
      </c>
      <c r="B201" s="144"/>
      <c r="C201" s="144"/>
      <c r="D201" s="144"/>
      <c r="E201" s="146"/>
      <c r="F201" s="16" t="str">
        <f t="shared" si="11"/>
        <v/>
      </c>
      <c r="G201" s="143"/>
      <c r="I201" s="71"/>
      <c r="J201" s="64"/>
      <c r="K201"/>
      <c r="L201" s="64"/>
      <c r="M201" s="64"/>
      <c r="N201" s="64"/>
      <c r="O201" s="64"/>
      <c r="P201" s="64"/>
      <c r="Q201" s="64"/>
      <c r="R201" s="64"/>
      <c r="S201" s="64"/>
    </row>
    <row r="202" spans="1:19" s="70" customFormat="1">
      <c r="A202" s="143">
        <v>191</v>
      </c>
      <c r="B202" s="144"/>
      <c r="C202" s="144"/>
      <c r="D202" s="144"/>
      <c r="E202" s="146"/>
      <c r="F202" s="16" t="str">
        <f t="shared" si="11"/>
        <v/>
      </c>
      <c r="G202" s="143"/>
      <c r="I202" s="71"/>
      <c r="J202" s="64"/>
      <c r="K202"/>
      <c r="L202" s="64"/>
      <c r="M202" s="64"/>
      <c r="N202" s="64"/>
      <c r="O202" s="64"/>
      <c r="P202" s="64"/>
      <c r="Q202" s="64"/>
      <c r="R202" s="64"/>
      <c r="S202" s="64"/>
    </row>
    <row r="203" spans="1:19" s="70" customFormat="1">
      <c r="A203" s="143">
        <v>192</v>
      </c>
      <c r="B203" s="144"/>
      <c r="C203" s="144"/>
      <c r="D203" s="144"/>
      <c r="E203" s="146"/>
      <c r="F203" s="16" t="str">
        <f t="shared" si="11"/>
        <v/>
      </c>
      <c r="G203" s="143"/>
      <c r="I203" s="71"/>
      <c r="J203" s="64"/>
      <c r="K203"/>
      <c r="L203" s="64"/>
      <c r="M203" s="64"/>
      <c r="N203" s="64"/>
      <c r="O203" s="64"/>
      <c r="P203" s="64"/>
      <c r="Q203" s="64"/>
      <c r="R203" s="64"/>
      <c r="S203" s="64"/>
    </row>
    <row r="204" spans="1:19" s="70" customFormat="1">
      <c r="A204" s="143">
        <v>193</v>
      </c>
      <c r="B204" s="144"/>
      <c r="C204" s="144"/>
      <c r="D204" s="144"/>
      <c r="E204" s="146"/>
      <c r="F204" s="16" t="str">
        <f t="shared" ref="F204:F261" si="12">IF(OR($B204="",$C204="",$E204&lt;an_initial,$E204&gt;an_final),"",H204 * (INDEX(i7punctaje, MATCH(C204,i7anvergură,0), MATCH(D204,i7premiu,0) )) )</f>
        <v/>
      </c>
      <c r="G204" s="143"/>
      <c r="I204" s="71"/>
      <c r="J204" s="64"/>
      <c r="K204"/>
      <c r="L204" s="64"/>
      <c r="M204" s="64"/>
      <c r="N204" s="64"/>
      <c r="O204" s="64"/>
      <c r="P204" s="64"/>
      <c r="Q204" s="64"/>
      <c r="R204" s="64"/>
      <c r="S204" s="64"/>
    </row>
    <row r="205" spans="1:19" s="70" customFormat="1">
      <c r="A205" s="143">
        <v>194</v>
      </c>
      <c r="B205" s="144"/>
      <c r="C205" s="144"/>
      <c r="D205" s="144"/>
      <c r="E205" s="146"/>
      <c r="F205" s="16" t="str">
        <f t="shared" si="12"/>
        <v/>
      </c>
      <c r="G205" s="143"/>
      <c r="I205" s="71"/>
      <c r="J205" s="64"/>
      <c r="K205"/>
      <c r="L205" s="64"/>
      <c r="M205" s="64"/>
      <c r="N205" s="64"/>
      <c r="O205" s="64"/>
      <c r="P205" s="64"/>
      <c r="Q205" s="64"/>
      <c r="R205" s="64"/>
      <c r="S205" s="64"/>
    </row>
    <row r="206" spans="1:19" s="70" customFormat="1">
      <c r="A206" s="143">
        <v>195</v>
      </c>
      <c r="B206" s="144"/>
      <c r="C206" s="144"/>
      <c r="D206" s="144"/>
      <c r="E206" s="146"/>
      <c r="F206" s="16" t="str">
        <f t="shared" si="12"/>
        <v/>
      </c>
      <c r="G206" s="143"/>
      <c r="I206" s="71"/>
      <c r="J206" s="64"/>
      <c r="K206"/>
      <c r="L206" s="64"/>
      <c r="M206" s="64"/>
      <c r="N206" s="64"/>
      <c r="O206" s="64"/>
      <c r="P206" s="64"/>
      <c r="Q206" s="64"/>
      <c r="R206" s="64"/>
      <c r="S206" s="64"/>
    </row>
    <row r="207" spans="1:19" s="70" customFormat="1">
      <c r="A207" s="143">
        <v>196</v>
      </c>
      <c r="B207" s="144"/>
      <c r="C207" s="144"/>
      <c r="D207" s="144"/>
      <c r="E207" s="146"/>
      <c r="F207" s="16" t="str">
        <f t="shared" si="12"/>
        <v/>
      </c>
      <c r="G207" s="143"/>
      <c r="I207" s="71"/>
      <c r="J207" s="64"/>
      <c r="K207"/>
      <c r="L207" s="64"/>
      <c r="M207" s="64"/>
      <c r="N207" s="64"/>
      <c r="O207" s="64"/>
      <c r="P207" s="64"/>
      <c r="Q207" s="64"/>
      <c r="R207" s="64"/>
      <c r="S207" s="64"/>
    </row>
    <row r="208" spans="1:19" s="70" customFormat="1">
      <c r="A208" s="143">
        <v>197</v>
      </c>
      <c r="B208" s="144"/>
      <c r="C208" s="144"/>
      <c r="D208" s="144"/>
      <c r="E208" s="146"/>
      <c r="F208" s="16" t="str">
        <f t="shared" si="12"/>
        <v/>
      </c>
      <c r="G208" s="143"/>
      <c r="I208" s="71"/>
      <c r="J208" s="64"/>
      <c r="K208"/>
      <c r="L208" s="64"/>
      <c r="M208" s="64"/>
      <c r="N208" s="64"/>
      <c r="O208" s="64"/>
      <c r="P208" s="64"/>
      <c r="Q208" s="64"/>
      <c r="R208" s="64"/>
      <c r="S208" s="64"/>
    </row>
    <row r="209" spans="1:19" s="70" customFormat="1">
      <c r="A209" s="143">
        <v>198</v>
      </c>
      <c r="B209" s="144"/>
      <c r="C209" s="144"/>
      <c r="D209" s="144"/>
      <c r="E209" s="146"/>
      <c r="F209" s="16" t="str">
        <f t="shared" si="12"/>
        <v/>
      </c>
      <c r="G209" s="143"/>
      <c r="I209" s="71"/>
      <c r="J209" s="64"/>
      <c r="K209"/>
      <c r="L209" s="64"/>
      <c r="M209" s="64"/>
      <c r="N209" s="64"/>
      <c r="O209" s="64"/>
      <c r="P209" s="64"/>
      <c r="Q209" s="64"/>
      <c r="R209" s="64"/>
      <c r="S209" s="64"/>
    </row>
    <row r="210" spans="1:19" s="70" customFormat="1">
      <c r="A210" s="143">
        <v>199</v>
      </c>
      <c r="B210" s="144"/>
      <c r="C210" s="144"/>
      <c r="D210" s="144"/>
      <c r="E210" s="146"/>
      <c r="F210" s="16" t="str">
        <f t="shared" si="12"/>
        <v/>
      </c>
      <c r="G210" s="143"/>
      <c r="I210" s="71"/>
      <c r="J210" s="64"/>
      <c r="K210"/>
      <c r="L210" s="64"/>
      <c r="M210" s="64"/>
      <c r="N210" s="64"/>
      <c r="O210" s="64"/>
      <c r="P210" s="64"/>
      <c r="Q210" s="64"/>
      <c r="R210" s="64"/>
      <c r="S210" s="64"/>
    </row>
    <row r="211" spans="1:19" s="70" customFormat="1">
      <c r="A211" s="143">
        <v>200</v>
      </c>
      <c r="B211" s="144"/>
      <c r="C211" s="144"/>
      <c r="D211" s="144"/>
      <c r="E211" s="146"/>
      <c r="F211" s="16" t="str">
        <f t="shared" si="12"/>
        <v/>
      </c>
      <c r="G211" s="143"/>
      <c r="I211" s="71"/>
      <c r="J211" s="64"/>
      <c r="K211"/>
      <c r="L211" s="64"/>
      <c r="M211" s="64"/>
      <c r="N211" s="64"/>
      <c r="O211" s="64"/>
      <c r="P211" s="64"/>
      <c r="Q211" s="64"/>
      <c r="R211" s="64"/>
      <c r="S211" s="64"/>
    </row>
    <row r="212" spans="1:19" s="70" customFormat="1">
      <c r="A212" s="143">
        <v>201</v>
      </c>
      <c r="B212" s="144"/>
      <c r="C212" s="144"/>
      <c r="D212" s="144"/>
      <c r="E212" s="146"/>
      <c r="F212" s="16" t="str">
        <f t="shared" si="12"/>
        <v/>
      </c>
      <c r="G212" s="143"/>
      <c r="I212" s="71"/>
      <c r="J212" s="64"/>
      <c r="K212"/>
      <c r="L212" s="64"/>
      <c r="M212" s="64"/>
      <c r="N212" s="64"/>
      <c r="O212" s="64"/>
      <c r="P212" s="64"/>
      <c r="Q212" s="64"/>
      <c r="R212" s="64"/>
      <c r="S212" s="64"/>
    </row>
    <row r="213" spans="1:19" s="70" customFormat="1">
      <c r="A213" s="143">
        <v>202</v>
      </c>
      <c r="B213" s="144"/>
      <c r="C213" s="144"/>
      <c r="D213" s="144"/>
      <c r="E213" s="146"/>
      <c r="F213" s="16" t="str">
        <f t="shared" si="12"/>
        <v/>
      </c>
      <c r="G213" s="143"/>
      <c r="I213" s="71"/>
      <c r="J213" s="64"/>
      <c r="K213"/>
      <c r="L213" s="64"/>
      <c r="M213" s="64"/>
      <c r="N213" s="64"/>
      <c r="O213" s="64"/>
      <c r="P213" s="64"/>
      <c r="Q213" s="64"/>
      <c r="R213" s="64"/>
      <c r="S213" s="64"/>
    </row>
    <row r="214" spans="1:19" s="70" customFormat="1">
      <c r="A214" s="143">
        <v>203</v>
      </c>
      <c r="B214" s="144"/>
      <c r="C214" s="144"/>
      <c r="D214" s="144"/>
      <c r="E214" s="146"/>
      <c r="F214" s="16" t="str">
        <f t="shared" si="12"/>
        <v/>
      </c>
      <c r="G214" s="143"/>
      <c r="I214" s="71"/>
      <c r="J214" s="64"/>
      <c r="K214"/>
      <c r="L214" s="64"/>
      <c r="M214" s="64"/>
      <c r="N214" s="64"/>
      <c r="O214" s="64"/>
      <c r="P214" s="64"/>
      <c r="Q214" s="64"/>
      <c r="R214" s="64"/>
      <c r="S214" s="64"/>
    </row>
    <row r="215" spans="1:19" s="70" customFormat="1">
      <c r="A215" s="143">
        <v>204</v>
      </c>
      <c r="B215" s="144"/>
      <c r="C215" s="144"/>
      <c r="D215" s="144"/>
      <c r="E215" s="146"/>
      <c r="F215" s="16" t="str">
        <f t="shared" si="12"/>
        <v/>
      </c>
      <c r="G215" s="143"/>
      <c r="I215" s="71"/>
      <c r="J215" s="64"/>
      <c r="K215"/>
      <c r="L215" s="64"/>
      <c r="M215" s="64"/>
      <c r="N215" s="64"/>
      <c r="O215" s="64"/>
      <c r="P215" s="64"/>
      <c r="Q215" s="64"/>
      <c r="R215" s="64"/>
      <c r="S215" s="64"/>
    </row>
    <row r="216" spans="1:19" s="70" customFormat="1">
      <c r="A216" s="143">
        <v>205</v>
      </c>
      <c r="B216" s="144"/>
      <c r="C216" s="144"/>
      <c r="D216" s="144"/>
      <c r="E216" s="146"/>
      <c r="F216" s="16" t="str">
        <f t="shared" si="12"/>
        <v/>
      </c>
      <c r="G216" s="143"/>
      <c r="I216" s="71"/>
      <c r="J216" s="64"/>
      <c r="K216"/>
      <c r="L216" s="64"/>
      <c r="M216" s="64"/>
      <c r="N216" s="64"/>
      <c r="O216" s="64"/>
      <c r="P216" s="64"/>
      <c r="Q216" s="64"/>
      <c r="R216" s="64"/>
      <c r="S216" s="64"/>
    </row>
    <row r="217" spans="1:19" s="70" customFormat="1">
      <c r="A217" s="143">
        <v>206</v>
      </c>
      <c r="B217" s="144"/>
      <c r="C217" s="144"/>
      <c r="D217" s="144"/>
      <c r="E217" s="146"/>
      <c r="F217" s="16" t="str">
        <f t="shared" si="12"/>
        <v/>
      </c>
      <c r="G217" s="143"/>
      <c r="I217" s="71"/>
      <c r="J217" s="64"/>
      <c r="K217"/>
      <c r="L217" s="64"/>
      <c r="M217" s="64"/>
      <c r="N217" s="64"/>
      <c r="O217" s="64"/>
      <c r="P217" s="64"/>
      <c r="Q217" s="64"/>
      <c r="R217" s="64"/>
      <c r="S217" s="64"/>
    </row>
    <row r="218" spans="1:19" s="70" customFormat="1">
      <c r="A218" s="143">
        <v>207</v>
      </c>
      <c r="B218" s="144"/>
      <c r="C218" s="144"/>
      <c r="D218" s="144"/>
      <c r="E218" s="146"/>
      <c r="F218" s="16" t="str">
        <f t="shared" si="12"/>
        <v/>
      </c>
      <c r="G218" s="143"/>
      <c r="I218" s="71"/>
      <c r="J218" s="64"/>
      <c r="K218"/>
      <c r="L218" s="64"/>
      <c r="M218" s="64"/>
      <c r="N218" s="64"/>
      <c r="O218" s="64"/>
      <c r="P218" s="64"/>
      <c r="Q218" s="64"/>
      <c r="R218" s="64"/>
      <c r="S218" s="64"/>
    </row>
    <row r="219" spans="1:19" s="70" customFormat="1">
      <c r="A219" s="143">
        <v>208</v>
      </c>
      <c r="B219" s="144"/>
      <c r="C219" s="144"/>
      <c r="D219" s="144"/>
      <c r="E219" s="146"/>
      <c r="F219" s="16" t="str">
        <f t="shared" si="12"/>
        <v/>
      </c>
      <c r="G219" s="143"/>
      <c r="I219" s="71"/>
      <c r="J219" s="64"/>
      <c r="K219"/>
      <c r="L219" s="64"/>
      <c r="M219" s="64"/>
      <c r="N219" s="64"/>
      <c r="O219" s="64"/>
      <c r="P219" s="64"/>
      <c r="Q219" s="64"/>
      <c r="R219" s="64"/>
      <c r="S219" s="64"/>
    </row>
    <row r="220" spans="1:19" s="70" customFormat="1">
      <c r="A220" s="143">
        <v>209</v>
      </c>
      <c r="B220" s="144"/>
      <c r="C220" s="144"/>
      <c r="D220" s="144"/>
      <c r="E220" s="146"/>
      <c r="F220" s="16" t="str">
        <f t="shared" si="12"/>
        <v/>
      </c>
      <c r="G220" s="143"/>
      <c r="I220" s="71"/>
      <c r="J220" s="64"/>
      <c r="K220"/>
      <c r="L220" s="64"/>
      <c r="M220" s="64"/>
      <c r="N220" s="64"/>
      <c r="O220" s="64"/>
      <c r="P220" s="64"/>
      <c r="Q220" s="64"/>
      <c r="R220" s="64"/>
      <c r="S220" s="64"/>
    </row>
    <row r="221" spans="1:19" s="70" customFormat="1">
      <c r="A221" s="143">
        <v>210</v>
      </c>
      <c r="B221" s="144"/>
      <c r="C221" s="144"/>
      <c r="D221" s="144"/>
      <c r="E221" s="146"/>
      <c r="F221" s="16" t="str">
        <f t="shared" si="12"/>
        <v/>
      </c>
      <c r="G221" s="143"/>
      <c r="I221" s="71"/>
      <c r="J221" s="64"/>
      <c r="K221"/>
      <c r="L221" s="64"/>
      <c r="M221" s="64"/>
      <c r="N221" s="64"/>
      <c r="O221" s="64"/>
      <c r="P221" s="64"/>
      <c r="Q221" s="64"/>
      <c r="R221" s="64"/>
      <c r="S221" s="64"/>
    </row>
    <row r="222" spans="1:19" s="70" customFormat="1">
      <c r="A222" s="143">
        <v>211</v>
      </c>
      <c r="B222" s="144"/>
      <c r="C222" s="144"/>
      <c r="D222" s="144"/>
      <c r="E222" s="146"/>
      <c r="F222" s="16" t="str">
        <f t="shared" si="12"/>
        <v/>
      </c>
      <c r="G222" s="143"/>
      <c r="I222" s="71"/>
      <c r="J222" s="64"/>
      <c r="K222"/>
      <c r="L222" s="64"/>
      <c r="M222" s="64"/>
      <c r="N222" s="64"/>
      <c r="O222" s="64"/>
      <c r="P222" s="64"/>
      <c r="Q222" s="64"/>
      <c r="R222" s="64"/>
      <c r="S222" s="64"/>
    </row>
    <row r="223" spans="1:19" s="70" customFormat="1">
      <c r="A223" s="143">
        <v>212</v>
      </c>
      <c r="B223" s="144"/>
      <c r="C223" s="144"/>
      <c r="D223" s="144"/>
      <c r="E223" s="146"/>
      <c r="F223" s="16" t="str">
        <f t="shared" si="12"/>
        <v/>
      </c>
      <c r="G223" s="143"/>
      <c r="I223" s="71"/>
      <c r="J223" s="64"/>
      <c r="K223"/>
      <c r="L223" s="64"/>
      <c r="M223" s="64"/>
      <c r="N223" s="64"/>
      <c r="O223" s="64"/>
      <c r="P223" s="64"/>
      <c r="Q223" s="64"/>
      <c r="R223" s="64"/>
      <c r="S223" s="64"/>
    </row>
    <row r="224" spans="1:19" s="70" customFormat="1">
      <c r="A224" s="143">
        <v>213</v>
      </c>
      <c r="B224" s="144"/>
      <c r="C224" s="144"/>
      <c r="D224" s="144"/>
      <c r="E224" s="146"/>
      <c r="F224" s="16" t="str">
        <f t="shared" si="12"/>
        <v/>
      </c>
      <c r="G224" s="143"/>
      <c r="I224" s="71"/>
      <c r="J224" s="64"/>
      <c r="K224"/>
      <c r="L224" s="64"/>
      <c r="M224" s="64"/>
      <c r="N224" s="64"/>
      <c r="O224" s="64"/>
      <c r="P224" s="64"/>
      <c r="Q224" s="64"/>
      <c r="R224" s="64"/>
      <c r="S224" s="64"/>
    </row>
    <row r="225" spans="1:19" s="70" customFormat="1">
      <c r="A225" s="143">
        <v>214</v>
      </c>
      <c r="B225" s="144"/>
      <c r="C225" s="144"/>
      <c r="D225" s="144"/>
      <c r="E225" s="146"/>
      <c r="F225" s="16" t="str">
        <f t="shared" si="12"/>
        <v/>
      </c>
      <c r="G225" s="143"/>
      <c r="I225" s="71"/>
      <c r="J225" s="64"/>
      <c r="K225"/>
      <c r="L225" s="64"/>
      <c r="M225" s="64"/>
      <c r="N225" s="64"/>
      <c r="O225" s="64"/>
      <c r="P225" s="64"/>
      <c r="Q225" s="64"/>
      <c r="R225" s="64"/>
      <c r="S225" s="64"/>
    </row>
    <row r="226" spans="1:19" s="70" customFormat="1">
      <c r="A226" s="143">
        <v>215</v>
      </c>
      <c r="B226" s="144"/>
      <c r="C226" s="144"/>
      <c r="D226" s="144"/>
      <c r="E226" s="146"/>
      <c r="F226" s="16" t="str">
        <f t="shared" si="12"/>
        <v/>
      </c>
      <c r="G226" s="143"/>
      <c r="I226" s="71"/>
      <c r="J226" s="64"/>
      <c r="K226"/>
      <c r="L226" s="64"/>
      <c r="M226" s="64"/>
      <c r="N226" s="64"/>
      <c r="O226" s="64"/>
      <c r="P226" s="64"/>
      <c r="Q226" s="64"/>
      <c r="R226" s="64"/>
      <c r="S226" s="64"/>
    </row>
    <row r="227" spans="1:19" s="70" customFormat="1">
      <c r="A227" s="143">
        <v>216</v>
      </c>
      <c r="B227" s="144"/>
      <c r="C227" s="144"/>
      <c r="D227" s="144"/>
      <c r="E227" s="146"/>
      <c r="F227" s="16" t="str">
        <f t="shared" si="12"/>
        <v/>
      </c>
      <c r="G227" s="143"/>
      <c r="I227" s="71"/>
      <c r="J227" s="64"/>
      <c r="K227"/>
      <c r="L227" s="64"/>
      <c r="M227" s="64"/>
      <c r="N227" s="64"/>
      <c r="O227" s="64"/>
      <c r="P227" s="64"/>
      <c r="Q227" s="64"/>
      <c r="R227" s="64"/>
      <c r="S227" s="64"/>
    </row>
    <row r="228" spans="1:19" s="70" customFormat="1">
      <c r="A228" s="143">
        <v>217</v>
      </c>
      <c r="B228" s="144"/>
      <c r="C228" s="144"/>
      <c r="D228" s="144"/>
      <c r="E228" s="146"/>
      <c r="F228" s="16" t="str">
        <f t="shared" si="12"/>
        <v/>
      </c>
      <c r="G228" s="143"/>
      <c r="I228" s="71"/>
      <c r="J228" s="64"/>
      <c r="K228"/>
      <c r="L228" s="64"/>
      <c r="M228" s="64"/>
      <c r="N228" s="64"/>
      <c r="O228" s="64"/>
      <c r="P228" s="64"/>
      <c r="Q228" s="64"/>
      <c r="R228" s="64"/>
      <c r="S228" s="64"/>
    </row>
    <row r="229" spans="1:19" s="70" customFormat="1">
      <c r="A229" s="143">
        <v>218</v>
      </c>
      <c r="B229" s="144"/>
      <c r="C229" s="144"/>
      <c r="D229" s="144"/>
      <c r="E229" s="146"/>
      <c r="F229" s="16" t="str">
        <f t="shared" si="12"/>
        <v/>
      </c>
      <c r="G229" s="143"/>
      <c r="I229" s="71"/>
      <c r="J229" s="64"/>
      <c r="K229"/>
      <c r="L229" s="64"/>
      <c r="M229" s="64"/>
      <c r="N229" s="64"/>
      <c r="O229" s="64"/>
      <c r="P229" s="64"/>
      <c r="Q229" s="64"/>
      <c r="R229" s="64"/>
      <c r="S229" s="64"/>
    </row>
    <row r="230" spans="1:19" s="70" customFormat="1">
      <c r="A230" s="143">
        <v>219</v>
      </c>
      <c r="B230" s="144"/>
      <c r="C230" s="144"/>
      <c r="D230" s="144"/>
      <c r="E230" s="146"/>
      <c r="F230" s="16" t="str">
        <f t="shared" si="12"/>
        <v/>
      </c>
      <c r="G230" s="143"/>
      <c r="I230" s="71"/>
      <c r="J230" s="64"/>
      <c r="K230"/>
      <c r="L230" s="64"/>
      <c r="M230" s="64"/>
      <c r="N230" s="64"/>
      <c r="O230" s="64"/>
      <c r="P230" s="64"/>
      <c r="Q230" s="64"/>
      <c r="R230" s="64"/>
      <c r="S230" s="64"/>
    </row>
    <row r="231" spans="1:19" s="70" customFormat="1">
      <c r="A231" s="143">
        <v>220</v>
      </c>
      <c r="B231" s="144"/>
      <c r="C231" s="144"/>
      <c r="D231" s="144"/>
      <c r="E231" s="146"/>
      <c r="F231" s="16" t="str">
        <f t="shared" si="12"/>
        <v/>
      </c>
      <c r="G231" s="143"/>
      <c r="I231" s="71"/>
      <c r="J231" s="64"/>
      <c r="K231"/>
      <c r="L231" s="64"/>
      <c r="M231" s="64"/>
      <c r="N231" s="64"/>
      <c r="O231" s="64"/>
      <c r="P231" s="64"/>
      <c r="Q231" s="64"/>
      <c r="R231" s="64"/>
      <c r="S231" s="64"/>
    </row>
    <row r="232" spans="1:19" s="70" customFormat="1">
      <c r="A232" s="143">
        <v>221</v>
      </c>
      <c r="B232" s="144"/>
      <c r="C232" s="144"/>
      <c r="D232" s="144"/>
      <c r="E232" s="146"/>
      <c r="F232" s="16" t="str">
        <f t="shared" si="12"/>
        <v/>
      </c>
      <c r="G232" s="143"/>
      <c r="I232" s="71"/>
      <c r="J232" s="64"/>
      <c r="K232"/>
      <c r="L232" s="64"/>
      <c r="M232" s="64"/>
      <c r="N232" s="64"/>
      <c r="O232" s="64"/>
      <c r="P232" s="64"/>
      <c r="Q232" s="64"/>
      <c r="R232" s="64"/>
      <c r="S232" s="64"/>
    </row>
    <row r="233" spans="1:19" s="70" customFormat="1">
      <c r="A233" s="143">
        <v>222</v>
      </c>
      <c r="B233" s="144"/>
      <c r="C233" s="144"/>
      <c r="D233" s="144"/>
      <c r="E233" s="146"/>
      <c r="F233" s="16" t="str">
        <f t="shared" si="12"/>
        <v/>
      </c>
      <c r="G233" s="143"/>
      <c r="I233" s="71"/>
      <c r="J233" s="64"/>
      <c r="K233"/>
      <c r="L233" s="64"/>
      <c r="M233" s="64"/>
      <c r="N233" s="64"/>
      <c r="O233" s="64"/>
      <c r="P233" s="64"/>
      <c r="Q233" s="64"/>
      <c r="R233" s="64"/>
      <c r="S233" s="64"/>
    </row>
    <row r="234" spans="1:19" s="70" customFormat="1">
      <c r="A234" s="143">
        <v>223</v>
      </c>
      <c r="B234" s="144"/>
      <c r="C234" s="144"/>
      <c r="D234" s="144"/>
      <c r="E234" s="146"/>
      <c r="F234" s="16" t="str">
        <f t="shared" si="12"/>
        <v/>
      </c>
      <c r="G234" s="143"/>
      <c r="I234" s="71"/>
      <c r="J234" s="64"/>
      <c r="K234"/>
      <c r="L234" s="64"/>
      <c r="M234" s="64"/>
      <c r="N234" s="64"/>
      <c r="O234" s="64"/>
      <c r="P234" s="64"/>
      <c r="Q234" s="64"/>
      <c r="R234" s="64"/>
      <c r="S234" s="64"/>
    </row>
    <row r="235" spans="1:19" s="70" customFormat="1">
      <c r="A235" s="143">
        <v>224</v>
      </c>
      <c r="B235" s="144"/>
      <c r="C235" s="144"/>
      <c r="D235" s="144"/>
      <c r="E235" s="146"/>
      <c r="F235" s="16" t="str">
        <f t="shared" si="12"/>
        <v/>
      </c>
      <c r="G235" s="143"/>
      <c r="I235" s="71"/>
      <c r="J235" s="64"/>
      <c r="K235"/>
      <c r="L235" s="64"/>
      <c r="M235" s="64"/>
      <c r="N235" s="64"/>
      <c r="O235" s="64"/>
      <c r="P235" s="64"/>
      <c r="Q235" s="64"/>
      <c r="R235" s="64"/>
      <c r="S235" s="64"/>
    </row>
    <row r="236" spans="1:19" s="70" customFormat="1">
      <c r="A236" s="143">
        <v>225</v>
      </c>
      <c r="B236" s="144"/>
      <c r="C236" s="144"/>
      <c r="D236" s="144"/>
      <c r="E236" s="146"/>
      <c r="F236" s="16" t="str">
        <f t="shared" si="12"/>
        <v/>
      </c>
      <c r="G236" s="143"/>
      <c r="I236" s="71"/>
      <c r="J236" s="64"/>
      <c r="K236"/>
      <c r="L236" s="64"/>
      <c r="M236" s="64"/>
      <c r="N236" s="64"/>
      <c r="O236" s="64"/>
      <c r="P236" s="64"/>
      <c r="Q236" s="64"/>
      <c r="R236" s="64"/>
      <c r="S236" s="64"/>
    </row>
    <row r="237" spans="1:19" s="70" customFormat="1">
      <c r="A237" s="143">
        <v>226</v>
      </c>
      <c r="B237" s="144"/>
      <c r="C237" s="144"/>
      <c r="D237" s="144"/>
      <c r="E237" s="146"/>
      <c r="F237" s="16" t="str">
        <f t="shared" si="12"/>
        <v/>
      </c>
      <c r="G237" s="143"/>
      <c r="I237" s="71"/>
      <c r="J237" s="64"/>
      <c r="K237"/>
      <c r="L237" s="64"/>
      <c r="M237" s="64"/>
      <c r="N237" s="64"/>
      <c r="O237" s="64"/>
      <c r="P237" s="64"/>
      <c r="Q237" s="64"/>
      <c r="R237" s="64"/>
      <c r="S237" s="64"/>
    </row>
    <row r="238" spans="1:19" s="70" customFormat="1">
      <c r="A238" s="143">
        <v>227</v>
      </c>
      <c r="B238" s="144"/>
      <c r="C238" s="144"/>
      <c r="D238" s="144"/>
      <c r="E238" s="146"/>
      <c r="F238" s="16" t="str">
        <f t="shared" si="12"/>
        <v/>
      </c>
      <c r="G238" s="143"/>
      <c r="I238" s="71"/>
      <c r="J238" s="64"/>
      <c r="K238"/>
      <c r="L238" s="64"/>
      <c r="M238" s="64"/>
      <c r="N238" s="64"/>
      <c r="O238" s="64"/>
      <c r="P238" s="64"/>
      <c r="Q238" s="64"/>
      <c r="R238" s="64"/>
      <c r="S238" s="64"/>
    </row>
    <row r="239" spans="1:19" s="70" customFormat="1">
      <c r="A239" s="143">
        <v>228</v>
      </c>
      <c r="B239" s="144"/>
      <c r="C239" s="144"/>
      <c r="D239" s="144"/>
      <c r="E239" s="146"/>
      <c r="F239" s="16" t="str">
        <f t="shared" si="12"/>
        <v/>
      </c>
      <c r="G239" s="143"/>
      <c r="I239" s="71"/>
      <c r="J239" s="64"/>
      <c r="K239"/>
      <c r="L239" s="64"/>
      <c r="M239" s="64"/>
      <c r="N239" s="64"/>
      <c r="O239" s="64"/>
      <c r="P239" s="64"/>
      <c r="Q239" s="64"/>
      <c r="R239" s="64"/>
      <c r="S239" s="64"/>
    </row>
    <row r="240" spans="1:19" s="70" customFormat="1">
      <c r="A240" s="143">
        <v>229</v>
      </c>
      <c r="B240" s="144"/>
      <c r="C240" s="144"/>
      <c r="D240" s="144"/>
      <c r="E240" s="146"/>
      <c r="F240" s="16" t="str">
        <f t="shared" si="12"/>
        <v/>
      </c>
      <c r="G240" s="143"/>
      <c r="I240" s="71"/>
      <c r="J240" s="64"/>
      <c r="K240"/>
      <c r="L240" s="64"/>
      <c r="M240" s="64"/>
      <c r="N240" s="64"/>
      <c r="O240" s="64"/>
      <c r="P240" s="64"/>
      <c r="Q240" s="64"/>
      <c r="R240" s="64"/>
      <c r="S240" s="64"/>
    </row>
    <row r="241" spans="1:19" s="70" customFormat="1">
      <c r="A241" s="143">
        <v>230</v>
      </c>
      <c r="B241" s="144"/>
      <c r="C241" s="144"/>
      <c r="D241" s="144"/>
      <c r="E241" s="146"/>
      <c r="F241" s="16" t="str">
        <f t="shared" si="12"/>
        <v/>
      </c>
      <c r="G241" s="143"/>
      <c r="I241" s="71"/>
      <c r="J241" s="64"/>
      <c r="K241"/>
      <c r="L241" s="64"/>
      <c r="M241" s="64"/>
      <c r="N241" s="64"/>
      <c r="O241" s="64"/>
      <c r="P241" s="64"/>
      <c r="Q241" s="64"/>
      <c r="R241" s="64"/>
      <c r="S241" s="64"/>
    </row>
    <row r="242" spans="1:19" s="70" customFormat="1">
      <c r="A242" s="143">
        <v>231</v>
      </c>
      <c r="B242" s="144"/>
      <c r="C242" s="144"/>
      <c r="D242" s="144"/>
      <c r="E242" s="146"/>
      <c r="F242" s="16" t="str">
        <f t="shared" si="12"/>
        <v/>
      </c>
      <c r="G242" s="143"/>
      <c r="I242" s="71"/>
      <c r="J242" s="64"/>
      <c r="K242"/>
      <c r="L242" s="64"/>
      <c r="M242" s="64"/>
      <c r="N242" s="64"/>
      <c r="O242" s="64"/>
      <c r="P242" s="64"/>
      <c r="Q242" s="64"/>
      <c r="R242" s="64"/>
      <c r="S242" s="64"/>
    </row>
    <row r="243" spans="1:19" s="70" customFormat="1">
      <c r="A243" s="143">
        <v>232</v>
      </c>
      <c r="B243" s="144"/>
      <c r="C243" s="144"/>
      <c r="D243" s="144"/>
      <c r="E243" s="146"/>
      <c r="F243" s="16" t="str">
        <f t="shared" si="12"/>
        <v/>
      </c>
      <c r="G243" s="143"/>
      <c r="I243" s="71"/>
      <c r="J243" s="64"/>
      <c r="K243"/>
      <c r="L243" s="64"/>
      <c r="M243" s="64"/>
      <c r="N243" s="64"/>
      <c r="O243" s="64"/>
      <c r="P243" s="64"/>
      <c r="Q243" s="64"/>
      <c r="R243" s="64"/>
      <c r="S243" s="64"/>
    </row>
    <row r="244" spans="1:19" s="70" customFormat="1">
      <c r="A244" s="143">
        <v>233</v>
      </c>
      <c r="B244" s="144"/>
      <c r="C244" s="144"/>
      <c r="D244" s="144"/>
      <c r="E244" s="146"/>
      <c r="F244" s="16" t="str">
        <f t="shared" si="12"/>
        <v/>
      </c>
      <c r="G244" s="143"/>
      <c r="I244" s="71"/>
      <c r="J244" s="64"/>
      <c r="K244"/>
      <c r="L244" s="64"/>
      <c r="M244" s="64"/>
      <c r="N244" s="64"/>
      <c r="O244" s="64"/>
      <c r="P244" s="64"/>
      <c r="Q244" s="64"/>
      <c r="R244" s="64"/>
      <c r="S244" s="64"/>
    </row>
    <row r="245" spans="1:19" s="70" customFormat="1">
      <c r="A245" s="143">
        <v>234</v>
      </c>
      <c r="B245" s="144"/>
      <c r="C245" s="144"/>
      <c r="D245" s="144"/>
      <c r="E245" s="146"/>
      <c r="F245" s="16" t="str">
        <f t="shared" si="12"/>
        <v/>
      </c>
      <c r="G245" s="143"/>
      <c r="I245" s="71"/>
      <c r="J245" s="64"/>
      <c r="K245"/>
      <c r="L245" s="64"/>
      <c r="M245" s="64"/>
      <c r="N245" s="64"/>
      <c r="O245" s="64"/>
      <c r="P245" s="64"/>
      <c r="Q245" s="64"/>
      <c r="R245" s="64"/>
      <c r="S245" s="64"/>
    </row>
    <row r="246" spans="1:19" s="70" customFormat="1">
      <c r="A246" s="143">
        <v>235</v>
      </c>
      <c r="B246" s="144"/>
      <c r="C246" s="144"/>
      <c r="D246" s="144"/>
      <c r="E246" s="146"/>
      <c r="F246" s="16" t="str">
        <f t="shared" si="12"/>
        <v/>
      </c>
      <c r="G246" s="143"/>
      <c r="I246" s="71"/>
      <c r="J246" s="64"/>
      <c r="K246"/>
      <c r="L246" s="64"/>
      <c r="M246" s="64"/>
      <c r="N246" s="64"/>
      <c r="O246" s="64"/>
      <c r="P246" s="64"/>
      <c r="Q246" s="64"/>
      <c r="R246" s="64"/>
      <c r="S246" s="64"/>
    </row>
    <row r="247" spans="1:19" s="70" customFormat="1">
      <c r="A247" s="143">
        <v>236</v>
      </c>
      <c r="B247" s="144"/>
      <c r="C247" s="144"/>
      <c r="D247" s="144"/>
      <c r="E247" s="146"/>
      <c r="F247" s="16" t="str">
        <f t="shared" si="12"/>
        <v/>
      </c>
      <c r="G247" s="143"/>
      <c r="I247" s="71"/>
      <c r="J247" s="64"/>
      <c r="K247"/>
      <c r="L247" s="64"/>
      <c r="M247" s="64"/>
      <c r="N247" s="64"/>
      <c r="O247" s="64"/>
      <c r="P247" s="64"/>
      <c r="Q247" s="64"/>
      <c r="R247" s="64"/>
      <c r="S247" s="64"/>
    </row>
    <row r="248" spans="1:19" s="70" customFormat="1">
      <c r="A248" s="143">
        <v>237</v>
      </c>
      <c r="B248" s="144"/>
      <c r="C248" s="144"/>
      <c r="D248" s="144"/>
      <c r="E248" s="146"/>
      <c r="F248" s="16" t="str">
        <f t="shared" si="12"/>
        <v/>
      </c>
      <c r="G248" s="143"/>
      <c r="I248" s="71"/>
      <c r="J248" s="64"/>
      <c r="K248"/>
      <c r="L248" s="64"/>
      <c r="M248" s="64"/>
      <c r="N248" s="64"/>
      <c r="O248" s="64"/>
      <c r="P248" s="64"/>
      <c r="Q248" s="64"/>
      <c r="R248" s="64"/>
      <c r="S248" s="64"/>
    </row>
    <row r="249" spans="1:19" s="70" customFormat="1">
      <c r="A249" s="143">
        <v>238</v>
      </c>
      <c r="B249" s="144"/>
      <c r="C249" s="144"/>
      <c r="D249" s="144"/>
      <c r="E249" s="146"/>
      <c r="F249" s="16" t="str">
        <f t="shared" si="12"/>
        <v/>
      </c>
      <c r="G249" s="143"/>
      <c r="I249" s="71"/>
      <c r="J249" s="64"/>
      <c r="K249"/>
      <c r="L249" s="64"/>
      <c r="M249" s="64"/>
      <c r="N249" s="64"/>
      <c r="O249" s="64"/>
      <c r="P249" s="64"/>
      <c r="Q249" s="64"/>
      <c r="R249" s="64"/>
      <c r="S249" s="64"/>
    </row>
    <row r="250" spans="1:19" s="70" customFormat="1">
      <c r="A250" s="143">
        <v>239</v>
      </c>
      <c r="B250" s="144"/>
      <c r="C250" s="144"/>
      <c r="D250" s="144"/>
      <c r="E250" s="146"/>
      <c r="F250" s="16" t="str">
        <f t="shared" si="12"/>
        <v/>
      </c>
      <c r="G250" s="143"/>
      <c r="I250" s="71"/>
      <c r="J250" s="64"/>
      <c r="K250"/>
      <c r="L250" s="64"/>
      <c r="M250" s="64"/>
      <c r="N250" s="64"/>
      <c r="O250" s="64"/>
      <c r="P250" s="64"/>
      <c r="Q250" s="64"/>
      <c r="R250" s="64"/>
      <c r="S250" s="64"/>
    </row>
    <row r="251" spans="1:19" s="70" customFormat="1">
      <c r="A251" s="143">
        <v>240</v>
      </c>
      <c r="B251" s="144"/>
      <c r="C251" s="144"/>
      <c r="D251" s="144"/>
      <c r="E251" s="146"/>
      <c r="F251" s="16" t="str">
        <f t="shared" si="12"/>
        <v/>
      </c>
      <c r="G251" s="143"/>
      <c r="I251" s="71"/>
      <c r="J251" s="64"/>
      <c r="K251"/>
      <c r="L251" s="64"/>
      <c r="M251" s="64"/>
      <c r="N251" s="64"/>
      <c r="O251" s="64"/>
      <c r="P251" s="64"/>
      <c r="Q251" s="64"/>
      <c r="R251" s="64"/>
      <c r="S251" s="64"/>
    </row>
    <row r="252" spans="1:19" s="70" customFormat="1">
      <c r="A252" s="143">
        <v>241</v>
      </c>
      <c r="B252" s="144"/>
      <c r="C252" s="144"/>
      <c r="D252" s="144"/>
      <c r="E252" s="146"/>
      <c r="F252" s="16" t="str">
        <f t="shared" si="12"/>
        <v/>
      </c>
      <c r="G252" s="143"/>
      <c r="I252" s="71"/>
      <c r="J252" s="64"/>
      <c r="K252"/>
      <c r="L252" s="64"/>
      <c r="M252" s="64"/>
      <c r="N252" s="64"/>
      <c r="O252" s="64"/>
      <c r="P252" s="64"/>
      <c r="Q252" s="64"/>
      <c r="R252" s="64"/>
      <c r="S252" s="64"/>
    </row>
    <row r="253" spans="1:19" s="70" customFormat="1">
      <c r="A253" s="143">
        <v>242</v>
      </c>
      <c r="B253" s="144"/>
      <c r="C253" s="144"/>
      <c r="D253" s="144"/>
      <c r="E253" s="146"/>
      <c r="F253" s="16" t="str">
        <f t="shared" si="12"/>
        <v/>
      </c>
      <c r="G253" s="143"/>
      <c r="I253" s="71"/>
      <c r="J253" s="64"/>
      <c r="K253"/>
      <c r="L253" s="64"/>
      <c r="M253" s="64"/>
      <c r="N253" s="64"/>
      <c r="O253" s="64"/>
      <c r="P253" s="64"/>
      <c r="Q253" s="64"/>
      <c r="R253" s="64"/>
      <c r="S253" s="64"/>
    </row>
    <row r="254" spans="1:19" s="70" customFormat="1">
      <c r="A254" s="143">
        <v>243</v>
      </c>
      <c r="B254" s="144"/>
      <c r="C254" s="144"/>
      <c r="D254" s="144"/>
      <c r="E254" s="146"/>
      <c r="F254" s="16" t="str">
        <f t="shared" si="12"/>
        <v/>
      </c>
      <c r="G254" s="143"/>
      <c r="I254" s="71"/>
      <c r="J254" s="64"/>
      <c r="K254"/>
      <c r="L254" s="64"/>
      <c r="M254" s="64"/>
      <c r="N254" s="64"/>
      <c r="O254" s="64"/>
      <c r="P254" s="64"/>
      <c r="Q254" s="64"/>
      <c r="R254" s="64"/>
      <c r="S254" s="64"/>
    </row>
    <row r="255" spans="1:19" s="70" customFormat="1">
      <c r="A255" s="143">
        <v>244</v>
      </c>
      <c r="B255" s="144"/>
      <c r="C255" s="144"/>
      <c r="D255" s="144"/>
      <c r="E255" s="146"/>
      <c r="F255" s="16" t="str">
        <f t="shared" si="12"/>
        <v/>
      </c>
      <c r="G255" s="143"/>
      <c r="I255" s="71"/>
      <c r="J255" s="64"/>
      <c r="K255"/>
      <c r="L255" s="64"/>
      <c r="M255" s="64"/>
      <c r="N255" s="64"/>
      <c r="O255" s="64"/>
      <c r="P255" s="64"/>
      <c r="Q255" s="64"/>
      <c r="R255" s="64"/>
      <c r="S255" s="64"/>
    </row>
    <row r="256" spans="1:19" s="70" customFormat="1">
      <c r="A256" s="143">
        <v>245</v>
      </c>
      <c r="B256" s="144"/>
      <c r="C256" s="144"/>
      <c r="D256" s="144"/>
      <c r="E256" s="146"/>
      <c r="F256" s="16" t="str">
        <f t="shared" si="12"/>
        <v/>
      </c>
      <c r="G256" s="143"/>
      <c r="I256" s="71"/>
      <c r="J256" s="64"/>
      <c r="K256"/>
      <c r="L256" s="64"/>
      <c r="M256" s="64"/>
      <c r="N256" s="64"/>
      <c r="O256" s="64"/>
      <c r="P256" s="64"/>
      <c r="Q256" s="64"/>
      <c r="R256" s="64"/>
      <c r="S256" s="64"/>
    </row>
    <row r="257" spans="1:19" s="70" customFormat="1">
      <c r="A257" s="143">
        <v>246</v>
      </c>
      <c r="B257" s="144"/>
      <c r="C257" s="144"/>
      <c r="D257" s="144"/>
      <c r="E257" s="146"/>
      <c r="F257" s="16" t="str">
        <f t="shared" si="12"/>
        <v/>
      </c>
      <c r="G257" s="143"/>
      <c r="I257" s="71"/>
      <c r="J257" s="64"/>
      <c r="K257"/>
      <c r="L257" s="64"/>
      <c r="M257" s="64"/>
      <c r="N257" s="64"/>
      <c r="O257" s="64"/>
      <c r="P257" s="64"/>
      <c r="Q257" s="64"/>
      <c r="R257" s="64"/>
      <c r="S257" s="64"/>
    </row>
    <row r="258" spans="1:19" s="70" customFormat="1">
      <c r="A258" s="143">
        <v>247</v>
      </c>
      <c r="B258" s="144"/>
      <c r="C258" s="144"/>
      <c r="D258" s="144"/>
      <c r="E258" s="146"/>
      <c r="F258" s="16" t="str">
        <f t="shared" si="12"/>
        <v/>
      </c>
      <c r="G258" s="143"/>
      <c r="I258" s="71"/>
      <c r="J258" s="64"/>
      <c r="K258"/>
      <c r="L258" s="64"/>
      <c r="M258" s="64"/>
      <c r="N258" s="64"/>
      <c r="O258" s="64"/>
      <c r="P258" s="64"/>
      <c r="Q258" s="64"/>
      <c r="R258" s="64"/>
      <c r="S258" s="64"/>
    </row>
    <row r="259" spans="1:19" s="70" customFormat="1">
      <c r="A259" s="143">
        <v>248</v>
      </c>
      <c r="B259" s="144"/>
      <c r="C259" s="144"/>
      <c r="D259" s="144"/>
      <c r="E259" s="146"/>
      <c r="F259" s="16" t="str">
        <f t="shared" si="12"/>
        <v/>
      </c>
      <c r="G259" s="143"/>
      <c r="I259" s="71"/>
      <c r="J259" s="64"/>
      <c r="K259"/>
      <c r="L259" s="64"/>
      <c r="M259" s="64"/>
      <c r="N259" s="64"/>
      <c r="O259" s="64"/>
      <c r="P259" s="64"/>
      <c r="Q259" s="64"/>
      <c r="R259" s="64"/>
      <c r="S259" s="64"/>
    </row>
    <row r="260" spans="1:19" s="70" customFormat="1">
      <c r="A260" s="143">
        <v>249</v>
      </c>
      <c r="B260" s="144"/>
      <c r="C260" s="144"/>
      <c r="D260" s="144"/>
      <c r="E260" s="146"/>
      <c r="F260" s="16" t="str">
        <f t="shared" si="12"/>
        <v/>
      </c>
      <c r="G260" s="143"/>
      <c r="I260" s="71"/>
      <c r="J260" s="64"/>
      <c r="K260"/>
      <c r="L260" s="64"/>
      <c r="M260" s="64"/>
      <c r="N260" s="64"/>
      <c r="O260" s="64"/>
      <c r="P260" s="64"/>
      <c r="Q260" s="64"/>
      <c r="R260" s="64"/>
      <c r="S260" s="64"/>
    </row>
    <row r="261" spans="1:19" s="70" customFormat="1">
      <c r="A261" s="143">
        <v>250</v>
      </c>
      <c r="B261" s="144"/>
      <c r="C261" s="144"/>
      <c r="D261" s="144"/>
      <c r="E261" s="146"/>
      <c r="F261" s="16" t="str">
        <f t="shared" si="12"/>
        <v/>
      </c>
      <c r="G261" s="143"/>
      <c r="I261" s="71"/>
      <c r="J261" s="64"/>
      <c r="K261"/>
      <c r="L261" s="64"/>
      <c r="M261" s="64"/>
      <c r="N261" s="64"/>
      <c r="O261" s="64"/>
      <c r="P261" s="64"/>
      <c r="Q261" s="64"/>
      <c r="R261" s="64"/>
      <c r="S261" s="64"/>
    </row>
  </sheetData>
  <sheetProtection algorithmName="SHA-512" hashValue="8Cbcvu3SuHh7reZxpmE/Icxu7+PpLqtBMEA83/9mAEfeM1O/ej6fT4RiqUHoh4woGXBKxcGliaVdKJ1u7awsyw==" saltValue="v6YooPT7/ioFsFz6+l8tVQ==" spinCount="100000" sheet="1" objects="1" scenarios="1"/>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Q261"/>
  <sheetViews>
    <sheetView zoomScaleNormal="100" workbookViewId="0">
      <selection activeCell="B12" sqref="B12:D14"/>
    </sheetView>
  </sheetViews>
  <sheetFormatPr defaultColWidth="9.109375" defaultRowHeight="15.6"/>
  <cols>
    <col min="1" max="1" width="5.6640625" style="60" customWidth="1"/>
    <col min="2" max="2" width="45.33203125" style="64" customWidth="1"/>
    <col min="3" max="3" width="3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Inginerie din Hunedoara</v>
      </c>
      <c r="D2" s="61"/>
      <c r="E2" s="63"/>
      <c r="F2" s="62"/>
      <c r="G2" s="289"/>
    </row>
    <row r="3" spans="1:8" s="60" customFormat="1">
      <c r="A3" s="346" t="str">
        <f>IF(ISBLANK(departament),"","Departamentul " &amp; departament)</f>
        <v>Departamentul Inginerie și Management din Hunedoara</v>
      </c>
      <c r="D3" s="61"/>
      <c r="E3" s="63"/>
      <c r="F3" s="62"/>
      <c r="G3" s="289"/>
    </row>
    <row r="4" spans="1:8">
      <c r="A4" s="540" t="s">
        <v>784</v>
      </c>
      <c r="B4" s="540"/>
      <c r="C4" s="540"/>
      <c r="D4" s="540"/>
      <c r="E4" s="540"/>
      <c r="F4" s="226"/>
      <c r="G4" s="291"/>
    </row>
    <row r="5" spans="1:8">
      <c r="A5" s="540" t="s">
        <v>834</v>
      </c>
      <c r="B5" s="540"/>
      <c r="C5" s="540"/>
      <c r="D5" s="540"/>
      <c r="E5" s="540"/>
      <c r="F5" s="226"/>
    </row>
    <row r="6" spans="1:8" ht="13.5" customHeight="1">
      <c r="D6" s="64"/>
      <c r="E6" s="347" t="str">
        <f>CONCATENATE(functie," ",nume_candidat)</f>
        <v>Profesor Socalici Ana Virginia</v>
      </c>
    </row>
    <row r="7" spans="1:8" ht="18.75" customHeight="1">
      <c r="A7" s="538" t="s">
        <v>338</v>
      </c>
      <c r="B7" s="548" t="s">
        <v>827</v>
      </c>
      <c r="C7" s="548" t="s">
        <v>824</v>
      </c>
      <c r="D7" s="548" t="s">
        <v>2</v>
      </c>
      <c r="E7" s="538" t="s">
        <v>544</v>
      </c>
      <c r="F7" s="538" t="s">
        <v>4</v>
      </c>
      <c r="G7" s="559" t="s">
        <v>541</v>
      </c>
      <c r="H7" s="545" t="s">
        <v>551</v>
      </c>
    </row>
    <row r="8" spans="1:8" ht="18.75" customHeight="1">
      <c r="A8" s="555"/>
      <c r="B8" s="549"/>
      <c r="C8" s="549"/>
      <c r="D8" s="549"/>
      <c r="E8" s="555"/>
      <c r="F8" s="555"/>
      <c r="G8" s="560"/>
      <c r="H8" s="545"/>
    </row>
    <row r="9" spans="1:8" ht="18.75" customHeight="1">
      <c r="A9" s="555"/>
      <c r="B9" s="549"/>
      <c r="C9" s="549"/>
      <c r="D9" s="549"/>
      <c r="E9" s="539"/>
      <c r="F9" s="539"/>
      <c r="G9" s="560"/>
      <c r="H9" s="545"/>
    </row>
    <row r="10" spans="1:8" ht="18.75" customHeight="1">
      <c r="A10" s="539"/>
      <c r="B10" s="550"/>
      <c r="C10" s="550"/>
      <c r="D10" s="550"/>
      <c r="E10" s="348" t="str">
        <f>CONCATENATE("ultimii ",durata_evaluare," ani")</f>
        <v>ultimii 5 ani</v>
      </c>
      <c r="F10" s="348" t="str">
        <f>CONCATENATE("ultimii                                  ",durata_evaluare," ani")</f>
        <v>ultimii                                  5 ani</v>
      </c>
      <c r="G10" s="561"/>
      <c r="H10" s="545"/>
    </row>
    <row r="11" spans="1:8">
      <c r="A11" s="88"/>
      <c r="B11" s="65"/>
      <c r="C11" s="65"/>
      <c r="D11" s="30"/>
      <c r="E11" s="148">
        <f>SUMIF(E12:E1012,"&gt;0")</f>
        <v>0</v>
      </c>
      <c r="F11" s="4">
        <f t="shared" ref="F11" si="0">SUMIF(F12:F110,"&gt;0")</f>
        <v>0</v>
      </c>
      <c r="G11" s="298"/>
    </row>
    <row r="12" spans="1:8">
      <c r="A12" s="37">
        <v>1</v>
      </c>
      <c r="B12" s="7"/>
      <c r="C12" s="7"/>
      <c r="D12" s="220"/>
      <c r="E12" s="16" t="str">
        <f t="shared" ref="E12:E43" si="1">IF(OR($B12="",$D12&lt;an_initial,$D12&gt;an_final),"",F12*(HLOOKUP(C12,i8punctaje,2,FALSE)))</f>
        <v/>
      </c>
      <c r="F12" s="58" t="str">
        <f t="shared" ref="F12:F43" si="2">IF(OR($B12="",,$D12="",$D12&gt;an_final),"",IF($D12&gt;=an_initial,1,""))</f>
        <v/>
      </c>
      <c r="G12" s="349" t="b">
        <f t="shared" ref="G12:G75" si="3">IF(nume_candidat="",FALSE,ISNUMBER(SEARCH(nume_candidat,$B12)))</f>
        <v>0</v>
      </c>
      <c r="H12" s="350">
        <f t="shared" ref="H12:H43" si="4">LEN(B12)-LEN(SUBSTITUTE(B12,",",""))+1</f>
        <v>1</v>
      </c>
    </row>
    <row r="13" spans="1:8">
      <c r="A13" s="37">
        <v>2</v>
      </c>
      <c r="B13" s="7"/>
      <c r="C13" s="7"/>
      <c r="D13" s="220"/>
      <c r="E13" s="16" t="str">
        <f t="shared" si="1"/>
        <v/>
      </c>
      <c r="F13" s="58" t="str">
        <f t="shared" si="2"/>
        <v/>
      </c>
      <c r="G13" s="349" t="b">
        <f t="shared" si="3"/>
        <v>0</v>
      </c>
      <c r="H13" s="350">
        <f t="shared" si="4"/>
        <v>1</v>
      </c>
    </row>
    <row r="14" spans="1:8">
      <c r="A14" s="37">
        <v>3</v>
      </c>
      <c r="B14" s="7"/>
      <c r="C14" s="7"/>
      <c r="D14" s="220"/>
      <c r="E14" s="16" t="str">
        <f t="shared" si="1"/>
        <v/>
      </c>
      <c r="F14" s="58" t="str">
        <f t="shared" si="2"/>
        <v/>
      </c>
      <c r="G14" s="349" t="b">
        <f t="shared" si="3"/>
        <v>0</v>
      </c>
      <c r="H14" s="350">
        <f t="shared" si="4"/>
        <v>1</v>
      </c>
    </row>
    <row r="15" spans="1:8">
      <c r="A15" s="37">
        <v>4</v>
      </c>
      <c r="B15" s="6"/>
      <c r="C15" s="6"/>
      <c r="D15" s="216"/>
      <c r="E15" s="16" t="str">
        <f t="shared" si="1"/>
        <v/>
      </c>
      <c r="F15" s="58" t="str">
        <f t="shared" si="2"/>
        <v/>
      </c>
      <c r="G15" s="349" t="b">
        <f t="shared" si="3"/>
        <v>0</v>
      </c>
      <c r="H15" s="350">
        <f t="shared" si="4"/>
        <v>1</v>
      </c>
    </row>
    <row r="16" spans="1:8">
      <c r="A16" s="37">
        <v>5</v>
      </c>
      <c r="B16" s="6"/>
      <c r="C16" s="6"/>
      <c r="D16" s="216"/>
      <c r="E16" s="16" t="str">
        <f t="shared" si="1"/>
        <v/>
      </c>
      <c r="F16" s="58" t="str">
        <f t="shared" si="2"/>
        <v/>
      </c>
      <c r="G16" s="349" t="b">
        <f t="shared" si="3"/>
        <v>0</v>
      </c>
      <c r="H16" s="350">
        <f t="shared" si="4"/>
        <v>1</v>
      </c>
    </row>
    <row r="17" spans="1:8">
      <c r="A17" s="37">
        <v>6</v>
      </c>
      <c r="B17" s="6"/>
      <c r="C17" s="6"/>
      <c r="D17" s="216"/>
      <c r="E17" s="16" t="str">
        <f t="shared" si="1"/>
        <v/>
      </c>
      <c r="F17" s="58" t="str">
        <f t="shared" si="2"/>
        <v/>
      </c>
      <c r="G17" s="349" t="b">
        <f t="shared" si="3"/>
        <v>0</v>
      </c>
      <c r="H17" s="350">
        <f t="shared" si="4"/>
        <v>1</v>
      </c>
    </row>
    <row r="18" spans="1:8">
      <c r="A18" s="37">
        <v>7</v>
      </c>
      <c r="B18" s="6"/>
      <c r="C18" s="6"/>
      <c r="D18" s="216"/>
      <c r="E18" s="16" t="str">
        <f t="shared" si="1"/>
        <v/>
      </c>
      <c r="F18" s="58" t="str">
        <f t="shared" si="2"/>
        <v/>
      </c>
      <c r="G18" s="349" t="b">
        <f t="shared" si="3"/>
        <v>0</v>
      </c>
      <c r="H18" s="350">
        <f t="shared" si="4"/>
        <v>1</v>
      </c>
    </row>
    <row r="19" spans="1:8">
      <c r="A19" s="37">
        <v>8</v>
      </c>
      <c r="B19" s="6"/>
      <c r="C19" s="6"/>
      <c r="D19" s="216"/>
      <c r="E19" s="16" t="str">
        <f t="shared" si="1"/>
        <v/>
      </c>
      <c r="F19" s="58" t="str">
        <f t="shared" si="2"/>
        <v/>
      </c>
      <c r="G19" s="349" t="b">
        <f t="shared" si="3"/>
        <v>0</v>
      </c>
      <c r="H19" s="350">
        <f t="shared" si="4"/>
        <v>1</v>
      </c>
    </row>
    <row r="20" spans="1:8">
      <c r="A20" s="37">
        <v>9</v>
      </c>
      <c r="B20" s="6"/>
      <c r="C20" s="6"/>
      <c r="D20" s="216"/>
      <c r="E20" s="16" t="str">
        <f t="shared" si="1"/>
        <v/>
      </c>
      <c r="F20" s="58" t="str">
        <f t="shared" si="2"/>
        <v/>
      </c>
      <c r="G20" s="349" t="b">
        <f t="shared" si="3"/>
        <v>0</v>
      </c>
      <c r="H20" s="350">
        <f t="shared" si="4"/>
        <v>1</v>
      </c>
    </row>
    <row r="21" spans="1:8">
      <c r="A21" s="37">
        <v>10</v>
      </c>
      <c r="B21" s="6"/>
      <c r="C21" s="6"/>
      <c r="D21" s="216"/>
      <c r="E21" s="16" t="str">
        <f t="shared" si="1"/>
        <v/>
      </c>
      <c r="F21" s="58" t="str">
        <f t="shared" si="2"/>
        <v/>
      </c>
      <c r="G21" s="349" t="b">
        <f t="shared" si="3"/>
        <v>0</v>
      </c>
      <c r="H21" s="350">
        <f t="shared" si="4"/>
        <v>1</v>
      </c>
    </row>
    <row r="22" spans="1:8">
      <c r="A22" s="37">
        <v>11</v>
      </c>
      <c r="B22" s="6"/>
      <c r="C22" s="6"/>
      <c r="D22" s="216"/>
      <c r="E22" s="16" t="str">
        <f t="shared" si="1"/>
        <v/>
      </c>
      <c r="F22" s="58" t="str">
        <f t="shared" si="2"/>
        <v/>
      </c>
      <c r="G22" s="349" t="b">
        <f t="shared" si="3"/>
        <v>0</v>
      </c>
      <c r="H22" s="350">
        <f t="shared" si="4"/>
        <v>1</v>
      </c>
    </row>
    <row r="23" spans="1:8">
      <c r="A23" s="37">
        <v>12</v>
      </c>
      <c r="B23" s="6"/>
      <c r="C23" s="6"/>
      <c r="D23" s="216"/>
      <c r="E23" s="16" t="str">
        <f t="shared" si="1"/>
        <v/>
      </c>
      <c r="F23" s="58" t="str">
        <f t="shared" si="2"/>
        <v/>
      </c>
      <c r="G23" s="349" t="b">
        <f t="shared" si="3"/>
        <v>0</v>
      </c>
      <c r="H23" s="350">
        <f t="shared" si="4"/>
        <v>1</v>
      </c>
    </row>
    <row r="24" spans="1:8">
      <c r="A24" s="37">
        <v>13</v>
      </c>
      <c r="B24" s="6"/>
      <c r="C24" s="6"/>
      <c r="D24" s="216"/>
      <c r="E24" s="16" t="str">
        <f t="shared" si="1"/>
        <v/>
      </c>
      <c r="F24" s="58" t="str">
        <f t="shared" si="2"/>
        <v/>
      </c>
      <c r="G24" s="349" t="b">
        <f t="shared" si="3"/>
        <v>0</v>
      </c>
      <c r="H24" s="350">
        <f t="shared" si="4"/>
        <v>1</v>
      </c>
    </row>
    <row r="25" spans="1:8">
      <c r="A25" s="37">
        <v>14</v>
      </c>
      <c r="B25" s="6"/>
      <c r="C25" s="6"/>
      <c r="D25" s="216"/>
      <c r="E25" s="16" t="str">
        <f t="shared" si="1"/>
        <v/>
      </c>
      <c r="F25" s="58" t="str">
        <f t="shared" si="2"/>
        <v/>
      </c>
      <c r="G25" s="349" t="b">
        <f t="shared" si="3"/>
        <v>0</v>
      </c>
      <c r="H25" s="350">
        <f t="shared" si="4"/>
        <v>1</v>
      </c>
    </row>
    <row r="26" spans="1:8">
      <c r="A26" s="37">
        <v>15</v>
      </c>
      <c r="B26" s="6"/>
      <c r="C26" s="6"/>
      <c r="D26" s="216"/>
      <c r="E26" s="16" t="str">
        <f t="shared" si="1"/>
        <v/>
      </c>
      <c r="F26" s="58" t="str">
        <f t="shared" si="2"/>
        <v/>
      </c>
      <c r="G26" s="349" t="b">
        <f t="shared" si="3"/>
        <v>0</v>
      </c>
      <c r="H26" s="350">
        <f t="shared" si="4"/>
        <v>1</v>
      </c>
    </row>
    <row r="27" spans="1:8">
      <c r="A27" s="37">
        <v>16</v>
      </c>
      <c r="B27" s="6"/>
      <c r="C27" s="6"/>
      <c r="D27" s="216"/>
      <c r="E27" s="16" t="str">
        <f t="shared" si="1"/>
        <v/>
      </c>
      <c r="F27" s="58" t="str">
        <f t="shared" si="2"/>
        <v/>
      </c>
      <c r="G27" s="349" t="b">
        <f t="shared" si="3"/>
        <v>0</v>
      </c>
      <c r="H27" s="350">
        <f t="shared" si="4"/>
        <v>1</v>
      </c>
    </row>
    <row r="28" spans="1:8">
      <c r="A28" s="37">
        <v>17</v>
      </c>
      <c r="B28" s="6"/>
      <c r="C28" s="6"/>
      <c r="D28" s="216"/>
      <c r="E28" s="16" t="str">
        <f t="shared" si="1"/>
        <v/>
      </c>
      <c r="F28" s="58" t="str">
        <f t="shared" si="2"/>
        <v/>
      </c>
      <c r="G28" s="349" t="b">
        <f t="shared" si="3"/>
        <v>0</v>
      </c>
      <c r="H28" s="350">
        <f t="shared" si="4"/>
        <v>1</v>
      </c>
    </row>
    <row r="29" spans="1:8">
      <c r="A29" s="37">
        <v>18</v>
      </c>
      <c r="B29" s="6"/>
      <c r="C29" s="6"/>
      <c r="D29" s="216"/>
      <c r="E29" s="16" t="str">
        <f t="shared" si="1"/>
        <v/>
      </c>
      <c r="F29" s="58" t="str">
        <f t="shared" si="2"/>
        <v/>
      </c>
      <c r="G29" s="349" t="b">
        <f t="shared" si="3"/>
        <v>0</v>
      </c>
      <c r="H29" s="350">
        <f t="shared" si="4"/>
        <v>1</v>
      </c>
    </row>
    <row r="30" spans="1:8">
      <c r="A30" s="37">
        <v>19</v>
      </c>
      <c r="B30" s="6"/>
      <c r="C30" s="6"/>
      <c r="D30" s="216"/>
      <c r="E30" s="16" t="str">
        <f t="shared" si="1"/>
        <v/>
      </c>
      <c r="F30" s="58" t="str">
        <f t="shared" si="2"/>
        <v/>
      </c>
      <c r="G30" s="349" t="b">
        <f t="shared" si="3"/>
        <v>0</v>
      </c>
      <c r="H30" s="350">
        <f t="shared" si="4"/>
        <v>1</v>
      </c>
    </row>
    <row r="31" spans="1:8">
      <c r="A31" s="37">
        <v>20</v>
      </c>
      <c r="B31" s="6"/>
      <c r="C31" s="6"/>
      <c r="D31" s="216"/>
      <c r="E31" s="16" t="str">
        <f t="shared" si="1"/>
        <v/>
      </c>
      <c r="F31" s="58" t="str">
        <f t="shared" si="2"/>
        <v/>
      </c>
      <c r="G31" s="349" t="b">
        <f t="shared" si="3"/>
        <v>0</v>
      </c>
      <c r="H31" s="350">
        <f t="shared" si="4"/>
        <v>1</v>
      </c>
    </row>
    <row r="32" spans="1:8">
      <c r="A32" s="37">
        <v>21</v>
      </c>
      <c r="B32" s="6"/>
      <c r="C32" s="6"/>
      <c r="D32" s="216"/>
      <c r="E32" s="16" t="str">
        <f t="shared" si="1"/>
        <v/>
      </c>
      <c r="F32" s="58" t="str">
        <f t="shared" si="2"/>
        <v/>
      </c>
      <c r="G32" s="349" t="b">
        <f t="shared" si="3"/>
        <v>0</v>
      </c>
      <c r="H32" s="350">
        <f t="shared" si="4"/>
        <v>1</v>
      </c>
    </row>
    <row r="33" spans="1:8">
      <c r="A33" s="37">
        <v>22</v>
      </c>
      <c r="B33" s="6"/>
      <c r="C33" s="6"/>
      <c r="D33" s="216"/>
      <c r="E33" s="16" t="str">
        <f t="shared" si="1"/>
        <v/>
      </c>
      <c r="F33" s="58" t="str">
        <f t="shared" si="2"/>
        <v/>
      </c>
      <c r="G33" s="349" t="b">
        <f t="shared" si="3"/>
        <v>0</v>
      </c>
      <c r="H33" s="350">
        <f t="shared" si="4"/>
        <v>1</v>
      </c>
    </row>
    <row r="34" spans="1:8">
      <c r="A34" s="37">
        <v>23</v>
      </c>
      <c r="B34" s="6"/>
      <c r="C34" s="6"/>
      <c r="D34" s="216"/>
      <c r="E34" s="16" t="str">
        <f t="shared" si="1"/>
        <v/>
      </c>
      <c r="F34" s="58" t="str">
        <f t="shared" si="2"/>
        <v/>
      </c>
      <c r="G34" s="349" t="b">
        <f t="shared" si="3"/>
        <v>0</v>
      </c>
      <c r="H34" s="350">
        <f t="shared" si="4"/>
        <v>1</v>
      </c>
    </row>
    <row r="35" spans="1:8">
      <c r="A35" s="37">
        <v>24</v>
      </c>
      <c r="B35" s="6"/>
      <c r="C35" s="6"/>
      <c r="D35" s="216"/>
      <c r="E35" s="16" t="str">
        <f t="shared" si="1"/>
        <v/>
      </c>
      <c r="F35" s="58" t="str">
        <f t="shared" si="2"/>
        <v/>
      </c>
      <c r="G35" s="349" t="b">
        <f t="shared" si="3"/>
        <v>0</v>
      </c>
      <c r="H35" s="350">
        <f t="shared" si="4"/>
        <v>1</v>
      </c>
    </row>
    <row r="36" spans="1:8">
      <c r="A36" s="37">
        <v>25</v>
      </c>
      <c r="B36" s="6"/>
      <c r="C36" s="6"/>
      <c r="D36" s="216"/>
      <c r="E36" s="16" t="str">
        <f t="shared" si="1"/>
        <v/>
      </c>
      <c r="F36" s="58" t="str">
        <f t="shared" si="2"/>
        <v/>
      </c>
      <c r="G36" s="349" t="b">
        <f t="shared" si="3"/>
        <v>0</v>
      </c>
      <c r="H36" s="350">
        <f t="shared" si="4"/>
        <v>1</v>
      </c>
    </row>
    <row r="37" spans="1:8">
      <c r="A37" s="37">
        <v>26</v>
      </c>
      <c r="B37" s="6"/>
      <c r="C37" s="6"/>
      <c r="D37" s="216"/>
      <c r="E37" s="16" t="str">
        <f t="shared" si="1"/>
        <v/>
      </c>
      <c r="F37" s="58" t="str">
        <f t="shared" si="2"/>
        <v/>
      </c>
      <c r="G37" s="349" t="b">
        <f t="shared" si="3"/>
        <v>0</v>
      </c>
      <c r="H37" s="350">
        <f t="shared" si="4"/>
        <v>1</v>
      </c>
    </row>
    <row r="38" spans="1:8">
      <c r="A38" s="37">
        <v>27</v>
      </c>
      <c r="B38" s="6"/>
      <c r="C38" s="6"/>
      <c r="D38" s="216"/>
      <c r="E38" s="16" t="str">
        <f t="shared" si="1"/>
        <v/>
      </c>
      <c r="F38" s="58" t="str">
        <f t="shared" si="2"/>
        <v/>
      </c>
      <c r="G38" s="349" t="b">
        <f t="shared" si="3"/>
        <v>0</v>
      </c>
      <c r="H38" s="350">
        <f t="shared" si="4"/>
        <v>1</v>
      </c>
    </row>
    <row r="39" spans="1:8">
      <c r="A39" s="37">
        <v>28</v>
      </c>
      <c r="B39" s="6"/>
      <c r="C39" s="6"/>
      <c r="D39" s="216"/>
      <c r="E39" s="16" t="str">
        <f t="shared" si="1"/>
        <v/>
      </c>
      <c r="F39" s="58" t="str">
        <f t="shared" si="2"/>
        <v/>
      </c>
      <c r="G39" s="349" t="b">
        <f t="shared" si="3"/>
        <v>0</v>
      </c>
      <c r="H39" s="350">
        <f t="shared" si="4"/>
        <v>1</v>
      </c>
    </row>
    <row r="40" spans="1:8">
      <c r="A40" s="37">
        <v>29</v>
      </c>
      <c r="B40" s="6"/>
      <c r="C40" s="6"/>
      <c r="D40" s="216"/>
      <c r="E40" s="16" t="str">
        <f t="shared" si="1"/>
        <v/>
      </c>
      <c r="F40" s="58" t="str">
        <f t="shared" si="2"/>
        <v/>
      </c>
      <c r="G40" s="349" t="b">
        <f t="shared" si="3"/>
        <v>0</v>
      </c>
      <c r="H40" s="350">
        <f t="shared" si="4"/>
        <v>1</v>
      </c>
    </row>
    <row r="41" spans="1:8">
      <c r="A41" s="37">
        <v>30</v>
      </c>
      <c r="B41" s="6"/>
      <c r="C41" s="6"/>
      <c r="D41" s="216"/>
      <c r="E41" s="16" t="str">
        <f t="shared" si="1"/>
        <v/>
      </c>
      <c r="F41" s="58" t="str">
        <f t="shared" si="2"/>
        <v/>
      </c>
      <c r="G41" s="349" t="b">
        <f t="shared" si="3"/>
        <v>0</v>
      </c>
      <c r="H41" s="350">
        <f t="shared" si="4"/>
        <v>1</v>
      </c>
    </row>
    <row r="42" spans="1:8">
      <c r="A42" s="37">
        <v>31</v>
      </c>
      <c r="B42" s="6"/>
      <c r="C42" s="6"/>
      <c r="D42" s="216"/>
      <c r="E42" s="16" t="str">
        <f t="shared" si="1"/>
        <v/>
      </c>
      <c r="F42" s="58" t="str">
        <f t="shared" si="2"/>
        <v/>
      </c>
      <c r="G42" s="349" t="b">
        <f t="shared" si="3"/>
        <v>0</v>
      </c>
      <c r="H42" s="350">
        <f t="shared" si="4"/>
        <v>1</v>
      </c>
    </row>
    <row r="43" spans="1:8">
      <c r="A43" s="37">
        <v>32</v>
      </c>
      <c r="B43" s="6"/>
      <c r="C43" s="6"/>
      <c r="D43" s="216"/>
      <c r="E43" s="16" t="str">
        <f t="shared" si="1"/>
        <v/>
      </c>
      <c r="F43" s="58" t="str">
        <f t="shared" si="2"/>
        <v/>
      </c>
      <c r="G43" s="349" t="b">
        <f t="shared" si="3"/>
        <v>0</v>
      </c>
      <c r="H43" s="350">
        <f t="shared" si="4"/>
        <v>1</v>
      </c>
    </row>
    <row r="44" spans="1:8">
      <c r="A44" s="37">
        <v>33</v>
      </c>
      <c r="B44" s="6"/>
      <c r="C44" s="6"/>
      <c r="D44" s="216"/>
      <c r="E44" s="16" t="str">
        <f t="shared" ref="E44:E75" si="5">IF(OR($B44="",$D44&lt;an_initial,$D44&gt;an_final),"",F44*(HLOOKUP(C44,i8punctaje,2,FALSE)))</f>
        <v/>
      </c>
      <c r="F44" s="58" t="str">
        <f t="shared" ref="F44:F75" si="6">IF(OR($B44="",,$D44="",$D44&gt;an_final),"",IF($D44&gt;=an_initial,1,""))</f>
        <v/>
      </c>
      <c r="G44" s="349" t="b">
        <f t="shared" si="3"/>
        <v>0</v>
      </c>
      <c r="H44" s="350">
        <f t="shared" ref="H44:H75" si="7">LEN(B44)-LEN(SUBSTITUTE(B44,",",""))+1</f>
        <v>1</v>
      </c>
    </row>
    <row r="45" spans="1:8">
      <c r="A45" s="37">
        <v>34</v>
      </c>
      <c r="B45" s="6"/>
      <c r="C45" s="6"/>
      <c r="D45" s="216"/>
      <c r="E45" s="16" t="str">
        <f t="shared" si="5"/>
        <v/>
      </c>
      <c r="F45" s="58" t="str">
        <f t="shared" si="6"/>
        <v/>
      </c>
      <c r="G45" s="349" t="b">
        <f t="shared" si="3"/>
        <v>0</v>
      </c>
      <c r="H45" s="350">
        <f t="shared" si="7"/>
        <v>1</v>
      </c>
    </row>
    <row r="46" spans="1:8">
      <c r="A46" s="37">
        <v>35</v>
      </c>
      <c r="B46" s="6"/>
      <c r="C46" s="6"/>
      <c r="D46" s="216"/>
      <c r="E46" s="16" t="str">
        <f t="shared" si="5"/>
        <v/>
      </c>
      <c r="F46" s="58" t="str">
        <f t="shared" si="6"/>
        <v/>
      </c>
      <c r="G46" s="349" t="b">
        <f t="shared" si="3"/>
        <v>0</v>
      </c>
      <c r="H46" s="350">
        <f t="shared" si="7"/>
        <v>1</v>
      </c>
    </row>
    <row r="47" spans="1:8">
      <c r="A47" s="37">
        <v>36</v>
      </c>
      <c r="B47" s="6"/>
      <c r="C47" s="6"/>
      <c r="D47" s="216"/>
      <c r="E47" s="16" t="str">
        <f t="shared" si="5"/>
        <v/>
      </c>
      <c r="F47" s="58" t="str">
        <f t="shared" si="6"/>
        <v/>
      </c>
      <c r="G47" s="349" t="b">
        <f t="shared" si="3"/>
        <v>0</v>
      </c>
      <c r="H47" s="350">
        <f t="shared" si="7"/>
        <v>1</v>
      </c>
    </row>
    <row r="48" spans="1:8">
      <c r="A48" s="37">
        <v>37</v>
      </c>
      <c r="B48" s="6"/>
      <c r="C48" s="6"/>
      <c r="D48" s="216"/>
      <c r="E48" s="16" t="str">
        <f t="shared" si="5"/>
        <v/>
      </c>
      <c r="F48" s="58" t="str">
        <f t="shared" si="6"/>
        <v/>
      </c>
      <c r="G48" s="349" t="b">
        <f t="shared" si="3"/>
        <v>0</v>
      </c>
      <c r="H48" s="350">
        <f t="shared" si="7"/>
        <v>1</v>
      </c>
    </row>
    <row r="49" spans="1:8">
      <c r="A49" s="37">
        <v>38</v>
      </c>
      <c r="B49" s="6"/>
      <c r="C49" s="6"/>
      <c r="D49" s="216"/>
      <c r="E49" s="16" t="str">
        <f t="shared" si="5"/>
        <v/>
      </c>
      <c r="F49" s="58" t="str">
        <f t="shared" si="6"/>
        <v/>
      </c>
      <c r="G49" s="349" t="b">
        <f t="shared" si="3"/>
        <v>0</v>
      </c>
      <c r="H49" s="350">
        <f t="shared" si="7"/>
        <v>1</v>
      </c>
    </row>
    <row r="50" spans="1:8">
      <c r="A50" s="37">
        <v>39</v>
      </c>
      <c r="B50" s="6"/>
      <c r="C50" s="6"/>
      <c r="D50" s="216"/>
      <c r="E50" s="16" t="str">
        <f t="shared" si="5"/>
        <v/>
      </c>
      <c r="F50" s="58" t="str">
        <f t="shared" si="6"/>
        <v/>
      </c>
      <c r="G50" s="349" t="b">
        <f t="shared" si="3"/>
        <v>0</v>
      </c>
      <c r="H50" s="350">
        <f t="shared" si="7"/>
        <v>1</v>
      </c>
    </row>
    <row r="51" spans="1:8">
      <c r="A51" s="37">
        <v>40</v>
      </c>
      <c r="B51" s="6"/>
      <c r="C51" s="6"/>
      <c r="D51" s="216"/>
      <c r="E51" s="16" t="str">
        <f t="shared" si="5"/>
        <v/>
      </c>
      <c r="F51" s="58" t="str">
        <f t="shared" si="6"/>
        <v/>
      </c>
      <c r="G51" s="349" t="b">
        <f t="shared" si="3"/>
        <v>0</v>
      </c>
      <c r="H51" s="350">
        <f t="shared" si="7"/>
        <v>1</v>
      </c>
    </row>
    <row r="52" spans="1:8">
      <c r="A52" s="37">
        <v>41</v>
      </c>
      <c r="B52" s="6"/>
      <c r="C52" s="6"/>
      <c r="D52" s="216"/>
      <c r="E52" s="16" t="str">
        <f t="shared" si="5"/>
        <v/>
      </c>
      <c r="F52" s="58" t="str">
        <f t="shared" si="6"/>
        <v/>
      </c>
      <c r="G52" s="349" t="b">
        <f t="shared" si="3"/>
        <v>0</v>
      </c>
      <c r="H52" s="350">
        <f t="shared" si="7"/>
        <v>1</v>
      </c>
    </row>
    <row r="53" spans="1:8">
      <c r="A53" s="37">
        <v>42</v>
      </c>
      <c r="B53" s="6"/>
      <c r="C53" s="6"/>
      <c r="D53" s="216"/>
      <c r="E53" s="16" t="str">
        <f t="shared" si="5"/>
        <v/>
      </c>
      <c r="F53" s="58" t="str">
        <f t="shared" si="6"/>
        <v/>
      </c>
      <c r="G53" s="349" t="b">
        <f t="shared" si="3"/>
        <v>0</v>
      </c>
      <c r="H53" s="350">
        <f t="shared" si="7"/>
        <v>1</v>
      </c>
    </row>
    <row r="54" spans="1:8">
      <c r="A54" s="37">
        <v>43</v>
      </c>
      <c r="B54" s="6"/>
      <c r="C54" s="6"/>
      <c r="D54" s="216"/>
      <c r="E54" s="16" t="str">
        <f t="shared" si="5"/>
        <v/>
      </c>
      <c r="F54" s="58" t="str">
        <f t="shared" si="6"/>
        <v/>
      </c>
      <c r="G54" s="349" t="b">
        <f t="shared" si="3"/>
        <v>0</v>
      </c>
      <c r="H54" s="350">
        <f t="shared" si="7"/>
        <v>1</v>
      </c>
    </row>
    <row r="55" spans="1:8">
      <c r="A55" s="37">
        <v>44</v>
      </c>
      <c r="B55" s="6"/>
      <c r="C55" s="6"/>
      <c r="D55" s="216"/>
      <c r="E55" s="16" t="str">
        <f t="shared" si="5"/>
        <v/>
      </c>
      <c r="F55" s="58" t="str">
        <f t="shared" si="6"/>
        <v/>
      </c>
      <c r="G55" s="349" t="b">
        <f t="shared" si="3"/>
        <v>0</v>
      </c>
      <c r="H55" s="350">
        <f t="shared" si="7"/>
        <v>1</v>
      </c>
    </row>
    <row r="56" spans="1:8">
      <c r="A56" s="37">
        <v>45</v>
      </c>
      <c r="B56" s="6"/>
      <c r="C56" s="6"/>
      <c r="D56" s="216"/>
      <c r="E56" s="16" t="str">
        <f t="shared" si="5"/>
        <v/>
      </c>
      <c r="F56" s="58" t="str">
        <f t="shared" si="6"/>
        <v/>
      </c>
      <c r="G56" s="349" t="b">
        <f t="shared" si="3"/>
        <v>0</v>
      </c>
      <c r="H56" s="350">
        <f t="shared" si="7"/>
        <v>1</v>
      </c>
    </row>
    <row r="57" spans="1:8">
      <c r="A57" s="37">
        <v>46</v>
      </c>
      <c r="B57" s="6"/>
      <c r="C57" s="6"/>
      <c r="D57" s="216"/>
      <c r="E57" s="16" t="str">
        <f t="shared" si="5"/>
        <v/>
      </c>
      <c r="F57" s="58" t="str">
        <f t="shared" si="6"/>
        <v/>
      </c>
      <c r="G57" s="349" t="b">
        <f t="shared" si="3"/>
        <v>0</v>
      </c>
      <c r="H57" s="350">
        <f t="shared" si="7"/>
        <v>1</v>
      </c>
    </row>
    <row r="58" spans="1:8">
      <c r="A58" s="37">
        <v>47</v>
      </c>
      <c r="B58" s="6"/>
      <c r="C58" s="6"/>
      <c r="D58" s="216"/>
      <c r="E58" s="16" t="str">
        <f t="shared" si="5"/>
        <v/>
      </c>
      <c r="F58" s="58" t="str">
        <f t="shared" si="6"/>
        <v/>
      </c>
      <c r="G58" s="349" t="b">
        <f t="shared" si="3"/>
        <v>0</v>
      </c>
      <c r="H58" s="350">
        <f t="shared" si="7"/>
        <v>1</v>
      </c>
    </row>
    <row r="59" spans="1:8">
      <c r="A59" s="37">
        <v>48</v>
      </c>
      <c r="B59" s="6"/>
      <c r="C59" s="6"/>
      <c r="D59" s="216"/>
      <c r="E59" s="16" t="str">
        <f t="shared" si="5"/>
        <v/>
      </c>
      <c r="F59" s="58" t="str">
        <f t="shared" si="6"/>
        <v/>
      </c>
      <c r="G59" s="349" t="b">
        <f t="shared" si="3"/>
        <v>0</v>
      </c>
      <c r="H59" s="350">
        <f t="shared" si="7"/>
        <v>1</v>
      </c>
    </row>
    <row r="60" spans="1:8">
      <c r="A60" s="37">
        <v>49</v>
      </c>
      <c r="B60" s="6"/>
      <c r="C60" s="6"/>
      <c r="D60" s="216"/>
      <c r="E60" s="16" t="str">
        <f t="shared" si="5"/>
        <v/>
      </c>
      <c r="F60" s="58" t="str">
        <f t="shared" si="6"/>
        <v/>
      </c>
      <c r="G60" s="349" t="b">
        <f t="shared" si="3"/>
        <v>0</v>
      </c>
      <c r="H60" s="350">
        <f t="shared" si="7"/>
        <v>1</v>
      </c>
    </row>
    <row r="61" spans="1:8">
      <c r="A61" s="37">
        <v>50</v>
      </c>
      <c r="B61" s="6"/>
      <c r="C61" s="6"/>
      <c r="D61" s="216"/>
      <c r="E61" s="16" t="str">
        <f t="shared" si="5"/>
        <v/>
      </c>
      <c r="F61" s="58" t="str">
        <f t="shared" si="6"/>
        <v/>
      </c>
      <c r="G61" s="349" t="b">
        <f t="shared" si="3"/>
        <v>0</v>
      </c>
      <c r="H61" s="350">
        <f t="shared" si="7"/>
        <v>1</v>
      </c>
    </row>
    <row r="62" spans="1:8">
      <c r="A62" s="37">
        <v>51</v>
      </c>
      <c r="B62" s="6"/>
      <c r="C62" s="6"/>
      <c r="D62" s="216"/>
      <c r="E62" s="16" t="str">
        <f t="shared" si="5"/>
        <v/>
      </c>
      <c r="F62" s="58" t="str">
        <f t="shared" si="6"/>
        <v/>
      </c>
      <c r="G62" s="349" t="b">
        <f t="shared" si="3"/>
        <v>0</v>
      </c>
      <c r="H62" s="350">
        <f t="shared" si="7"/>
        <v>1</v>
      </c>
    </row>
    <row r="63" spans="1:8">
      <c r="A63" s="37">
        <v>52</v>
      </c>
      <c r="B63" s="6"/>
      <c r="C63" s="6"/>
      <c r="D63" s="216"/>
      <c r="E63" s="16" t="str">
        <f t="shared" si="5"/>
        <v/>
      </c>
      <c r="F63" s="58" t="str">
        <f t="shared" si="6"/>
        <v/>
      </c>
      <c r="G63" s="349" t="b">
        <f t="shared" si="3"/>
        <v>0</v>
      </c>
      <c r="H63" s="350">
        <f t="shared" si="7"/>
        <v>1</v>
      </c>
    </row>
    <row r="64" spans="1:8">
      <c r="A64" s="37">
        <v>53</v>
      </c>
      <c r="B64" s="6"/>
      <c r="C64" s="6"/>
      <c r="D64" s="216"/>
      <c r="E64" s="16" t="str">
        <f t="shared" si="5"/>
        <v/>
      </c>
      <c r="F64" s="58" t="str">
        <f t="shared" si="6"/>
        <v/>
      </c>
      <c r="G64" s="349" t="b">
        <f t="shared" si="3"/>
        <v>0</v>
      </c>
      <c r="H64" s="350">
        <f t="shared" si="7"/>
        <v>1</v>
      </c>
    </row>
    <row r="65" spans="1:8">
      <c r="A65" s="37">
        <v>54</v>
      </c>
      <c r="B65" s="6"/>
      <c r="C65" s="6"/>
      <c r="D65" s="216"/>
      <c r="E65" s="16" t="str">
        <f t="shared" si="5"/>
        <v/>
      </c>
      <c r="F65" s="58" t="str">
        <f t="shared" si="6"/>
        <v/>
      </c>
      <c r="G65" s="349" t="b">
        <f t="shared" si="3"/>
        <v>0</v>
      </c>
      <c r="H65" s="350">
        <f t="shared" si="7"/>
        <v>1</v>
      </c>
    </row>
    <row r="66" spans="1:8">
      <c r="A66" s="37">
        <v>55</v>
      </c>
      <c r="B66" s="6"/>
      <c r="C66" s="6"/>
      <c r="D66" s="216"/>
      <c r="E66" s="16" t="str">
        <f t="shared" si="5"/>
        <v/>
      </c>
      <c r="F66" s="58" t="str">
        <f t="shared" si="6"/>
        <v/>
      </c>
      <c r="G66" s="349" t="b">
        <f t="shared" si="3"/>
        <v>0</v>
      </c>
      <c r="H66" s="350">
        <f t="shared" si="7"/>
        <v>1</v>
      </c>
    </row>
    <row r="67" spans="1:8">
      <c r="A67" s="37">
        <v>56</v>
      </c>
      <c r="B67" s="6"/>
      <c r="C67" s="6"/>
      <c r="D67" s="216"/>
      <c r="E67" s="16" t="str">
        <f t="shared" si="5"/>
        <v/>
      </c>
      <c r="F67" s="58" t="str">
        <f t="shared" si="6"/>
        <v/>
      </c>
      <c r="G67" s="349" t="b">
        <f t="shared" si="3"/>
        <v>0</v>
      </c>
      <c r="H67" s="350">
        <f t="shared" si="7"/>
        <v>1</v>
      </c>
    </row>
    <row r="68" spans="1:8">
      <c r="A68" s="37">
        <v>57</v>
      </c>
      <c r="B68" s="6"/>
      <c r="C68" s="6"/>
      <c r="D68" s="216"/>
      <c r="E68" s="16" t="str">
        <f t="shared" si="5"/>
        <v/>
      </c>
      <c r="F68" s="58" t="str">
        <f t="shared" si="6"/>
        <v/>
      </c>
      <c r="G68" s="349" t="b">
        <f t="shared" si="3"/>
        <v>0</v>
      </c>
      <c r="H68" s="350">
        <f t="shared" si="7"/>
        <v>1</v>
      </c>
    </row>
    <row r="69" spans="1:8">
      <c r="A69" s="37">
        <v>58</v>
      </c>
      <c r="B69" s="6"/>
      <c r="C69" s="6"/>
      <c r="D69" s="216"/>
      <c r="E69" s="16" t="str">
        <f t="shared" si="5"/>
        <v/>
      </c>
      <c r="F69" s="58" t="str">
        <f t="shared" si="6"/>
        <v/>
      </c>
      <c r="G69" s="349" t="b">
        <f t="shared" si="3"/>
        <v>0</v>
      </c>
      <c r="H69" s="350">
        <f t="shared" si="7"/>
        <v>1</v>
      </c>
    </row>
    <row r="70" spans="1:8">
      <c r="A70" s="37">
        <v>59</v>
      </c>
      <c r="B70" s="6"/>
      <c r="C70" s="6"/>
      <c r="D70" s="216"/>
      <c r="E70" s="16" t="str">
        <f t="shared" si="5"/>
        <v/>
      </c>
      <c r="F70" s="58" t="str">
        <f t="shared" si="6"/>
        <v/>
      </c>
      <c r="G70" s="349" t="b">
        <f t="shared" si="3"/>
        <v>0</v>
      </c>
      <c r="H70" s="350">
        <f t="shared" si="7"/>
        <v>1</v>
      </c>
    </row>
    <row r="71" spans="1:8">
      <c r="A71" s="37">
        <v>60</v>
      </c>
      <c r="B71" s="6"/>
      <c r="C71" s="6"/>
      <c r="D71" s="216"/>
      <c r="E71" s="16" t="str">
        <f t="shared" si="5"/>
        <v/>
      </c>
      <c r="F71" s="58" t="str">
        <f t="shared" si="6"/>
        <v/>
      </c>
      <c r="G71" s="349" t="b">
        <f t="shared" si="3"/>
        <v>0</v>
      </c>
      <c r="H71" s="350">
        <f t="shared" si="7"/>
        <v>1</v>
      </c>
    </row>
    <row r="72" spans="1:8">
      <c r="A72" s="37">
        <v>61</v>
      </c>
      <c r="B72" s="6"/>
      <c r="C72" s="6"/>
      <c r="D72" s="216"/>
      <c r="E72" s="16" t="str">
        <f t="shared" si="5"/>
        <v/>
      </c>
      <c r="F72" s="58" t="str">
        <f t="shared" si="6"/>
        <v/>
      </c>
      <c r="G72" s="349" t="b">
        <f t="shared" si="3"/>
        <v>0</v>
      </c>
      <c r="H72" s="350">
        <f t="shared" si="7"/>
        <v>1</v>
      </c>
    </row>
    <row r="73" spans="1:8">
      <c r="A73" s="37">
        <v>62</v>
      </c>
      <c r="B73" s="6"/>
      <c r="C73" s="6"/>
      <c r="D73" s="216"/>
      <c r="E73" s="16" t="str">
        <f t="shared" si="5"/>
        <v/>
      </c>
      <c r="F73" s="58" t="str">
        <f t="shared" si="6"/>
        <v/>
      </c>
      <c r="G73" s="349" t="b">
        <f t="shared" si="3"/>
        <v>0</v>
      </c>
      <c r="H73" s="350">
        <f t="shared" si="7"/>
        <v>1</v>
      </c>
    </row>
    <row r="74" spans="1:8">
      <c r="A74" s="37">
        <v>63</v>
      </c>
      <c r="B74" s="6"/>
      <c r="C74" s="6"/>
      <c r="D74" s="216"/>
      <c r="E74" s="16" t="str">
        <f t="shared" si="5"/>
        <v/>
      </c>
      <c r="F74" s="58" t="str">
        <f t="shared" si="6"/>
        <v/>
      </c>
      <c r="G74" s="349" t="b">
        <f t="shared" si="3"/>
        <v>0</v>
      </c>
      <c r="H74" s="350">
        <f t="shared" si="7"/>
        <v>1</v>
      </c>
    </row>
    <row r="75" spans="1:8">
      <c r="A75" s="37">
        <v>64</v>
      </c>
      <c r="B75" s="6"/>
      <c r="C75" s="6"/>
      <c r="D75" s="216"/>
      <c r="E75" s="16" t="str">
        <f t="shared" si="5"/>
        <v/>
      </c>
      <c r="F75" s="58" t="str">
        <f t="shared" si="6"/>
        <v/>
      </c>
      <c r="G75" s="349" t="b">
        <f t="shared" si="3"/>
        <v>0</v>
      </c>
      <c r="H75" s="350">
        <f t="shared" si="7"/>
        <v>1</v>
      </c>
    </row>
    <row r="76" spans="1:8">
      <c r="A76" s="37">
        <v>65</v>
      </c>
      <c r="B76" s="6"/>
      <c r="C76" s="6"/>
      <c r="D76" s="216"/>
      <c r="E76" s="16" t="str">
        <f t="shared" ref="E76:E107" si="8">IF(OR($B76="",$D76&lt;an_initial,$D76&gt;an_final),"",F76*(HLOOKUP(C76,i8punctaje,2,FALSE)))</f>
        <v/>
      </c>
      <c r="F76" s="58" t="str">
        <f t="shared" ref="F76:F110" si="9">IF(OR($B76="",,$D76="",$D76&gt;an_final),"",IF($D76&gt;=an_initial,1,""))</f>
        <v/>
      </c>
      <c r="G76" s="349" t="b">
        <f t="shared" ref="G76:G110" si="10">IF(nume_candidat="",FALSE,ISNUMBER(SEARCH(nume_candidat,$B76)))</f>
        <v>0</v>
      </c>
      <c r="H76" s="350">
        <f t="shared" ref="H76:H110" si="11">LEN(B76)-LEN(SUBSTITUTE(B76,",",""))+1</f>
        <v>1</v>
      </c>
    </row>
    <row r="77" spans="1:8">
      <c r="A77" s="37">
        <v>66</v>
      </c>
      <c r="B77" s="6"/>
      <c r="C77" s="6"/>
      <c r="D77" s="216"/>
      <c r="E77" s="16" t="str">
        <f t="shared" si="8"/>
        <v/>
      </c>
      <c r="F77" s="58" t="str">
        <f t="shared" si="9"/>
        <v/>
      </c>
      <c r="G77" s="349" t="b">
        <f t="shared" si="10"/>
        <v>0</v>
      </c>
      <c r="H77" s="350">
        <f t="shared" si="11"/>
        <v>1</v>
      </c>
    </row>
    <row r="78" spans="1:8">
      <c r="A78" s="37">
        <v>67</v>
      </c>
      <c r="B78" s="6"/>
      <c r="C78" s="6"/>
      <c r="D78" s="216"/>
      <c r="E78" s="16" t="str">
        <f t="shared" si="8"/>
        <v/>
      </c>
      <c r="F78" s="58" t="str">
        <f t="shared" si="9"/>
        <v/>
      </c>
      <c r="G78" s="349" t="b">
        <f t="shared" si="10"/>
        <v>0</v>
      </c>
      <c r="H78" s="350">
        <f t="shared" si="11"/>
        <v>1</v>
      </c>
    </row>
    <row r="79" spans="1:8">
      <c r="A79" s="37">
        <v>68</v>
      </c>
      <c r="B79" s="6"/>
      <c r="C79" s="6"/>
      <c r="D79" s="216"/>
      <c r="E79" s="16" t="str">
        <f t="shared" si="8"/>
        <v/>
      </c>
      <c r="F79" s="58" t="str">
        <f t="shared" si="9"/>
        <v/>
      </c>
      <c r="G79" s="349" t="b">
        <f t="shared" si="10"/>
        <v>0</v>
      </c>
      <c r="H79" s="350">
        <f t="shared" si="11"/>
        <v>1</v>
      </c>
    </row>
    <row r="80" spans="1:8">
      <c r="A80" s="37">
        <v>69</v>
      </c>
      <c r="B80" s="6"/>
      <c r="C80" s="6"/>
      <c r="D80" s="216"/>
      <c r="E80" s="16" t="str">
        <f t="shared" si="8"/>
        <v/>
      </c>
      <c r="F80" s="58" t="str">
        <f t="shared" si="9"/>
        <v/>
      </c>
      <c r="G80" s="349" t="b">
        <f t="shared" si="10"/>
        <v>0</v>
      </c>
      <c r="H80" s="350">
        <f t="shared" si="11"/>
        <v>1</v>
      </c>
    </row>
    <row r="81" spans="1:8">
      <c r="A81" s="37">
        <v>70</v>
      </c>
      <c r="B81" s="6"/>
      <c r="C81" s="6"/>
      <c r="D81" s="216"/>
      <c r="E81" s="16" t="str">
        <f t="shared" si="8"/>
        <v/>
      </c>
      <c r="F81" s="58" t="str">
        <f t="shared" si="9"/>
        <v/>
      </c>
      <c r="G81" s="349" t="b">
        <f t="shared" si="10"/>
        <v>0</v>
      </c>
      <c r="H81" s="350">
        <f t="shared" si="11"/>
        <v>1</v>
      </c>
    </row>
    <row r="82" spans="1:8">
      <c r="A82" s="37">
        <v>71</v>
      </c>
      <c r="B82" s="6"/>
      <c r="C82" s="6"/>
      <c r="D82" s="216"/>
      <c r="E82" s="16" t="str">
        <f t="shared" si="8"/>
        <v/>
      </c>
      <c r="F82" s="58" t="str">
        <f t="shared" si="9"/>
        <v/>
      </c>
      <c r="G82" s="349" t="b">
        <f t="shared" si="10"/>
        <v>0</v>
      </c>
      <c r="H82" s="350">
        <f t="shared" si="11"/>
        <v>1</v>
      </c>
    </row>
    <row r="83" spans="1:8">
      <c r="A83" s="37">
        <v>72</v>
      </c>
      <c r="B83" s="6"/>
      <c r="C83" s="6"/>
      <c r="D83" s="216"/>
      <c r="E83" s="16" t="str">
        <f t="shared" si="8"/>
        <v/>
      </c>
      <c r="F83" s="58" t="str">
        <f t="shared" si="9"/>
        <v/>
      </c>
      <c r="G83" s="349" t="b">
        <f t="shared" si="10"/>
        <v>0</v>
      </c>
      <c r="H83" s="350">
        <f t="shared" si="11"/>
        <v>1</v>
      </c>
    </row>
    <row r="84" spans="1:8">
      <c r="A84" s="37">
        <v>73</v>
      </c>
      <c r="B84" s="6"/>
      <c r="C84" s="6"/>
      <c r="D84" s="216"/>
      <c r="E84" s="16" t="str">
        <f t="shared" si="8"/>
        <v/>
      </c>
      <c r="F84" s="58" t="str">
        <f t="shared" si="9"/>
        <v/>
      </c>
      <c r="G84" s="349" t="b">
        <f t="shared" si="10"/>
        <v>0</v>
      </c>
      <c r="H84" s="350">
        <f t="shared" si="11"/>
        <v>1</v>
      </c>
    </row>
    <row r="85" spans="1:8">
      <c r="A85" s="37">
        <v>74</v>
      </c>
      <c r="B85" s="6"/>
      <c r="C85" s="6"/>
      <c r="D85" s="216"/>
      <c r="E85" s="16" t="str">
        <f t="shared" si="8"/>
        <v/>
      </c>
      <c r="F85" s="58" t="str">
        <f t="shared" si="9"/>
        <v/>
      </c>
      <c r="G85" s="349" t="b">
        <f t="shared" si="10"/>
        <v>0</v>
      </c>
      <c r="H85" s="350">
        <f t="shared" si="11"/>
        <v>1</v>
      </c>
    </row>
    <row r="86" spans="1:8">
      <c r="A86" s="37">
        <v>75</v>
      </c>
      <c r="B86" s="6"/>
      <c r="C86" s="6"/>
      <c r="D86" s="216"/>
      <c r="E86" s="16" t="str">
        <f t="shared" si="8"/>
        <v/>
      </c>
      <c r="F86" s="58" t="str">
        <f t="shared" si="9"/>
        <v/>
      </c>
      <c r="G86" s="349" t="b">
        <f t="shared" si="10"/>
        <v>0</v>
      </c>
      <c r="H86" s="350">
        <f t="shared" si="11"/>
        <v>1</v>
      </c>
    </row>
    <row r="87" spans="1:8">
      <c r="A87" s="37">
        <v>76</v>
      </c>
      <c r="B87" s="6"/>
      <c r="C87" s="6"/>
      <c r="D87" s="216"/>
      <c r="E87" s="16" t="str">
        <f t="shared" si="8"/>
        <v/>
      </c>
      <c r="F87" s="58" t="str">
        <f t="shared" si="9"/>
        <v/>
      </c>
      <c r="G87" s="349" t="b">
        <f t="shared" si="10"/>
        <v>0</v>
      </c>
      <c r="H87" s="350">
        <f t="shared" si="11"/>
        <v>1</v>
      </c>
    </row>
    <row r="88" spans="1:8">
      <c r="A88" s="37">
        <v>77</v>
      </c>
      <c r="B88" s="6"/>
      <c r="C88" s="6"/>
      <c r="D88" s="216"/>
      <c r="E88" s="16" t="str">
        <f t="shared" si="8"/>
        <v/>
      </c>
      <c r="F88" s="58" t="str">
        <f t="shared" si="9"/>
        <v/>
      </c>
      <c r="G88" s="349" t="b">
        <f t="shared" si="10"/>
        <v>0</v>
      </c>
      <c r="H88" s="350">
        <f t="shared" si="11"/>
        <v>1</v>
      </c>
    </row>
    <row r="89" spans="1:8">
      <c r="A89" s="37">
        <v>78</v>
      </c>
      <c r="B89" s="6"/>
      <c r="C89" s="6"/>
      <c r="D89" s="216"/>
      <c r="E89" s="16" t="str">
        <f t="shared" si="8"/>
        <v/>
      </c>
      <c r="F89" s="58" t="str">
        <f t="shared" si="9"/>
        <v/>
      </c>
      <c r="G89" s="349" t="b">
        <f t="shared" si="10"/>
        <v>0</v>
      </c>
      <c r="H89" s="350">
        <f t="shared" si="11"/>
        <v>1</v>
      </c>
    </row>
    <row r="90" spans="1:8">
      <c r="A90" s="37">
        <v>79</v>
      </c>
      <c r="B90" s="6"/>
      <c r="C90" s="6"/>
      <c r="D90" s="216"/>
      <c r="E90" s="16" t="str">
        <f t="shared" si="8"/>
        <v/>
      </c>
      <c r="F90" s="58" t="str">
        <f t="shared" si="9"/>
        <v/>
      </c>
      <c r="G90" s="349" t="b">
        <f t="shared" si="10"/>
        <v>0</v>
      </c>
      <c r="H90" s="350">
        <f t="shared" si="11"/>
        <v>1</v>
      </c>
    </row>
    <row r="91" spans="1:8">
      <c r="A91" s="37">
        <v>80</v>
      </c>
      <c r="B91" s="6"/>
      <c r="C91" s="6"/>
      <c r="D91" s="216"/>
      <c r="E91" s="16" t="str">
        <f t="shared" si="8"/>
        <v/>
      </c>
      <c r="F91" s="58" t="str">
        <f t="shared" si="9"/>
        <v/>
      </c>
      <c r="G91" s="349" t="b">
        <f t="shared" si="10"/>
        <v>0</v>
      </c>
      <c r="H91" s="350">
        <f t="shared" si="11"/>
        <v>1</v>
      </c>
    </row>
    <row r="92" spans="1:8">
      <c r="A92" s="37">
        <v>81</v>
      </c>
      <c r="B92" s="6"/>
      <c r="C92" s="6"/>
      <c r="D92" s="216"/>
      <c r="E92" s="16" t="str">
        <f t="shared" si="8"/>
        <v/>
      </c>
      <c r="F92" s="58" t="str">
        <f t="shared" si="9"/>
        <v/>
      </c>
      <c r="G92" s="349" t="b">
        <f t="shared" si="10"/>
        <v>0</v>
      </c>
      <c r="H92" s="350">
        <f t="shared" si="11"/>
        <v>1</v>
      </c>
    </row>
    <row r="93" spans="1:8">
      <c r="A93" s="37">
        <v>82</v>
      </c>
      <c r="B93" s="6"/>
      <c r="C93" s="6"/>
      <c r="D93" s="216"/>
      <c r="E93" s="16" t="str">
        <f t="shared" si="8"/>
        <v/>
      </c>
      <c r="F93" s="58" t="str">
        <f t="shared" si="9"/>
        <v/>
      </c>
      <c r="G93" s="349" t="b">
        <f t="shared" si="10"/>
        <v>0</v>
      </c>
      <c r="H93" s="350">
        <f t="shared" si="11"/>
        <v>1</v>
      </c>
    </row>
    <row r="94" spans="1:8">
      <c r="A94" s="37">
        <v>83</v>
      </c>
      <c r="B94" s="6"/>
      <c r="C94" s="6"/>
      <c r="D94" s="216"/>
      <c r="E94" s="16" t="str">
        <f t="shared" si="8"/>
        <v/>
      </c>
      <c r="F94" s="58" t="str">
        <f t="shared" si="9"/>
        <v/>
      </c>
      <c r="G94" s="349" t="b">
        <f t="shared" si="10"/>
        <v>0</v>
      </c>
      <c r="H94" s="350">
        <f t="shared" si="11"/>
        <v>1</v>
      </c>
    </row>
    <row r="95" spans="1:8">
      <c r="A95" s="37">
        <v>84</v>
      </c>
      <c r="B95" s="6"/>
      <c r="C95" s="6"/>
      <c r="D95" s="216"/>
      <c r="E95" s="16" t="str">
        <f t="shared" si="8"/>
        <v/>
      </c>
      <c r="F95" s="58" t="str">
        <f t="shared" si="9"/>
        <v/>
      </c>
      <c r="G95" s="349" t="b">
        <f t="shared" si="10"/>
        <v>0</v>
      </c>
      <c r="H95" s="350">
        <f t="shared" si="11"/>
        <v>1</v>
      </c>
    </row>
    <row r="96" spans="1:8">
      <c r="A96" s="37">
        <v>85</v>
      </c>
      <c r="B96" s="6"/>
      <c r="C96" s="6"/>
      <c r="D96" s="216"/>
      <c r="E96" s="16" t="str">
        <f t="shared" si="8"/>
        <v/>
      </c>
      <c r="F96" s="58" t="str">
        <f t="shared" si="9"/>
        <v/>
      </c>
      <c r="G96" s="349" t="b">
        <f t="shared" si="10"/>
        <v>0</v>
      </c>
      <c r="H96" s="350">
        <f t="shared" si="11"/>
        <v>1</v>
      </c>
    </row>
    <row r="97" spans="1:8">
      <c r="A97" s="37">
        <v>86</v>
      </c>
      <c r="B97" s="6"/>
      <c r="C97" s="6"/>
      <c r="D97" s="216"/>
      <c r="E97" s="16" t="str">
        <f t="shared" si="8"/>
        <v/>
      </c>
      <c r="F97" s="58" t="str">
        <f t="shared" si="9"/>
        <v/>
      </c>
      <c r="G97" s="349" t="b">
        <f t="shared" si="10"/>
        <v>0</v>
      </c>
      <c r="H97" s="350">
        <f t="shared" si="11"/>
        <v>1</v>
      </c>
    </row>
    <row r="98" spans="1:8">
      <c r="A98" s="37">
        <v>87</v>
      </c>
      <c r="B98" s="6"/>
      <c r="C98" s="6"/>
      <c r="D98" s="216"/>
      <c r="E98" s="16" t="str">
        <f t="shared" si="8"/>
        <v/>
      </c>
      <c r="F98" s="58" t="str">
        <f t="shared" si="9"/>
        <v/>
      </c>
      <c r="G98" s="349" t="b">
        <f t="shared" si="10"/>
        <v>0</v>
      </c>
      <c r="H98" s="350">
        <f t="shared" si="11"/>
        <v>1</v>
      </c>
    </row>
    <row r="99" spans="1:8">
      <c r="A99" s="37">
        <v>88</v>
      </c>
      <c r="B99" s="6"/>
      <c r="C99" s="6"/>
      <c r="D99" s="216"/>
      <c r="E99" s="16" t="str">
        <f t="shared" si="8"/>
        <v/>
      </c>
      <c r="F99" s="58" t="str">
        <f t="shared" si="9"/>
        <v/>
      </c>
      <c r="G99" s="349" t="b">
        <f t="shared" si="10"/>
        <v>0</v>
      </c>
      <c r="H99" s="350">
        <f t="shared" si="11"/>
        <v>1</v>
      </c>
    </row>
    <row r="100" spans="1:8">
      <c r="A100" s="37">
        <v>89</v>
      </c>
      <c r="B100" s="6"/>
      <c r="C100" s="6"/>
      <c r="D100" s="216"/>
      <c r="E100" s="16" t="str">
        <f t="shared" si="8"/>
        <v/>
      </c>
      <c r="F100" s="58" t="str">
        <f t="shared" si="9"/>
        <v/>
      </c>
      <c r="G100" s="349" t="b">
        <f t="shared" si="10"/>
        <v>0</v>
      </c>
      <c r="H100" s="350">
        <f t="shared" si="11"/>
        <v>1</v>
      </c>
    </row>
    <row r="101" spans="1:8">
      <c r="A101" s="37">
        <v>90</v>
      </c>
      <c r="B101" s="6"/>
      <c r="C101" s="6"/>
      <c r="D101" s="216"/>
      <c r="E101" s="16" t="str">
        <f t="shared" si="8"/>
        <v/>
      </c>
      <c r="F101" s="58" t="str">
        <f t="shared" si="9"/>
        <v/>
      </c>
      <c r="G101" s="349" t="b">
        <f t="shared" si="10"/>
        <v>0</v>
      </c>
      <c r="H101" s="350">
        <f t="shared" si="11"/>
        <v>1</v>
      </c>
    </row>
    <row r="102" spans="1:8">
      <c r="A102" s="37">
        <v>91</v>
      </c>
      <c r="B102" s="6"/>
      <c r="C102" s="6"/>
      <c r="D102" s="216"/>
      <c r="E102" s="16" t="str">
        <f t="shared" si="8"/>
        <v/>
      </c>
      <c r="F102" s="58" t="str">
        <f t="shared" si="9"/>
        <v/>
      </c>
      <c r="G102" s="349" t="b">
        <f t="shared" si="10"/>
        <v>0</v>
      </c>
      <c r="H102" s="350">
        <f t="shared" si="11"/>
        <v>1</v>
      </c>
    </row>
    <row r="103" spans="1:8">
      <c r="A103" s="37">
        <v>92</v>
      </c>
      <c r="B103" s="6"/>
      <c r="C103" s="6"/>
      <c r="D103" s="216"/>
      <c r="E103" s="16" t="str">
        <f t="shared" si="8"/>
        <v/>
      </c>
      <c r="F103" s="58" t="str">
        <f t="shared" si="9"/>
        <v/>
      </c>
      <c r="G103" s="349" t="b">
        <f t="shared" si="10"/>
        <v>0</v>
      </c>
      <c r="H103" s="350">
        <f t="shared" si="11"/>
        <v>1</v>
      </c>
    </row>
    <row r="104" spans="1:8">
      <c r="A104" s="37">
        <v>93</v>
      </c>
      <c r="B104" s="6"/>
      <c r="C104" s="6"/>
      <c r="D104" s="216"/>
      <c r="E104" s="16" t="str">
        <f t="shared" si="8"/>
        <v/>
      </c>
      <c r="F104" s="58" t="str">
        <f t="shared" si="9"/>
        <v/>
      </c>
      <c r="G104" s="349" t="b">
        <f t="shared" si="10"/>
        <v>0</v>
      </c>
      <c r="H104" s="350">
        <f t="shared" si="11"/>
        <v>1</v>
      </c>
    </row>
    <row r="105" spans="1:8">
      <c r="A105" s="37">
        <v>94</v>
      </c>
      <c r="B105" s="6"/>
      <c r="C105" s="6"/>
      <c r="D105" s="216"/>
      <c r="E105" s="16" t="str">
        <f t="shared" si="8"/>
        <v/>
      </c>
      <c r="F105" s="58" t="str">
        <f t="shared" si="9"/>
        <v/>
      </c>
      <c r="G105" s="349" t="b">
        <f t="shared" si="10"/>
        <v>0</v>
      </c>
      <c r="H105" s="350">
        <f t="shared" si="11"/>
        <v>1</v>
      </c>
    </row>
    <row r="106" spans="1:8">
      <c r="A106" s="37">
        <v>95</v>
      </c>
      <c r="B106" s="6"/>
      <c r="C106" s="6"/>
      <c r="D106" s="216"/>
      <c r="E106" s="16" t="str">
        <f t="shared" si="8"/>
        <v/>
      </c>
      <c r="F106" s="58" t="str">
        <f t="shared" si="9"/>
        <v/>
      </c>
      <c r="G106" s="349" t="b">
        <f t="shared" si="10"/>
        <v>0</v>
      </c>
      <c r="H106" s="350">
        <f t="shared" si="11"/>
        <v>1</v>
      </c>
    </row>
    <row r="107" spans="1:8">
      <c r="A107" s="37">
        <v>96</v>
      </c>
      <c r="B107" s="6"/>
      <c r="C107" s="6"/>
      <c r="D107" s="216"/>
      <c r="E107" s="16" t="str">
        <f t="shared" si="8"/>
        <v/>
      </c>
      <c r="F107" s="58" t="str">
        <f t="shared" si="9"/>
        <v/>
      </c>
      <c r="G107" s="349" t="b">
        <f t="shared" si="10"/>
        <v>0</v>
      </c>
      <c r="H107" s="350">
        <f t="shared" si="11"/>
        <v>1</v>
      </c>
    </row>
    <row r="108" spans="1:8">
      <c r="A108" s="37">
        <v>97</v>
      </c>
      <c r="B108" s="6"/>
      <c r="C108" s="6"/>
      <c r="D108" s="216"/>
      <c r="E108" s="16" t="str">
        <f t="shared" ref="E108:E171" si="12">IF(OR($B108="",$D108&lt;an_initial,$D108&gt;an_final),"",F108*(HLOOKUP(C108,i8punctaje,2,FALSE)))</f>
        <v/>
      </c>
      <c r="F108" s="58" t="str">
        <f t="shared" si="9"/>
        <v/>
      </c>
      <c r="G108" s="349" t="b">
        <f t="shared" si="10"/>
        <v>0</v>
      </c>
      <c r="H108" s="350">
        <f t="shared" si="11"/>
        <v>1</v>
      </c>
    </row>
    <row r="109" spans="1:8">
      <c r="A109" s="37">
        <v>98</v>
      </c>
      <c r="B109" s="6"/>
      <c r="C109" s="6"/>
      <c r="D109" s="216"/>
      <c r="E109" s="16" t="str">
        <f t="shared" si="12"/>
        <v/>
      </c>
      <c r="F109" s="58" t="str">
        <f t="shared" si="9"/>
        <v/>
      </c>
      <c r="G109" s="349" t="b">
        <f t="shared" si="10"/>
        <v>0</v>
      </c>
      <c r="H109" s="350">
        <f t="shared" si="11"/>
        <v>1</v>
      </c>
    </row>
    <row r="110" spans="1:8">
      <c r="A110" s="143">
        <v>99</v>
      </c>
      <c r="B110" s="6"/>
      <c r="C110" s="6"/>
      <c r="D110" s="216"/>
      <c r="E110" s="16" t="str">
        <f t="shared" si="12"/>
        <v/>
      </c>
      <c r="F110" s="58" t="str">
        <f t="shared" si="9"/>
        <v/>
      </c>
      <c r="G110" s="349" t="b">
        <f t="shared" si="10"/>
        <v>0</v>
      </c>
      <c r="H110" s="350">
        <f t="shared" si="11"/>
        <v>1</v>
      </c>
    </row>
    <row r="111" spans="1:8">
      <c r="A111" s="143">
        <v>100</v>
      </c>
      <c r="B111" s="144"/>
      <c r="C111" s="144"/>
      <c r="D111" s="146"/>
      <c r="E111" s="382" t="str">
        <f t="shared" si="12"/>
        <v/>
      </c>
    </row>
    <row r="112" spans="1:8">
      <c r="A112" s="143">
        <v>101</v>
      </c>
      <c r="B112" s="144"/>
      <c r="C112" s="144"/>
      <c r="D112" s="146"/>
      <c r="E112" s="382" t="str">
        <f t="shared" si="12"/>
        <v/>
      </c>
    </row>
    <row r="113" spans="1:17">
      <c r="A113" s="143">
        <v>102</v>
      </c>
      <c r="B113" s="144"/>
      <c r="C113" s="144"/>
      <c r="D113" s="146"/>
      <c r="E113" s="382" t="str">
        <f t="shared" si="12"/>
        <v/>
      </c>
    </row>
    <row r="114" spans="1:17">
      <c r="A114" s="143">
        <v>103</v>
      </c>
      <c r="B114" s="144"/>
      <c r="C114" s="144"/>
      <c r="D114" s="146"/>
      <c r="E114" s="382" t="str">
        <f t="shared" si="12"/>
        <v/>
      </c>
    </row>
    <row r="115" spans="1:17" s="70" customFormat="1">
      <c r="A115" s="143">
        <v>104</v>
      </c>
      <c r="B115" s="144"/>
      <c r="C115" s="144"/>
      <c r="D115" s="146"/>
      <c r="E115" s="382" t="str">
        <f t="shared" si="12"/>
        <v/>
      </c>
      <c r="G115" s="71"/>
      <c r="H115" s="64"/>
      <c r="I115" s="64"/>
      <c r="J115" s="64"/>
      <c r="K115" s="64"/>
      <c r="L115" s="64"/>
      <c r="M115" s="64"/>
      <c r="N115" s="64"/>
      <c r="O115" s="64"/>
      <c r="P115" s="64"/>
      <c r="Q115" s="64"/>
    </row>
    <row r="116" spans="1:17" s="70" customFormat="1">
      <c r="A116" s="143">
        <v>105</v>
      </c>
      <c r="B116" s="144"/>
      <c r="C116" s="144"/>
      <c r="D116" s="146"/>
      <c r="E116" s="382" t="str">
        <f t="shared" si="12"/>
        <v/>
      </c>
      <c r="G116" s="71"/>
      <c r="H116" s="64"/>
      <c r="I116" s="64"/>
      <c r="J116" s="64"/>
      <c r="K116" s="64"/>
      <c r="L116" s="64"/>
      <c r="M116" s="64"/>
      <c r="N116" s="64"/>
      <c r="O116" s="64"/>
      <c r="P116" s="64"/>
      <c r="Q116" s="64"/>
    </row>
    <row r="117" spans="1:17" s="70" customFormat="1">
      <c r="A117" s="143">
        <v>106</v>
      </c>
      <c r="B117" s="144"/>
      <c r="C117" s="144"/>
      <c r="D117" s="146"/>
      <c r="E117" s="382" t="str">
        <f t="shared" si="12"/>
        <v/>
      </c>
      <c r="G117" s="71"/>
      <c r="H117" s="64"/>
      <c r="I117" s="64"/>
      <c r="J117" s="64"/>
      <c r="K117" s="64"/>
      <c r="L117" s="64"/>
      <c r="M117" s="64"/>
      <c r="N117" s="64"/>
      <c r="O117" s="64"/>
      <c r="P117" s="64"/>
      <c r="Q117" s="64"/>
    </row>
    <row r="118" spans="1:17" s="70" customFormat="1">
      <c r="A118" s="143">
        <v>107</v>
      </c>
      <c r="B118" s="144"/>
      <c r="C118" s="144"/>
      <c r="D118" s="146"/>
      <c r="E118" s="382" t="str">
        <f t="shared" si="12"/>
        <v/>
      </c>
      <c r="G118" s="71"/>
      <c r="H118" s="64"/>
      <c r="I118" s="64"/>
      <c r="J118" s="64"/>
      <c r="K118" s="64"/>
      <c r="L118" s="64"/>
      <c r="M118" s="64"/>
      <c r="N118" s="64"/>
      <c r="O118" s="64"/>
      <c r="P118" s="64"/>
      <c r="Q118" s="64"/>
    </row>
    <row r="119" spans="1:17" s="70" customFormat="1">
      <c r="A119" s="143">
        <v>108</v>
      </c>
      <c r="B119" s="144"/>
      <c r="C119" s="144"/>
      <c r="D119" s="146"/>
      <c r="E119" s="382" t="str">
        <f t="shared" si="12"/>
        <v/>
      </c>
      <c r="G119" s="71"/>
      <c r="H119" s="64"/>
      <c r="I119" s="64"/>
      <c r="J119" s="64"/>
      <c r="K119" s="64"/>
      <c r="L119" s="64"/>
      <c r="M119" s="64"/>
      <c r="N119" s="64"/>
      <c r="O119" s="64"/>
      <c r="P119" s="64"/>
      <c r="Q119" s="64"/>
    </row>
    <row r="120" spans="1:17" s="70" customFormat="1">
      <c r="A120" s="143">
        <v>109</v>
      </c>
      <c r="B120" s="144"/>
      <c r="C120" s="144"/>
      <c r="D120" s="146"/>
      <c r="E120" s="382" t="str">
        <f t="shared" si="12"/>
        <v/>
      </c>
      <c r="G120" s="71"/>
      <c r="H120" s="64"/>
      <c r="I120" s="64"/>
      <c r="J120" s="64"/>
      <c r="K120" s="64"/>
      <c r="L120" s="64"/>
      <c r="M120" s="64"/>
      <c r="N120" s="64"/>
      <c r="O120" s="64"/>
      <c r="P120" s="64"/>
      <c r="Q120" s="64"/>
    </row>
    <row r="121" spans="1:17" s="70" customFormat="1">
      <c r="A121" s="143">
        <v>110</v>
      </c>
      <c r="B121" s="144"/>
      <c r="C121" s="144"/>
      <c r="D121" s="146"/>
      <c r="E121" s="382" t="str">
        <f t="shared" si="12"/>
        <v/>
      </c>
      <c r="G121" s="71"/>
      <c r="H121" s="64"/>
      <c r="I121" s="64"/>
      <c r="J121" s="64"/>
      <c r="K121" s="64"/>
      <c r="L121" s="64"/>
      <c r="M121" s="64"/>
      <c r="N121" s="64"/>
      <c r="O121" s="64"/>
      <c r="P121" s="64"/>
      <c r="Q121" s="64"/>
    </row>
    <row r="122" spans="1:17" s="70" customFormat="1">
      <c r="A122" s="143">
        <v>111</v>
      </c>
      <c r="B122" s="144"/>
      <c r="C122" s="144"/>
      <c r="D122" s="146"/>
      <c r="E122" s="382" t="str">
        <f t="shared" si="12"/>
        <v/>
      </c>
      <c r="G122" s="71"/>
      <c r="H122" s="64"/>
      <c r="I122" s="64"/>
      <c r="J122" s="64"/>
      <c r="K122" s="64"/>
      <c r="L122" s="64"/>
      <c r="M122" s="64"/>
      <c r="N122" s="64"/>
      <c r="O122" s="64"/>
      <c r="P122" s="64"/>
      <c r="Q122" s="64"/>
    </row>
    <row r="123" spans="1:17" s="70" customFormat="1">
      <c r="A123" s="143">
        <v>112</v>
      </c>
      <c r="B123" s="144"/>
      <c r="C123" s="144"/>
      <c r="D123" s="146"/>
      <c r="E123" s="382" t="str">
        <f t="shared" si="12"/>
        <v/>
      </c>
      <c r="G123" s="71"/>
      <c r="H123" s="64"/>
      <c r="I123" s="64"/>
      <c r="J123" s="64"/>
      <c r="K123" s="64"/>
      <c r="L123" s="64"/>
      <c r="M123" s="64"/>
      <c r="N123" s="64"/>
      <c r="O123" s="64"/>
      <c r="P123" s="64"/>
      <c r="Q123" s="64"/>
    </row>
    <row r="124" spans="1:17" s="70" customFormat="1">
      <c r="A124" s="143">
        <v>113</v>
      </c>
      <c r="B124" s="144"/>
      <c r="C124" s="144"/>
      <c r="D124" s="146"/>
      <c r="E124" s="382" t="str">
        <f t="shared" si="12"/>
        <v/>
      </c>
      <c r="G124" s="71"/>
      <c r="H124" s="64"/>
      <c r="I124" s="64"/>
      <c r="J124" s="64"/>
      <c r="K124" s="64"/>
      <c r="L124" s="64"/>
      <c r="M124" s="64"/>
      <c r="N124" s="64"/>
      <c r="O124" s="64"/>
      <c r="P124" s="64"/>
      <c r="Q124" s="64"/>
    </row>
    <row r="125" spans="1:17" s="70" customFormat="1">
      <c r="A125" s="143">
        <v>114</v>
      </c>
      <c r="B125" s="144"/>
      <c r="C125" s="144"/>
      <c r="D125" s="146"/>
      <c r="E125" s="382" t="str">
        <f t="shared" si="12"/>
        <v/>
      </c>
      <c r="G125" s="71"/>
      <c r="H125" s="64"/>
      <c r="I125" s="64"/>
      <c r="J125" s="64"/>
      <c r="K125" s="64"/>
      <c r="L125" s="64"/>
      <c r="M125" s="64"/>
      <c r="N125" s="64"/>
      <c r="O125" s="64"/>
      <c r="P125" s="64"/>
      <c r="Q125" s="64"/>
    </row>
    <row r="126" spans="1:17" s="70" customFormat="1">
      <c r="A126" s="143">
        <v>115</v>
      </c>
      <c r="B126" s="144"/>
      <c r="C126" s="144"/>
      <c r="D126" s="146"/>
      <c r="E126" s="382" t="str">
        <f t="shared" si="12"/>
        <v/>
      </c>
      <c r="G126" s="71"/>
      <c r="H126" s="64"/>
      <c r="I126" s="64"/>
      <c r="J126" s="64"/>
      <c r="K126" s="64"/>
      <c r="L126" s="64"/>
      <c r="M126" s="64"/>
      <c r="N126" s="64"/>
      <c r="O126" s="64"/>
      <c r="P126" s="64"/>
      <c r="Q126" s="64"/>
    </row>
    <row r="127" spans="1:17" s="70" customFormat="1">
      <c r="A127" s="143">
        <v>116</v>
      </c>
      <c r="B127" s="144"/>
      <c r="C127" s="144"/>
      <c r="D127" s="146"/>
      <c r="E127" s="382" t="str">
        <f t="shared" si="12"/>
        <v/>
      </c>
      <c r="G127" s="71"/>
      <c r="H127" s="64"/>
      <c r="I127" s="64"/>
      <c r="J127" s="64"/>
      <c r="K127" s="64"/>
      <c r="L127" s="64"/>
      <c r="M127" s="64"/>
      <c r="N127" s="64"/>
      <c r="O127" s="64"/>
      <c r="P127" s="64"/>
      <c r="Q127" s="64"/>
    </row>
    <row r="128" spans="1:17" s="70" customFormat="1">
      <c r="A128" s="143">
        <v>117</v>
      </c>
      <c r="B128" s="144"/>
      <c r="C128" s="144"/>
      <c r="D128" s="146"/>
      <c r="E128" s="382" t="str">
        <f t="shared" si="12"/>
        <v/>
      </c>
      <c r="G128" s="71"/>
      <c r="H128" s="64"/>
      <c r="I128" s="64"/>
      <c r="J128" s="64"/>
      <c r="K128" s="64"/>
      <c r="L128" s="64"/>
      <c r="M128" s="64"/>
      <c r="N128" s="64"/>
      <c r="O128" s="64"/>
      <c r="P128" s="64"/>
      <c r="Q128" s="64"/>
    </row>
    <row r="129" spans="1:17" s="70" customFormat="1">
      <c r="A129" s="143">
        <v>118</v>
      </c>
      <c r="B129" s="144"/>
      <c r="C129" s="144"/>
      <c r="D129" s="146"/>
      <c r="E129" s="382" t="str">
        <f t="shared" si="12"/>
        <v/>
      </c>
      <c r="G129" s="71"/>
      <c r="H129" s="64"/>
      <c r="I129" s="64"/>
      <c r="J129" s="64"/>
      <c r="K129" s="64"/>
      <c r="L129" s="64"/>
      <c r="M129" s="64"/>
      <c r="N129" s="64"/>
      <c r="O129" s="64"/>
      <c r="P129" s="64"/>
      <c r="Q129" s="64"/>
    </row>
    <row r="130" spans="1:17" s="70" customFormat="1">
      <c r="A130" s="143">
        <v>119</v>
      </c>
      <c r="B130" s="144"/>
      <c r="C130" s="144"/>
      <c r="D130" s="146"/>
      <c r="E130" s="382" t="str">
        <f t="shared" si="12"/>
        <v/>
      </c>
      <c r="G130" s="71"/>
      <c r="H130" s="64"/>
      <c r="I130" s="64"/>
      <c r="J130" s="64"/>
      <c r="K130" s="64"/>
      <c r="L130" s="64"/>
      <c r="M130" s="64"/>
      <c r="N130" s="64"/>
      <c r="O130" s="64"/>
      <c r="P130" s="64"/>
      <c r="Q130" s="64"/>
    </row>
    <row r="131" spans="1:17" s="70" customFormat="1">
      <c r="A131" s="143">
        <v>120</v>
      </c>
      <c r="B131" s="144"/>
      <c r="C131" s="144"/>
      <c r="D131" s="146"/>
      <c r="E131" s="382" t="str">
        <f t="shared" si="12"/>
        <v/>
      </c>
      <c r="G131" s="71"/>
      <c r="H131" s="64"/>
      <c r="I131" s="64"/>
      <c r="J131" s="64"/>
      <c r="K131" s="64"/>
      <c r="L131" s="64"/>
      <c r="M131" s="64"/>
      <c r="N131" s="64"/>
      <c r="O131" s="64"/>
      <c r="P131" s="64"/>
      <c r="Q131" s="64"/>
    </row>
    <row r="132" spans="1:17" s="70" customFormat="1">
      <c r="A132" s="143">
        <v>121</v>
      </c>
      <c r="B132" s="144"/>
      <c r="C132" s="144"/>
      <c r="D132" s="146"/>
      <c r="E132" s="382" t="str">
        <f t="shared" si="12"/>
        <v/>
      </c>
      <c r="G132" s="71"/>
      <c r="H132" s="64"/>
      <c r="I132" s="64"/>
      <c r="J132" s="64"/>
      <c r="K132" s="64"/>
      <c r="L132" s="64"/>
      <c r="M132" s="64"/>
      <c r="N132" s="64"/>
      <c r="O132" s="64"/>
      <c r="P132" s="64"/>
      <c r="Q132" s="64"/>
    </row>
    <row r="133" spans="1:17" s="70" customFormat="1">
      <c r="A133" s="143">
        <v>122</v>
      </c>
      <c r="B133" s="144"/>
      <c r="C133" s="144"/>
      <c r="D133" s="146"/>
      <c r="E133" s="382" t="str">
        <f t="shared" si="12"/>
        <v/>
      </c>
      <c r="G133" s="71"/>
      <c r="H133" s="64"/>
      <c r="I133" s="64"/>
      <c r="J133" s="64"/>
      <c r="K133" s="64"/>
      <c r="L133" s="64"/>
      <c r="M133" s="64"/>
      <c r="N133" s="64"/>
      <c r="O133" s="64"/>
      <c r="P133" s="64"/>
      <c r="Q133" s="64"/>
    </row>
    <row r="134" spans="1:17" s="70" customFormat="1">
      <c r="A134" s="143">
        <v>123</v>
      </c>
      <c r="B134" s="144"/>
      <c r="C134" s="144"/>
      <c r="D134" s="146"/>
      <c r="E134" s="382" t="str">
        <f t="shared" si="12"/>
        <v/>
      </c>
      <c r="G134" s="71"/>
      <c r="H134" s="64"/>
      <c r="I134" s="64"/>
      <c r="J134" s="64"/>
      <c r="K134" s="64"/>
      <c r="L134" s="64"/>
      <c r="M134" s="64"/>
      <c r="N134" s="64"/>
      <c r="O134" s="64"/>
      <c r="P134" s="64"/>
      <c r="Q134" s="64"/>
    </row>
    <row r="135" spans="1:17" s="70" customFormat="1">
      <c r="A135" s="143">
        <v>124</v>
      </c>
      <c r="B135" s="144"/>
      <c r="C135" s="144"/>
      <c r="D135" s="146"/>
      <c r="E135" s="382" t="str">
        <f t="shared" si="12"/>
        <v/>
      </c>
      <c r="G135" s="71"/>
      <c r="H135" s="64"/>
      <c r="I135" s="64"/>
      <c r="J135" s="64"/>
      <c r="K135" s="64"/>
      <c r="L135" s="64"/>
      <c r="M135" s="64"/>
      <c r="N135" s="64"/>
      <c r="O135" s="64"/>
      <c r="P135" s="64"/>
      <c r="Q135" s="64"/>
    </row>
    <row r="136" spans="1:17" s="70" customFormat="1">
      <c r="A136" s="143">
        <v>125</v>
      </c>
      <c r="B136" s="144"/>
      <c r="C136" s="144"/>
      <c r="D136" s="146"/>
      <c r="E136" s="382" t="str">
        <f t="shared" si="12"/>
        <v/>
      </c>
      <c r="G136" s="71"/>
      <c r="H136" s="64"/>
      <c r="I136" s="64"/>
      <c r="J136" s="64"/>
      <c r="K136" s="64"/>
      <c r="L136" s="64"/>
      <c r="M136" s="64"/>
      <c r="N136" s="64"/>
      <c r="O136" s="64"/>
      <c r="P136" s="64"/>
      <c r="Q136" s="64"/>
    </row>
    <row r="137" spans="1:17" s="70" customFormat="1">
      <c r="A137" s="143">
        <v>126</v>
      </c>
      <c r="B137" s="144"/>
      <c r="C137" s="144"/>
      <c r="D137" s="146"/>
      <c r="E137" s="382" t="str">
        <f t="shared" si="12"/>
        <v/>
      </c>
      <c r="G137" s="71"/>
      <c r="H137" s="64"/>
      <c r="I137" s="64"/>
      <c r="J137" s="64"/>
      <c r="K137" s="64"/>
      <c r="L137" s="64"/>
      <c r="M137" s="64"/>
      <c r="N137" s="64"/>
      <c r="O137" s="64"/>
      <c r="P137" s="64"/>
      <c r="Q137" s="64"/>
    </row>
    <row r="138" spans="1:17" s="70" customFormat="1">
      <c r="A138" s="143">
        <v>127</v>
      </c>
      <c r="B138" s="144"/>
      <c r="C138" s="144"/>
      <c r="D138" s="146"/>
      <c r="E138" s="382" t="str">
        <f t="shared" si="12"/>
        <v/>
      </c>
      <c r="G138" s="71"/>
      <c r="H138" s="64"/>
      <c r="I138" s="64"/>
      <c r="J138" s="64"/>
      <c r="K138" s="64"/>
      <c r="L138" s="64"/>
      <c r="M138" s="64"/>
      <c r="N138" s="64"/>
      <c r="O138" s="64"/>
      <c r="P138" s="64"/>
      <c r="Q138" s="64"/>
    </row>
    <row r="139" spans="1:17" s="70" customFormat="1">
      <c r="A139" s="143">
        <v>128</v>
      </c>
      <c r="B139" s="144"/>
      <c r="C139" s="144"/>
      <c r="D139" s="146"/>
      <c r="E139" s="382" t="str">
        <f t="shared" si="12"/>
        <v/>
      </c>
      <c r="G139" s="71"/>
      <c r="H139" s="64"/>
      <c r="I139" s="64"/>
      <c r="J139" s="64"/>
      <c r="K139" s="64"/>
      <c r="L139" s="64"/>
      <c r="M139" s="64"/>
      <c r="N139" s="64"/>
      <c r="O139" s="64"/>
      <c r="P139" s="64"/>
      <c r="Q139" s="64"/>
    </row>
    <row r="140" spans="1:17" s="70" customFormat="1">
      <c r="A140" s="143">
        <v>129</v>
      </c>
      <c r="B140" s="144"/>
      <c r="C140" s="144"/>
      <c r="D140" s="146"/>
      <c r="E140" s="382" t="str">
        <f t="shared" si="12"/>
        <v/>
      </c>
      <c r="G140" s="71"/>
      <c r="H140" s="64"/>
      <c r="I140" s="64"/>
      <c r="J140" s="64"/>
      <c r="K140" s="64"/>
      <c r="L140" s="64"/>
      <c r="M140" s="64"/>
      <c r="N140" s="64"/>
      <c r="O140" s="64"/>
      <c r="P140" s="64"/>
      <c r="Q140" s="64"/>
    </row>
    <row r="141" spans="1:17" s="70" customFormat="1">
      <c r="A141" s="143">
        <v>130</v>
      </c>
      <c r="B141" s="144"/>
      <c r="C141" s="144"/>
      <c r="D141" s="146"/>
      <c r="E141" s="382" t="str">
        <f t="shared" si="12"/>
        <v/>
      </c>
      <c r="G141" s="71"/>
      <c r="H141" s="64"/>
      <c r="I141" s="64"/>
      <c r="J141" s="64"/>
      <c r="K141" s="64"/>
      <c r="L141" s="64"/>
      <c r="M141" s="64"/>
      <c r="N141" s="64"/>
      <c r="O141" s="64"/>
      <c r="P141" s="64"/>
      <c r="Q141" s="64"/>
    </row>
    <row r="142" spans="1:17" s="70" customFormat="1">
      <c r="A142" s="143">
        <v>131</v>
      </c>
      <c r="B142" s="144"/>
      <c r="C142" s="144"/>
      <c r="D142" s="146"/>
      <c r="E142" s="382" t="str">
        <f t="shared" si="12"/>
        <v/>
      </c>
      <c r="G142" s="71"/>
      <c r="H142" s="64"/>
      <c r="I142" s="64"/>
      <c r="J142" s="64"/>
      <c r="K142" s="64"/>
      <c r="L142" s="64"/>
      <c r="M142" s="64"/>
      <c r="N142" s="64"/>
      <c r="O142" s="64"/>
      <c r="P142" s="64"/>
      <c r="Q142" s="64"/>
    </row>
    <row r="143" spans="1:17" s="70" customFormat="1">
      <c r="A143" s="143">
        <v>132</v>
      </c>
      <c r="B143" s="144"/>
      <c r="C143" s="144"/>
      <c r="D143" s="146"/>
      <c r="E143" s="382" t="str">
        <f t="shared" si="12"/>
        <v/>
      </c>
      <c r="G143" s="71"/>
      <c r="H143" s="64"/>
      <c r="I143" s="64"/>
      <c r="J143" s="64"/>
      <c r="K143" s="64"/>
      <c r="L143" s="64"/>
      <c r="M143" s="64"/>
      <c r="N143" s="64"/>
      <c r="O143" s="64"/>
      <c r="P143" s="64"/>
      <c r="Q143" s="64"/>
    </row>
    <row r="144" spans="1:17" s="70" customFormat="1">
      <c r="A144" s="143">
        <v>133</v>
      </c>
      <c r="B144" s="144"/>
      <c r="C144" s="144"/>
      <c r="D144" s="146"/>
      <c r="E144" s="382" t="str">
        <f t="shared" si="12"/>
        <v/>
      </c>
      <c r="G144" s="71"/>
      <c r="H144" s="64"/>
      <c r="I144" s="64"/>
      <c r="J144" s="64"/>
      <c r="K144" s="64"/>
      <c r="L144" s="64"/>
      <c r="M144" s="64"/>
      <c r="N144" s="64"/>
      <c r="O144" s="64"/>
      <c r="P144" s="64"/>
      <c r="Q144" s="64"/>
    </row>
    <row r="145" spans="1:17" s="70" customFormat="1">
      <c r="A145" s="143">
        <v>134</v>
      </c>
      <c r="B145" s="144"/>
      <c r="C145" s="144"/>
      <c r="D145" s="146"/>
      <c r="E145" s="382" t="str">
        <f t="shared" si="12"/>
        <v/>
      </c>
      <c r="G145" s="71"/>
      <c r="H145" s="64"/>
      <c r="I145" s="64"/>
      <c r="J145" s="64"/>
      <c r="K145" s="64"/>
      <c r="L145" s="64"/>
      <c r="M145" s="64"/>
      <c r="N145" s="64"/>
      <c r="O145" s="64"/>
      <c r="P145" s="64"/>
      <c r="Q145" s="64"/>
    </row>
    <row r="146" spans="1:17" s="70" customFormat="1">
      <c r="A146" s="143">
        <v>135</v>
      </c>
      <c r="B146" s="144"/>
      <c r="C146" s="144"/>
      <c r="D146" s="146"/>
      <c r="E146" s="382" t="str">
        <f t="shared" si="12"/>
        <v/>
      </c>
      <c r="G146" s="71"/>
      <c r="H146" s="64"/>
      <c r="I146" s="64"/>
      <c r="J146" s="64"/>
      <c r="K146" s="64"/>
      <c r="L146" s="64"/>
      <c r="M146" s="64"/>
      <c r="N146" s="64"/>
      <c r="O146" s="64"/>
      <c r="P146" s="64"/>
      <c r="Q146" s="64"/>
    </row>
    <row r="147" spans="1:17" s="70" customFormat="1">
      <c r="A147" s="143">
        <v>136</v>
      </c>
      <c r="B147" s="144"/>
      <c r="C147" s="144"/>
      <c r="D147" s="146"/>
      <c r="E147" s="382" t="str">
        <f t="shared" si="12"/>
        <v/>
      </c>
      <c r="G147" s="71"/>
      <c r="H147" s="64"/>
      <c r="I147" s="64"/>
      <c r="J147" s="64"/>
      <c r="K147" s="64"/>
      <c r="L147" s="64"/>
      <c r="M147" s="64"/>
      <c r="N147" s="64"/>
      <c r="O147" s="64"/>
      <c r="P147" s="64"/>
      <c r="Q147" s="64"/>
    </row>
    <row r="148" spans="1:17" s="70" customFormat="1">
      <c r="A148" s="143">
        <v>137</v>
      </c>
      <c r="B148" s="144"/>
      <c r="C148" s="144"/>
      <c r="D148" s="146"/>
      <c r="E148" s="382" t="str">
        <f t="shared" si="12"/>
        <v/>
      </c>
      <c r="G148" s="71"/>
      <c r="H148" s="64"/>
      <c r="I148" s="64"/>
      <c r="J148" s="64"/>
      <c r="K148" s="64"/>
      <c r="L148" s="64"/>
      <c r="M148" s="64"/>
      <c r="N148" s="64"/>
      <c r="O148" s="64"/>
      <c r="P148" s="64"/>
      <c r="Q148" s="64"/>
    </row>
    <row r="149" spans="1:17" s="70" customFormat="1">
      <c r="A149" s="143">
        <v>138</v>
      </c>
      <c r="B149" s="144"/>
      <c r="C149" s="144"/>
      <c r="D149" s="146"/>
      <c r="E149" s="382" t="str">
        <f t="shared" si="12"/>
        <v/>
      </c>
      <c r="G149" s="71"/>
      <c r="H149" s="64"/>
      <c r="I149" s="64"/>
      <c r="J149" s="64"/>
      <c r="K149" s="64"/>
      <c r="L149" s="64"/>
      <c r="M149" s="64"/>
      <c r="N149" s="64"/>
      <c r="O149" s="64"/>
      <c r="P149" s="64"/>
      <c r="Q149" s="64"/>
    </row>
    <row r="150" spans="1:17" s="70" customFormat="1">
      <c r="A150" s="143">
        <v>139</v>
      </c>
      <c r="B150" s="144"/>
      <c r="C150" s="144"/>
      <c r="D150" s="146"/>
      <c r="E150" s="382" t="str">
        <f t="shared" si="12"/>
        <v/>
      </c>
      <c r="G150" s="71"/>
      <c r="H150" s="64"/>
      <c r="I150" s="64"/>
      <c r="J150" s="64"/>
      <c r="K150" s="64"/>
      <c r="L150" s="64"/>
      <c r="M150" s="64"/>
      <c r="N150" s="64"/>
      <c r="O150" s="64"/>
      <c r="P150" s="64"/>
      <c r="Q150" s="64"/>
    </row>
    <row r="151" spans="1:17" s="70" customFormat="1">
      <c r="A151" s="143">
        <v>140</v>
      </c>
      <c r="B151" s="144"/>
      <c r="C151" s="144"/>
      <c r="D151" s="146"/>
      <c r="E151" s="382" t="str">
        <f t="shared" si="12"/>
        <v/>
      </c>
      <c r="G151" s="71"/>
      <c r="H151" s="64"/>
      <c r="I151" s="64"/>
      <c r="J151" s="64"/>
      <c r="K151" s="64"/>
      <c r="L151" s="64"/>
      <c r="M151" s="64"/>
      <c r="N151" s="64"/>
      <c r="O151" s="64"/>
      <c r="P151" s="64"/>
      <c r="Q151" s="64"/>
    </row>
    <row r="152" spans="1:17" s="70" customFormat="1">
      <c r="A152" s="143">
        <v>141</v>
      </c>
      <c r="B152" s="144"/>
      <c r="C152" s="144"/>
      <c r="D152" s="146"/>
      <c r="E152" s="382" t="str">
        <f t="shared" si="12"/>
        <v/>
      </c>
      <c r="G152" s="71"/>
      <c r="H152" s="64"/>
      <c r="I152" s="64"/>
      <c r="J152" s="64"/>
      <c r="K152" s="64"/>
      <c r="L152" s="64"/>
      <c r="M152" s="64"/>
      <c r="N152" s="64"/>
      <c r="O152" s="64"/>
      <c r="P152" s="64"/>
      <c r="Q152" s="64"/>
    </row>
    <row r="153" spans="1:17" s="70" customFormat="1">
      <c r="A153" s="143">
        <v>142</v>
      </c>
      <c r="B153" s="144"/>
      <c r="C153" s="144"/>
      <c r="D153" s="146"/>
      <c r="E153" s="382" t="str">
        <f t="shared" si="12"/>
        <v/>
      </c>
      <c r="G153" s="71"/>
      <c r="H153" s="64"/>
      <c r="I153" s="64"/>
      <c r="J153" s="64"/>
      <c r="K153" s="64"/>
      <c r="L153" s="64"/>
      <c r="M153" s="64"/>
      <c r="N153" s="64"/>
      <c r="O153" s="64"/>
      <c r="P153" s="64"/>
      <c r="Q153" s="64"/>
    </row>
    <row r="154" spans="1:17" s="70" customFormat="1">
      <c r="A154" s="143">
        <v>143</v>
      </c>
      <c r="B154" s="144"/>
      <c r="C154" s="144"/>
      <c r="D154" s="146"/>
      <c r="E154" s="382" t="str">
        <f t="shared" si="12"/>
        <v/>
      </c>
      <c r="G154" s="71"/>
      <c r="H154" s="64"/>
      <c r="I154" s="64"/>
      <c r="J154" s="64"/>
      <c r="K154" s="64"/>
      <c r="L154" s="64"/>
      <c r="M154" s="64"/>
      <c r="N154" s="64"/>
      <c r="O154" s="64"/>
      <c r="P154" s="64"/>
      <c r="Q154" s="64"/>
    </row>
    <row r="155" spans="1:17" s="70" customFormat="1">
      <c r="A155" s="143">
        <v>144</v>
      </c>
      <c r="B155" s="144"/>
      <c r="C155" s="144"/>
      <c r="D155" s="146"/>
      <c r="E155" s="382" t="str">
        <f t="shared" si="12"/>
        <v/>
      </c>
      <c r="G155" s="71"/>
      <c r="H155" s="64"/>
      <c r="I155" s="64"/>
      <c r="J155" s="64"/>
      <c r="K155" s="64"/>
      <c r="L155" s="64"/>
      <c r="M155" s="64"/>
      <c r="N155" s="64"/>
      <c r="O155" s="64"/>
      <c r="P155" s="64"/>
      <c r="Q155" s="64"/>
    </row>
    <row r="156" spans="1:17" s="70" customFormat="1">
      <c r="A156" s="143">
        <v>145</v>
      </c>
      <c r="B156" s="144"/>
      <c r="C156" s="144"/>
      <c r="D156" s="146"/>
      <c r="E156" s="382" t="str">
        <f t="shared" si="12"/>
        <v/>
      </c>
      <c r="G156" s="71"/>
      <c r="H156" s="64"/>
      <c r="I156" s="64"/>
      <c r="J156" s="64"/>
      <c r="K156" s="64"/>
      <c r="L156" s="64"/>
      <c r="M156" s="64"/>
      <c r="N156" s="64"/>
      <c r="O156" s="64"/>
      <c r="P156" s="64"/>
      <c r="Q156" s="64"/>
    </row>
    <row r="157" spans="1:17" s="70" customFormat="1">
      <c r="A157" s="143">
        <v>146</v>
      </c>
      <c r="B157" s="144"/>
      <c r="C157" s="144"/>
      <c r="D157" s="146"/>
      <c r="E157" s="382" t="str">
        <f t="shared" si="12"/>
        <v/>
      </c>
      <c r="G157" s="71"/>
      <c r="H157" s="64"/>
      <c r="I157" s="64"/>
      <c r="J157" s="64"/>
      <c r="K157" s="64"/>
      <c r="L157" s="64"/>
      <c r="M157" s="64"/>
      <c r="N157" s="64"/>
      <c r="O157" s="64"/>
      <c r="P157" s="64"/>
      <c r="Q157" s="64"/>
    </row>
    <row r="158" spans="1:17" s="70" customFormat="1">
      <c r="A158" s="143">
        <v>147</v>
      </c>
      <c r="B158" s="144"/>
      <c r="C158" s="144"/>
      <c r="D158" s="146"/>
      <c r="E158" s="382" t="str">
        <f t="shared" si="12"/>
        <v/>
      </c>
      <c r="G158" s="71"/>
      <c r="H158" s="64"/>
      <c r="I158" s="64"/>
      <c r="J158" s="64"/>
      <c r="K158" s="64"/>
      <c r="L158" s="64"/>
      <c r="M158" s="64"/>
      <c r="N158" s="64"/>
      <c r="O158" s="64"/>
      <c r="P158" s="64"/>
      <c r="Q158" s="64"/>
    </row>
    <row r="159" spans="1:17" s="70" customFormat="1">
      <c r="A159" s="143">
        <v>148</v>
      </c>
      <c r="B159" s="144"/>
      <c r="C159" s="144"/>
      <c r="D159" s="146"/>
      <c r="E159" s="382" t="str">
        <f t="shared" si="12"/>
        <v/>
      </c>
      <c r="G159" s="71"/>
      <c r="H159" s="64"/>
      <c r="I159" s="64"/>
      <c r="J159" s="64"/>
      <c r="K159" s="64"/>
      <c r="L159" s="64"/>
      <c r="M159" s="64"/>
      <c r="N159" s="64"/>
      <c r="O159" s="64"/>
      <c r="P159" s="64"/>
      <c r="Q159" s="64"/>
    </row>
    <row r="160" spans="1:17" s="70" customFormat="1">
      <c r="A160" s="143">
        <v>149</v>
      </c>
      <c r="B160" s="144"/>
      <c r="C160" s="144"/>
      <c r="D160" s="146"/>
      <c r="E160" s="382" t="str">
        <f t="shared" si="12"/>
        <v/>
      </c>
      <c r="G160" s="71"/>
      <c r="H160" s="64"/>
      <c r="I160" s="64"/>
      <c r="J160" s="64"/>
      <c r="K160" s="64"/>
      <c r="L160" s="64"/>
      <c r="M160" s="64"/>
      <c r="N160" s="64"/>
      <c r="O160" s="64"/>
      <c r="P160" s="64"/>
      <c r="Q160" s="64"/>
    </row>
    <row r="161" spans="1:17" s="70" customFormat="1">
      <c r="A161" s="143">
        <v>150</v>
      </c>
      <c r="B161" s="144"/>
      <c r="C161" s="144"/>
      <c r="D161" s="146"/>
      <c r="E161" s="382" t="str">
        <f t="shared" si="12"/>
        <v/>
      </c>
      <c r="G161" s="71"/>
      <c r="H161" s="64"/>
      <c r="I161" s="64"/>
      <c r="J161" s="64"/>
      <c r="K161" s="64"/>
      <c r="L161" s="64"/>
      <c r="M161" s="64"/>
      <c r="N161" s="64"/>
      <c r="O161" s="64"/>
      <c r="P161" s="64"/>
      <c r="Q161" s="64"/>
    </row>
    <row r="162" spans="1:17" s="70" customFormat="1">
      <c r="A162" s="143">
        <v>151</v>
      </c>
      <c r="B162" s="144"/>
      <c r="C162" s="144"/>
      <c r="D162" s="146"/>
      <c r="E162" s="382" t="str">
        <f t="shared" si="12"/>
        <v/>
      </c>
      <c r="G162" s="71"/>
      <c r="H162" s="64"/>
      <c r="I162" s="64"/>
      <c r="J162" s="64"/>
      <c r="K162" s="64"/>
      <c r="L162" s="64"/>
      <c r="M162" s="64"/>
      <c r="N162" s="64"/>
      <c r="O162" s="64"/>
      <c r="P162" s="64"/>
      <c r="Q162" s="64"/>
    </row>
    <row r="163" spans="1:17" s="70" customFormat="1">
      <c r="A163" s="143">
        <v>152</v>
      </c>
      <c r="B163" s="144"/>
      <c r="C163" s="144"/>
      <c r="D163" s="146"/>
      <c r="E163" s="382" t="str">
        <f t="shared" si="12"/>
        <v/>
      </c>
      <c r="G163" s="71"/>
      <c r="H163" s="64"/>
      <c r="I163" s="64"/>
      <c r="J163" s="64"/>
      <c r="K163" s="64"/>
      <c r="L163" s="64"/>
      <c r="M163" s="64"/>
      <c r="N163" s="64"/>
      <c r="O163" s="64"/>
      <c r="P163" s="64"/>
      <c r="Q163" s="64"/>
    </row>
    <row r="164" spans="1:17" s="70" customFormat="1">
      <c r="A164" s="143">
        <v>153</v>
      </c>
      <c r="B164" s="144"/>
      <c r="C164" s="144"/>
      <c r="D164" s="146"/>
      <c r="E164" s="382" t="str">
        <f t="shared" si="12"/>
        <v/>
      </c>
      <c r="G164" s="71"/>
      <c r="H164" s="64"/>
      <c r="I164" s="64"/>
      <c r="J164" s="64"/>
      <c r="K164" s="64"/>
      <c r="L164" s="64"/>
      <c r="M164" s="64"/>
      <c r="N164" s="64"/>
      <c r="O164" s="64"/>
      <c r="P164" s="64"/>
      <c r="Q164" s="64"/>
    </row>
    <row r="165" spans="1:17" s="70" customFormat="1">
      <c r="A165" s="143">
        <v>154</v>
      </c>
      <c r="B165" s="144"/>
      <c r="C165" s="144"/>
      <c r="D165" s="146"/>
      <c r="E165" s="382" t="str">
        <f t="shared" si="12"/>
        <v/>
      </c>
      <c r="G165" s="71"/>
      <c r="H165" s="64"/>
      <c r="I165" s="64"/>
      <c r="J165" s="64"/>
      <c r="K165" s="64"/>
      <c r="L165" s="64"/>
      <c r="M165" s="64"/>
      <c r="N165" s="64"/>
      <c r="O165" s="64"/>
      <c r="P165" s="64"/>
      <c r="Q165" s="64"/>
    </row>
    <row r="166" spans="1:17" s="70" customFormat="1">
      <c r="A166" s="143">
        <v>155</v>
      </c>
      <c r="B166" s="144"/>
      <c r="C166" s="144"/>
      <c r="D166" s="146"/>
      <c r="E166" s="382" t="str">
        <f t="shared" si="12"/>
        <v/>
      </c>
      <c r="G166" s="71"/>
      <c r="H166" s="64"/>
      <c r="I166" s="64"/>
      <c r="J166" s="64"/>
      <c r="K166" s="64"/>
      <c r="L166" s="64"/>
      <c r="M166" s="64"/>
      <c r="N166" s="64"/>
      <c r="O166" s="64"/>
      <c r="P166" s="64"/>
      <c r="Q166" s="64"/>
    </row>
    <row r="167" spans="1:17" s="70" customFormat="1">
      <c r="A167" s="143">
        <v>156</v>
      </c>
      <c r="B167" s="144"/>
      <c r="C167" s="144"/>
      <c r="D167" s="146"/>
      <c r="E167" s="382" t="str">
        <f t="shared" si="12"/>
        <v/>
      </c>
      <c r="G167" s="71"/>
      <c r="H167" s="64"/>
      <c r="I167" s="64"/>
      <c r="J167" s="64"/>
      <c r="K167" s="64"/>
      <c r="L167" s="64"/>
      <c r="M167" s="64"/>
      <c r="N167" s="64"/>
      <c r="O167" s="64"/>
      <c r="P167" s="64"/>
      <c r="Q167" s="64"/>
    </row>
    <row r="168" spans="1:17" s="70" customFormat="1">
      <c r="A168" s="143">
        <v>157</v>
      </c>
      <c r="B168" s="144"/>
      <c r="C168" s="144"/>
      <c r="D168" s="146"/>
      <c r="E168" s="382" t="str">
        <f t="shared" si="12"/>
        <v/>
      </c>
      <c r="G168" s="71"/>
      <c r="H168" s="64"/>
      <c r="I168" s="64"/>
      <c r="J168" s="64"/>
      <c r="K168" s="64"/>
      <c r="L168" s="64"/>
      <c r="M168" s="64"/>
      <c r="N168" s="64"/>
      <c r="O168" s="64"/>
      <c r="P168" s="64"/>
      <c r="Q168" s="64"/>
    </row>
    <row r="169" spans="1:17" s="70" customFormat="1">
      <c r="A169" s="143">
        <v>158</v>
      </c>
      <c r="B169" s="144"/>
      <c r="C169" s="144"/>
      <c r="D169" s="146"/>
      <c r="E169" s="382" t="str">
        <f t="shared" si="12"/>
        <v/>
      </c>
      <c r="G169" s="71"/>
      <c r="H169" s="64"/>
      <c r="I169" s="64"/>
      <c r="J169" s="64"/>
      <c r="K169" s="64"/>
      <c r="L169" s="64"/>
      <c r="M169" s="64"/>
      <c r="N169" s="64"/>
      <c r="O169" s="64"/>
      <c r="P169" s="64"/>
      <c r="Q169" s="64"/>
    </row>
    <row r="170" spans="1:17" s="70" customFormat="1">
      <c r="A170" s="143">
        <v>159</v>
      </c>
      <c r="B170" s="144"/>
      <c r="C170" s="144"/>
      <c r="D170" s="146"/>
      <c r="E170" s="382" t="str">
        <f t="shared" si="12"/>
        <v/>
      </c>
      <c r="G170" s="71"/>
      <c r="H170" s="64"/>
      <c r="I170" s="64"/>
      <c r="J170" s="64"/>
      <c r="K170" s="64"/>
      <c r="L170" s="64"/>
      <c r="M170" s="64"/>
      <c r="N170" s="64"/>
      <c r="O170" s="64"/>
      <c r="P170" s="64"/>
      <c r="Q170" s="64"/>
    </row>
    <row r="171" spans="1:17" s="70" customFormat="1">
      <c r="A171" s="143">
        <v>160</v>
      </c>
      <c r="B171" s="144"/>
      <c r="C171" s="144"/>
      <c r="D171" s="146"/>
      <c r="E171" s="382" t="str">
        <f t="shared" si="12"/>
        <v/>
      </c>
      <c r="G171" s="71"/>
      <c r="H171" s="64"/>
      <c r="I171" s="64"/>
      <c r="J171" s="64"/>
      <c r="K171" s="64"/>
      <c r="L171" s="64"/>
      <c r="M171" s="64"/>
      <c r="N171" s="64"/>
      <c r="O171" s="64"/>
      <c r="P171" s="64"/>
      <c r="Q171" s="64"/>
    </row>
    <row r="172" spans="1:17" s="70" customFormat="1">
      <c r="A172" s="143">
        <v>161</v>
      </c>
      <c r="B172" s="144"/>
      <c r="C172" s="144"/>
      <c r="D172" s="146"/>
      <c r="E172" s="382" t="str">
        <f t="shared" ref="E172:E235" si="13">IF(OR($B172="",$D172&lt;an_initial,$D172&gt;an_final),"",F172*(HLOOKUP(C172,i8punctaje,2,FALSE)))</f>
        <v/>
      </c>
      <c r="G172" s="71"/>
      <c r="H172" s="64"/>
      <c r="I172" s="64"/>
      <c r="J172" s="64"/>
      <c r="K172" s="64"/>
      <c r="L172" s="64"/>
      <c r="M172" s="64"/>
      <c r="N172" s="64"/>
      <c r="O172" s="64"/>
      <c r="P172" s="64"/>
      <c r="Q172" s="64"/>
    </row>
    <row r="173" spans="1:17" s="70" customFormat="1">
      <c r="A173" s="143">
        <v>162</v>
      </c>
      <c r="B173" s="144"/>
      <c r="C173" s="144"/>
      <c r="D173" s="146"/>
      <c r="E173" s="382" t="str">
        <f t="shared" si="13"/>
        <v/>
      </c>
      <c r="G173" s="71"/>
      <c r="H173" s="64"/>
      <c r="I173" s="64"/>
      <c r="J173" s="64"/>
      <c r="K173" s="64"/>
      <c r="L173" s="64"/>
      <c r="M173" s="64"/>
      <c r="N173" s="64"/>
      <c r="O173" s="64"/>
      <c r="P173" s="64"/>
      <c r="Q173" s="64"/>
    </row>
    <row r="174" spans="1:17" s="70" customFormat="1">
      <c r="A174" s="143">
        <v>163</v>
      </c>
      <c r="B174" s="144"/>
      <c r="C174" s="144"/>
      <c r="D174" s="146"/>
      <c r="E174" s="382" t="str">
        <f t="shared" si="13"/>
        <v/>
      </c>
      <c r="G174" s="71"/>
      <c r="H174" s="64"/>
      <c r="I174" s="64"/>
      <c r="J174" s="64"/>
      <c r="K174" s="64"/>
      <c r="L174" s="64"/>
      <c r="M174" s="64"/>
      <c r="N174" s="64"/>
      <c r="O174" s="64"/>
      <c r="P174" s="64"/>
      <c r="Q174" s="64"/>
    </row>
    <row r="175" spans="1:17" s="70" customFormat="1">
      <c r="A175" s="143">
        <v>164</v>
      </c>
      <c r="B175" s="144"/>
      <c r="C175" s="144"/>
      <c r="D175" s="146"/>
      <c r="E175" s="382" t="str">
        <f t="shared" si="13"/>
        <v/>
      </c>
      <c r="G175" s="71"/>
      <c r="H175" s="64"/>
      <c r="I175" s="64"/>
      <c r="J175" s="64"/>
      <c r="K175" s="64"/>
      <c r="L175" s="64"/>
      <c r="M175" s="64"/>
      <c r="N175" s="64"/>
      <c r="O175" s="64"/>
      <c r="P175" s="64"/>
      <c r="Q175" s="64"/>
    </row>
    <row r="176" spans="1:17" s="70" customFormat="1">
      <c r="A176" s="143">
        <v>165</v>
      </c>
      <c r="B176" s="144"/>
      <c r="C176" s="144"/>
      <c r="D176" s="146"/>
      <c r="E176" s="382" t="str">
        <f t="shared" si="13"/>
        <v/>
      </c>
      <c r="G176" s="71"/>
      <c r="H176" s="64"/>
      <c r="I176" s="64"/>
      <c r="J176" s="64"/>
      <c r="K176" s="64"/>
      <c r="L176" s="64"/>
      <c r="M176" s="64"/>
      <c r="N176" s="64"/>
      <c r="O176" s="64"/>
      <c r="P176" s="64"/>
      <c r="Q176" s="64"/>
    </row>
    <row r="177" spans="1:17" s="70" customFormat="1">
      <c r="A177" s="143">
        <v>166</v>
      </c>
      <c r="B177" s="144"/>
      <c r="C177" s="144"/>
      <c r="D177" s="146"/>
      <c r="E177" s="382" t="str">
        <f t="shared" si="13"/>
        <v/>
      </c>
      <c r="G177" s="71"/>
      <c r="H177" s="64"/>
      <c r="I177" s="64"/>
      <c r="J177" s="64"/>
      <c r="K177" s="64"/>
      <c r="L177" s="64"/>
      <c r="M177" s="64"/>
      <c r="N177" s="64"/>
      <c r="O177" s="64"/>
      <c r="P177" s="64"/>
      <c r="Q177" s="64"/>
    </row>
    <row r="178" spans="1:17" s="70" customFormat="1">
      <c r="A178" s="143">
        <v>167</v>
      </c>
      <c r="B178" s="144"/>
      <c r="C178" s="144"/>
      <c r="D178" s="146"/>
      <c r="E178" s="382" t="str">
        <f t="shared" si="13"/>
        <v/>
      </c>
      <c r="G178" s="71"/>
      <c r="H178" s="64"/>
      <c r="I178" s="64"/>
      <c r="J178" s="64"/>
      <c r="K178" s="64"/>
      <c r="L178" s="64"/>
      <c r="M178" s="64"/>
      <c r="N178" s="64"/>
      <c r="O178" s="64"/>
      <c r="P178" s="64"/>
      <c r="Q178" s="64"/>
    </row>
    <row r="179" spans="1:17" s="70" customFormat="1">
      <c r="A179" s="143">
        <v>168</v>
      </c>
      <c r="B179" s="144"/>
      <c r="C179" s="144"/>
      <c r="D179" s="146"/>
      <c r="E179" s="382" t="str">
        <f t="shared" si="13"/>
        <v/>
      </c>
      <c r="G179" s="71"/>
      <c r="H179" s="64"/>
      <c r="I179" s="64"/>
      <c r="J179" s="64"/>
      <c r="K179" s="64"/>
      <c r="L179" s="64"/>
      <c r="M179" s="64"/>
      <c r="N179" s="64"/>
      <c r="O179" s="64"/>
      <c r="P179" s="64"/>
      <c r="Q179" s="64"/>
    </row>
    <row r="180" spans="1:17" s="70" customFormat="1">
      <c r="A180" s="143">
        <v>169</v>
      </c>
      <c r="B180" s="144"/>
      <c r="C180" s="144"/>
      <c r="D180" s="146"/>
      <c r="E180" s="382" t="str">
        <f t="shared" si="13"/>
        <v/>
      </c>
      <c r="G180" s="71"/>
      <c r="H180" s="64"/>
      <c r="I180" s="64"/>
      <c r="J180" s="64"/>
      <c r="K180" s="64"/>
      <c r="L180" s="64"/>
      <c r="M180" s="64"/>
      <c r="N180" s="64"/>
      <c r="O180" s="64"/>
      <c r="P180" s="64"/>
      <c r="Q180" s="64"/>
    </row>
    <row r="181" spans="1:17" s="70" customFormat="1">
      <c r="A181" s="143">
        <v>170</v>
      </c>
      <c r="B181" s="144"/>
      <c r="C181" s="144"/>
      <c r="D181" s="146"/>
      <c r="E181" s="382" t="str">
        <f t="shared" si="13"/>
        <v/>
      </c>
      <c r="G181" s="71"/>
      <c r="H181" s="64"/>
      <c r="I181" s="64"/>
      <c r="J181" s="64"/>
      <c r="K181" s="64"/>
      <c r="L181" s="64"/>
      <c r="M181" s="64"/>
      <c r="N181" s="64"/>
      <c r="O181" s="64"/>
      <c r="P181" s="64"/>
      <c r="Q181" s="64"/>
    </row>
    <row r="182" spans="1:17" s="70" customFormat="1">
      <c r="A182" s="143">
        <v>171</v>
      </c>
      <c r="B182" s="144"/>
      <c r="C182" s="144"/>
      <c r="D182" s="146"/>
      <c r="E182" s="382" t="str">
        <f t="shared" si="13"/>
        <v/>
      </c>
      <c r="G182" s="71"/>
      <c r="H182" s="64"/>
      <c r="I182" s="64"/>
      <c r="J182" s="64"/>
      <c r="K182" s="64"/>
      <c r="L182" s="64"/>
      <c r="M182" s="64"/>
      <c r="N182" s="64"/>
      <c r="O182" s="64"/>
      <c r="P182" s="64"/>
      <c r="Q182" s="64"/>
    </row>
    <row r="183" spans="1:17" s="70" customFormat="1">
      <c r="A183" s="143">
        <v>172</v>
      </c>
      <c r="B183" s="144"/>
      <c r="C183" s="144"/>
      <c r="D183" s="146"/>
      <c r="E183" s="382" t="str">
        <f t="shared" si="13"/>
        <v/>
      </c>
      <c r="G183" s="71"/>
      <c r="H183" s="64"/>
      <c r="I183" s="64"/>
      <c r="J183" s="64"/>
      <c r="K183" s="64"/>
      <c r="L183" s="64"/>
      <c r="M183" s="64"/>
      <c r="N183" s="64"/>
      <c r="O183" s="64"/>
      <c r="P183" s="64"/>
      <c r="Q183" s="64"/>
    </row>
    <row r="184" spans="1:17" s="70" customFormat="1">
      <c r="A184" s="143">
        <v>173</v>
      </c>
      <c r="B184" s="144"/>
      <c r="C184" s="144"/>
      <c r="D184" s="146"/>
      <c r="E184" s="382" t="str">
        <f t="shared" si="13"/>
        <v/>
      </c>
      <c r="G184" s="71"/>
      <c r="H184" s="64"/>
      <c r="I184" s="64"/>
      <c r="J184" s="64"/>
      <c r="K184" s="64"/>
      <c r="L184" s="64"/>
      <c r="M184" s="64"/>
      <c r="N184" s="64"/>
      <c r="O184" s="64"/>
      <c r="P184" s="64"/>
      <c r="Q184" s="64"/>
    </row>
    <row r="185" spans="1:17" s="70" customFormat="1">
      <c r="A185" s="143">
        <v>174</v>
      </c>
      <c r="B185" s="144"/>
      <c r="C185" s="144"/>
      <c r="D185" s="146"/>
      <c r="E185" s="382" t="str">
        <f t="shared" si="13"/>
        <v/>
      </c>
      <c r="G185" s="71"/>
      <c r="H185" s="64"/>
      <c r="I185" s="64"/>
      <c r="J185" s="64"/>
      <c r="K185" s="64"/>
      <c r="L185" s="64"/>
      <c r="M185" s="64"/>
      <c r="N185" s="64"/>
      <c r="O185" s="64"/>
      <c r="P185" s="64"/>
      <c r="Q185" s="64"/>
    </row>
    <row r="186" spans="1:17" s="70" customFormat="1">
      <c r="A186" s="143">
        <v>175</v>
      </c>
      <c r="B186" s="144"/>
      <c r="C186" s="144"/>
      <c r="D186" s="146"/>
      <c r="E186" s="382" t="str">
        <f t="shared" si="13"/>
        <v/>
      </c>
      <c r="G186" s="71"/>
      <c r="H186" s="64"/>
      <c r="I186" s="64"/>
      <c r="J186" s="64"/>
      <c r="K186" s="64"/>
      <c r="L186" s="64"/>
      <c r="M186" s="64"/>
      <c r="N186" s="64"/>
      <c r="O186" s="64"/>
      <c r="P186" s="64"/>
      <c r="Q186" s="64"/>
    </row>
    <row r="187" spans="1:17" s="70" customFormat="1">
      <c r="A187" s="143">
        <v>176</v>
      </c>
      <c r="B187" s="144"/>
      <c r="C187" s="144"/>
      <c r="D187" s="146"/>
      <c r="E187" s="382" t="str">
        <f t="shared" si="13"/>
        <v/>
      </c>
      <c r="G187" s="71"/>
      <c r="H187" s="64"/>
      <c r="I187" s="64"/>
      <c r="J187" s="64"/>
      <c r="K187" s="64"/>
      <c r="L187" s="64"/>
      <c r="M187" s="64"/>
      <c r="N187" s="64"/>
      <c r="O187" s="64"/>
      <c r="P187" s="64"/>
      <c r="Q187" s="64"/>
    </row>
    <row r="188" spans="1:17" s="70" customFormat="1">
      <c r="A188" s="143">
        <v>177</v>
      </c>
      <c r="B188" s="144"/>
      <c r="C188" s="144"/>
      <c r="D188" s="146"/>
      <c r="E188" s="382" t="str">
        <f t="shared" si="13"/>
        <v/>
      </c>
      <c r="G188" s="71"/>
      <c r="H188" s="64"/>
      <c r="I188" s="64"/>
      <c r="J188" s="64"/>
      <c r="K188" s="64"/>
      <c r="L188" s="64"/>
      <c r="M188" s="64"/>
      <c r="N188" s="64"/>
      <c r="O188" s="64"/>
      <c r="P188" s="64"/>
      <c r="Q188" s="64"/>
    </row>
    <row r="189" spans="1:17" s="70" customFormat="1">
      <c r="A189" s="143">
        <v>178</v>
      </c>
      <c r="B189" s="144"/>
      <c r="C189" s="144"/>
      <c r="D189" s="146"/>
      <c r="E189" s="382" t="str">
        <f t="shared" si="13"/>
        <v/>
      </c>
      <c r="G189" s="71"/>
      <c r="H189" s="64"/>
      <c r="I189" s="64"/>
      <c r="J189" s="64"/>
      <c r="K189" s="64"/>
      <c r="L189" s="64"/>
      <c r="M189" s="64"/>
      <c r="N189" s="64"/>
      <c r="O189" s="64"/>
      <c r="P189" s="64"/>
      <c r="Q189" s="64"/>
    </row>
    <row r="190" spans="1:17" s="70" customFormat="1">
      <c r="A190" s="143">
        <v>179</v>
      </c>
      <c r="B190" s="144"/>
      <c r="C190" s="144"/>
      <c r="D190" s="146"/>
      <c r="E190" s="382" t="str">
        <f t="shared" si="13"/>
        <v/>
      </c>
      <c r="G190" s="71"/>
      <c r="H190" s="64"/>
      <c r="I190" s="64"/>
      <c r="J190" s="64"/>
      <c r="K190" s="64"/>
      <c r="L190" s="64"/>
      <c r="M190" s="64"/>
      <c r="N190" s="64"/>
      <c r="O190" s="64"/>
      <c r="P190" s="64"/>
      <c r="Q190" s="64"/>
    </row>
    <row r="191" spans="1:17" s="70" customFormat="1">
      <c r="A191" s="143">
        <v>180</v>
      </c>
      <c r="B191" s="144"/>
      <c r="C191" s="144"/>
      <c r="D191" s="146"/>
      <c r="E191" s="382" t="str">
        <f t="shared" si="13"/>
        <v/>
      </c>
      <c r="G191" s="71"/>
      <c r="H191" s="64"/>
      <c r="I191" s="64"/>
      <c r="J191" s="64"/>
      <c r="K191" s="64"/>
      <c r="L191" s="64"/>
      <c r="M191" s="64"/>
      <c r="N191" s="64"/>
      <c r="O191" s="64"/>
      <c r="P191" s="64"/>
      <c r="Q191" s="64"/>
    </row>
    <row r="192" spans="1:17" s="70" customFormat="1">
      <c r="A192" s="143">
        <v>181</v>
      </c>
      <c r="B192" s="144"/>
      <c r="C192" s="144"/>
      <c r="D192" s="146"/>
      <c r="E192" s="382" t="str">
        <f t="shared" si="13"/>
        <v/>
      </c>
      <c r="G192" s="71"/>
      <c r="H192" s="64"/>
      <c r="I192" s="64"/>
      <c r="J192" s="64"/>
      <c r="K192" s="64"/>
      <c r="L192" s="64"/>
      <c r="M192" s="64"/>
      <c r="N192" s="64"/>
      <c r="O192" s="64"/>
      <c r="P192" s="64"/>
      <c r="Q192" s="64"/>
    </row>
    <row r="193" spans="1:17" s="70" customFormat="1">
      <c r="A193" s="143">
        <v>182</v>
      </c>
      <c r="B193" s="144"/>
      <c r="C193" s="144"/>
      <c r="D193" s="146"/>
      <c r="E193" s="382" t="str">
        <f t="shared" si="13"/>
        <v/>
      </c>
      <c r="G193" s="71"/>
      <c r="H193" s="64"/>
      <c r="I193" s="64"/>
      <c r="J193" s="64"/>
      <c r="K193" s="64"/>
      <c r="L193" s="64"/>
      <c r="M193" s="64"/>
      <c r="N193" s="64"/>
      <c r="O193" s="64"/>
      <c r="P193" s="64"/>
      <c r="Q193" s="64"/>
    </row>
    <row r="194" spans="1:17" s="70" customFormat="1">
      <c r="A194" s="143">
        <v>183</v>
      </c>
      <c r="B194" s="144"/>
      <c r="C194" s="144"/>
      <c r="D194" s="146"/>
      <c r="E194" s="382" t="str">
        <f t="shared" si="13"/>
        <v/>
      </c>
      <c r="G194" s="71"/>
      <c r="H194" s="64"/>
      <c r="I194" s="64"/>
      <c r="J194" s="64"/>
      <c r="K194" s="64"/>
      <c r="L194" s="64"/>
      <c r="M194" s="64"/>
      <c r="N194" s="64"/>
      <c r="O194" s="64"/>
      <c r="P194" s="64"/>
      <c r="Q194" s="64"/>
    </row>
    <row r="195" spans="1:17" s="70" customFormat="1">
      <c r="A195" s="143">
        <v>184</v>
      </c>
      <c r="B195" s="144"/>
      <c r="C195" s="144"/>
      <c r="D195" s="146"/>
      <c r="E195" s="382" t="str">
        <f t="shared" si="13"/>
        <v/>
      </c>
      <c r="G195" s="71"/>
      <c r="H195" s="64"/>
      <c r="I195" s="64"/>
      <c r="J195" s="64"/>
      <c r="K195" s="64"/>
      <c r="L195" s="64"/>
      <c r="M195" s="64"/>
      <c r="N195" s="64"/>
      <c r="O195" s="64"/>
      <c r="P195" s="64"/>
      <c r="Q195" s="64"/>
    </row>
    <row r="196" spans="1:17" s="70" customFormat="1">
      <c r="A196" s="143">
        <v>185</v>
      </c>
      <c r="B196" s="144"/>
      <c r="C196" s="144"/>
      <c r="D196" s="146"/>
      <c r="E196" s="382" t="str">
        <f t="shared" si="13"/>
        <v/>
      </c>
      <c r="G196" s="71"/>
      <c r="H196" s="64"/>
      <c r="I196" s="64"/>
      <c r="J196" s="64"/>
      <c r="K196" s="64"/>
      <c r="L196" s="64"/>
      <c r="M196" s="64"/>
      <c r="N196" s="64"/>
      <c r="O196" s="64"/>
      <c r="P196" s="64"/>
      <c r="Q196" s="64"/>
    </row>
    <row r="197" spans="1:17" s="70" customFormat="1">
      <c r="A197" s="143">
        <v>186</v>
      </c>
      <c r="B197" s="144"/>
      <c r="C197" s="144"/>
      <c r="D197" s="146"/>
      <c r="E197" s="382" t="str">
        <f t="shared" si="13"/>
        <v/>
      </c>
      <c r="G197" s="71"/>
      <c r="H197" s="64"/>
      <c r="I197" s="64"/>
      <c r="J197" s="64"/>
      <c r="K197" s="64"/>
      <c r="L197" s="64"/>
      <c r="M197" s="64"/>
      <c r="N197" s="64"/>
      <c r="O197" s="64"/>
      <c r="P197" s="64"/>
      <c r="Q197" s="64"/>
    </row>
    <row r="198" spans="1:17" s="70" customFormat="1">
      <c r="A198" s="143">
        <v>187</v>
      </c>
      <c r="B198" s="144"/>
      <c r="C198" s="144"/>
      <c r="D198" s="146"/>
      <c r="E198" s="382" t="str">
        <f t="shared" si="13"/>
        <v/>
      </c>
      <c r="G198" s="71"/>
      <c r="H198" s="64"/>
      <c r="I198" s="64"/>
      <c r="J198" s="64"/>
      <c r="K198" s="64"/>
      <c r="L198" s="64"/>
      <c r="M198" s="64"/>
      <c r="N198" s="64"/>
      <c r="O198" s="64"/>
      <c r="P198" s="64"/>
      <c r="Q198" s="64"/>
    </row>
    <row r="199" spans="1:17" s="70" customFormat="1">
      <c r="A199" s="143">
        <v>188</v>
      </c>
      <c r="B199" s="144"/>
      <c r="C199" s="144"/>
      <c r="D199" s="146"/>
      <c r="E199" s="382" t="str">
        <f t="shared" si="13"/>
        <v/>
      </c>
      <c r="G199" s="71"/>
      <c r="H199" s="64"/>
      <c r="I199" s="64"/>
      <c r="J199" s="64"/>
      <c r="K199" s="64"/>
      <c r="L199" s="64"/>
      <c r="M199" s="64"/>
      <c r="N199" s="64"/>
      <c r="O199" s="64"/>
      <c r="P199" s="64"/>
      <c r="Q199" s="64"/>
    </row>
    <row r="200" spans="1:17" s="70" customFormat="1">
      <c r="A200" s="143">
        <v>189</v>
      </c>
      <c r="B200" s="144"/>
      <c r="C200" s="144"/>
      <c r="D200" s="146"/>
      <c r="E200" s="382" t="str">
        <f t="shared" si="13"/>
        <v/>
      </c>
      <c r="G200" s="71"/>
      <c r="H200" s="64"/>
      <c r="I200" s="64"/>
      <c r="J200" s="64"/>
      <c r="K200" s="64"/>
      <c r="L200" s="64"/>
      <c r="M200" s="64"/>
      <c r="N200" s="64"/>
      <c r="O200" s="64"/>
      <c r="P200" s="64"/>
      <c r="Q200" s="64"/>
    </row>
    <row r="201" spans="1:17" s="70" customFormat="1">
      <c r="A201" s="143">
        <v>190</v>
      </c>
      <c r="B201" s="144"/>
      <c r="C201" s="144"/>
      <c r="D201" s="146"/>
      <c r="E201" s="382" t="str">
        <f t="shared" si="13"/>
        <v/>
      </c>
      <c r="G201" s="71"/>
      <c r="H201" s="64"/>
      <c r="I201" s="64"/>
      <c r="J201" s="64"/>
      <c r="K201" s="64"/>
      <c r="L201" s="64"/>
      <c r="M201" s="64"/>
      <c r="N201" s="64"/>
      <c r="O201" s="64"/>
      <c r="P201" s="64"/>
      <c r="Q201" s="64"/>
    </row>
    <row r="202" spans="1:17" s="70" customFormat="1">
      <c r="A202" s="143">
        <v>191</v>
      </c>
      <c r="B202" s="144"/>
      <c r="C202" s="144"/>
      <c r="D202" s="146"/>
      <c r="E202" s="382" t="str">
        <f t="shared" si="13"/>
        <v/>
      </c>
      <c r="G202" s="71"/>
      <c r="H202" s="64"/>
      <c r="I202" s="64"/>
      <c r="J202" s="64"/>
      <c r="K202" s="64"/>
      <c r="L202" s="64"/>
      <c r="M202" s="64"/>
      <c r="N202" s="64"/>
      <c r="O202" s="64"/>
      <c r="P202" s="64"/>
      <c r="Q202" s="64"/>
    </row>
    <row r="203" spans="1:17" s="70" customFormat="1">
      <c r="A203" s="143">
        <v>192</v>
      </c>
      <c r="B203" s="144"/>
      <c r="C203" s="144"/>
      <c r="D203" s="146"/>
      <c r="E203" s="382" t="str">
        <f t="shared" si="13"/>
        <v/>
      </c>
      <c r="G203" s="71"/>
      <c r="H203" s="64"/>
      <c r="I203" s="64"/>
      <c r="J203" s="64"/>
      <c r="K203" s="64"/>
      <c r="L203" s="64"/>
      <c r="M203" s="64"/>
      <c r="N203" s="64"/>
      <c r="O203" s="64"/>
      <c r="P203" s="64"/>
      <c r="Q203" s="64"/>
    </row>
    <row r="204" spans="1:17" s="70" customFormat="1">
      <c r="A204" s="143">
        <v>193</v>
      </c>
      <c r="B204" s="144"/>
      <c r="C204" s="144"/>
      <c r="D204" s="146"/>
      <c r="E204" s="382" t="str">
        <f t="shared" si="13"/>
        <v/>
      </c>
      <c r="G204" s="71"/>
      <c r="H204" s="64"/>
      <c r="I204" s="64"/>
      <c r="J204" s="64"/>
      <c r="K204" s="64"/>
      <c r="L204" s="64"/>
      <c r="M204" s="64"/>
      <c r="N204" s="64"/>
      <c r="O204" s="64"/>
      <c r="P204" s="64"/>
      <c r="Q204" s="64"/>
    </row>
    <row r="205" spans="1:17" s="70" customFormat="1">
      <c r="A205" s="143">
        <v>194</v>
      </c>
      <c r="B205" s="144"/>
      <c r="C205" s="144"/>
      <c r="D205" s="146"/>
      <c r="E205" s="382" t="str">
        <f t="shared" si="13"/>
        <v/>
      </c>
      <c r="G205" s="71"/>
      <c r="H205" s="64"/>
      <c r="I205" s="64"/>
      <c r="J205" s="64"/>
      <c r="K205" s="64"/>
      <c r="L205" s="64"/>
      <c r="M205" s="64"/>
      <c r="N205" s="64"/>
      <c r="O205" s="64"/>
      <c r="P205" s="64"/>
      <c r="Q205" s="64"/>
    </row>
    <row r="206" spans="1:17" s="70" customFormat="1">
      <c r="A206" s="143">
        <v>195</v>
      </c>
      <c r="B206" s="144"/>
      <c r="C206" s="144"/>
      <c r="D206" s="146"/>
      <c r="E206" s="382" t="str">
        <f t="shared" si="13"/>
        <v/>
      </c>
      <c r="G206" s="71"/>
      <c r="H206" s="64"/>
      <c r="I206" s="64"/>
      <c r="J206" s="64"/>
      <c r="K206" s="64"/>
      <c r="L206" s="64"/>
      <c r="M206" s="64"/>
      <c r="N206" s="64"/>
      <c r="O206" s="64"/>
      <c r="P206" s="64"/>
      <c r="Q206" s="64"/>
    </row>
    <row r="207" spans="1:17" s="70" customFormat="1">
      <c r="A207" s="143">
        <v>196</v>
      </c>
      <c r="B207" s="144"/>
      <c r="C207" s="144"/>
      <c r="D207" s="146"/>
      <c r="E207" s="382" t="str">
        <f t="shared" si="13"/>
        <v/>
      </c>
      <c r="G207" s="71"/>
      <c r="H207" s="64"/>
      <c r="I207" s="64"/>
      <c r="J207" s="64"/>
      <c r="K207" s="64"/>
      <c r="L207" s="64"/>
      <c r="M207" s="64"/>
      <c r="N207" s="64"/>
      <c r="O207" s="64"/>
      <c r="P207" s="64"/>
      <c r="Q207" s="64"/>
    </row>
    <row r="208" spans="1:17" s="70" customFormat="1">
      <c r="A208" s="143">
        <v>197</v>
      </c>
      <c r="B208" s="144"/>
      <c r="C208" s="144"/>
      <c r="D208" s="146"/>
      <c r="E208" s="382" t="str">
        <f t="shared" si="13"/>
        <v/>
      </c>
      <c r="G208" s="71"/>
      <c r="H208" s="64"/>
      <c r="I208" s="64"/>
      <c r="J208" s="64"/>
      <c r="K208" s="64"/>
      <c r="L208" s="64"/>
      <c r="M208" s="64"/>
      <c r="N208" s="64"/>
      <c r="O208" s="64"/>
      <c r="P208" s="64"/>
      <c r="Q208" s="64"/>
    </row>
    <row r="209" spans="1:17" s="70" customFormat="1">
      <c r="A209" s="143">
        <v>198</v>
      </c>
      <c r="B209" s="144"/>
      <c r="C209" s="144"/>
      <c r="D209" s="146"/>
      <c r="E209" s="382" t="str">
        <f t="shared" si="13"/>
        <v/>
      </c>
      <c r="G209" s="71"/>
      <c r="H209" s="64"/>
      <c r="I209" s="64"/>
      <c r="J209" s="64"/>
      <c r="K209" s="64"/>
      <c r="L209" s="64"/>
      <c r="M209" s="64"/>
      <c r="N209" s="64"/>
      <c r="O209" s="64"/>
      <c r="P209" s="64"/>
      <c r="Q209" s="64"/>
    </row>
    <row r="210" spans="1:17" s="70" customFormat="1">
      <c r="A210" s="143">
        <v>199</v>
      </c>
      <c r="B210" s="144"/>
      <c r="C210" s="144"/>
      <c r="D210" s="146"/>
      <c r="E210" s="382" t="str">
        <f t="shared" si="13"/>
        <v/>
      </c>
      <c r="G210" s="71"/>
      <c r="H210" s="64"/>
      <c r="I210" s="64"/>
      <c r="J210" s="64"/>
      <c r="K210" s="64"/>
      <c r="L210" s="64"/>
      <c r="M210" s="64"/>
      <c r="N210" s="64"/>
      <c r="O210" s="64"/>
      <c r="P210" s="64"/>
      <c r="Q210" s="64"/>
    </row>
    <row r="211" spans="1:17" s="70" customFormat="1">
      <c r="A211" s="143">
        <v>200</v>
      </c>
      <c r="B211" s="144"/>
      <c r="C211" s="144"/>
      <c r="D211" s="146"/>
      <c r="E211" s="382" t="str">
        <f t="shared" si="13"/>
        <v/>
      </c>
      <c r="G211" s="71"/>
      <c r="H211" s="64"/>
      <c r="I211" s="64"/>
      <c r="J211" s="64"/>
      <c r="K211" s="64"/>
      <c r="L211" s="64"/>
      <c r="M211" s="64"/>
      <c r="N211" s="64"/>
      <c r="O211" s="64"/>
      <c r="P211" s="64"/>
      <c r="Q211" s="64"/>
    </row>
    <row r="212" spans="1:17" s="70" customFormat="1">
      <c r="A212" s="143">
        <v>201</v>
      </c>
      <c r="B212" s="144"/>
      <c r="C212" s="144"/>
      <c r="D212" s="146"/>
      <c r="E212" s="382" t="str">
        <f t="shared" si="13"/>
        <v/>
      </c>
      <c r="G212" s="71"/>
      <c r="H212" s="64"/>
      <c r="I212" s="64"/>
      <c r="J212" s="64"/>
      <c r="K212" s="64"/>
      <c r="L212" s="64"/>
      <c r="M212" s="64"/>
      <c r="N212" s="64"/>
      <c r="O212" s="64"/>
      <c r="P212" s="64"/>
      <c r="Q212" s="64"/>
    </row>
    <row r="213" spans="1:17" s="70" customFormat="1">
      <c r="A213" s="143">
        <v>202</v>
      </c>
      <c r="B213" s="144"/>
      <c r="C213" s="144"/>
      <c r="D213" s="146"/>
      <c r="E213" s="382" t="str">
        <f t="shared" si="13"/>
        <v/>
      </c>
      <c r="G213" s="71"/>
      <c r="H213" s="64"/>
      <c r="I213" s="64"/>
      <c r="J213" s="64"/>
      <c r="K213" s="64"/>
      <c r="L213" s="64"/>
      <c r="M213" s="64"/>
      <c r="N213" s="64"/>
      <c r="O213" s="64"/>
      <c r="P213" s="64"/>
      <c r="Q213" s="64"/>
    </row>
    <row r="214" spans="1:17" s="70" customFormat="1">
      <c r="A214" s="143">
        <v>203</v>
      </c>
      <c r="B214" s="144"/>
      <c r="C214" s="144"/>
      <c r="D214" s="146"/>
      <c r="E214" s="382" t="str">
        <f t="shared" si="13"/>
        <v/>
      </c>
      <c r="G214" s="71"/>
      <c r="H214" s="64"/>
      <c r="I214" s="64"/>
      <c r="J214" s="64"/>
      <c r="K214" s="64"/>
      <c r="L214" s="64"/>
      <c r="M214" s="64"/>
      <c r="N214" s="64"/>
      <c r="O214" s="64"/>
      <c r="P214" s="64"/>
      <c r="Q214" s="64"/>
    </row>
    <row r="215" spans="1:17" s="70" customFormat="1">
      <c r="A215" s="143">
        <v>204</v>
      </c>
      <c r="B215" s="144"/>
      <c r="C215" s="144"/>
      <c r="D215" s="146"/>
      <c r="E215" s="382" t="str">
        <f t="shared" si="13"/>
        <v/>
      </c>
      <c r="G215" s="71"/>
      <c r="H215" s="64"/>
      <c r="I215" s="64"/>
      <c r="J215" s="64"/>
      <c r="K215" s="64"/>
      <c r="L215" s="64"/>
      <c r="M215" s="64"/>
      <c r="N215" s="64"/>
      <c r="O215" s="64"/>
      <c r="P215" s="64"/>
      <c r="Q215" s="64"/>
    </row>
    <row r="216" spans="1:17" s="70" customFormat="1">
      <c r="A216" s="143">
        <v>205</v>
      </c>
      <c r="B216" s="144"/>
      <c r="C216" s="144"/>
      <c r="D216" s="146"/>
      <c r="E216" s="382" t="str">
        <f t="shared" si="13"/>
        <v/>
      </c>
      <c r="G216" s="71"/>
      <c r="H216" s="64"/>
      <c r="I216" s="64"/>
      <c r="J216" s="64"/>
      <c r="K216" s="64"/>
      <c r="L216" s="64"/>
      <c r="M216" s="64"/>
      <c r="N216" s="64"/>
      <c r="O216" s="64"/>
      <c r="P216" s="64"/>
      <c r="Q216" s="64"/>
    </row>
    <row r="217" spans="1:17" s="70" customFormat="1">
      <c r="A217" s="143">
        <v>206</v>
      </c>
      <c r="B217" s="144"/>
      <c r="C217" s="144"/>
      <c r="D217" s="146"/>
      <c r="E217" s="382" t="str">
        <f t="shared" si="13"/>
        <v/>
      </c>
      <c r="G217" s="71"/>
      <c r="H217" s="64"/>
      <c r="I217" s="64"/>
      <c r="J217" s="64"/>
      <c r="K217" s="64"/>
      <c r="L217" s="64"/>
      <c r="M217" s="64"/>
      <c r="N217" s="64"/>
      <c r="O217" s="64"/>
      <c r="P217" s="64"/>
      <c r="Q217" s="64"/>
    </row>
    <row r="218" spans="1:17" s="70" customFormat="1">
      <c r="A218" s="143">
        <v>207</v>
      </c>
      <c r="B218" s="144"/>
      <c r="C218" s="144"/>
      <c r="D218" s="146"/>
      <c r="E218" s="382" t="str">
        <f t="shared" si="13"/>
        <v/>
      </c>
      <c r="G218" s="71"/>
      <c r="H218" s="64"/>
      <c r="I218" s="64"/>
      <c r="J218" s="64"/>
      <c r="K218" s="64"/>
      <c r="L218" s="64"/>
      <c r="M218" s="64"/>
      <c r="N218" s="64"/>
      <c r="O218" s="64"/>
      <c r="P218" s="64"/>
      <c r="Q218" s="64"/>
    </row>
    <row r="219" spans="1:17" s="70" customFormat="1">
      <c r="A219" s="143">
        <v>208</v>
      </c>
      <c r="B219" s="144"/>
      <c r="C219" s="144"/>
      <c r="D219" s="146"/>
      <c r="E219" s="382" t="str">
        <f t="shared" si="13"/>
        <v/>
      </c>
      <c r="G219" s="71"/>
      <c r="H219" s="64"/>
      <c r="I219" s="64"/>
      <c r="J219" s="64"/>
      <c r="K219" s="64"/>
      <c r="L219" s="64"/>
      <c r="M219" s="64"/>
      <c r="N219" s="64"/>
      <c r="O219" s="64"/>
      <c r="P219" s="64"/>
      <c r="Q219" s="64"/>
    </row>
    <row r="220" spans="1:17" s="70" customFormat="1">
      <c r="A220" s="143">
        <v>209</v>
      </c>
      <c r="B220" s="144"/>
      <c r="C220" s="144"/>
      <c r="D220" s="146"/>
      <c r="E220" s="382" t="str">
        <f t="shared" si="13"/>
        <v/>
      </c>
      <c r="G220" s="71"/>
      <c r="H220" s="64"/>
      <c r="I220" s="64"/>
      <c r="J220" s="64"/>
      <c r="K220" s="64"/>
      <c r="L220" s="64"/>
      <c r="M220" s="64"/>
      <c r="N220" s="64"/>
      <c r="O220" s="64"/>
      <c r="P220" s="64"/>
      <c r="Q220" s="64"/>
    </row>
    <row r="221" spans="1:17" s="70" customFormat="1">
      <c r="A221" s="143">
        <v>210</v>
      </c>
      <c r="B221" s="144"/>
      <c r="C221" s="144"/>
      <c r="D221" s="146"/>
      <c r="E221" s="382" t="str">
        <f t="shared" si="13"/>
        <v/>
      </c>
      <c r="G221" s="71"/>
      <c r="H221" s="64"/>
      <c r="I221" s="64"/>
      <c r="J221" s="64"/>
      <c r="K221" s="64"/>
      <c r="L221" s="64"/>
      <c r="M221" s="64"/>
      <c r="N221" s="64"/>
      <c r="O221" s="64"/>
      <c r="P221" s="64"/>
      <c r="Q221" s="64"/>
    </row>
    <row r="222" spans="1:17" s="70" customFormat="1">
      <c r="A222" s="143">
        <v>211</v>
      </c>
      <c r="B222" s="144"/>
      <c r="C222" s="144"/>
      <c r="D222" s="146"/>
      <c r="E222" s="382" t="str">
        <f t="shared" si="13"/>
        <v/>
      </c>
      <c r="G222" s="71"/>
      <c r="H222" s="64"/>
      <c r="I222" s="64"/>
      <c r="J222" s="64"/>
      <c r="K222" s="64"/>
      <c r="L222" s="64"/>
      <c r="M222" s="64"/>
      <c r="N222" s="64"/>
      <c r="O222" s="64"/>
      <c r="P222" s="64"/>
      <c r="Q222" s="64"/>
    </row>
    <row r="223" spans="1:17" s="70" customFormat="1">
      <c r="A223" s="143">
        <v>212</v>
      </c>
      <c r="B223" s="144"/>
      <c r="C223" s="144"/>
      <c r="D223" s="146"/>
      <c r="E223" s="382" t="str">
        <f t="shared" si="13"/>
        <v/>
      </c>
      <c r="G223" s="71"/>
      <c r="H223" s="64"/>
      <c r="I223" s="64"/>
      <c r="J223" s="64"/>
      <c r="K223" s="64"/>
      <c r="L223" s="64"/>
      <c r="M223" s="64"/>
      <c r="N223" s="64"/>
      <c r="O223" s="64"/>
      <c r="P223" s="64"/>
      <c r="Q223" s="64"/>
    </row>
    <row r="224" spans="1:17" s="70" customFormat="1">
      <c r="A224" s="143">
        <v>213</v>
      </c>
      <c r="B224" s="144"/>
      <c r="C224" s="144"/>
      <c r="D224" s="146"/>
      <c r="E224" s="382" t="str">
        <f t="shared" si="13"/>
        <v/>
      </c>
      <c r="G224" s="71"/>
      <c r="H224" s="64"/>
      <c r="I224" s="64"/>
      <c r="J224" s="64"/>
      <c r="K224" s="64"/>
      <c r="L224" s="64"/>
      <c r="M224" s="64"/>
      <c r="N224" s="64"/>
      <c r="O224" s="64"/>
      <c r="P224" s="64"/>
      <c r="Q224" s="64"/>
    </row>
    <row r="225" spans="1:17" s="70" customFormat="1">
      <c r="A225" s="143">
        <v>214</v>
      </c>
      <c r="B225" s="144"/>
      <c r="C225" s="144"/>
      <c r="D225" s="146"/>
      <c r="E225" s="382" t="str">
        <f t="shared" si="13"/>
        <v/>
      </c>
      <c r="G225" s="71"/>
      <c r="H225" s="64"/>
      <c r="I225" s="64"/>
      <c r="J225" s="64"/>
      <c r="K225" s="64"/>
      <c r="L225" s="64"/>
      <c r="M225" s="64"/>
      <c r="N225" s="64"/>
      <c r="O225" s="64"/>
      <c r="P225" s="64"/>
      <c r="Q225" s="64"/>
    </row>
    <row r="226" spans="1:17" s="70" customFormat="1">
      <c r="A226" s="143">
        <v>215</v>
      </c>
      <c r="B226" s="144"/>
      <c r="C226" s="144"/>
      <c r="D226" s="146"/>
      <c r="E226" s="382" t="str">
        <f t="shared" si="13"/>
        <v/>
      </c>
      <c r="G226" s="71"/>
      <c r="H226" s="64"/>
      <c r="I226" s="64"/>
      <c r="J226" s="64"/>
      <c r="K226" s="64"/>
      <c r="L226" s="64"/>
      <c r="M226" s="64"/>
      <c r="N226" s="64"/>
      <c r="O226" s="64"/>
      <c r="P226" s="64"/>
      <c r="Q226" s="64"/>
    </row>
    <row r="227" spans="1:17" s="70" customFormat="1">
      <c r="A227" s="143">
        <v>216</v>
      </c>
      <c r="B227" s="144"/>
      <c r="C227" s="144"/>
      <c r="D227" s="146"/>
      <c r="E227" s="382" t="str">
        <f t="shared" si="13"/>
        <v/>
      </c>
      <c r="G227" s="71"/>
      <c r="H227" s="64"/>
      <c r="I227" s="64"/>
      <c r="J227" s="64"/>
      <c r="K227" s="64"/>
      <c r="L227" s="64"/>
      <c r="M227" s="64"/>
      <c r="N227" s="64"/>
      <c r="O227" s="64"/>
      <c r="P227" s="64"/>
      <c r="Q227" s="64"/>
    </row>
    <row r="228" spans="1:17" s="70" customFormat="1">
      <c r="A228" s="143">
        <v>217</v>
      </c>
      <c r="B228" s="144"/>
      <c r="C228" s="144"/>
      <c r="D228" s="146"/>
      <c r="E228" s="382" t="str">
        <f t="shared" si="13"/>
        <v/>
      </c>
      <c r="G228" s="71"/>
      <c r="H228" s="64"/>
      <c r="I228" s="64"/>
      <c r="J228" s="64"/>
      <c r="K228" s="64"/>
      <c r="L228" s="64"/>
      <c r="M228" s="64"/>
      <c r="N228" s="64"/>
      <c r="O228" s="64"/>
      <c r="P228" s="64"/>
      <c r="Q228" s="64"/>
    </row>
    <row r="229" spans="1:17" s="70" customFormat="1">
      <c r="A229" s="143">
        <v>218</v>
      </c>
      <c r="B229" s="144"/>
      <c r="C229" s="144"/>
      <c r="D229" s="146"/>
      <c r="E229" s="382" t="str">
        <f t="shared" si="13"/>
        <v/>
      </c>
      <c r="G229" s="71"/>
      <c r="H229" s="64"/>
      <c r="I229" s="64"/>
      <c r="J229" s="64"/>
      <c r="K229" s="64"/>
      <c r="L229" s="64"/>
      <c r="M229" s="64"/>
      <c r="N229" s="64"/>
      <c r="O229" s="64"/>
      <c r="P229" s="64"/>
      <c r="Q229" s="64"/>
    </row>
    <row r="230" spans="1:17" s="70" customFormat="1">
      <c r="A230" s="143">
        <v>219</v>
      </c>
      <c r="B230" s="144"/>
      <c r="C230" s="144"/>
      <c r="D230" s="146"/>
      <c r="E230" s="382" t="str">
        <f t="shared" si="13"/>
        <v/>
      </c>
      <c r="G230" s="71"/>
      <c r="H230" s="64"/>
      <c r="I230" s="64"/>
      <c r="J230" s="64"/>
      <c r="K230" s="64"/>
      <c r="L230" s="64"/>
      <c r="M230" s="64"/>
      <c r="N230" s="64"/>
      <c r="O230" s="64"/>
      <c r="P230" s="64"/>
      <c r="Q230" s="64"/>
    </row>
    <row r="231" spans="1:17" s="70" customFormat="1">
      <c r="A231" s="143">
        <v>220</v>
      </c>
      <c r="B231" s="144"/>
      <c r="C231" s="144"/>
      <c r="D231" s="146"/>
      <c r="E231" s="382" t="str">
        <f t="shared" si="13"/>
        <v/>
      </c>
      <c r="G231" s="71"/>
      <c r="H231" s="64"/>
      <c r="I231" s="64"/>
      <c r="J231" s="64"/>
      <c r="K231" s="64"/>
      <c r="L231" s="64"/>
      <c r="M231" s="64"/>
      <c r="N231" s="64"/>
      <c r="O231" s="64"/>
      <c r="P231" s="64"/>
      <c r="Q231" s="64"/>
    </row>
    <row r="232" spans="1:17" s="70" customFormat="1">
      <c r="A232" s="143">
        <v>221</v>
      </c>
      <c r="B232" s="144"/>
      <c r="C232" s="144"/>
      <c r="D232" s="146"/>
      <c r="E232" s="382" t="str">
        <f t="shared" si="13"/>
        <v/>
      </c>
      <c r="G232" s="71"/>
      <c r="H232" s="64"/>
      <c r="I232" s="64"/>
      <c r="J232" s="64"/>
      <c r="K232" s="64"/>
      <c r="L232" s="64"/>
      <c r="M232" s="64"/>
      <c r="N232" s="64"/>
      <c r="O232" s="64"/>
      <c r="P232" s="64"/>
      <c r="Q232" s="64"/>
    </row>
    <row r="233" spans="1:17" s="70" customFormat="1">
      <c r="A233" s="143">
        <v>222</v>
      </c>
      <c r="B233" s="144"/>
      <c r="C233" s="144"/>
      <c r="D233" s="146"/>
      <c r="E233" s="382" t="str">
        <f t="shared" si="13"/>
        <v/>
      </c>
      <c r="G233" s="71"/>
      <c r="H233" s="64"/>
      <c r="I233" s="64"/>
      <c r="J233" s="64"/>
      <c r="K233" s="64"/>
      <c r="L233" s="64"/>
      <c r="M233" s="64"/>
      <c r="N233" s="64"/>
      <c r="O233" s="64"/>
      <c r="P233" s="64"/>
      <c r="Q233" s="64"/>
    </row>
    <row r="234" spans="1:17" s="70" customFormat="1">
      <c r="A234" s="143">
        <v>223</v>
      </c>
      <c r="B234" s="144"/>
      <c r="C234" s="144"/>
      <c r="D234" s="146"/>
      <c r="E234" s="382" t="str">
        <f t="shared" si="13"/>
        <v/>
      </c>
      <c r="G234" s="71"/>
      <c r="H234" s="64"/>
      <c r="I234" s="64"/>
      <c r="J234" s="64"/>
      <c r="K234" s="64"/>
      <c r="L234" s="64"/>
      <c r="M234" s="64"/>
      <c r="N234" s="64"/>
      <c r="O234" s="64"/>
      <c r="P234" s="64"/>
      <c r="Q234" s="64"/>
    </row>
    <row r="235" spans="1:17" s="70" customFormat="1">
      <c r="A235" s="143">
        <v>224</v>
      </c>
      <c r="B235" s="144"/>
      <c r="C235" s="144"/>
      <c r="D235" s="146"/>
      <c r="E235" s="382" t="str">
        <f t="shared" si="13"/>
        <v/>
      </c>
      <c r="G235" s="71"/>
      <c r="H235" s="64"/>
      <c r="I235" s="64"/>
      <c r="J235" s="64"/>
      <c r="K235" s="64"/>
      <c r="L235" s="64"/>
      <c r="M235" s="64"/>
      <c r="N235" s="64"/>
      <c r="O235" s="64"/>
      <c r="P235" s="64"/>
      <c r="Q235" s="64"/>
    </row>
    <row r="236" spans="1:17" s="70" customFormat="1">
      <c r="A236" s="143">
        <v>225</v>
      </c>
      <c r="B236" s="144"/>
      <c r="C236" s="144"/>
      <c r="D236" s="146"/>
      <c r="E236" s="382" t="str">
        <f t="shared" ref="E236:E261" si="14">IF(OR($B236="",$D236&lt;an_initial,$D236&gt;an_final),"",F236*(HLOOKUP(C236,i8punctaje,2,FALSE)))</f>
        <v/>
      </c>
      <c r="G236" s="71"/>
      <c r="H236" s="64"/>
      <c r="I236" s="64"/>
      <c r="J236" s="64"/>
      <c r="K236" s="64"/>
      <c r="L236" s="64"/>
      <c r="M236" s="64"/>
      <c r="N236" s="64"/>
      <c r="O236" s="64"/>
      <c r="P236" s="64"/>
      <c r="Q236" s="64"/>
    </row>
    <row r="237" spans="1:17" s="70" customFormat="1">
      <c r="A237" s="143">
        <v>226</v>
      </c>
      <c r="B237" s="144"/>
      <c r="C237" s="144"/>
      <c r="D237" s="146"/>
      <c r="E237" s="382" t="str">
        <f t="shared" si="14"/>
        <v/>
      </c>
      <c r="G237" s="71"/>
      <c r="H237" s="64"/>
      <c r="I237" s="64"/>
      <c r="J237" s="64"/>
      <c r="K237" s="64"/>
      <c r="L237" s="64"/>
      <c r="M237" s="64"/>
      <c r="N237" s="64"/>
      <c r="O237" s="64"/>
      <c r="P237" s="64"/>
      <c r="Q237" s="64"/>
    </row>
    <row r="238" spans="1:17" s="70" customFormat="1">
      <c r="A238" s="143">
        <v>227</v>
      </c>
      <c r="B238" s="144"/>
      <c r="C238" s="144"/>
      <c r="D238" s="146"/>
      <c r="E238" s="382" t="str">
        <f t="shared" si="14"/>
        <v/>
      </c>
      <c r="G238" s="71"/>
      <c r="H238" s="64"/>
      <c r="I238" s="64"/>
      <c r="J238" s="64"/>
      <c r="K238" s="64"/>
      <c r="L238" s="64"/>
      <c r="M238" s="64"/>
      <c r="N238" s="64"/>
      <c r="O238" s="64"/>
      <c r="P238" s="64"/>
      <c r="Q238" s="64"/>
    </row>
    <row r="239" spans="1:17" s="70" customFormat="1">
      <c r="A239" s="143">
        <v>228</v>
      </c>
      <c r="B239" s="144"/>
      <c r="C239" s="144"/>
      <c r="D239" s="146"/>
      <c r="E239" s="382" t="str">
        <f t="shared" si="14"/>
        <v/>
      </c>
      <c r="G239" s="71"/>
      <c r="H239" s="64"/>
      <c r="I239" s="64"/>
      <c r="J239" s="64"/>
      <c r="K239" s="64"/>
      <c r="L239" s="64"/>
      <c r="M239" s="64"/>
      <c r="N239" s="64"/>
      <c r="O239" s="64"/>
      <c r="P239" s="64"/>
      <c r="Q239" s="64"/>
    </row>
    <row r="240" spans="1:17" s="70" customFormat="1">
      <c r="A240" s="143">
        <v>229</v>
      </c>
      <c r="B240" s="144"/>
      <c r="C240" s="144"/>
      <c r="D240" s="146"/>
      <c r="E240" s="382" t="str">
        <f t="shared" si="14"/>
        <v/>
      </c>
      <c r="G240" s="71"/>
      <c r="H240" s="64"/>
      <c r="I240" s="64"/>
      <c r="J240" s="64"/>
      <c r="K240" s="64"/>
      <c r="L240" s="64"/>
      <c r="M240" s="64"/>
      <c r="N240" s="64"/>
      <c r="O240" s="64"/>
      <c r="P240" s="64"/>
      <c r="Q240" s="64"/>
    </row>
    <row r="241" spans="1:17" s="70" customFormat="1">
      <c r="A241" s="143">
        <v>230</v>
      </c>
      <c r="B241" s="144"/>
      <c r="C241" s="144"/>
      <c r="D241" s="146"/>
      <c r="E241" s="382" t="str">
        <f t="shared" si="14"/>
        <v/>
      </c>
      <c r="G241" s="71"/>
      <c r="H241" s="64"/>
      <c r="I241" s="64"/>
      <c r="J241" s="64"/>
      <c r="K241" s="64"/>
      <c r="L241" s="64"/>
      <c r="M241" s="64"/>
      <c r="N241" s="64"/>
      <c r="O241" s="64"/>
      <c r="P241" s="64"/>
      <c r="Q241" s="64"/>
    </row>
    <row r="242" spans="1:17" s="70" customFormat="1">
      <c r="A242" s="143">
        <v>231</v>
      </c>
      <c r="B242" s="144"/>
      <c r="C242" s="144"/>
      <c r="D242" s="146"/>
      <c r="E242" s="382" t="str">
        <f t="shared" si="14"/>
        <v/>
      </c>
      <c r="G242" s="71"/>
      <c r="H242" s="64"/>
      <c r="I242" s="64"/>
      <c r="J242" s="64"/>
      <c r="K242" s="64"/>
      <c r="L242" s="64"/>
      <c r="M242" s="64"/>
      <c r="N242" s="64"/>
      <c r="O242" s="64"/>
      <c r="P242" s="64"/>
      <c r="Q242" s="64"/>
    </row>
    <row r="243" spans="1:17" s="70" customFormat="1">
      <c r="A243" s="143">
        <v>232</v>
      </c>
      <c r="B243" s="144"/>
      <c r="C243" s="144"/>
      <c r="D243" s="146"/>
      <c r="E243" s="382" t="str">
        <f t="shared" si="14"/>
        <v/>
      </c>
      <c r="G243" s="71"/>
      <c r="H243" s="64"/>
      <c r="I243" s="64"/>
      <c r="J243" s="64"/>
      <c r="K243" s="64"/>
      <c r="L243" s="64"/>
      <c r="M243" s="64"/>
      <c r="N243" s="64"/>
      <c r="O243" s="64"/>
      <c r="P243" s="64"/>
      <c r="Q243" s="64"/>
    </row>
    <row r="244" spans="1:17" s="70" customFormat="1">
      <c r="A244" s="143">
        <v>233</v>
      </c>
      <c r="B244" s="144"/>
      <c r="C244" s="144"/>
      <c r="D244" s="146"/>
      <c r="E244" s="382" t="str">
        <f t="shared" si="14"/>
        <v/>
      </c>
      <c r="G244" s="71"/>
      <c r="H244" s="64"/>
      <c r="I244" s="64"/>
      <c r="J244" s="64"/>
      <c r="K244" s="64"/>
      <c r="L244" s="64"/>
      <c r="M244" s="64"/>
      <c r="N244" s="64"/>
      <c r="O244" s="64"/>
      <c r="P244" s="64"/>
      <c r="Q244" s="64"/>
    </row>
    <row r="245" spans="1:17" s="70" customFormat="1">
      <c r="A245" s="143">
        <v>234</v>
      </c>
      <c r="B245" s="144"/>
      <c r="C245" s="144"/>
      <c r="D245" s="146"/>
      <c r="E245" s="382" t="str">
        <f t="shared" si="14"/>
        <v/>
      </c>
      <c r="G245" s="71"/>
      <c r="H245" s="64"/>
      <c r="I245" s="64"/>
      <c r="J245" s="64"/>
      <c r="K245" s="64"/>
      <c r="L245" s="64"/>
      <c r="M245" s="64"/>
      <c r="N245" s="64"/>
      <c r="O245" s="64"/>
      <c r="P245" s="64"/>
      <c r="Q245" s="64"/>
    </row>
    <row r="246" spans="1:17" s="70" customFormat="1">
      <c r="A246" s="143">
        <v>235</v>
      </c>
      <c r="B246" s="144"/>
      <c r="C246" s="144"/>
      <c r="D246" s="146"/>
      <c r="E246" s="382" t="str">
        <f t="shared" si="14"/>
        <v/>
      </c>
      <c r="G246" s="71"/>
      <c r="H246" s="64"/>
      <c r="I246" s="64"/>
      <c r="J246" s="64"/>
      <c r="K246" s="64"/>
      <c r="L246" s="64"/>
      <c r="M246" s="64"/>
      <c r="N246" s="64"/>
      <c r="O246" s="64"/>
      <c r="P246" s="64"/>
      <c r="Q246" s="64"/>
    </row>
    <row r="247" spans="1:17" s="70" customFormat="1">
      <c r="A247" s="143">
        <v>236</v>
      </c>
      <c r="B247" s="144"/>
      <c r="C247" s="144"/>
      <c r="D247" s="146"/>
      <c r="E247" s="382" t="str">
        <f t="shared" si="14"/>
        <v/>
      </c>
      <c r="G247" s="71"/>
      <c r="H247" s="64"/>
      <c r="I247" s="64"/>
      <c r="J247" s="64"/>
      <c r="K247" s="64"/>
      <c r="L247" s="64"/>
      <c r="M247" s="64"/>
      <c r="N247" s="64"/>
      <c r="O247" s="64"/>
      <c r="P247" s="64"/>
      <c r="Q247" s="64"/>
    </row>
    <row r="248" spans="1:17" s="70" customFormat="1">
      <c r="A248" s="143">
        <v>237</v>
      </c>
      <c r="B248" s="144"/>
      <c r="C248" s="144"/>
      <c r="D248" s="146"/>
      <c r="E248" s="382" t="str">
        <f t="shared" si="14"/>
        <v/>
      </c>
      <c r="G248" s="71"/>
      <c r="H248" s="64"/>
      <c r="I248" s="64"/>
      <c r="J248" s="64"/>
      <c r="K248" s="64"/>
      <c r="L248" s="64"/>
      <c r="M248" s="64"/>
      <c r="N248" s="64"/>
      <c r="O248" s="64"/>
      <c r="P248" s="64"/>
      <c r="Q248" s="64"/>
    </row>
    <row r="249" spans="1:17" s="70" customFormat="1">
      <c r="A249" s="143">
        <v>238</v>
      </c>
      <c r="B249" s="144"/>
      <c r="C249" s="144"/>
      <c r="D249" s="146"/>
      <c r="E249" s="382" t="str">
        <f t="shared" si="14"/>
        <v/>
      </c>
      <c r="G249" s="71"/>
      <c r="H249" s="64"/>
      <c r="I249" s="64"/>
      <c r="J249" s="64"/>
      <c r="K249" s="64"/>
      <c r="L249" s="64"/>
      <c r="M249" s="64"/>
      <c r="N249" s="64"/>
      <c r="O249" s="64"/>
      <c r="P249" s="64"/>
      <c r="Q249" s="64"/>
    </row>
    <row r="250" spans="1:17" s="70" customFormat="1">
      <c r="A250" s="143">
        <v>239</v>
      </c>
      <c r="B250" s="144"/>
      <c r="C250" s="144"/>
      <c r="D250" s="146"/>
      <c r="E250" s="382" t="str">
        <f t="shared" si="14"/>
        <v/>
      </c>
      <c r="G250" s="71"/>
      <c r="H250" s="64"/>
      <c r="I250" s="64"/>
      <c r="J250" s="64"/>
      <c r="K250" s="64"/>
      <c r="L250" s="64"/>
      <c r="M250" s="64"/>
      <c r="N250" s="64"/>
      <c r="O250" s="64"/>
      <c r="P250" s="64"/>
      <c r="Q250" s="64"/>
    </row>
    <row r="251" spans="1:17" s="70" customFormat="1">
      <c r="A251" s="143">
        <v>240</v>
      </c>
      <c r="B251" s="144"/>
      <c r="C251" s="144"/>
      <c r="D251" s="146"/>
      <c r="E251" s="382" t="str">
        <f t="shared" si="14"/>
        <v/>
      </c>
      <c r="G251" s="71"/>
      <c r="H251" s="64"/>
      <c r="I251" s="64"/>
      <c r="J251" s="64"/>
      <c r="K251" s="64"/>
      <c r="L251" s="64"/>
      <c r="M251" s="64"/>
      <c r="N251" s="64"/>
      <c r="O251" s="64"/>
      <c r="P251" s="64"/>
      <c r="Q251" s="64"/>
    </row>
    <row r="252" spans="1:17" s="70" customFormat="1">
      <c r="A252" s="143">
        <v>241</v>
      </c>
      <c r="B252" s="144"/>
      <c r="C252" s="144"/>
      <c r="D252" s="146"/>
      <c r="E252" s="382" t="str">
        <f t="shared" si="14"/>
        <v/>
      </c>
      <c r="G252" s="71"/>
      <c r="H252" s="64"/>
      <c r="I252" s="64"/>
      <c r="J252" s="64"/>
      <c r="K252" s="64"/>
      <c r="L252" s="64"/>
      <c r="M252" s="64"/>
      <c r="N252" s="64"/>
      <c r="O252" s="64"/>
      <c r="P252" s="64"/>
      <c r="Q252" s="64"/>
    </row>
    <row r="253" spans="1:17" s="70" customFormat="1">
      <c r="A253" s="143">
        <v>242</v>
      </c>
      <c r="B253" s="144"/>
      <c r="C253" s="144"/>
      <c r="D253" s="146"/>
      <c r="E253" s="382" t="str">
        <f t="shared" si="14"/>
        <v/>
      </c>
      <c r="G253" s="71"/>
      <c r="H253" s="64"/>
      <c r="I253" s="64"/>
      <c r="J253" s="64"/>
      <c r="K253" s="64"/>
      <c r="L253" s="64"/>
      <c r="M253" s="64"/>
      <c r="N253" s="64"/>
      <c r="O253" s="64"/>
      <c r="P253" s="64"/>
      <c r="Q253" s="64"/>
    </row>
    <row r="254" spans="1:17" s="70" customFormat="1">
      <c r="A254" s="143">
        <v>243</v>
      </c>
      <c r="B254" s="144"/>
      <c r="C254" s="144"/>
      <c r="D254" s="146"/>
      <c r="E254" s="382" t="str">
        <f t="shared" si="14"/>
        <v/>
      </c>
      <c r="G254" s="71"/>
      <c r="H254" s="64"/>
      <c r="I254" s="64"/>
      <c r="J254" s="64"/>
      <c r="K254" s="64"/>
      <c r="L254" s="64"/>
      <c r="M254" s="64"/>
      <c r="N254" s="64"/>
      <c r="O254" s="64"/>
      <c r="P254" s="64"/>
      <c r="Q254" s="64"/>
    </row>
    <row r="255" spans="1:17" s="70" customFormat="1">
      <c r="A255" s="143">
        <v>244</v>
      </c>
      <c r="B255" s="144"/>
      <c r="C255" s="144"/>
      <c r="D255" s="146"/>
      <c r="E255" s="382" t="str">
        <f t="shared" si="14"/>
        <v/>
      </c>
      <c r="G255" s="71"/>
      <c r="H255" s="64"/>
      <c r="I255" s="64"/>
      <c r="J255" s="64"/>
      <c r="K255" s="64"/>
      <c r="L255" s="64"/>
      <c r="M255" s="64"/>
      <c r="N255" s="64"/>
      <c r="O255" s="64"/>
      <c r="P255" s="64"/>
      <c r="Q255" s="64"/>
    </row>
    <row r="256" spans="1:17" s="70" customFormat="1">
      <c r="A256" s="143">
        <v>245</v>
      </c>
      <c r="B256" s="144"/>
      <c r="C256" s="144"/>
      <c r="D256" s="146"/>
      <c r="E256" s="382" t="str">
        <f t="shared" si="14"/>
        <v/>
      </c>
      <c r="G256" s="71"/>
      <c r="H256" s="64"/>
      <c r="I256" s="64"/>
      <c r="J256" s="64"/>
      <c r="K256" s="64"/>
      <c r="L256" s="64"/>
      <c r="M256" s="64"/>
      <c r="N256" s="64"/>
      <c r="O256" s="64"/>
      <c r="P256" s="64"/>
      <c r="Q256" s="64"/>
    </row>
    <row r="257" spans="1:17" s="70" customFormat="1">
      <c r="A257" s="143">
        <v>246</v>
      </c>
      <c r="B257" s="144"/>
      <c r="C257" s="144"/>
      <c r="D257" s="146"/>
      <c r="E257" s="382" t="str">
        <f t="shared" si="14"/>
        <v/>
      </c>
      <c r="G257" s="71"/>
      <c r="H257" s="64"/>
      <c r="I257" s="64"/>
      <c r="J257" s="64"/>
      <c r="K257" s="64"/>
      <c r="L257" s="64"/>
      <c r="M257" s="64"/>
      <c r="N257" s="64"/>
      <c r="O257" s="64"/>
      <c r="P257" s="64"/>
      <c r="Q257" s="64"/>
    </row>
    <row r="258" spans="1:17" s="70" customFormat="1">
      <c r="A258" s="143">
        <v>247</v>
      </c>
      <c r="B258" s="144"/>
      <c r="C258" s="144"/>
      <c r="D258" s="146"/>
      <c r="E258" s="382" t="str">
        <f t="shared" si="14"/>
        <v/>
      </c>
      <c r="G258" s="71"/>
      <c r="H258" s="64"/>
      <c r="I258" s="64"/>
      <c r="J258" s="64"/>
      <c r="K258" s="64"/>
      <c r="L258" s="64"/>
      <c r="M258" s="64"/>
      <c r="N258" s="64"/>
      <c r="O258" s="64"/>
      <c r="P258" s="64"/>
      <c r="Q258" s="64"/>
    </row>
    <row r="259" spans="1:17" s="70" customFormat="1">
      <c r="A259" s="143">
        <v>248</v>
      </c>
      <c r="B259" s="144"/>
      <c r="C259" s="144"/>
      <c r="D259" s="146"/>
      <c r="E259" s="382" t="str">
        <f t="shared" si="14"/>
        <v/>
      </c>
      <c r="G259" s="71"/>
      <c r="H259" s="64"/>
      <c r="I259" s="64"/>
      <c r="J259" s="64"/>
      <c r="K259" s="64"/>
      <c r="L259" s="64"/>
      <c r="M259" s="64"/>
      <c r="N259" s="64"/>
      <c r="O259" s="64"/>
      <c r="P259" s="64"/>
      <c r="Q259" s="64"/>
    </row>
    <row r="260" spans="1:17" s="70" customFormat="1">
      <c r="A260" s="143">
        <v>249</v>
      </c>
      <c r="B260" s="144"/>
      <c r="C260" s="144"/>
      <c r="D260" s="146"/>
      <c r="E260" s="382" t="str">
        <f t="shared" si="14"/>
        <v/>
      </c>
      <c r="G260" s="71"/>
      <c r="H260" s="64"/>
      <c r="I260" s="64"/>
      <c r="J260" s="64"/>
      <c r="K260" s="64"/>
      <c r="L260" s="64"/>
      <c r="M260" s="64"/>
      <c r="N260" s="64"/>
      <c r="O260" s="64"/>
      <c r="P260" s="64"/>
      <c r="Q260" s="64"/>
    </row>
    <row r="261" spans="1:17" s="70" customFormat="1">
      <c r="A261" s="143">
        <v>250</v>
      </c>
      <c r="B261" s="144"/>
      <c r="C261" s="144"/>
      <c r="D261" s="146"/>
      <c r="E261" s="382" t="str">
        <f t="shared" si="14"/>
        <v/>
      </c>
      <c r="G261" s="71"/>
      <c r="H261" s="64"/>
      <c r="I261" s="64"/>
      <c r="J261" s="64"/>
      <c r="K261" s="64"/>
      <c r="L261" s="64"/>
      <c r="M261" s="64"/>
      <c r="N261" s="64"/>
      <c r="O261" s="64"/>
      <c r="P261" s="64"/>
      <c r="Q261" s="64"/>
    </row>
  </sheetData>
  <sheetProtection algorithmName="SHA-512" hashValue="Qk+Zm6SIUVdM1oPT0inSNv4v7l+opbnQLLM+Vs2SUDuluidNCX2hkzf2wNyYpAQ2rT3iOMffsbG8tJn31Q79JA==" saltValue="ITBC+BiFwsYK+TyKLYra3Q==" spinCount="100000" sheet="1" objects="1" scenarios="1"/>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pageSetUpPr fitToPage="1"/>
  </sheetPr>
  <dimension ref="A1:Q261"/>
  <sheetViews>
    <sheetView zoomScaleNormal="100" workbookViewId="0">
      <selection activeCell="B14" sqref="B14"/>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7.6640625" style="64" hidden="1"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483</v>
      </c>
      <c r="C1" s="61"/>
      <c r="D1" s="63"/>
      <c r="E1" s="50"/>
      <c r="F1" s="62"/>
      <c r="G1" s="289"/>
      <c r="I1"/>
    </row>
    <row r="2" spans="1:9" s="60" customFormat="1">
      <c r="A2" s="346" t="str">
        <f>IF(ISBLANK(facultate), IF(ISBLANK(departament),"","Departament " &amp; departament), "Facultatea " &amp; facultate)</f>
        <v>Facultatea Inginerie din Hunedoara</v>
      </c>
      <c r="C2" s="61"/>
      <c r="D2" s="63"/>
      <c r="E2" s="50"/>
      <c r="F2" s="62"/>
      <c r="G2" s="289"/>
      <c r="I2"/>
    </row>
    <row r="3" spans="1:9" s="60" customFormat="1">
      <c r="A3" s="346" t="str">
        <f>IF(ISBLANK(departament),"","Departamentul " &amp; departament)</f>
        <v>Departamentul Inginerie și Management din Hunedoara</v>
      </c>
      <c r="C3" s="61"/>
      <c r="D3" s="63"/>
      <c r="E3" s="50"/>
      <c r="F3" s="62"/>
      <c r="G3" s="289"/>
      <c r="I3"/>
    </row>
    <row r="4" spans="1:9">
      <c r="A4" s="540" t="s">
        <v>784</v>
      </c>
      <c r="B4" s="540"/>
      <c r="C4" s="540"/>
      <c r="D4" s="540"/>
      <c r="E4" s="423"/>
      <c r="F4" s="226"/>
      <c r="G4" s="291"/>
    </row>
    <row r="5" spans="1:9">
      <c r="A5" s="540" t="s">
        <v>832</v>
      </c>
      <c r="B5" s="540"/>
      <c r="C5" s="540"/>
      <c r="D5" s="540"/>
      <c r="E5" s="423"/>
      <c r="F5" s="226"/>
    </row>
    <row r="6" spans="1:9" ht="13.5" customHeight="1">
      <c r="C6" s="64"/>
      <c r="D6" s="347" t="str">
        <f>CONCATENATE(functie," ",nume_candidat)</f>
        <v>Profesor Socalici Ana Virginia</v>
      </c>
      <c r="E6" s="347" t="str">
        <f>CONCATENATE(functie," ",nume_candidat)</f>
        <v>Profesor Socalici Ana Virginia</v>
      </c>
    </row>
    <row r="7" spans="1:9" ht="18.75" customHeight="1">
      <c r="A7" s="538" t="s">
        <v>338</v>
      </c>
      <c r="B7" s="538" t="s">
        <v>833</v>
      </c>
      <c r="C7" s="548" t="s">
        <v>2</v>
      </c>
      <c r="D7" s="538" t="s">
        <v>544</v>
      </c>
      <c r="E7" s="548" t="s">
        <v>1104</v>
      </c>
      <c r="F7" s="538" t="s">
        <v>4</v>
      </c>
      <c r="G7" s="559" t="s">
        <v>541</v>
      </c>
      <c r="H7" s="545" t="s">
        <v>551</v>
      </c>
    </row>
    <row r="8" spans="1:9" ht="18.75" customHeight="1">
      <c r="A8" s="555"/>
      <c r="B8" s="555"/>
      <c r="C8" s="549"/>
      <c r="D8" s="555"/>
      <c r="E8" s="549"/>
      <c r="F8" s="555"/>
      <c r="G8" s="560"/>
      <c r="H8" s="545"/>
    </row>
    <row r="9" spans="1:9" ht="18.75" customHeight="1">
      <c r="A9" s="555"/>
      <c r="B9" s="555"/>
      <c r="C9" s="549"/>
      <c r="D9" s="539"/>
      <c r="E9" s="549"/>
      <c r="F9" s="539"/>
      <c r="G9" s="560"/>
      <c r="H9" s="545"/>
    </row>
    <row r="10" spans="1:9" ht="18.75" customHeight="1">
      <c r="A10" s="539"/>
      <c r="B10" s="539"/>
      <c r="C10" s="550"/>
      <c r="D10" s="348" t="str">
        <f>CONCATENATE("ultimii ",durata_evaluare," ani")</f>
        <v>ultimii 5 ani</v>
      </c>
      <c r="E10" s="550"/>
      <c r="F10" s="348" t="str">
        <f>CONCATENATE("ultimii                                  ",durata_evaluare," ani")</f>
        <v>ultimii                                  5 ani</v>
      </c>
      <c r="G10" s="561"/>
      <c r="H10" s="545"/>
    </row>
    <row r="11" spans="1:9">
      <c r="A11" s="88"/>
      <c r="B11" s="65"/>
      <c r="C11" s="30"/>
      <c r="D11" s="148">
        <f>SUMIF(D12:D1012,"&gt;0")</f>
        <v>40</v>
      </c>
      <c r="E11" s="435"/>
      <c r="F11" s="4">
        <f t="shared" ref="F11" si="0">SUMIF(F12:F110,"&gt;0")</f>
        <v>2</v>
      </c>
      <c r="G11" s="298"/>
    </row>
    <row r="12" spans="1:9">
      <c r="A12" s="37">
        <v>1</v>
      </c>
      <c r="B12" s="7" t="s">
        <v>1354</v>
      </c>
      <c r="C12" s="220">
        <v>2019</v>
      </c>
      <c r="D12" s="16">
        <f t="shared" ref="D12:D75" si="1">IF(OR($B12="",,$C12&lt;an_initial,$C12&gt;an_final),"",F12*20)</f>
        <v>20</v>
      </c>
      <c r="E12" s="37"/>
      <c r="F12" s="58">
        <f t="shared" ref="F12:F43" si="2">IF(OR($B12="",,$C12="",$C12&gt;an_final),"",IF($C12&gt;=an_initial,1,""))</f>
        <v>1</v>
      </c>
      <c r="G12" s="349" t="b">
        <f t="shared" ref="G12:G75" si="3">IF(nume_candidat="",FALSE,ISNUMBER(SEARCH(nume_candidat,$B12)))</f>
        <v>0</v>
      </c>
      <c r="H12" s="350">
        <f t="shared" ref="H12:H43" si="4">LEN(B12)-LEN(SUBSTITUTE(B12,",",""))+1</f>
        <v>1</v>
      </c>
    </row>
    <row r="13" spans="1:9" ht="31.2">
      <c r="A13" s="37">
        <v>2</v>
      </c>
      <c r="B13" s="7" t="s">
        <v>1477</v>
      </c>
      <c r="C13" s="220">
        <v>2015</v>
      </c>
      <c r="D13" s="16">
        <f t="shared" si="1"/>
        <v>20</v>
      </c>
      <c r="E13" s="37"/>
      <c r="F13" s="58">
        <f t="shared" si="2"/>
        <v>1</v>
      </c>
      <c r="G13" s="349" t="b">
        <f t="shared" si="3"/>
        <v>0</v>
      </c>
      <c r="H13" s="350">
        <f t="shared" si="4"/>
        <v>1</v>
      </c>
    </row>
    <row r="14" spans="1:9">
      <c r="A14" s="37">
        <v>3</v>
      </c>
      <c r="B14" s="7"/>
      <c r="C14" s="220"/>
      <c r="D14" s="16" t="str">
        <f t="shared" si="1"/>
        <v/>
      </c>
      <c r="E14" s="37"/>
      <c r="F14" s="58" t="str">
        <f t="shared" si="2"/>
        <v/>
      </c>
      <c r="G14" s="349" t="b">
        <f t="shared" si="3"/>
        <v>0</v>
      </c>
      <c r="H14" s="350">
        <f t="shared" si="4"/>
        <v>1</v>
      </c>
    </row>
    <row r="15" spans="1:9">
      <c r="A15" s="37">
        <v>4</v>
      </c>
      <c r="B15" s="6"/>
      <c r="C15" s="216"/>
      <c r="D15" s="16" t="str">
        <f t="shared" si="1"/>
        <v/>
      </c>
      <c r="E15" s="37"/>
      <c r="F15" s="58" t="str">
        <f t="shared" si="2"/>
        <v/>
      </c>
      <c r="G15" s="349" t="b">
        <f t="shared" si="3"/>
        <v>0</v>
      </c>
      <c r="H15" s="350">
        <f t="shared" si="4"/>
        <v>1</v>
      </c>
    </row>
    <row r="16" spans="1:9">
      <c r="A16" s="37">
        <v>5</v>
      </c>
      <c r="B16" s="6"/>
      <c r="C16" s="216"/>
      <c r="D16" s="16" t="str">
        <f t="shared" si="1"/>
        <v/>
      </c>
      <c r="E16" s="37"/>
      <c r="F16" s="58" t="str">
        <f t="shared" si="2"/>
        <v/>
      </c>
      <c r="G16" s="349" t="b">
        <f t="shared" si="3"/>
        <v>0</v>
      </c>
      <c r="H16" s="350">
        <f t="shared" si="4"/>
        <v>1</v>
      </c>
    </row>
    <row r="17" spans="1:8">
      <c r="A17" s="37">
        <v>6</v>
      </c>
      <c r="B17" s="6"/>
      <c r="C17" s="216"/>
      <c r="D17" s="16" t="str">
        <f t="shared" si="1"/>
        <v/>
      </c>
      <c r="E17" s="37"/>
      <c r="F17" s="58" t="str">
        <f t="shared" si="2"/>
        <v/>
      </c>
      <c r="G17" s="349" t="b">
        <f t="shared" si="3"/>
        <v>0</v>
      </c>
      <c r="H17" s="350">
        <f t="shared" si="4"/>
        <v>1</v>
      </c>
    </row>
    <row r="18" spans="1:8">
      <c r="A18" s="37">
        <v>7</v>
      </c>
      <c r="B18" s="6"/>
      <c r="C18" s="216"/>
      <c r="D18" s="16" t="str">
        <f t="shared" si="1"/>
        <v/>
      </c>
      <c r="E18" s="37"/>
      <c r="F18" s="58" t="str">
        <f t="shared" si="2"/>
        <v/>
      </c>
      <c r="G18" s="349" t="b">
        <f t="shared" si="3"/>
        <v>0</v>
      </c>
      <c r="H18" s="350">
        <f t="shared" si="4"/>
        <v>1</v>
      </c>
    </row>
    <row r="19" spans="1:8">
      <c r="A19" s="37">
        <v>8</v>
      </c>
      <c r="B19" s="6"/>
      <c r="C19" s="216"/>
      <c r="D19" s="16" t="str">
        <f t="shared" si="1"/>
        <v/>
      </c>
      <c r="E19" s="37"/>
      <c r="F19" s="58" t="str">
        <f t="shared" si="2"/>
        <v/>
      </c>
      <c r="G19" s="349" t="b">
        <f t="shared" si="3"/>
        <v>0</v>
      </c>
      <c r="H19" s="350">
        <f t="shared" si="4"/>
        <v>1</v>
      </c>
    </row>
    <row r="20" spans="1:8">
      <c r="A20" s="37">
        <v>9</v>
      </c>
      <c r="B20" s="6"/>
      <c r="C20" s="216"/>
      <c r="D20" s="16" t="str">
        <f t="shared" si="1"/>
        <v/>
      </c>
      <c r="E20" s="37"/>
      <c r="F20" s="58" t="str">
        <f t="shared" si="2"/>
        <v/>
      </c>
      <c r="G20" s="349" t="b">
        <f t="shared" si="3"/>
        <v>0</v>
      </c>
      <c r="H20" s="350">
        <f t="shared" si="4"/>
        <v>1</v>
      </c>
    </row>
    <row r="21" spans="1:8">
      <c r="A21" s="37">
        <v>10</v>
      </c>
      <c r="B21" s="6"/>
      <c r="C21" s="216"/>
      <c r="D21" s="16" t="str">
        <f t="shared" si="1"/>
        <v/>
      </c>
      <c r="E21" s="37"/>
      <c r="F21" s="58" t="str">
        <f t="shared" si="2"/>
        <v/>
      </c>
      <c r="G21" s="349" t="b">
        <f t="shared" si="3"/>
        <v>0</v>
      </c>
      <c r="H21" s="350">
        <f t="shared" si="4"/>
        <v>1</v>
      </c>
    </row>
    <row r="22" spans="1:8">
      <c r="A22" s="37">
        <v>11</v>
      </c>
      <c r="B22" s="6"/>
      <c r="C22" s="216"/>
      <c r="D22" s="16" t="str">
        <f t="shared" si="1"/>
        <v/>
      </c>
      <c r="E22" s="37"/>
      <c r="F22" s="58" t="str">
        <f t="shared" si="2"/>
        <v/>
      </c>
      <c r="G22" s="349" t="b">
        <f t="shared" si="3"/>
        <v>0</v>
      </c>
      <c r="H22" s="350">
        <f t="shared" si="4"/>
        <v>1</v>
      </c>
    </row>
    <row r="23" spans="1:8">
      <c r="A23" s="37">
        <v>12</v>
      </c>
      <c r="B23" s="6"/>
      <c r="C23" s="216"/>
      <c r="D23" s="16" t="str">
        <f t="shared" si="1"/>
        <v/>
      </c>
      <c r="E23" s="37"/>
      <c r="F23" s="58" t="str">
        <f t="shared" si="2"/>
        <v/>
      </c>
      <c r="G23" s="349" t="b">
        <f t="shared" si="3"/>
        <v>0</v>
      </c>
      <c r="H23" s="350">
        <f t="shared" si="4"/>
        <v>1</v>
      </c>
    </row>
    <row r="24" spans="1:8">
      <c r="A24" s="37">
        <v>13</v>
      </c>
      <c r="B24" s="6"/>
      <c r="C24" s="216"/>
      <c r="D24" s="16" t="str">
        <f t="shared" si="1"/>
        <v/>
      </c>
      <c r="E24" s="37"/>
      <c r="F24" s="58" t="str">
        <f t="shared" si="2"/>
        <v/>
      </c>
      <c r="G24" s="349" t="b">
        <f t="shared" si="3"/>
        <v>0</v>
      </c>
      <c r="H24" s="350">
        <f t="shared" si="4"/>
        <v>1</v>
      </c>
    </row>
    <row r="25" spans="1:8">
      <c r="A25" s="37">
        <v>14</v>
      </c>
      <c r="B25" s="6"/>
      <c r="C25" s="216"/>
      <c r="D25" s="16" t="str">
        <f t="shared" si="1"/>
        <v/>
      </c>
      <c r="E25" s="37"/>
      <c r="F25" s="58" t="str">
        <f t="shared" si="2"/>
        <v/>
      </c>
      <c r="G25" s="349" t="b">
        <f t="shared" si="3"/>
        <v>0</v>
      </c>
      <c r="H25" s="350">
        <f t="shared" si="4"/>
        <v>1</v>
      </c>
    </row>
    <row r="26" spans="1:8">
      <c r="A26" s="37">
        <v>15</v>
      </c>
      <c r="B26" s="6"/>
      <c r="C26" s="216"/>
      <c r="D26" s="16" t="str">
        <f t="shared" si="1"/>
        <v/>
      </c>
      <c r="E26" s="37"/>
      <c r="F26" s="58" t="str">
        <f t="shared" si="2"/>
        <v/>
      </c>
      <c r="G26" s="349" t="b">
        <f t="shared" si="3"/>
        <v>0</v>
      </c>
      <c r="H26" s="350">
        <f t="shared" si="4"/>
        <v>1</v>
      </c>
    </row>
    <row r="27" spans="1:8">
      <c r="A27" s="37">
        <v>16</v>
      </c>
      <c r="B27" s="6"/>
      <c r="C27" s="216"/>
      <c r="D27" s="16" t="str">
        <f t="shared" si="1"/>
        <v/>
      </c>
      <c r="E27" s="37"/>
      <c r="F27" s="58" t="str">
        <f t="shared" si="2"/>
        <v/>
      </c>
      <c r="G27" s="349" t="b">
        <f t="shared" si="3"/>
        <v>0</v>
      </c>
      <c r="H27" s="350">
        <f t="shared" si="4"/>
        <v>1</v>
      </c>
    </row>
    <row r="28" spans="1:8">
      <c r="A28" s="37">
        <v>17</v>
      </c>
      <c r="B28" s="6"/>
      <c r="C28" s="216"/>
      <c r="D28" s="16" t="str">
        <f t="shared" si="1"/>
        <v/>
      </c>
      <c r="E28" s="37"/>
      <c r="F28" s="58" t="str">
        <f t="shared" si="2"/>
        <v/>
      </c>
      <c r="G28" s="349" t="b">
        <f t="shared" si="3"/>
        <v>0</v>
      </c>
      <c r="H28" s="350">
        <f t="shared" si="4"/>
        <v>1</v>
      </c>
    </row>
    <row r="29" spans="1:8">
      <c r="A29" s="37">
        <v>18</v>
      </c>
      <c r="B29" s="6"/>
      <c r="C29" s="216"/>
      <c r="D29" s="16" t="str">
        <f t="shared" si="1"/>
        <v/>
      </c>
      <c r="E29" s="37"/>
      <c r="F29" s="58" t="str">
        <f t="shared" si="2"/>
        <v/>
      </c>
      <c r="G29" s="349" t="b">
        <f t="shared" si="3"/>
        <v>0</v>
      </c>
      <c r="H29" s="350">
        <f t="shared" si="4"/>
        <v>1</v>
      </c>
    </row>
    <row r="30" spans="1:8">
      <c r="A30" s="37">
        <v>19</v>
      </c>
      <c r="B30" s="6"/>
      <c r="C30" s="216"/>
      <c r="D30" s="16" t="str">
        <f t="shared" si="1"/>
        <v/>
      </c>
      <c r="E30" s="37"/>
      <c r="F30" s="58" t="str">
        <f t="shared" si="2"/>
        <v/>
      </c>
      <c r="G30" s="349" t="b">
        <f t="shared" si="3"/>
        <v>0</v>
      </c>
      <c r="H30" s="350">
        <f t="shared" si="4"/>
        <v>1</v>
      </c>
    </row>
    <row r="31" spans="1:8">
      <c r="A31" s="37">
        <v>20</v>
      </c>
      <c r="B31" s="6"/>
      <c r="C31" s="216"/>
      <c r="D31" s="16" t="str">
        <f t="shared" si="1"/>
        <v/>
      </c>
      <c r="E31" s="37"/>
      <c r="F31" s="58" t="str">
        <f t="shared" si="2"/>
        <v/>
      </c>
      <c r="G31" s="349" t="b">
        <f t="shared" si="3"/>
        <v>0</v>
      </c>
      <c r="H31" s="350">
        <f t="shared" si="4"/>
        <v>1</v>
      </c>
    </row>
    <row r="32" spans="1:8">
      <c r="A32" s="37">
        <v>21</v>
      </c>
      <c r="B32" s="6"/>
      <c r="C32" s="216"/>
      <c r="D32" s="16" t="str">
        <f t="shared" si="1"/>
        <v/>
      </c>
      <c r="E32" s="37"/>
      <c r="F32" s="58" t="str">
        <f t="shared" si="2"/>
        <v/>
      </c>
      <c r="G32" s="349" t="b">
        <f t="shared" si="3"/>
        <v>0</v>
      </c>
      <c r="H32" s="350">
        <f t="shared" si="4"/>
        <v>1</v>
      </c>
    </row>
    <row r="33" spans="1:8">
      <c r="A33" s="37">
        <v>22</v>
      </c>
      <c r="B33" s="6"/>
      <c r="C33" s="216"/>
      <c r="D33" s="16" t="str">
        <f t="shared" si="1"/>
        <v/>
      </c>
      <c r="E33" s="37"/>
      <c r="F33" s="58" t="str">
        <f t="shared" si="2"/>
        <v/>
      </c>
      <c r="G33" s="349" t="b">
        <f t="shared" si="3"/>
        <v>0</v>
      </c>
      <c r="H33" s="350">
        <f t="shared" si="4"/>
        <v>1</v>
      </c>
    </row>
    <row r="34" spans="1:8">
      <c r="A34" s="37">
        <v>23</v>
      </c>
      <c r="B34" s="6"/>
      <c r="C34" s="216"/>
      <c r="D34" s="16" t="str">
        <f t="shared" si="1"/>
        <v/>
      </c>
      <c r="E34" s="37"/>
      <c r="F34" s="58" t="str">
        <f t="shared" si="2"/>
        <v/>
      </c>
      <c r="G34" s="349" t="b">
        <f t="shared" si="3"/>
        <v>0</v>
      </c>
      <c r="H34" s="350">
        <f t="shared" si="4"/>
        <v>1</v>
      </c>
    </row>
    <row r="35" spans="1:8">
      <c r="A35" s="37">
        <v>24</v>
      </c>
      <c r="B35" s="6"/>
      <c r="C35" s="216"/>
      <c r="D35" s="16" t="str">
        <f t="shared" si="1"/>
        <v/>
      </c>
      <c r="E35" s="37"/>
      <c r="F35" s="58" t="str">
        <f t="shared" si="2"/>
        <v/>
      </c>
      <c r="G35" s="349" t="b">
        <f t="shared" si="3"/>
        <v>0</v>
      </c>
      <c r="H35" s="350">
        <f t="shared" si="4"/>
        <v>1</v>
      </c>
    </row>
    <row r="36" spans="1:8">
      <c r="A36" s="37">
        <v>25</v>
      </c>
      <c r="B36" s="6"/>
      <c r="C36" s="216"/>
      <c r="D36" s="16" t="str">
        <f t="shared" si="1"/>
        <v/>
      </c>
      <c r="E36" s="37"/>
      <c r="F36" s="58" t="str">
        <f t="shared" si="2"/>
        <v/>
      </c>
      <c r="G36" s="349" t="b">
        <f t="shared" si="3"/>
        <v>0</v>
      </c>
      <c r="H36" s="350">
        <f t="shared" si="4"/>
        <v>1</v>
      </c>
    </row>
    <row r="37" spans="1:8">
      <c r="A37" s="37">
        <v>26</v>
      </c>
      <c r="B37" s="6"/>
      <c r="C37" s="216"/>
      <c r="D37" s="16" t="str">
        <f t="shared" si="1"/>
        <v/>
      </c>
      <c r="E37" s="37"/>
      <c r="F37" s="58" t="str">
        <f t="shared" si="2"/>
        <v/>
      </c>
      <c r="G37" s="349" t="b">
        <f t="shared" si="3"/>
        <v>0</v>
      </c>
      <c r="H37" s="350">
        <f t="shared" si="4"/>
        <v>1</v>
      </c>
    </row>
    <row r="38" spans="1:8">
      <c r="A38" s="37">
        <v>27</v>
      </c>
      <c r="B38" s="6"/>
      <c r="C38" s="216"/>
      <c r="D38" s="16" t="str">
        <f t="shared" si="1"/>
        <v/>
      </c>
      <c r="E38" s="37"/>
      <c r="F38" s="58" t="str">
        <f t="shared" si="2"/>
        <v/>
      </c>
      <c r="G38" s="349" t="b">
        <f t="shared" si="3"/>
        <v>0</v>
      </c>
      <c r="H38" s="350">
        <f t="shared" si="4"/>
        <v>1</v>
      </c>
    </row>
    <row r="39" spans="1:8">
      <c r="A39" s="37">
        <v>28</v>
      </c>
      <c r="B39" s="6"/>
      <c r="C39" s="216"/>
      <c r="D39" s="16" t="str">
        <f t="shared" si="1"/>
        <v/>
      </c>
      <c r="E39" s="37"/>
      <c r="F39" s="58" t="str">
        <f t="shared" si="2"/>
        <v/>
      </c>
      <c r="G39" s="349" t="b">
        <f t="shared" si="3"/>
        <v>0</v>
      </c>
      <c r="H39" s="350">
        <f t="shared" si="4"/>
        <v>1</v>
      </c>
    </row>
    <row r="40" spans="1:8">
      <c r="A40" s="37">
        <v>29</v>
      </c>
      <c r="B40" s="6"/>
      <c r="C40" s="216"/>
      <c r="D40" s="16" t="str">
        <f t="shared" si="1"/>
        <v/>
      </c>
      <c r="E40" s="37"/>
      <c r="F40" s="58" t="str">
        <f t="shared" si="2"/>
        <v/>
      </c>
      <c r="G40" s="349" t="b">
        <f t="shared" si="3"/>
        <v>0</v>
      </c>
      <c r="H40" s="350">
        <f t="shared" si="4"/>
        <v>1</v>
      </c>
    </row>
    <row r="41" spans="1:8">
      <c r="A41" s="37">
        <v>30</v>
      </c>
      <c r="B41" s="6"/>
      <c r="C41" s="216"/>
      <c r="D41" s="16" t="str">
        <f t="shared" si="1"/>
        <v/>
      </c>
      <c r="E41" s="37"/>
      <c r="F41" s="58" t="str">
        <f t="shared" si="2"/>
        <v/>
      </c>
      <c r="G41" s="349" t="b">
        <f t="shared" si="3"/>
        <v>0</v>
      </c>
      <c r="H41" s="350">
        <f t="shared" si="4"/>
        <v>1</v>
      </c>
    </row>
    <row r="42" spans="1:8">
      <c r="A42" s="37">
        <v>31</v>
      </c>
      <c r="B42" s="6"/>
      <c r="C42" s="216"/>
      <c r="D42" s="16" t="str">
        <f t="shared" si="1"/>
        <v/>
      </c>
      <c r="E42" s="37"/>
      <c r="F42" s="58" t="str">
        <f t="shared" si="2"/>
        <v/>
      </c>
      <c r="G42" s="349" t="b">
        <f t="shared" si="3"/>
        <v>0</v>
      </c>
      <c r="H42" s="350">
        <f t="shared" si="4"/>
        <v>1</v>
      </c>
    </row>
    <row r="43" spans="1:8">
      <c r="A43" s="37">
        <v>32</v>
      </c>
      <c r="B43" s="6"/>
      <c r="C43" s="216"/>
      <c r="D43" s="16" t="str">
        <f t="shared" si="1"/>
        <v/>
      </c>
      <c r="E43" s="37"/>
      <c r="F43" s="58" t="str">
        <f t="shared" si="2"/>
        <v/>
      </c>
      <c r="G43" s="349" t="b">
        <f t="shared" si="3"/>
        <v>0</v>
      </c>
      <c r="H43" s="350">
        <f t="shared" si="4"/>
        <v>1</v>
      </c>
    </row>
    <row r="44" spans="1:8">
      <c r="A44" s="37">
        <v>33</v>
      </c>
      <c r="B44" s="6"/>
      <c r="C44" s="216"/>
      <c r="D44" s="16" t="str">
        <f t="shared" si="1"/>
        <v/>
      </c>
      <c r="E44" s="37"/>
      <c r="F44" s="58" t="str">
        <f t="shared" ref="F44:F75" si="5">IF(OR($B44="",,$C44="",$C44&gt;an_final),"",IF($C44&gt;=an_initial,1,""))</f>
        <v/>
      </c>
      <c r="G44" s="349" t="b">
        <f t="shared" si="3"/>
        <v>0</v>
      </c>
      <c r="H44" s="350">
        <f t="shared" ref="H44:H75" si="6">LEN(B44)-LEN(SUBSTITUTE(B44,",",""))+1</f>
        <v>1</v>
      </c>
    </row>
    <row r="45" spans="1:8">
      <c r="A45" s="37">
        <v>34</v>
      </c>
      <c r="B45" s="6"/>
      <c r="C45" s="216"/>
      <c r="D45" s="16" t="str">
        <f t="shared" si="1"/>
        <v/>
      </c>
      <c r="E45" s="37"/>
      <c r="F45" s="58" t="str">
        <f t="shared" si="5"/>
        <v/>
      </c>
      <c r="G45" s="349" t="b">
        <f t="shared" si="3"/>
        <v>0</v>
      </c>
      <c r="H45" s="350">
        <f t="shared" si="6"/>
        <v>1</v>
      </c>
    </row>
    <row r="46" spans="1:8">
      <c r="A46" s="37">
        <v>35</v>
      </c>
      <c r="B46" s="6"/>
      <c r="C46" s="216"/>
      <c r="D46" s="16" t="str">
        <f t="shared" si="1"/>
        <v/>
      </c>
      <c r="E46" s="37"/>
      <c r="F46" s="58" t="str">
        <f t="shared" si="5"/>
        <v/>
      </c>
      <c r="G46" s="349" t="b">
        <f t="shared" si="3"/>
        <v>0</v>
      </c>
      <c r="H46" s="350">
        <f t="shared" si="6"/>
        <v>1</v>
      </c>
    </row>
    <row r="47" spans="1:8">
      <c r="A47" s="37">
        <v>36</v>
      </c>
      <c r="B47" s="6"/>
      <c r="C47" s="216"/>
      <c r="D47" s="16" t="str">
        <f t="shared" si="1"/>
        <v/>
      </c>
      <c r="E47" s="37"/>
      <c r="F47" s="58" t="str">
        <f t="shared" si="5"/>
        <v/>
      </c>
      <c r="G47" s="349" t="b">
        <f t="shared" si="3"/>
        <v>0</v>
      </c>
      <c r="H47" s="350">
        <f t="shared" si="6"/>
        <v>1</v>
      </c>
    </row>
    <row r="48" spans="1:8">
      <c r="A48" s="37">
        <v>37</v>
      </c>
      <c r="B48" s="6"/>
      <c r="C48" s="216"/>
      <c r="D48" s="16" t="str">
        <f t="shared" si="1"/>
        <v/>
      </c>
      <c r="E48" s="37"/>
      <c r="F48" s="58" t="str">
        <f t="shared" si="5"/>
        <v/>
      </c>
      <c r="G48" s="349" t="b">
        <f t="shared" si="3"/>
        <v>0</v>
      </c>
      <c r="H48" s="350">
        <f t="shared" si="6"/>
        <v>1</v>
      </c>
    </row>
    <row r="49" spans="1:8">
      <c r="A49" s="37">
        <v>38</v>
      </c>
      <c r="B49" s="6"/>
      <c r="C49" s="216"/>
      <c r="D49" s="16" t="str">
        <f t="shared" si="1"/>
        <v/>
      </c>
      <c r="E49" s="37"/>
      <c r="F49" s="58" t="str">
        <f t="shared" si="5"/>
        <v/>
      </c>
      <c r="G49" s="349" t="b">
        <f t="shared" si="3"/>
        <v>0</v>
      </c>
      <c r="H49" s="350">
        <f t="shared" si="6"/>
        <v>1</v>
      </c>
    </row>
    <row r="50" spans="1:8">
      <c r="A50" s="37">
        <v>39</v>
      </c>
      <c r="B50" s="6"/>
      <c r="C50" s="216"/>
      <c r="D50" s="16" t="str">
        <f t="shared" si="1"/>
        <v/>
      </c>
      <c r="E50" s="37"/>
      <c r="F50" s="58" t="str">
        <f t="shared" si="5"/>
        <v/>
      </c>
      <c r="G50" s="349" t="b">
        <f t="shared" si="3"/>
        <v>0</v>
      </c>
      <c r="H50" s="350">
        <f t="shared" si="6"/>
        <v>1</v>
      </c>
    </row>
    <row r="51" spans="1:8">
      <c r="A51" s="37">
        <v>40</v>
      </c>
      <c r="B51" s="6"/>
      <c r="C51" s="216"/>
      <c r="D51" s="16" t="str">
        <f t="shared" si="1"/>
        <v/>
      </c>
      <c r="E51" s="37"/>
      <c r="F51" s="58" t="str">
        <f t="shared" si="5"/>
        <v/>
      </c>
      <c r="G51" s="349" t="b">
        <f t="shared" si="3"/>
        <v>0</v>
      </c>
      <c r="H51" s="350">
        <f t="shared" si="6"/>
        <v>1</v>
      </c>
    </row>
    <row r="52" spans="1:8">
      <c r="A52" s="37">
        <v>41</v>
      </c>
      <c r="B52" s="6"/>
      <c r="C52" s="216"/>
      <c r="D52" s="16" t="str">
        <f t="shared" si="1"/>
        <v/>
      </c>
      <c r="E52" s="37"/>
      <c r="F52" s="58" t="str">
        <f t="shared" si="5"/>
        <v/>
      </c>
      <c r="G52" s="349" t="b">
        <f t="shared" si="3"/>
        <v>0</v>
      </c>
      <c r="H52" s="350">
        <f t="shared" si="6"/>
        <v>1</v>
      </c>
    </row>
    <row r="53" spans="1:8">
      <c r="A53" s="37">
        <v>42</v>
      </c>
      <c r="B53" s="6"/>
      <c r="C53" s="216"/>
      <c r="D53" s="16" t="str">
        <f t="shared" si="1"/>
        <v/>
      </c>
      <c r="E53" s="37"/>
      <c r="F53" s="58" t="str">
        <f t="shared" si="5"/>
        <v/>
      </c>
      <c r="G53" s="349" t="b">
        <f t="shared" si="3"/>
        <v>0</v>
      </c>
      <c r="H53" s="350">
        <f t="shared" si="6"/>
        <v>1</v>
      </c>
    </row>
    <row r="54" spans="1:8">
      <c r="A54" s="37">
        <v>43</v>
      </c>
      <c r="B54" s="6"/>
      <c r="C54" s="216"/>
      <c r="D54" s="16" t="str">
        <f t="shared" si="1"/>
        <v/>
      </c>
      <c r="E54" s="37"/>
      <c r="F54" s="58" t="str">
        <f t="shared" si="5"/>
        <v/>
      </c>
      <c r="G54" s="349" t="b">
        <f t="shared" si="3"/>
        <v>0</v>
      </c>
      <c r="H54" s="350">
        <f t="shared" si="6"/>
        <v>1</v>
      </c>
    </row>
    <row r="55" spans="1:8">
      <c r="A55" s="37">
        <v>44</v>
      </c>
      <c r="B55" s="6"/>
      <c r="C55" s="216"/>
      <c r="D55" s="16" t="str">
        <f t="shared" si="1"/>
        <v/>
      </c>
      <c r="E55" s="37"/>
      <c r="F55" s="58" t="str">
        <f t="shared" si="5"/>
        <v/>
      </c>
      <c r="G55" s="349" t="b">
        <f t="shared" si="3"/>
        <v>0</v>
      </c>
      <c r="H55" s="350">
        <f t="shared" si="6"/>
        <v>1</v>
      </c>
    </row>
    <row r="56" spans="1:8">
      <c r="A56" s="37">
        <v>45</v>
      </c>
      <c r="B56" s="6"/>
      <c r="C56" s="216"/>
      <c r="D56" s="16" t="str">
        <f t="shared" si="1"/>
        <v/>
      </c>
      <c r="E56" s="37"/>
      <c r="F56" s="58" t="str">
        <f t="shared" si="5"/>
        <v/>
      </c>
      <c r="G56" s="349" t="b">
        <f t="shared" si="3"/>
        <v>0</v>
      </c>
      <c r="H56" s="350">
        <f t="shared" si="6"/>
        <v>1</v>
      </c>
    </row>
    <row r="57" spans="1:8">
      <c r="A57" s="37">
        <v>46</v>
      </c>
      <c r="B57" s="6"/>
      <c r="C57" s="216"/>
      <c r="D57" s="16" t="str">
        <f t="shared" si="1"/>
        <v/>
      </c>
      <c r="E57" s="37"/>
      <c r="F57" s="58" t="str">
        <f t="shared" si="5"/>
        <v/>
      </c>
      <c r="G57" s="349" t="b">
        <f t="shared" si="3"/>
        <v>0</v>
      </c>
      <c r="H57" s="350">
        <f t="shared" si="6"/>
        <v>1</v>
      </c>
    </row>
    <row r="58" spans="1:8">
      <c r="A58" s="37">
        <v>47</v>
      </c>
      <c r="B58" s="6"/>
      <c r="C58" s="216"/>
      <c r="D58" s="16" t="str">
        <f t="shared" si="1"/>
        <v/>
      </c>
      <c r="E58" s="37"/>
      <c r="F58" s="58" t="str">
        <f t="shared" si="5"/>
        <v/>
      </c>
      <c r="G58" s="349" t="b">
        <f t="shared" si="3"/>
        <v>0</v>
      </c>
      <c r="H58" s="350">
        <f t="shared" si="6"/>
        <v>1</v>
      </c>
    </row>
    <row r="59" spans="1:8">
      <c r="A59" s="37">
        <v>48</v>
      </c>
      <c r="B59" s="6"/>
      <c r="C59" s="216"/>
      <c r="D59" s="16" t="str">
        <f t="shared" si="1"/>
        <v/>
      </c>
      <c r="E59" s="37"/>
      <c r="F59" s="58" t="str">
        <f t="shared" si="5"/>
        <v/>
      </c>
      <c r="G59" s="349" t="b">
        <f t="shared" si="3"/>
        <v>0</v>
      </c>
      <c r="H59" s="350">
        <f t="shared" si="6"/>
        <v>1</v>
      </c>
    </row>
    <row r="60" spans="1:8">
      <c r="A60" s="37">
        <v>49</v>
      </c>
      <c r="B60" s="6"/>
      <c r="C60" s="216"/>
      <c r="D60" s="16" t="str">
        <f t="shared" si="1"/>
        <v/>
      </c>
      <c r="E60" s="37"/>
      <c r="F60" s="58" t="str">
        <f t="shared" si="5"/>
        <v/>
      </c>
      <c r="G60" s="349" t="b">
        <f t="shared" si="3"/>
        <v>0</v>
      </c>
      <c r="H60" s="350">
        <f t="shared" si="6"/>
        <v>1</v>
      </c>
    </row>
    <row r="61" spans="1:8">
      <c r="A61" s="37">
        <v>50</v>
      </c>
      <c r="B61" s="6"/>
      <c r="C61" s="216"/>
      <c r="D61" s="16" t="str">
        <f t="shared" si="1"/>
        <v/>
      </c>
      <c r="E61" s="37"/>
      <c r="F61" s="58" t="str">
        <f t="shared" si="5"/>
        <v/>
      </c>
      <c r="G61" s="349" t="b">
        <f t="shared" si="3"/>
        <v>0</v>
      </c>
      <c r="H61" s="350">
        <f t="shared" si="6"/>
        <v>1</v>
      </c>
    </row>
    <row r="62" spans="1:8">
      <c r="A62" s="37">
        <v>51</v>
      </c>
      <c r="B62" s="6"/>
      <c r="C62" s="216"/>
      <c r="D62" s="16" t="str">
        <f t="shared" si="1"/>
        <v/>
      </c>
      <c r="E62" s="37"/>
      <c r="F62" s="58" t="str">
        <f t="shared" si="5"/>
        <v/>
      </c>
      <c r="G62" s="349" t="b">
        <f t="shared" si="3"/>
        <v>0</v>
      </c>
      <c r="H62" s="350">
        <f t="shared" si="6"/>
        <v>1</v>
      </c>
    </row>
    <row r="63" spans="1:8">
      <c r="A63" s="37">
        <v>52</v>
      </c>
      <c r="B63" s="6"/>
      <c r="C63" s="216"/>
      <c r="D63" s="16" t="str">
        <f t="shared" si="1"/>
        <v/>
      </c>
      <c r="E63" s="37"/>
      <c r="F63" s="58" t="str">
        <f t="shared" si="5"/>
        <v/>
      </c>
      <c r="G63" s="349" t="b">
        <f t="shared" si="3"/>
        <v>0</v>
      </c>
      <c r="H63" s="350">
        <f t="shared" si="6"/>
        <v>1</v>
      </c>
    </row>
    <row r="64" spans="1:8">
      <c r="A64" s="37">
        <v>53</v>
      </c>
      <c r="B64" s="6"/>
      <c r="C64" s="216"/>
      <c r="D64" s="16" t="str">
        <f t="shared" si="1"/>
        <v/>
      </c>
      <c r="E64" s="37"/>
      <c r="F64" s="58" t="str">
        <f t="shared" si="5"/>
        <v/>
      </c>
      <c r="G64" s="349" t="b">
        <f t="shared" si="3"/>
        <v>0</v>
      </c>
      <c r="H64" s="350">
        <f t="shared" si="6"/>
        <v>1</v>
      </c>
    </row>
    <row r="65" spans="1:8">
      <c r="A65" s="37">
        <v>54</v>
      </c>
      <c r="B65" s="6"/>
      <c r="C65" s="216"/>
      <c r="D65" s="16" t="str">
        <f t="shared" si="1"/>
        <v/>
      </c>
      <c r="E65" s="37"/>
      <c r="F65" s="58" t="str">
        <f t="shared" si="5"/>
        <v/>
      </c>
      <c r="G65" s="349" t="b">
        <f t="shared" si="3"/>
        <v>0</v>
      </c>
      <c r="H65" s="350">
        <f t="shared" si="6"/>
        <v>1</v>
      </c>
    </row>
    <row r="66" spans="1:8">
      <c r="A66" s="37">
        <v>55</v>
      </c>
      <c r="B66" s="6"/>
      <c r="C66" s="216"/>
      <c r="D66" s="16" t="str">
        <f t="shared" si="1"/>
        <v/>
      </c>
      <c r="E66" s="37"/>
      <c r="F66" s="58" t="str">
        <f t="shared" si="5"/>
        <v/>
      </c>
      <c r="G66" s="349" t="b">
        <f t="shared" si="3"/>
        <v>0</v>
      </c>
      <c r="H66" s="350">
        <f t="shared" si="6"/>
        <v>1</v>
      </c>
    </row>
    <row r="67" spans="1:8">
      <c r="A67" s="37">
        <v>56</v>
      </c>
      <c r="B67" s="6"/>
      <c r="C67" s="216"/>
      <c r="D67" s="16" t="str">
        <f t="shared" si="1"/>
        <v/>
      </c>
      <c r="E67" s="37"/>
      <c r="F67" s="58" t="str">
        <f t="shared" si="5"/>
        <v/>
      </c>
      <c r="G67" s="349" t="b">
        <f t="shared" si="3"/>
        <v>0</v>
      </c>
      <c r="H67" s="350">
        <f t="shared" si="6"/>
        <v>1</v>
      </c>
    </row>
    <row r="68" spans="1:8">
      <c r="A68" s="37">
        <v>57</v>
      </c>
      <c r="B68" s="6"/>
      <c r="C68" s="216"/>
      <c r="D68" s="16" t="str">
        <f t="shared" si="1"/>
        <v/>
      </c>
      <c r="E68" s="37"/>
      <c r="F68" s="58" t="str">
        <f t="shared" si="5"/>
        <v/>
      </c>
      <c r="G68" s="349" t="b">
        <f t="shared" si="3"/>
        <v>0</v>
      </c>
      <c r="H68" s="350">
        <f t="shared" si="6"/>
        <v>1</v>
      </c>
    </row>
    <row r="69" spans="1:8">
      <c r="A69" s="37">
        <v>58</v>
      </c>
      <c r="B69" s="6"/>
      <c r="C69" s="216"/>
      <c r="D69" s="16" t="str">
        <f t="shared" si="1"/>
        <v/>
      </c>
      <c r="E69" s="37"/>
      <c r="F69" s="58" t="str">
        <f t="shared" si="5"/>
        <v/>
      </c>
      <c r="G69" s="349" t="b">
        <f t="shared" si="3"/>
        <v>0</v>
      </c>
      <c r="H69" s="350">
        <f t="shared" si="6"/>
        <v>1</v>
      </c>
    </row>
    <row r="70" spans="1:8">
      <c r="A70" s="37">
        <v>59</v>
      </c>
      <c r="B70" s="6"/>
      <c r="C70" s="216"/>
      <c r="D70" s="16" t="str">
        <f t="shared" si="1"/>
        <v/>
      </c>
      <c r="E70" s="37"/>
      <c r="F70" s="58" t="str">
        <f t="shared" si="5"/>
        <v/>
      </c>
      <c r="G70" s="349" t="b">
        <f t="shared" si="3"/>
        <v>0</v>
      </c>
      <c r="H70" s="350">
        <f t="shared" si="6"/>
        <v>1</v>
      </c>
    </row>
    <row r="71" spans="1:8">
      <c r="A71" s="37">
        <v>60</v>
      </c>
      <c r="B71" s="6"/>
      <c r="C71" s="216"/>
      <c r="D71" s="16" t="str">
        <f t="shared" si="1"/>
        <v/>
      </c>
      <c r="E71" s="37"/>
      <c r="F71" s="58" t="str">
        <f t="shared" si="5"/>
        <v/>
      </c>
      <c r="G71" s="349" t="b">
        <f t="shared" si="3"/>
        <v>0</v>
      </c>
      <c r="H71" s="350">
        <f t="shared" si="6"/>
        <v>1</v>
      </c>
    </row>
    <row r="72" spans="1:8">
      <c r="A72" s="37">
        <v>61</v>
      </c>
      <c r="B72" s="6"/>
      <c r="C72" s="216"/>
      <c r="D72" s="16" t="str">
        <f t="shared" si="1"/>
        <v/>
      </c>
      <c r="E72" s="37"/>
      <c r="F72" s="58" t="str">
        <f t="shared" si="5"/>
        <v/>
      </c>
      <c r="G72" s="349" t="b">
        <f t="shared" si="3"/>
        <v>0</v>
      </c>
      <c r="H72" s="350">
        <f t="shared" si="6"/>
        <v>1</v>
      </c>
    </row>
    <row r="73" spans="1:8">
      <c r="A73" s="37">
        <v>62</v>
      </c>
      <c r="B73" s="6"/>
      <c r="C73" s="216"/>
      <c r="D73" s="16" t="str">
        <f t="shared" si="1"/>
        <v/>
      </c>
      <c r="E73" s="37"/>
      <c r="F73" s="58" t="str">
        <f t="shared" si="5"/>
        <v/>
      </c>
      <c r="G73" s="349" t="b">
        <f t="shared" si="3"/>
        <v>0</v>
      </c>
      <c r="H73" s="350">
        <f t="shared" si="6"/>
        <v>1</v>
      </c>
    </row>
    <row r="74" spans="1:8">
      <c r="A74" s="37">
        <v>63</v>
      </c>
      <c r="B74" s="6"/>
      <c r="C74" s="216"/>
      <c r="D74" s="16" t="str">
        <f t="shared" si="1"/>
        <v/>
      </c>
      <c r="E74" s="37"/>
      <c r="F74" s="58" t="str">
        <f t="shared" si="5"/>
        <v/>
      </c>
      <c r="G74" s="349" t="b">
        <f t="shared" si="3"/>
        <v>0</v>
      </c>
      <c r="H74" s="350">
        <f t="shared" si="6"/>
        <v>1</v>
      </c>
    </row>
    <row r="75" spans="1:8">
      <c r="A75" s="37">
        <v>64</v>
      </c>
      <c r="B75" s="6"/>
      <c r="C75" s="216"/>
      <c r="D75" s="16" t="str">
        <f t="shared" si="1"/>
        <v/>
      </c>
      <c r="E75" s="37"/>
      <c r="F75" s="58" t="str">
        <f t="shared" si="5"/>
        <v/>
      </c>
      <c r="G75" s="349" t="b">
        <f t="shared" si="3"/>
        <v>0</v>
      </c>
      <c r="H75" s="350">
        <f t="shared" si="6"/>
        <v>1</v>
      </c>
    </row>
    <row r="76" spans="1:8">
      <c r="A76" s="37">
        <v>65</v>
      </c>
      <c r="B76" s="6"/>
      <c r="C76" s="216"/>
      <c r="D76" s="16" t="str">
        <f t="shared" ref="D76:D139" si="7">IF(OR($B76="",,$C76&lt;an_initial,$C76&gt;an_final),"",F76*20)</f>
        <v/>
      </c>
      <c r="E76" s="37"/>
      <c r="F76" s="58" t="str">
        <f t="shared" ref="F76:F110" si="8">IF(OR($B76="",,$C76="",$C76&gt;an_final),"",IF($C76&gt;=an_initial,1,""))</f>
        <v/>
      </c>
      <c r="G76" s="349" t="b">
        <f t="shared" ref="G76:G110" si="9">IF(nume_candidat="",FALSE,ISNUMBER(SEARCH(nume_candidat,$B76)))</f>
        <v>0</v>
      </c>
      <c r="H76" s="350">
        <f t="shared" ref="H76:H110" si="10">LEN(B76)-LEN(SUBSTITUTE(B76,",",""))+1</f>
        <v>1</v>
      </c>
    </row>
    <row r="77" spans="1:8">
      <c r="A77" s="37">
        <v>66</v>
      </c>
      <c r="B77" s="6"/>
      <c r="C77" s="216"/>
      <c r="D77" s="16" t="str">
        <f t="shared" si="7"/>
        <v/>
      </c>
      <c r="E77" s="37"/>
      <c r="F77" s="58" t="str">
        <f t="shared" si="8"/>
        <v/>
      </c>
      <c r="G77" s="349" t="b">
        <f t="shared" si="9"/>
        <v>0</v>
      </c>
      <c r="H77" s="350">
        <f t="shared" si="10"/>
        <v>1</v>
      </c>
    </row>
    <row r="78" spans="1:8">
      <c r="A78" s="37">
        <v>67</v>
      </c>
      <c r="B78" s="6"/>
      <c r="C78" s="216"/>
      <c r="D78" s="16" t="str">
        <f t="shared" si="7"/>
        <v/>
      </c>
      <c r="E78" s="37"/>
      <c r="F78" s="58" t="str">
        <f t="shared" si="8"/>
        <v/>
      </c>
      <c r="G78" s="349" t="b">
        <f t="shared" si="9"/>
        <v>0</v>
      </c>
      <c r="H78" s="350">
        <f t="shared" si="10"/>
        <v>1</v>
      </c>
    </row>
    <row r="79" spans="1:8">
      <c r="A79" s="37">
        <v>68</v>
      </c>
      <c r="B79" s="6"/>
      <c r="C79" s="216"/>
      <c r="D79" s="16" t="str">
        <f t="shared" si="7"/>
        <v/>
      </c>
      <c r="E79" s="37"/>
      <c r="F79" s="58" t="str">
        <f t="shared" si="8"/>
        <v/>
      </c>
      <c r="G79" s="349" t="b">
        <f t="shared" si="9"/>
        <v>0</v>
      </c>
      <c r="H79" s="350">
        <f t="shared" si="10"/>
        <v>1</v>
      </c>
    </row>
    <row r="80" spans="1:8">
      <c r="A80" s="37">
        <v>69</v>
      </c>
      <c r="B80" s="6"/>
      <c r="C80" s="216"/>
      <c r="D80" s="16" t="str">
        <f t="shared" si="7"/>
        <v/>
      </c>
      <c r="E80" s="37"/>
      <c r="F80" s="58" t="str">
        <f t="shared" si="8"/>
        <v/>
      </c>
      <c r="G80" s="349" t="b">
        <f t="shared" si="9"/>
        <v>0</v>
      </c>
      <c r="H80" s="350">
        <f t="shared" si="10"/>
        <v>1</v>
      </c>
    </row>
    <row r="81" spans="1:8">
      <c r="A81" s="37">
        <v>70</v>
      </c>
      <c r="B81" s="6"/>
      <c r="C81" s="216"/>
      <c r="D81" s="16" t="str">
        <f t="shared" si="7"/>
        <v/>
      </c>
      <c r="E81" s="37"/>
      <c r="F81" s="58" t="str">
        <f t="shared" si="8"/>
        <v/>
      </c>
      <c r="G81" s="349" t="b">
        <f t="shared" si="9"/>
        <v>0</v>
      </c>
      <c r="H81" s="350">
        <f t="shared" si="10"/>
        <v>1</v>
      </c>
    </row>
    <row r="82" spans="1:8">
      <c r="A82" s="37">
        <v>71</v>
      </c>
      <c r="B82" s="6"/>
      <c r="C82" s="216"/>
      <c r="D82" s="16" t="str">
        <f t="shared" si="7"/>
        <v/>
      </c>
      <c r="E82" s="37"/>
      <c r="F82" s="58" t="str">
        <f t="shared" si="8"/>
        <v/>
      </c>
      <c r="G82" s="349" t="b">
        <f t="shared" si="9"/>
        <v>0</v>
      </c>
      <c r="H82" s="350">
        <f t="shared" si="10"/>
        <v>1</v>
      </c>
    </row>
    <row r="83" spans="1:8">
      <c r="A83" s="37">
        <v>72</v>
      </c>
      <c r="B83" s="6"/>
      <c r="C83" s="216"/>
      <c r="D83" s="16" t="str">
        <f t="shared" si="7"/>
        <v/>
      </c>
      <c r="E83" s="37"/>
      <c r="F83" s="58" t="str">
        <f t="shared" si="8"/>
        <v/>
      </c>
      <c r="G83" s="349" t="b">
        <f t="shared" si="9"/>
        <v>0</v>
      </c>
      <c r="H83" s="350">
        <f t="shared" si="10"/>
        <v>1</v>
      </c>
    </row>
    <row r="84" spans="1:8">
      <c r="A84" s="37">
        <v>73</v>
      </c>
      <c r="B84" s="6"/>
      <c r="C84" s="216"/>
      <c r="D84" s="16" t="str">
        <f t="shared" si="7"/>
        <v/>
      </c>
      <c r="E84" s="37"/>
      <c r="F84" s="58" t="str">
        <f t="shared" si="8"/>
        <v/>
      </c>
      <c r="G84" s="349" t="b">
        <f t="shared" si="9"/>
        <v>0</v>
      </c>
      <c r="H84" s="350">
        <f t="shared" si="10"/>
        <v>1</v>
      </c>
    </row>
    <row r="85" spans="1:8">
      <c r="A85" s="37">
        <v>74</v>
      </c>
      <c r="B85" s="6"/>
      <c r="C85" s="216"/>
      <c r="D85" s="16" t="str">
        <f t="shared" si="7"/>
        <v/>
      </c>
      <c r="E85" s="37"/>
      <c r="F85" s="58" t="str">
        <f t="shared" si="8"/>
        <v/>
      </c>
      <c r="G85" s="349" t="b">
        <f t="shared" si="9"/>
        <v>0</v>
      </c>
      <c r="H85" s="350">
        <f t="shared" si="10"/>
        <v>1</v>
      </c>
    </row>
    <row r="86" spans="1:8">
      <c r="A86" s="37">
        <v>75</v>
      </c>
      <c r="B86" s="6"/>
      <c r="C86" s="216"/>
      <c r="D86" s="16" t="str">
        <f t="shared" si="7"/>
        <v/>
      </c>
      <c r="E86" s="37"/>
      <c r="F86" s="58" t="str">
        <f t="shared" si="8"/>
        <v/>
      </c>
      <c r="G86" s="349" t="b">
        <f t="shared" si="9"/>
        <v>0</v>
      </c>
      <c r="H86" s="350">
        <f t="shared" si="10"/>
        <v>1</v>
      </c>
    </row>
    <row r="87" spans="1:8">
      <c r="A87" s="37">
        <v>76</v>
      </c>
      <c r="B87" s="6"/>
      <c r="C87" s="216"/>
      <c r="D87" s="16" t="str">
        <f t="shared" si="7"/>
        <v/>
      </c>
      <c r="E87" s="37"/>
      <c r="F87" s="58" t="str">
        <f t="shared" si="8"/>
        <v/>
      </c>
      <c r="G87" s="349" t="b">
        <f t="shared" si="9"/>
        <v>0</v>
      </c>
      <c r="H87" s="350">
        <f t="shared" si="10"/>
        <v>1</v>
      </c>
    </row>
    <row r="88" spans="1:8">
      <c r="A88" s="37">
        <v>77</v>
      </c>
      <c r="B88" s="6"/>
      <c r="C88" s="216"/>
      <c r="D88" s="16" t="str">
        <f t="shared" si="7"/>
        <v/>
      </c>
      <c r="E88" s="37"/>
      <c r="F88" s="58" t="str">
        <f t="shared" si="8"/>
        <v/>
      </c>
      <c r="G88" s="349" t="b">
        <f t="shared" si="9"/>
        <v>0</v>
      </c>
      <c r="H88" s="350">
        <f t="shared" si="10"/>
        <v>1</v>
      </c>
    </row>
    <row r="89" spans="1:8">
      <c r="A89" s="37">
        <v>78</v>
      </c>
      <c r="B89" s="6"/>
      <c r="C89" s="216"/>
      <c r="D89" s="16" t="str">
        <f t="shared" si="7"/>
        <v/>
      </c>
      <c r="E89" s="37"/>
      <c r="F89" s="58" t="str">
        <f t="shared" si="8"/>
        <v/>
      </c>
      <c r="G89" s="349" t="b">
        <f t="shared" si="9"/>
        <v>0</v>
      </c>
      <c r="H89" s="350">
        <f t="shared" si="10"/>
        <v>1</v>
      </c>
    </row>
    <row r="90" spans="1:8">
      <c r="A90" s="37">
        <v>79</v>
      </c>
      <c r="B90" s="6"/>
      <c r="C90" s="216"/>
      <c r="D90" s="16" t="str">
        <f t="shared" si="7"/>
        <v/>
      </c>
      <c r="E90" s="37"/>
      <c r="F90" s="58" t="str">
        <f t="shared" si="8"/>
        <v/>
      </c>
      <c r="G90" s="349" t="b">
        <f t="shared" si="9"/>
        <v>0</v>
      </c>
      <c r="H90" s="350">
        <f t="shared" si="10"/>
        <v>1</v>
      </c>
    </row>
    <row r="91" spans="1:8">
      <c r="A91" s="37">
        <v>80</v>
      </c>
      <c r="B91" s="6"/>
      <c r="C91" s="216"/>
      <c r="D91" s="16" t="str">
        <f t="shared" si="7"/>
        <v/>
      </c>
      <c r="E91" s="37"/>
      <c r="F91" s="58" t="str">
        <f t="shared" si="8"/>
        <v/>
      </c>
      <c r="G91" s="349" t="b">
        <f t="shared" si="9"/>
        <v>0</v>
      </c>
      <c r="H91" s="350">
        <f t="shared" si="10"/>
        <v>1</v>
      </c>
    </row>
    <row r="92" spans="1:8">
      <c r="A92" s="37">
        <v>81</v>
      </c>
      <c r="B92" s="6"/>
      <c r="C92" s="216"/>
      <c r="D92" s="16" t="str">
        <f t="shared" si="7"/>
        <v/>
      </c>
      <c r="E92" s="37"/>
      <c r="F92" s="58" t="str">
        <f t="shared" si="8"/>
        <v/>
      </c>
      <c r="G92" s="349" t="b">
        <f t="shared" si="9"/>
        <v>0</v>
      </c>
      <c r="H92" s="350">
        <f t="shared" si="10"/>
        <v>1</v>
      </c>
    </row>
    <row r="93" spans="1:8">
      <c r="A93" s="37">
        <v>82</v>
      </c>
      <c r="B93" s="6"/>
      <c r="C93" s="216"/>
      <c r="D93" s="16" t="str">
        <f t="shared" si="7"/>
        <v/>
      </c>
      <c r="E93" s="37"/>
      <c r="F93" s="58" t="str">
        <f t="shared" si="8"/>
        <v/>
      </c>
      <c r="G93" s="349" t="b">
        <f t="shared" si="9"/>
        <v>0</v>
      </c>
      <c r="H93" s="350">
        <f t="shared" si="10"/>
        <v>1</v>
      </c>
    </row>
    <row r="94" spans="1:8">
      <c r="A94" s="37">
        <v>83</v>
      </c>
      <c r="B94" s="6"/>
      <c r="C94" s="216"/>
      <c r="D94" s="16" t="str">
        <f t="shared" si="7"/>
        <v/>
      </c>
      <c r="E94" s="37"/>
      <c r="F94" s="58" t="str">
        <f t="shared" si="8"/>
        <v/>
      </c>
      <c r="G94" s="349" t="b">
        <f t="shared" si="9"/>
        <v>0</v>
      </c>
      <c r="H94" s="350">
        <f t="shared" si="10"/>
        <v>1</v>
      </c>
    </row>
    <row r="95" spans="1:8">
      <c r="A95" s="37">
        <v>84</v>
      </c>
      <c r="B95" s="6"/>
      <c r="C95" s="216"/>
      <c r="D95" s="16" t="str">
        <f t="shared" si="7"/>
        <v/>
      </c>
      <c r="E95" s="37"/>
      <c r="F95" s="58" t="str">
        <f t="shared" si="8"/>
        <v/>
      </c>
      <c r="G95" s="349" t="b">
        <f t="shared" si="9"/>
        <v>0</v>
      </c>
      <c r="H95" s="350">
        <f t="shared" si="10"/>
        <v>1</v>
      </c>
    </row>
    <row r="96" spans="1:8">
      <c r="A96" s="37">
        <v>85</v>
      </c>
      <c r="B96" s="6"/>
      <c r="C96" s="216"/>
      <c r="D96" s="16" t="str">
        <f t="shared" si="7"/>
        <v/>
      </c>
      <c r="E96" s="37"/>
      <c r="F96" s="58" t="str">
        <f t="shared" si="8"/>
        <v/>
      </c>
      <c r="G96" s="349" t="b">
        <f t="shared" si="9"/>
        <v>0</v>
      </c>
      <c r="H96" s="350">
        <f t="shared" si="10"/>
        <v>1</v>
      </c>
    </row>
    <row r="97" spans="1:8">
      <c r="A97" s="37">
        <v>86</v>
      </c>
      <c r="B97" s="6"/>
      <c r="C97" s="216"/>
      <c r="D97" s="16" t="str">
        <f t="shared" si="7"/>
        <v/>
      </c>
      <c r="E97" s="37"/>
      <c r="F97" s="58" t="str">
        <f t="shared" si="8"/>
        <v/>
      </c>
      <c r="G97" s="349" t="b">
        <f t="shared" si="9"/>
        <v>0</v>
      </c>
      <c r="H97" s="350">
        <f t="shared" si="10"/>
        <v>1</v>
      </c>
    </row>
    <row r="98" spans="1:8">
      <c r="A98" s="37">
        <v>87</v>
      </c>
      <c r="B98" s="6"/>
      <c r="C98" s="216"/>
      <c r="D98" s="16" t="str">
        <f t="shared" si="7"/>
        <v/>
      </c>
      <c r="E98" s="37"/>
      <c r="F98" s="58" t="str">
        <f t="shared" si="8"/>
        <v/>
      </c>
      <c r="G98" s="349" t="b">
        <f t="shared" si="9"/>
        <v>0</v>
      </c>
      <c r="H98" s="350">
        <f t="shared" si="10"/>
        <v>1</v>
      </c>
    </row>
    <row r="99" spans="1:8">
      <c r="A99" s="37">
        <v>88</v>
      </c>
      <c r="B99" s="6"/>
      <c r="C99" s="216"/>
      <c r="D99" s="16" t="str">
        <f t="shared" si="7"/>
        <v/>
      </c>
      <c r="E99" s="37"/>
      <c r="F99" s="58" t="str">
        <f t="shared" si="8"/>
        <v/>
      </c>
      <c r="G99" s="349" t="b">
        <f t="shared" si="9"/>
        <v>0</v>
      </c>
      <c r="H99" s="350">
        <f t="shared" si="10"/>
        <v>1</v>
      </c>
    </row>
    <row r="100" spans="1:8">
      <c r="A100" s="37">
        <v>89</v>
      </c>
      <c r="B100" s="6"/>
      <c r="C100" s="216"/>
      <c r="D100" s="16" t="str">
        <f t="shared" si="7"/>
        <v/>
      </c>
      <c r="E100" s="37"/>
      <c r="F100" s="58" t="str">
        <f t="shared" si="8"/>
        <v/>
      </c>
      <c r="G100" s="349" t="b">
        <f t="shared" si="9"/>
        <v>0</v>
      </c>
      <c r="H100" s="350">
        <f t="shared" si="10"/>
        <v>1</v>
      </c>
    </row>
    <row r="101" spans="1:8">
      <c r="A101" s="37">
        <v>90</v>
      </c>
      <c r="B101" s="6"/>
      <c r="C101" s="216"/>
      <c r="D101" s="16" t="str">
        <f t="shared" si="7"/>
        <v/>
      </c>
      <c r="E101" s="37"/>
      <c r="F101" s="58" t="str">
        <f t="shared" si="8"/>
        <v/>
      </c>
      <c r="G101" s="349" t="b">
        <f t="shared" si="9"/>
        <v>0</v>
      </c>
      <c r="H101" s="350">
        <f t="shared" si="10"/>
        <v>1</v>
      </c>
    </row>
    <row r="102" spans="1:8">
      <c r="A102" s="37">
        <v>91</v>
      </c>
      <c r="B102" s="6"/>
      <c r="C102" s="216"/>
      <c r="D102" s="16" t="str">
        <f t="shared" si="7"/>
        <v/>
      </c>
      <c r="E102" s="37"/>
      <c r="F102" s="58" t="str">
        <f t="shared" si="8"/>
        <v/>
      </c>
      <c r="G102" s="349" t="b">
        <f t="shared" si="9"/>
        <v>0</v>
      </c>
      <c r="H102" s="350">
        <f t="shared" si="10"/>
        <v>1</v>
      </c>
    </row>
    <row r="103" spans="1:8">
      <c r="A103" s="37">
        <v>92</v>
      </c>
      <c r="B103" s="6"/>
      <c r="C103" s="216"/>
      <c r="D103" s="16" t="str">
        <f t="shared" si="7"/>
        <v/>
      </c>
      <c r="E103" s="37"/>
      <c r="F103" s="58" t="str">
        <f t="shared" si="8"/>
        <v/>
      </c>
      <c r="G103" s="349" t="b">
        <f t="shared" si="9"/>
        <v>0</v>
      </c>
      <c r="H103" s="350">
        <f t="shared" si="10"/>
        <v>1</v>
      </c>
    </row>
    <row r="104" spans="1:8">
      <c r="A104" s="37">
        <v>93</v>
      </c>
      <c r="B104" s="6"/>
      <c r="C104" s="216"/>
      <c r="D104" s="16" t="str">
        <f t="shared" si="7"/>
        <v/>
      </c>
      <c r="E104" s="37"/>
      <c r="F104" s="58" t="str">
        <f t="shared" si="8"/>
        <v/>
      </c>
      <c r="G104" s="349" t="b">
        <f t="shared" si="9"/>
        <v>0</v>
      </c>
      <c r="H104" s="350">
        <f t="shared" si="10"/>
        <v>1</v>
      </c>
    </row>
    <row r="105" spans="1:8">
      <c r="A105" s="37">
        <v>94</v>
      </c>
      <c r="B105" s="6"/>
      <c r="C105" s="216"/>
      <c r="D105" s="16" t="str">
        <f t="shared" si="7"/>
        <v/>
      </c>
      <c r="E105" s="37"/>
      <c r="F105" s="58" t="str">
        <f t="shared" si="8"/>
        <v/>
      </c>
      <c r="G105" s="349" t="b">
        <f t="shared" si="9"/>
        <v>0</v>
      </c>
      <c r="H105" s="350">
        <f t="shared" si="10"/>
        <v>1</v>
      </c>
    </row>
    <row r="106" spans="1:8">
      <c r="A106" s="37">
        <v>95</v>
      </c>
      <c r="B106" s="6"/>
      <c r="C106" s="216"/>
      <c r="D106" s="16" t="str">
        <f t="shared" si="7"/>
        <v/>
      </c>
      <c r="E106" s="37"/>
      <c r="F106" s="58" t="str">
        <f t="shared" si="8"/>
        <v/>
      </c>
      <c r="G106" s="349" t="b">
        <f t="shared" si="9"/>
        <v>0</v>
      </c>
      <c r="H106" s="350">
        <f t="shared" si="10"/>
        <v>1</v>
      </c>
    </row>
    <row r="107" spans="1:8">
      <c r="A107" s="37">
        <v>96</v>
      </c>
      <c r="B107" s="6"/>
      <c r="C107" s="216"/>
      <c r="D107" s="16" t="str">
        <f t="shared" si="7"/>
        <v/>
      </c>
      <c r="E107" s="37"/>
      <c r="F107" s="58" t="str">
        <f t="shared" si="8"/>
        <v/>
      </c>
      <c r="G107" s="349" t="b">
        <f t="shared" si="9"/>
        <v>0</v>
      </c>
      <c r="H107" s="350">
        <f t="shared" si="10"/>
        <v>1</v>
      </c>
    </row>
    <row r="108" spans="1:8">
      <c r="A108" s="37">
        <v>97</v>
      </c>
      <c r="B108" s="6"/>
      <c r="C108" s="216"/>
      <c r="D108" s="16" t="str">
        <f t="shared" si="7"/>
        <v/>
      </c>
      <c r="E108" s="37"/>
      <c r="F108" s="58" t="str">
        <f t="shared" si="8"/>
        <v/>
      </c>
      <c r="G108" s="349" t="b">
        <f t="shared" si="9"/>
        <v>0</v>
      </c>
      <c r="H108" s="350">
        <f t="shared" si="10"/>
        <v>1</v>
      </c>
    </row>
    <row r="109" spans="1:8">
      <c r="A109" s="37">
        <v>98</v>
      </c>
      <c r="B109" s="6"/>
      <c r="C109" s="216"/>
      <c r="D109" s="16" t="str">
        <f t="shared" si="7"/>
        <v/>
      </c>
      <c r="E109" s="37"/>
      <c r="F109" s="58" t="str">
        <f t="shared" si="8"/>
        <v/>
      </c>
      <c r="G109" s="349" t="b">
        <f t="shared" si="9"/>
        <v>0</v>
      </c>
      <c r="H109" s="350">
        <f t="shared" si="10"/>
        <v>1</v>
      </c>
    </row>
    <row r="110" spans="1:8">
      <c r="A110" s="143">
        <v>99</v>
      </c>
      <c r="B110" s="6"/>
      <c r="C110" s="216"/>
      <c r="D110" s="16" t="str">
        <f t="shared" si="7"/>
        <v/>
      </c>
      <c r="E110" s="143"/>
      <c r="F110" s="58" t="str">
        <f t="shared" si="8"/>
        <v/>
      </c>
      <c r="G110" s="349" t="b">
        <f t="shared" si="9"/>
        <v>0</v>
      </c>
      <c r="H110" s="350">
        <f t="shared" si="10"/>
        <v>1</v>
      </c>
    </row>
    <row r="111" spans="1:8">
      <c r="A111" s="143">
        <v>100</v>
      </c>
      <c r="B111" s="144"/>
      <c r="C111" s="146"/>
      <c r="D111" s="16" t="str">
        <f t="shared" si="7"/>
        <v/>
      </c>
      <c r="E111" s="143"/>
    </row>
    <row r="112" spans="1:8">
      <c r="A112" s="143">
        <v>101</v>
      </c>
      <c r="B112" s="144"/>
      <c r="C112" s="146"/>
      <c r="D112" s="16" t="str">
        <f t="shared" si="7"/>
        <v/>
      </c>
      <c r="E112" s="143"/>
    </row>
    <row r="113" spans="1:17">
      <c r="A113" s="143">
        <v>102</v>
      </c>
      <c r="B113" s="144"/>
      <c r="C113" s="146"/>
      <c r="D113" s="16" t="str">
        <f t="shared" si="7"/>
        <v/>
      </c>
      <c r="E113" s="143"/>
    </row>
    <row r="114" spans="1:17">
      <c r="A114" s="143">
        <v>103</v>
      </c>
      <c r="B114" s="144"/>
      <c r="C114" s="146"/>
      <c r="D114" s="16" t="str">
        <f t="shared" si="7"/>
        <v/>
      </c>
      <c r="E114" s="143"/>
    </row>
    <row r="115" spans="1:17" s="70" customFormat="1">
      <c r="A115" s="143">
        <v>104</v>
      </c>
      <c r="B115" s="144"/>
      <c r="C115" s="146"/>
      <c r="D115" s="16" t="str">
        <f t="shared" si="7"/>
        <v/>
      </c>
      <c r="E115" s="143"/>
      <c r="G115" s="71"/>
      <c r="H115" s="64"/>
      <c r="I115"/>
      <c r="J115" s="64"/>
      <c r="K115" s="64"/>
      <c r="L115" s="64"/>
      <c r="M115" s="64"/>
      <c r="N115" s="64"/>
      <c r="O115" s="64"/>
      <c r="P115" s="64"/>
      <c r="Q115" s="64"/>
    </row>
    <row r="116" spans="1:17" s="70" customFormat="1">
      <c r="A116" s="143">
        <v>105</v>
      </c>
      <c r="B116" s="144"/>
      <c r="C116" s="146"/>
      <c r="D116" s="16" t="str">
        <f t="shared" si="7"/>
        <v/>
      </c>
      <c r="E116" s="143"/>
      <c r="G116" s="71"/>
      <c r="H116" s="64"/>
      <c r="I116"/>
      <c r="J116" s="64"/>
      <c r="K116" s="64"/>
      <c r="L116" s="64"/>
      <c r="M116" s="64"/>
      <c r="N116" s="64"/>
      <c r="O116" s="64"/>
      <c r="P116" s="64"/>
      <c r="Q116" s="64"/>
    </row>
    <row r="117" spans="1:17" s="70" customFormat="1">
      <c r="A117" s="143">
        <v>106</v>
      </c>
      <c r="B117" s="144"/>
      <c r="C117" s="146"/>
      <c r="D117" s="16" t="str">
        <f t="shared" si="7"/>
        <v/>
      </c>
      <c r="E117" s="143"/>
      <c r="G117" s="71"/>
      <c r="H117" s="64"/>
      <c r="I117"/>
      <c r="J117" s="64"/>
      <c r="K117" s="64"/>
      <c r="L117" s="64"/>
      <c r="M117" s="64"/>
      <c r="N117" s="64"/>
      <c r="O117" s="64"/>
      <c r="P117" s="64"/>
      <c r="Q117" s="64"/>
    </row>
    <row r="118" spans="1:17" s="70" customFormat="1">
      <c r="A118" s="143">
        <v>107</v>
      </c>
      <c r="B118" s="144"/>
      <c r="C118" s="146"/>
      <c r="D118" s="16" t="str">
        <f t="shared" si="7"/>
        <v/>
      </c>
      <c r="E118" s="143"/>
      <c r="G118" s="71"/>
      <c r="H118" s="64"/>
      <c r="I118"/>
      <c r="J118" s="64"/>
      <c r="K118" s="64"/>
      <c r="L118" s="64"/>
      <c r="M118" s="64"/>
      <c r="N118" s="64"/>
      <c r="O118" s="64"/>
      <c r="P118" s="64"/>
      <c r="Q118" s="64"/>
    </row>
    <row r="119" spans="1:17" s="70" customFormat="1">
      <c r="A119" s="143">
        <v>108</v>
      </c>
      <c r="B119" s="144"/>
      <c r="C119" s="146"/>
      <c r="D119" s="16" t="str">
        <f t="shared" si="7"/>
        <v/>
      </c>
      <c r="E119" s="143"/>
      <c r="G119" s="71"/>
      <c r="H119" s="64"/>
      <c r="I119"/>
      <c r="J119" s="64"/>
      <c r="K119" s="64"/>
      <c r="L119" s="64"/>
      <c r="M119" s="64"/>
      <c r="N119" s="64"/>
      <c r="O119" s="64"/>
      <c r="P119" s="64"/>
      <c r="Q119" s="64"/>
    </row>
    <row r="120" spans="1:17" s="70" customFormat="1">
      <c r="A120" s="143">
        <v>109</v>
      </c>
      <c r="B120" s="144"/>
      <c r="C120" s="146"/>
      <c r="D120" s="16" t="str">
        <f t="shared" si="7"/>
        <v/>
      </c>
      <c r="E120" s="143"/>
      <c r="G120" s="71"/>
      <c r="H120" s="64"/>
      <c r="I120"/>
      <c r="J120" s="64"/>
      <c r="K120" s="64"/>
      <c r="L120" s="64"/>
      <c r="M120" s="64"/>
      <c r="N120" s="64"/>
      <c r="O120" s="64"/>
      <c r="P120" s="64"/>
      <c r="Q120" s="64"/>
    </row>
    <row r="121" spans="1:17" s="70" customFormat="1">
      <c r="A121" s="143">
        <v>110</v>
      </c>
      <c r="B121" s="144"/>
      <c r="C121" s="146"/>
      <c r="D121" s="16" t="str">
        <f t="shared" si="7"/>
        <v/>
      </c>
      <c r="E121" s="143"/>
      <c r="G121" s="71"/>
      <c r="H121" s="64"/>
      <c r="I121"/>
      <c r="J121" s="64"/>
      <c r="K121" s="64"/>
      <c r="L121" s="64"/>
      <c r="M121" s="64"/>
      <c r="N121" s="64"/>
      <c r="O121" s="64"/>
      <c r="P121" s="64"/>
      <c r="Q121" s="64"/>
    </row>
    <row r="122" spans="1:17" s="70" customFormat="1">
      <c r="A122" s="143">
        <v>111</v>
      </c>
      <c r="B122" s="144"/>
      <c r="C122" s="146"/>
      <c r="D122" s="16" t="str">
        <f t="shared" si="7"/>
        <v/>
      </c>
      <c r="E122" s="143"/>
      <c r="G122" s="71"/>
      <c r="H122" s="64"/>
      <c r="I122"/>
      <c r="J122" s="64"/>
      <c r="K122" s="64"/>
      <c r="L122" s="64"/>
      <c r="M122" s="64"/>
      <c r="N122" s="64"/>
      <c r="O122" s="64"/>
      <c r="P122" s="64"/>
      <c r="Q122" s="64"/>
    </row>
    <row r="123" spans="1:17" s="70" customFormat="1">
      <c r="A123" s="143">
        <v>112</v>
      </c>
      <c r="B123" s="144"/>
      <c r="C123" s="146"/>
      <c r="D123" s="16" t="str">
        <f t="shared" si="7"/>
        <v/>
      </c>
      <c r="E123" s="143"/>
      <c r="G123" s="71"/>
      <c r="H123" s="64"/>
      <c r="I123"/>
      <c r="J123" s="64"/>
      <c r="K123" s="64"/>
      <c r="L123" s="64"/>
      <c r="M123" s="64"/>
      <c r="N123" s="64"/>
      <c r="O123" s="64"/>
      <c r="P123" s="64"/>
      <c r="Q123" s="64"/>
    </row>
    <row r="124" spans="1:17" s="70" customFormat="1">
      <c r="A124" s="143">
        <v>113</v>
      </c>
      <c r="B124" s="144"/>
      <c r="C124" s="146"/>
      <c r="D124" s="16" t="str">
        <f t="shared" si="7"/>
        <v/>
      </c>
      <c r="E124" s="143"/>
      <c r="G124" s="71"/>
      <c r="H124" s="64"/>
      <c r="I124"/>
      <c r="J124" s="64"/>
      <c r="K124" s="64"/>
      <c r="L124" s="64"/>
      <c r="M124" s="64"/>
      <c r="N124" s="64"/>
      <c r="O124" s="64"/>
      <c r="P124" s="64"/>
      <c r="Q124" s="64"/>
    </row>
    <row r="125" spans="1:17" s="70" customFormat="1">
      <c r="A125" s="143">
        <v>114</v>
      </c>
      <c r="B125" s="144"/>
      <c r="C125" s="146"/>
      <c r="D125" s="16" t="str">
        <f t="shared" si="7"/>
        <v/>
      </c>
      <c r="E125" s="143"/>
      <c r="G125" s="71"/>
      <c r="H125" s="64"/>
      <c r="I125"/>
      <c r="J125" s="64"/>
      <c r="K125" s="64"/>
      <c r="L125" s="64"/>
      <c r="M125" s="64"/>
      <c r="N125" s="64"/>
      <c r="O125" s="64"/>
      <c r="P125" s="64"/>
      <c r="Q125" s="64"/>
    </row>
    <row r="126" spans="1:17" s="70" customFormat="1">
      <c r="A126" s="143">
        <v>115</v>
      </c>
      <c r="B126" s="144"/>
      <c r="C126" s="146"/>
      <c r="D126" s="16" t="str">
        <f t="shared" si="7"/>
        <v/>
      </c>
      <c r="E126" s="143"/>
      <c r="G126" s="71"/>
      <c r="H126" s="64"/>
      <c r="I126"/>
      <c r="J126" s="64"/>
      <c r="K126" s="64"/>
      <c r="L126" s="64"/>
      <c r="M126" s="64"/>
      <c r="N126" s="64"/>
      <c r="O126" s="64"/>
      <c r="P126" s="64"/>
      <c r="Q126" s="64"/>
    </row>
    <row r="127" spans="1:17" s="70" customFormat="1">
      <c r="A127" s="143">
        <v>116</v>
      </c>
      <c r="B127" s="144"/>
      <c r="C127" s="146"/>
      <c r="D127" s="16" t="str">
        <f t="shared" si="7"/>
        <v/>
      </c>
      <c r="E127" s="143"/>
      <c r="G127" s="71"/>
      <c r="H127" s="64"/>
      <c r="I127"/>
      <c r="J127" s="64"/>
      <c r="K127" s="64"/>
      <c r="L127" s="64"/>
      <c r="M127" s="64"/>
      <c r="N127" s="64"/>
      <c r="O127" s="64"/>
      <c r="P127" s="64"/>
      <c r="Q127" s="64"/>
    </row>
    <row r="128" spans="1:17" s="70" customFormat="1">
      <c r="A128" s="143">
        <v>117</v>
      </c>
      <c r="B128" s="144"/>
      <c r="C128" s="146"/>
      <c r="D128" s="16" t="str">
        <f t="shared" si="7"/>
        <v/>
      </c>
      <c r="E128" s="143"/>
      <c r="G128" s="71"/>
      <c r="H128" s="64"/>
      <c r="I128"/>
      <c r="J128" s="64"/>
      <c r="K128" s="64"/>
      <c r="L128" s="64"/>
      <c r="M128" s="64"/>
      <c r="N128" s="64"/>
      <c r="O128" s="64"/>
      <c r="P128" s="64"/>
      <c r="Q128" s="64"/>
    </row>
    <row r="129" spans="1:17" s="70" customFormat="1">
      <c r="A129" s="143">
        <v>118</v>
      </c>
      <c r="B129" s="144"/>
      <c r="C129" s="146"/>
      <c r="D129" s="16" t="str">
        <f t="shared" si="7"/>
        <v/>
      </c>
      <c r="E129" s="143"/>
      <c r="G129" s="71"/>
      <c r="H129" s="64"/>
      <c r="I129"/>
      <c r="J129" s="64"/>
      <c r="K129" s="64"/>
      <c r="L129" s="64"/>
      <c r="M129" s="64"/>
      <c r="N129" s="64"/>
      <c r="O129" s="64"/>
      <c r="P129" s="64"/>
      <c r="Q129" s="64"/>
    </row>
    <row r="130" spans="1:17" s="70" customFormat="1">
      <c r="A130" s="143">
        <v>119</v>
      </c>
      <c r="B130" s="144"/>
      <c r="C130" s="146"/>
      <c r="D130" s="16" t="str">
        <f t="shared" si="7"/>
        <v/>
      </c>
      <c r="E130" s="143"/>
      <c r="G130" s="71"/>
      <c r="H130" s="64"/>
      <c r="I130"/>
      <c r="J130" s="64"/>
      <c r="K130" s="64"/>
      <c r="L130" s="64"/>
      <c r="M130" s="64"/>
      <c r="N130" s="64"/>
      <c r="O130" s="64"/>
      <c r="P130" s="64"/>
      <c r="Q130" s="64"/>
    </row>
    <row r="131" spans="1:17" s="70" customFormat="1">
      <c r="A131" s="143">
        <v>120</v>
      </c>
      <c r="B131" s="144"/>
      <c r="C131" s="146"/>
      <c r="D131" s="16" t="str">
        <f t="shared" si="7"/>
        <v/>
      </c>
      <c r="E131" s="143"/>
      <c r="G131" s="71"/>
      <c r="H131" s="64"/>
      <c r="I131"/>
      <c r="J131" s="64"/>
      <c r="K131" s="64"/>
      <c r="L131" s="64"/>
      <c r="M131" s="64"/>
      <c r="N131" s="64"/>
      <c r="O131" s="64"/>
      <c r="P131" s="64"/>
      <c r="Q131" s="64"/>
    </row>
    <row r="132" spans="1:17" s="70" customFormat="1">
      <c r="A132" s="143">
        <v>121</v>
      </c>
      <c r="B132" s="144"/>
      <c r="C132" s="146"/>
      <c r="D132" s="16" t="str">
        <f t="shared" si="7"/>
        <v/>
      </c>
      <c r="E132" s="143"/>
      <c r="G132" s="71"/>
      <c r="H132" s="64"/>
      <c r="I132"/>
      <c r="J132" s="64"/>
      <c r="K132" s="64"/>
      <c r="L132" s="64"/>
      <c r="M132" s="64"/>
      <c r="N132" s="64"/>
      <c r="O132" s="64"/>
      <c r="P132" s="64"/>
      <c r="Q132" s="64"/>
    </row>
    <row r="133" spans="1:17" s="70" customFormat="1">
      <c r="A133" s="143">
        <v>122</v>
      </c>
      <c r="B133" s="144"/>
      <c r="C133" s="146"/>
      <c r="D133" s="16" t="str">
        <f t="shared" si="7"/>
        <v/>
      </c>
      <c r="E133" s="143"/>
      <c r="G133" s="71"/>
      <c r="H133" s="64"/>
      <c r="I133"/>
      <c r="J133" s="64"/>
      <c r="K133" s="64"/>
      <c r="L133" s="64"/>
      <c r="M133" s="64"/>
      <c r="N133" s="64"/>
      <c r="O133" s="64"/>
      <c r="P133" s="64"/>
      <c r="Q133" s="64"/>
    </row>
    <row r="134" spans="1:17" s="70" customFormat="1">
      <c r="A134" s="143">
        <v>123</v>
      </c>
      <c r="B134" s="144"/>
      <c r="C134" s="146"/>
      <c r="D134" s="16" t="str">
        <f t="shared" si="7"/>
        <v/>
      </c>
      <c r="E134" s="143"/>
      <c r="G134" s="71"/>
      <c r="H134" s="64"/>
      <c r="I134"/>
      <c r="J134" s="64"/>
      <c r="K134" s="64"/>
      <c r="L134" s="64"/>
      <c r="M134" s="64"/>
      <c r="N134" s="64"/>
      <c r="O134" s="64"/>
      <c r="P134" s="64"/>
      <c r="Q134" s="64"/>
    </row>
    <row r="135" spans="1:17" s="70" customFormat="1">
      <c r="A135" s="143">
        <v>124</v>
      </c>
      <c r="B135" s="144"/>
      <c r="C135" s="146"/>
      <c r="D135" s="16" t="str">
        <f t="shared" si="7"/>
        <v/>
      </c>
      <c r="E135" s="143"/>
      <c r="G135" s="71"/>
      <c r="H135" s="64"/>
      <c r="I135"/>
      <c r="J135" s="64"/>
      <c r="K135" s="64"/>
      <c r="L135" s="64"/>
      <c r="M135" s="64"/>
      <c r="N135" s="64"/>
      <c r="O135" s="64"/>
      <c r="P135" s="64"/>
      <c r="Q135" s="64"/>
    </row>
    <row r="136" spans="1:17" s="70" customFormat="1">
      <c r="A136" s="143">
        <v>125</v>
      </c>
      <c r="B136" s="144"/>
      <c r="C136" s="146"/>
      <c r="D136" s="16" t="str">
        <f t="shared" si="7"/>
        <v/>
      </c>
      <c r="E136" s="143"/>
      <c r="G136" s="71"/>
      <c r="H136" s="64"/>
      <c r="I136"/>
      <c r="J136" s="64"/>
      <c r="K136" s="64"/>
      <c r="L136" s="64"/>
      <c r="M136" s="64"/>
      <c r="N136" s="64"/>
      <c r="O136" s="64"/>
      <c r="P136" s="64"/>
      <c r="Q136" s="64"/>
    </row>
    <row r="137" spans="1:17" s="70" customFormat="1">
      <c r="A137" s="143">
        <v>126</v>
      </c>
      <c r="B137" s="144"/>
      <c r="C137" s="146"/>
      <c r="D137" s="16" t="str">
        <f t="shared" si="7"/>
        <v/>
      </c>
      <c r="E137" s="143"/>
      <c r="G137" s="71"/>
      <c r="H137" s="64"/>
      <c r="I137"/>
      <c r="J137" s="64"/>
      <c r="K137" s="64"/>
      <c r="L137" s="64"/>
      <c r="M137" s="64"/>
      <c r="N137" s="64"/>
      <c r="O137" s="64"/>
      <c r="P137" s="64"/>
      <c r="Q137" s="64"/>
    </row>
    <row r="138" spans="1:17" s="70" customFormat="1">
      <c r="A138" s="143">
        <v>127</v>
      </c>
      <c r="B138" s="144"/>
      <c r="C138" s="146"/>
      <c r="D138" s="16" t="str">
        <f t="shared" si="7"/>
        <v/>
      </c>
      <c r="E138" s="143"/>
      <c r="G138" s="71"/>
      <c r="H138" s="64"/>
      <c r="I138"/>
      <c r="J138" s="64"/>
      <c r="K138" s="64"/>
      <c r="L138" s="64"/>
      <c r="M138" s="64"/>
      <c r="N138" s="64"/>
      <c r="O138" s="64"/>
      <c r="P138" s="64"/>
      <c r="Q138" s="64"/>
    </row>
    <row r="139" spans="1:17" s="70" customFormat="1">
      <c r="A139" s="143">
        <v>128</v>
      </c>
      <c r="B139" s="144"/>
      <c r="C139" s="146"/>
      <c r="D139" s="16" t="str">
        <f t="shared" si="7"/>
        <v/>
      </c>
      <c r="E139" s="143"/>
      <c r="G139" s="71"/>
      <c r="H139" s="64"/>
      <c r="I139"/>
      <c r="J139" s="64"/>
      <c r="K139" s="64"/>
      <c r="L139" s="64"/>
      <c r="M139" s="64"/>
      <c r="N139" s="64"/>
      <c r="O139" s="64"/>
      <c r="P139" s="64"/>
      <c r="Q139" s="64"/>
    </row>
    <row r="140" spans="1:17" s="70" customFormat="1">
      <c r="A140" s="143">
        <v>129</v>
      </c>
      <c r="B140" s="144"/>
      <c r="C140" s="146"/>
      <c r="D140" s="16" t="str">
        <f t="shared" ref="D140:D203" si="11">IF(OR($B140="",,$C140&lt;an_initial,$C140&gt;an_final),"",F140*20)</f>
        <v/>
      </c>
      <c r="E140" s="143"/>
      <c r="G140" s="71"/>
      <c r="H140" s="64"/>
      <c r="I140"/>
      <c r="J140" s="64"/>
      <c r="K140" s="64"/>
      <c r="L140" s="64"/>
      <c r="M140" s="64"/>
      <c r="N140" s="64"/>
      <c r="O140" s="64"/>
      <c r="P140" s="64"/>
      <c r="Q140" s="64"/>
    </row>
    <row r="141" spans="1:17" s="70" customFormat="1">
      <c r="A141" s="143">
        <v>130</v>
      </c>
      <c r="B141" s="144"/>
      <c r="C141" s="146"/>
      <c r="D141" s="16" t="str">
        <f t="shared" si="11"/>
        <v/>
      </c>
      <c r="E141" s="143"/>
      <c r="G141" s="71"/>
      <c r="H141" s="64"/>
      <c r="I141"/>
      <c r="J141" s="64"/>
      <c r="K141" s="64"/>
      <c r="L141" s="64"/>
      <c r="M141" s="64"/>
      <c r="N141" s="64"/>
      <c r="O141" s="64"/>
      <c r="P141" s="64"/>
      <c r="Q141" s="64"/>
    </row>
    <row r="142" spans="1:17" s="70" customFormat="1">
      <c r="A142" s="143">
        <v>131</v>
      </c>
      <c r="B142" s="144"/>
      <c r="C142" s="146"/>
      <c r="D142" s="16" t="str">
        <f t="shared" si="11"/>
        <v/>
      </c>
      <c r="E142" s="143"/>
      <c r="G142" s="71"/>
      <c r="H142" s="64"/>
      <c r="I142"/>
      <c r="J142" s="64"/>
      <c r="K142" s="64"/>
      <c r="L142" s="64"/>
      <c r="M142" s="64"/>
      <c r="N142" s="64"/>
      <c r="O142" s="64"/>
      <c r="P142" s="64"/>
      <c r="Q142" s="64"/>
    </row>
    <row r="143" spans="1:17" s="70" customFormat="1">
      <c r="A143" s="143">
        <v>132</v>
      </c>
      <c r="B143" s="144"/>
      <c r="C143" s="146"/>
      <c r="D143" s="16" t="str">
        <f t="shared" si="11"/>
        <v/>
      </c>
      <c r="E143" s="143"/>
      <c r="G143" s="71"/>
      <c r="H143" s="64"/>
      <c r="I143"/>
      <c r="J143" s="64"/>
      <c r="K143" s="64"/>
      <c r="L143" s="64"/>
      <c r="M143" s="64"/>
      <c r="N143" s="64"/>
      <c r="O143" s="64"/>
      <c r="P143" s="64"/>
      <c r="Q143" s="64"/>
    </row>
    <row r="144" spans="1:17" s="70" customFormat="1">
      <c r="A144" s="143">
        <v>133</v>
      </c>
      <c r="B144" s="144"/>
      <c r="C144" s="146"/>
      <c r="D144" s="16" t="str">
        <f t="shared" si="11"/>
        <v/>
      </c>
      <c r="E144" s="143"/>
      <c r="G144" s="71"/>
      <c r="H144" s="64"/>
      <c r="I144"/>
      <c r="J144" s="64"/>
      <c r="K144" s="64"/>
      <c r="L144" s="64"/>
      <c r="M144" s="64"/>
      <c r="N144" s="64"/>
      <c r="O144" s="64"/>
      <c r="P144" s="64"/>
      <c r="Q144" s="64"/>
    </row>
    <row r="145" spans="1:17" s="70" customFormat="1">
      <c r="A145" s="143">
        <v>134</v>
      </c>
      <c r="B145" s="144"/>
      <c r="C145" s="146"/>
      <c r="D145" s="16" t="str">
        <f t="shared" si="11"/>
        <v/>
      </c>
      <c r="E145" s="143"/>
      <c r="G145" s="71"/>
      <c r="H145" s="64"/>
      <c r="I145"/>
      <c r="J145" s="64"/>
      <c r="K145" s="64"/>
      <c r="L145" s="64"/>
      <c r="M145" s="64"/>
      <c r="N145" s="64"/>
      <c r="O145" s="64"/>
      <c r="P145" s="64"/>
      <c r="Q145" s="64"/>
    </row>
    <row r="146" spans="1:17" s="70" customFormat="1">
      <c r="A146" s="143">
        <v>135</v>
      </c>
      <c r="B146" s="144"/>
      <c r="C146" s="146"/>
      <c r="D146" s="16" t="str">
        <f t="shared" si="11"/>
        <v/>
      </c>
      <c r="E146" s="143"/>
      <c r="G146" s="71"/>
      <c r="H146" s="64"/>
      <c r="I146"/>
      <c r="J146" s="64"/>
      <c r="K146" s="64"/>
      <c r="L146" s="64"/>
      <c r="M146" s="64"/>
      <c r="N146" s="64"/>
      <c r="O146" s="64"/>
      <c r="P146" s="64"/>
      <c r="Q146" s="64"/>
    </row>
    <row r="147" spans="1:17" s="70" customFormat="1">
      <c r="A147" s="143">
        <v>136</v>
      </c>
      <c r="B147" s="144"/>
      <c r="C147" s="146"/>
      <c r="D147" s="16" t="str">
        <f t="shared" si="11"/>
        <v/>
      </c>
      <c r="E147" s="143"/>
      <c r="G147" s="71"/>
      <c r="H147" s="64"/>
      <c r="I147"/>
      <c r="J147" s="64"/>
      <c r="K147" s="64"/>
      <c r="L147" s="64"/>
      <c r="M147" s="64"/>
      <c r="N147" s="64"/>
      <c r="O147" s="64"/>
      <c r="P147" s="64"/>
      <c r="Q147" s="64"/>
    </row>
    <row r="148" spans="1:17" s="70" customFormat="1">
      <c r="A148" s="143">
        <v>137</v>
      </c>
      <c r="B148" s="144"/>
      <c r="C148" s="146"/>
      <c r="D148" s="16" t="str">
        <f t="shared" si="11"/>
        <v/>
      </c>
      <c r="E148" s="143"/>
      <c r="G148" s="71"/>
      <c r="H148" s="64"/>
      <c r="I148"/>
      <c r="J148" s="64"/>
      <c r="K148" s="64"/>
      <c r="L148" s="64"/>
      <c r="M148" s="64"/>
      <c r="N148" s="64"/>
      <c r="O148" s="64"/>
      <c r="P148" s="64"/>
      <c r="Q148" s="64"/>
    </row>
    <row r="149" spans="1:17" s="70" customFormat="1">
      <c r="A149" s="143">
        <v>138</v>
      </c>
      <c r="B149" s="144"/>
      <c r="C149" s="146"/>
      <c r="D149" s="16" t="str">
        <f t="shared" si="11"/>
        <v/>
      </c>
      <c r="E149" s="143"/>
      <c r="G149" s="71"/>
      <c r="H149" s="64"/>
      <c r="I149"/>
      <c r="J149" s="64"/>
      <c r="K149" s="64"/>
      <c r="L149" s="64"/>
      <c r="M149" s="64"/>
      <c r="N149" s="64"/>
      <c r="O149" s="64"/>
      <c r="P149" s="64"/>
      <c r="Q149" s="64"/>
    </row>
    <row r="150" spans="1:17" s="70" customFormat="1">
      <c r="A150" s="143">
        <v>139</v>
      </c>
      <c r="B150" s="144"/>
      <c r="C150" s="146"/>
      <c r="D150" s="16" t="str">
        <f t="shared" si="11"/>
        <v/>
      </c>
      <c r="E150" s="143"/>
      <c r="G150" s="71"/>
      <c r="H150" s="64"/>
      <c r="I150"/>
      <c r="J150" s="64"/>
      <c r="K150" s="64"/>
      <c r="L150" s="64"/>
      <c r="M150" s="64"/>
      <c r="N150" s="64"/>
      <c r="O150" s="64"/>
      <c r="P150" s="64"/>
      <c r="Q150" s="64"/>
    </row>
    <row r="151" spans="1:17" s="70" customFormat="1">
      <c r="A151" s="143">
        <v>140</v>
      </c>
      <c r="B151" s="144"/>
      <c r="C151" s="146"/>
      <c r="D151" s="16" t="str">
        <f t="shared" si="11"/>
        <v/>
      </c>
      <c r="E151" s="143"/>
      <c r="G151" s="71"/>
      <c r="H151" s="64"/>
      <c r="I151"/>
      <c r="J151" s="64"/>
      <c r="K151" s="64"/>
      <c r="L151" s="64"/>
      <c r="M151" s="64"/>
      <c r="N151" s="64"/>
      <c r="O151" s="64"/>
      <c r="P151" s="64"/>
      <c r="Q151" s="64"/>
    </row>
    <row r="152" spans="1:17" s="70" customFormat="1">
      <c r="A152" s="143">
        <v>141</v>
      </c>
      <c r="B152" s="144"/>
      <c r="C152" s="146"/>
      <c r="D152" s="16" t="str">
        <f t="shared" si="11"/>
        <v/>
      </c>
      <c r="E152" s="143"/>
      <c r="G152" s="71"/>
      <c r="H152" s="64"/>
      <c r="I152"/>
      <c r="J152" s="64"/>
      <c r="K152" s="64"/>
      <c r="L152" s="64"/>
      <c r="M152" s="64"/>
      <c r="N152" s="64"/>
      <c r="O152" s="64"/>
      <c r="P152" s="64"/>
      <c r="Q152" s="64"/>
    </row>
    <row r="153" spans="1:17" s="70" customFormat="1">
      <c r="A153" s="143">
        <v>142</v>
      </c>
      <c r="B153" s="144"/>
      <c r="C153" s="146"/>
      <c r="D153" s="16" t="str">
        <f t="shared" si="11"/>
        <v/>
      </c>
      <c r="E153" s="143"/>
      <c r="G153" s="71"/>
      <c r="H153" s="64"/>
      <c r="I153"/>
      <c r="J153" s="64"/>
      <c r="K153" s="64"/>
      <c r="L153" s="64"/>
      <c r="M153" s="64"/>
      <c r="N153" s="64"/>
      <c r="O153" s="64"/>
      <c r="P153" s="64"/>
      <c r="Q153" s="64"/>
    </row>
    <row r="154" spans="1:17" s="70" customFormat="1">
      <c r="A154" s="143">
        <v>143</v>
      </c>
      <c r="B154" s="144"/>
      <c r="C154" s="146"/>
      <c r="D154" s="16" t="str">
        <f t="shared" si="11"/>
        <v/>
      </c>
      <c r="E154" s="143"/>
      <c r="G154" s="71"/>
      <c r="H154" s="64"/>
      <c r="I154"/>
      <c r="J154" s="64"/>
      <c r="K154" s="64"/>
      <c r="L154" s="64"/>
      <c r="M154" s="64"/>
      <c r="N154" s="64"/>
      <c r="O154" s="64"/>
      <c r="P154" s="64"/>
      <c r="Q154" s="64"/>
    </row>
    <row r="155" spans="1:17" s="70" customFormat="1">
      <c r="A155" s="143">
        <v>144</v>
      </c>
      <c r="B155" s="144"/>
      <c r="C155" s="146"/>
      <c r="D155" s="16" t="str">
        <f t="shared" si="11"/>
        <v/>
      </c>
      <c r="E155" s="143"/>
      <c r="G155" s="71"/>
      <c r="H155" s="64"/>
      <c r="I155"/>
      <c r="J155" s="64"/>
      <c r="K155" s="64"/>
      <c r="L155" s="64"/>
      <c r="M155" s="64"/>
      <c r="N155" s="64"/>
      <c r="O155" s="64"/>
      <c r="P155" s="64"/>
      <c r="Q155" s="64"/>
    </row>
    <row r="156" spans="1:17" s="70" customFormat="1">
      <c r="A156" s="143">
        <v>145</v>
      </c>
      <c r="B156" s="144"/>
      <c r="C156" s="146"/>
      <c r="D156" s="16" t="str">
        <f t="shared" si="11"/>
        <v/>
      </c>
      <c r="E156" s="143"/>
      <c r="G156" s="71"/>
      <c r="H156" s="64"/>
      <c r="I156"/>
      <c r="J156" s="64"/>
      <c r="K156" s="64"/>
      <c r="L156" s="64"/>
      <c r="M156" s="64"/>
      <c r="N156" s="64"/>
      <c r="O156" s="64"/>
      <c r="P156" s="64"/>
      <c r="Q156" s="64"/>
    </row>
    <row r="157" spans="1:17" s="70" customFormat="1">
      <c r="A157" s="143">
        <v>146</v>
      </c>
      <c r="B157" s="144"/>
      <c r="C157" s="146"/>
      <c r="D157" s="16" t="str">
        <f t="shared" si="11"/>
        <v/>
      </c>
      <c r="E157" s="143"/>
      <c r="G157" s="71"/>
      <c r="H157" s="64"/>
      <c r="I157"/>
      <c r="J157" s="64"/>
      <c r="K157" s="64"/>
      <c r="L157" s="64"/>
      <c r="M157" s="64"/>
      <c r="N157" s="64"/>
      <c r="O157" s="64"/>
      <c r="P157" s="64"/>
      <c r="Q157" s="64"/>
    </row>
    <row r="158" spans="1:17" s="70" customFormat="1">
      <c r="A158" s="143">
        <v>147</v>
      </c>
      <c r="B158" s="144"/>
      <c r="C158" s="146"/>
      <c r="D158" s="16" t="str">
        <f t="shared" si="11"/>
        <v/>
      </c>
      <c r="E158" s="143"/>
      <c r="G158" s="71"/>
      <c r="H158" s="64"/>
      <c r="I158"/>
      <c r="J158" s="64"/>
      <c r="K158" s="64"/>
      <c r="L158" s="64"/>
      <c r="M158" s="64"/>
      <c r="N158" s="64"/>
      <c r="O158" s="64"/>
      <c r="P158" s="64"/>
      <c r="Q158" s="64"/>
    </row>
    <row r="159" spans="1:17" s="70" customFormat="1">
      <c r="A159" s="143">
        <v>148</v>
      </c>
      <c r="B159" s="144"/>
      <c r="C159" s="146"/>
      <c r="D159" s="16" t="str">
        <f t="shared" si="11"/>
        <v/>
      </c>
      <c r="E159" s="143"/>
      <c r="G159" s="71"/>
      <c r="H159" s="64"/>
      <c r="I159"/>
      <c r="J159" s="64"/>
      <c r="K159" s="64"/>
      <c r="L159" s="64"/>
      <c r="M159" s="64"/>
      <c r="N159" s="64"/>
      <c r="O159" s="64"/>
      <c r="P159" s="64"/>
      <c r="Q159" s="64"/>
    </row>
    <row r="160" spans="1:17" s="70" customFormat="1">
      <c r="A160" s="143">
        <v>149</v>
      </c>
      <c r="B160" s="144"/>
      <c r="C160" s="146"/>
      <c r="D160" s="16" t="str">
        <f t="shared" si="11"/>
        <v/>
      </c>
      <c r="E160" s="143"/>
      <c r="G160" s="71"/>
      <c r="H160" s="64"/>
      <c r="I160"/>
      <c r="J160" s="64"/>
      <c r="K160" s="64"/>
      <c r="L160" s="64"/>
      <c r="M160" s="64"/>
      <c r="N160" s="64"/>
      <c r="O160" s="64"/>
      <c r="P160" s="64"/>
      <c r="Q160" s="64"/>
    </row>
    <row r="161" spans="1:17" s="70" customFormat="1">
      <c r="A161" s="143">
        <v>150</v>
      </c>
      <c r="B161" s="144"/>
      <c r="C161" s="146"/>
      <c r="D161" s="16" t="str">
        <f t="shared" si="11"/>
        <v/>
      </c>
      <c r="E161" s="143"/>
      <c r="G161" s="71"/>
      <c r="H161" s="64"/>
      <c r="I161"/>
      <c r="J161" s="64"/>
      <c r="K161" s="64"/>
      <c r="L161" s="64"/>
      <c r="M161" s="64"/>
      <c r="N161" s="64"/>
      <c r="O161" s="64"/>
      <c r="P161" s="64"/>
      <c r="Q161" s="64"/>
    </row>
    <row r="162" spans="1:17" s="70" customFormat="1">
      <c r="A162" s="143">
        <v>151</v>
      </c>
      <c r="B162" s="144"/>
      <c r="C162" s="146"/>
      <c r="D162" s="16" t="str">
        <f t="shared" si="11"/>
        <v/>
      </c>
      <c r="E162" s="143"/>
      <c r="G162" s="71"/>
      <c r="H162" s="64"/>
      <c r="I162"/>
      <c r="J162" s="64"/>
      <c r="K162" s="64"/>
      <c r="L162" s="64"/>
      <c r="M162" s="64"/>
      <c r="N162" s="64"/>
      <c r="O162" s="64"/>
      <c r="P162" s="64"/>
      <c r="Q162" s="64"/>
    </row>
    <row r="163" spans="1:17" s="70" customFormat="1">
      <c r="A163" s="143">
        <v>152</v>
      </c>
      <c r="B163" s="144"/>
      <c r="C163" s="146"/>
      <c r="D163" s="16" t="str">
        <f t="shared" si="11"/>
        <v/>
      </c>
      <c r="E163" s="143"/>
      <c r="G163" s="71"/>
      <c r="H163" s="64"/>
      <c r="I163"/>
      <c r="J163" s="64"/>
      <c r="K163" s="64"/>
      <c r="L163" s="64"/>
      <c r="M163" s="64"/>
      <c r="N163" s="64"/>
      <c r="O163" s="64"/>
      <c r="P163" s="64"/>
      <c r="Q163" s="64"/>
    </row>
    <row r="164" spans="1:17" s="70" customFormat="1">
      <c r="A164" s="143">
        <v>153</v>
      </c>
      <c r="B164" s="144"/>
      <c r="C164" s="146"/>
      <c r="D164" s="16" t="str">
        <f t="shared" si="11"/>
        <v/>
      </c>
      <c r="E164" s="143"/>
      <c r="G164" s="71"/>
      <c r="H164" s="64"/>
      <c r="I164"/>
      <c r="J164" s="64"/>
      <c r="K164" s="64"/>
      <c r="L164" s="64"/>
      <c r="M164" s="64"/>
      <c r="N164" s="64"/>
      <c r="O164" s="64"/>
      <c r="P164" s="64"/>
      <c r="Q164" s="64"/>
    </row>
    <row r="165" spans="1:17" s="70" customFormat="1">
      <c r="A165" s="143">
        <v>154</v>
      </c>
      <c r="B165" s="144"/>
      <c r="C165" s="146"/>
      <c r="D165" s="16" t="str">
        <f t="shared" si="11"/>
        <v/>
      </c>
      <c r="E165" s="143"/>
      <c r="G165" s="71"/>
      <c r="H165" s="64"/>
      <c r="I165"/>
      <c r="J165" s="64"/>
      <c r="K165" s="64"/>
      <c r="L165" s="64"/>
      <c r="M165" s="64"/>
      <c r="N165" s="64"/>
      <c r="O165" s="64"/>
      <c r="P165" s="64"/>
      <c r="Q165" s="64"/>
    </row>
    <row r="166" spans="1:17" s="70" customFormat="1">
      <c r="A166" s="143">
        <v>155</v>
      </c>
      <c r="B166" s="144"/>
      <c r="C166" s="146"/>
      <c r="D166" s="16" t="str">
        <f t="shared" si="11"/>
        <v/>
      </c>
      <c r="E166" s="143"/>
      <c r="G166" s="71"/>
      <c r="H166" s="64"/>
      <c r="I166"/>
      <c r="J166" s="64"/>
      <c r="K166" s="64"/>
      <c r="L166" s="64"/>
      <c r="M166" s="64"/>
      <c r="N166" s="64"/>
      <c r="O166" s="64"/>
      <c r="P166" s="64"/>
      <c r="Q166" s="64"/>
    </row>
    <row r="167" spans="1:17" s="70" customFormat="1">
      <c r="A167" s="143">
        <v>156</v>
      </c>
      <c r="B167" s="144"/>
      <c r="C167" s="146"/>
      <c r="D167" s="16" t="str">
        <f t="shared" si="11"/>
        <v/>
      </c>
      <c r="E167" s="143"/>
      <c r="G167" s="71"/>
      <c r="H167" s="64"/>
      <c r="I167"/>
      <c r="J167" s="64"/>
      <c r="K167" s="64"/>
      <c r="L167" s="64"/>
      <c r="M167" s="64"/>
      <c r="N167" s="64"/>
      <c r="O167" s="64"/>
      <c r="P167" s="64"/>
      <c r="Q167" s="64"/>
    </row>
    <row r="168" spans="1:17" s="70" customFormat="1">
      <c r="A168" s="143">
        <v>157</v>
      </c>
      <c r="B168" s="144"/>
      <c r="C168" s="146"/>
      <c r="D168" s="16" t="str">
        <f t="shared" si="11"/>
        <v/>
      </c>
      <c r="E168" s="143"/>
      <c r="G168" s="71"/>
      <c r="H168" s="64"/>
      <c r="I168"/>
      <c r="J168" s="64"/>
      <c r="K168" s="64"/>
      <c r="L168" s="64"/>
      <c r="M168" s="64"/>
      <c r="N168" s="64"/>
      <c r="O168" s="64"/>
      <c r="P168" s="64"/>
      <c r="Q168" s="64"/>
    </row>
    <row r="169" spans="1:17" s="70" customFormat="1">
      <c r="A169" s="143">
        <v>158</v>
      </c>
      <c r="B169" s="144"/>
      <c r="C169" s="146"/>
      <c r="D169" s="16" t="str">
        <f t="shared" si="11"/>
        <v/>
      </c>
      <c r="E169" s="143"/>
      <c r="G169" s="71"/>
      <c r="H169" s="64"/>
      <c r="I169"/>
      <c r="J169" s="64"/>
      <c r="K169" s="64"/>
      <c r="L169" s="64"/>
      <c r="M169" s="64"/>
      <c r="N169" s="64"/>
      <c r="O169" s="64"/>
      <c r="P169" s="64"/>
      <c r="Q169" s="64"/>
    </row>
    <row r="170" spans="1:17" s="70" customFormat="1">
      <c r="A170" s="143">
        <v>159</v>
      </c>
      <c r="B170" s="144"/>
      <c r="C170" s="146"/>
      <c r="D170" s="16" t="str">
        <f t="shared" si="11"/>
        <v/>
      </c>
      <c r="E170" s="143"/>
      <c r="G170" s="71"/>
      <c r="H170" s="64"/>
      <c r="I170"/>
      <c r="J170" s="64"/>
      <c r="K170" s="64"/>
      <c r="L170" s="64"/>
      <c r="M170" s="64"/>
      <c r="N170" s="64"/>
      <c r="O170" s="64"/>
      <c r="P170" s="64"/>
      <c r="Q170" s="64"/>
    </row>
    <row r="171" spans="1:17" s="70" customFormat="1">
      <c r="A171" s="143">
        <v>160</v>
      </c>
      <c r="B171" s="144"/>
      <c r="C171" s="146"/>
      <c r="D171" s="16" t="str">
        <f t="shared" si="11"/>
        <v/>
      </c>
      <c r="E171" s="143"/>
      <c r="G171" s="71"/>
      <c r="H171" s="64"/>
      <c r="I171"/>
      <c r="J171" s="64"/>
      <c r="K171" s="64"/>
      <c r="L171" s="64"/>
      <c r="M171" s="64"/>
      <c r="N171" s="64"/>
      <c r="O171" s="64"/>
      <c r="P171" s="64"/>
      <c r="Q171" s="64"/>
    </row>
    <row r="172" spans="1:17" s="70" customFormat="1">
      <c r="A172" s="143">
        <v>161</v>
      </c>
      <c r="B172" s="144"/>
      <c r="C172" s="146"/>
      <c r="D172" s="16" t="str">
        <f t="shared" si="11"/>
        <v/>
      </c>
      <c r="E172" s="143"/>
      <c r="G172" s="71"/>
      <c r="H172" s="64"/>
      <c r="I172"/>
      <c r="J172" s="64"/>
      <c r="K172" s="64"/>
      <c r="L172" s="64"/>
      <c r="M172" s="64"/>
      <c r="N172" s="64"/>
      <c r="O172" s="64"/>
      <c r="P172" s="64"/>
      <c r="Q172" s="64"/>
    </row>
    <row r="173" spans="1:17" s="70" customFormat="1">
      <c r="A173" s="143">
        <v>162</v>
      </c>
      <c r="B173" s="144"/>
      <c r="C173" s="146"/>
      <c r="D173" s="16" t="str">
        <f t="shared" si="11"/>
        <v/>
      </c>
      <c r="E173" s="143"/>
      <c r="G173" s="71"/>
      <c r="H173" s="64"/>
      <c r="I173"/>
      <c r="J173" s="64"/>
      <c r="K173" s="64"/>
      <c r="L173" s="64"/>
      <c r="M173" s="64"/>
      <c r="N173" s="64"/>
      <c r="O173" s="64"/>
      <c r="P173" s="64"/>
      <c r="Q173" s="64"/>
    </row>
    <row r="174" spans="1:17" s="70" customFormat="1">
      <c r="A174" s="143">
        <v>163</v>
      </c>
      <c r="B174" s="144"/>
      <c r="C174" s="146"/>
      <c r="D174" s="16" t="str">
        <f t="shared" si="11"/>
        <v/>
      </c>
      <c r="E174" s="143"/>
      <c r="G174" s="71"/>
      <c r="H174" s="64"/>
      <c r="I174"/>
      <c r="J174" s="64"/>
      <c r="K174" s="64"/>
      <c r="L174" s="64"/>
      <c r="M174" s="64"/>
      <c r="N174" s="64"/>
      <c r="O174" s="64"/>
      <c r="P174" s="64"/>
      <c r="Q174" s="64"/>
    </row>
    <row r="175" spans="1:17" s="70" customFormat="1">
      <c r="A175" s="143">
        <v>164</v>
      </c>
      <c r="B175" s="144"/>
      <c r="C175" s="146"/>
      <c r="D175" s="16" t="str">
        <f t="shared" si="11"/>
        <v/>
      </c>
      <c r="E175" s="143"/>
      <c r="G175" s="71"/>
      <c r="H175" s="64"/>
      <c r="I175"/>
      <c r="J175" s="64"/>
      <c r="K175" s="64"/>
      <c r="L175" s="64"/>
      <c r="M175" s="64"/>
      <c r="N175" s="64"/>
      <c r="O175" s="64"/>
      <c r="P175" s="64"/>
      <c r="Q175" s="64"/>
    </row>
    <row r="176" spans="1:17" s="70" customFormat="1">
      <c r="A176" s="143">
        <v>165</v>
      </c>
      <c r="B176" s="144"/>
      <c r="C176" s="146"/>
      <c r="D176" s="16" t="str">
        <f t="shared" si="11"/>
        <v/>
      </c>
      <c r="E176" s="143"/>
      <c r="G176" s="71"/>
      <c r="H176" s="64"/>
      <c r="I176"/>
      <c r="J176" s="64"/>
      <c r="K176" s="64"/>
      <c r="L176" s="64"/>
      <c r="M176" s="64"/>
      <c r="N176" s="64"/>
      <c r="O176" s="64"/>
      <c r="P176" s="64"/>
      <c r="Q176" s="64"/>
    </row>
    <row r="177" spans="1:17" s="70" customFormat="1">
      <c r="A177" s="143">
        <v>166</v>
      </c>
      <c r="B177" s="144"/>
      <c r="C177" s="146"/>
      <c r="D177" s="16" t="str">
        <f t="shared" si="11"/>
        <v/>
      </c>
      <c r="E177" s="143"/>
      <c r="G177" s="71"/>
      <c r="H177" s="64"/>
      <c r="I177"/>
      <c r="J177" s="64"/>
      <c r="K177" s="64"/>
      <c r="L177" s="64"/>
      <c r="M177" s="64"/>
      <c r="N177" s="64"/>
      <c r="O177" s="64"/>
      <c r="P177" s="64"/>
      <c r="Q177" s="64"/>
    </row>
    <row r="178" spans="1:17" s="70" customFormat="1">
      <c r="A178" s="143">
        <v>167</v>
      </c>
      <c r="B178" s="144"/>
      <c r="C178" s="146"/>
      <c r="D178" s="16" t="str">
        <f t="shared" si="11"/>
        <v/>
      </c>
      <c r="E178" s="143"/>
      <c r="G178" s="71"/>
      <c r="H178" s="64"/>
      <c r="I178"/>
      <c r="J178" s="64"/>
      <c r="K178" s="64"/>
      <c r="L178" s="64"/>
      <c r="M178" s="64"/>
      <c r="N178" s="64"/>
      <c r="O178" s="64"/>
      <c r="P178" s="64"/>
      <c r="Q178" s="64"/>
    </row>
    <row r="179" spans="1:17" s="70" customFormat="1">
      <c r="A179" s="143">
        <v>168</v>
      </c>
      <c r="B179" s="144"/>
      <c r="C179" s="146"/>
      <c r="D179" s="16" t="str">
        <f t="shared" si="11"/>
        <v/>
      </c>
      <c r="E179" s="143"/>
      <c r="G179" s="71"/>
      <c r="H179" s="64"/>
      <c r="I179"/>
      <c r="J179" s="64"/>
      <c r="K179" s="64"/>
      <c r="L179" s="64"/>
      <c r="M179" s="64"/>
      <c r="N179" s="64"/>
      <c r="O179" s="64"/>
      <c r="P179" s="64"/>
      <c r="Q179" s="64"/>
    </row>
    <row r="180" spans="1:17" s="70" customFormat="1">
      <c r="A180" s="143">
        <v>169</v>
      </c>
      <c r="B180" s="144"/>
      <c r="C180" s="146"/>
      <c r="D180" s="16" t="str">
        <f t="shared" si="11"/>
        <v/>
      </c>
      <c r="E180" s="143"/>
      <c r="G180" s="71"/>
      <c r="H180" s="64"/>
      <c r="I180"/>
      <c r="J180" s="64"/>
      <c r="K180" s="64"/>
      <c r="L180" s="64"/>
      <c r="M180" s="64"/>
      <c r="N180" s="64"/>
      <c r="O180" s="64"/>
      <c r="P180" s="64"/>
      <c r="Q180" s="64"/>
    </row>
    <row r="181" spans="1:17" s="70" customFormat="1">
      <c r="A181" s="143">
        <v>170</v>
      </c>
      <c r="B181" s="144"/>
      <c r="C181" s="146"/>
      <c r="D181" s="16" t="str">
        <f t="shared" si="11"/>
        <v/>
      </c>
      <c r="E181" s="143"/>
      <c r="G181" s="71"/>
      <c r="H181" s="64"/>
      <c r="I181"/>
      <c r="J181" s="64"/>
      <c r="K181" s="64"/>
      <c r="L181" s="64"/>
      <c r="M181" s="64"/>
      <c r="N181" s="64"/>
      <c r="O181" s="64"/>
      <c r="P181" s="64"/>
      <c r="Q181" s="64"/>
    </row>
    <row r="182" spans="1:17" s="70" customFormat="1">
      <c r="A182" s="143">
        <v>171</v>
      </c>
      <c r="B182" s="144"/>
      <c r="C182" s="146"/>
      <c r="D182" s="16" t="str">
        <f t="shared" si="11"/>
        <v/>
      </c>
      <c r="E182" s="143"/>
      <c r="G182" s="71"/>
      <c r="H182" s="64"/>
      <c r="I182"/>
      <c r="J182" s="64"/>
      <c r="K182" s="64"/>
      <c r="L182" s="64"/>
      <c r="M182" s="64"/>
      <c r="N182" s="64"/>
      <c r="O182" s="64"/>
      <c r="P182" s="64"/>
      <c r="Q182" s="64"/>
    </row>
    <row r="183" spans="1:17" s="70" customFormat="1">
      <c r="A183" s="143">
        <v>172</v>
      </c>
      <c r="B183" s="144"/>
      <c r="C183" s="146"/>
      <c r="D183" s="16" t="str">
        <f t="shared" si="11"/>
        <v/>
      </c>
      <c r="E183" s="143"/>
      <c r="G183" s="71"/>
      <c r="H183" s="64"/>
      <c r="I183"/>
      <c r="J183" s="64"/>
      <c r="K183" s="64"/>
      <c r="L183" s="64"/>
      <c r="M183" s="64"/>
      <c r="N183" s="64"/>
      <c r="O183" s="64"/>
      <c r="P183" s="64"/>
      <c r="Q183" s="64"/>
    </row>
    <row r="184" spans="1:17" s="70" customFormat="1">
      <c r="A184" s="143">
        <v>173</v>
      </c>
      <c r="B184" s="144"/>
      <c r="C184" s="146"/>
      <c r="D184" s="16" t="str">
        <f t="shared" si="11"/>
        <v/>
      </c>
      <c r="E184" s="143"/>
      <c r="G184" s="71"/>
      <c r="H184" s="64"/>
      <c r="I184"/>
      <c r="J184" s="64"/>
      <c r="K184" s="64"/>
      <c r="L184" s="64"/>
      <c r="M184" s="64"/>
      <c r="N184" s="64"/>
      <c r="O184" s="64"/>
      <c r="P184" s="64"/>
      <c r="Q184" s="64"/>
    </row>
    <row r="185" spans="1:17" s="70" customFormat="1">
      <c r="A185" s="143">
        <v>174</v>
      </c>
      <c r="B185" s="144"/>
      <c r="C185" s="146"/>
      <c r="D185" s="16" t="str">
        <f t="shared" si="11"/>
        <v/>
      </c>
      <c r="E185" s="143"/>
      <c r="G185" s="71"/>
      <c r="H185" s="64"/>
      <c r="I185"/>
      <c r="J185" s="64"/>
      <c r="K185" s="64"/>
      <c r="L185" s="64"/>
      <c r="M185" s="64"/>
      <c r="N185" s="64"/>
      <c r="O185" s="64"/>
      <c r="P185" s="64"/>
      <c r="Q185" s="64"/>
    </row>
    <row r="186" spans="1:17" s="70" customFormat="1">
      <c r="A186" s="143">
        <v>175</v>
      </c>
      <c r="B186" s="144"/>
      <c r="C186" s="146"/>
      <c r="D186" s="16" t="str">
        <f t="shared" si="11"/>
        <v/>
      </c>
      <c r="E186" s="143"/>
      <c r="G186" s="71"/>
      <c r="H186" s="64"/>
      <c r="I186"/>
      <c r="J186" s="64"/>
      <c r="K186" s="64"/>
      <c r="L186" s="64"/>
      <c r="M186" s="64"/>
      <c r="N186" s="64"/>
      <c r="O186" s="64"/>
      <c r="P186" s="64"/>
      <c r="Q186" s="64"/>
    </row>
    <row r="187" spans="1:17" s="70" customFormat="1">
      <c r="A187" s="143">
        <v>176</v>
      </c>
      <c r="B187" s="144"/>
      <c r="C187" s="146"/>
      <c r="D187" s="16" t="str">
        <f t="shared" si="11"/>
        <v/>
      </c>
      <c r="E187" s="143"/>
      <c r="G187" s="71"/>
      <c r="H187" s="64"/>
      <c r="I187"/>
      <c r="J187" s="64"/>
      <c r="K187" s="64"/>
      <c r="L187" s="64"/>
      <c r="M187" s="64"/>
      <c r="N187" s="64"/>
      <c r="O187" s="64"/>
      <c r="P187" s="64"/>
      <c r="Q187" s="64"/>
    </row>
    <row r="188" spans="1:17" s="70" customFormat="1">
      <c r="A188" s="143">
        <v>177</v>
      </c>
      <c r="B188" s="144"/>
      <c r="C188" s="146"/>
      <c r="D188" s="16" t="str">
        <f t="shared" si="11"/>
        <v/>
      </c>
      <c r="E188" s="143"/>
      <c r="G188" s="71"/>
      <c r="H188" s="64"/>
      <c r="I188"/>
      <c r="J188" s="64"/>
      <c r="K188" s="64"/>
      <c r="L188" s="64"/>
      <c r="M188" s="64"/>
      <c r="N188" s="64"/>
      <c r="O188" s="64"/>
      <c r="P188" s="64"/>
      <c r="Q188" s="64"/>
    </row>
    <row r="189" spans="1:17" s="70" customFormat="1">
      <c r="A189" s="143">
        <v>178</v>
      </c>
      <c r="B189" s="144"/>
      <c r="C189" s="146"/>
      <c r="D189" s="16" t="str">
        <f t="shared" si="11"/>
        <v/>
      </c>
      <c r="E189" s="143"/>
      <c r="G189" s="71"/>
      <c r="H189" s="64"/>
      <c r="I189"/>
      <c r="J189" s="64"/>
      <c r="K189" s="64"/>
      <c r="L189" s="64"/>
      <c r="M189" s="64"/>
      <c r="N189" s="64"/>
      <c r="O189" s="64"/>
      <c r="P189" s="64"/>
      <c r="Q189" s="64"/>
    </row>
    <row r="190" spans="1:17" s="70" customFormat="1">
      <c r="A190" s="143">
        <v>179</v>
      </c>
      <c r="B190" s="144"/>
      <c r="C190" s="146"/>
      <c r="D190" s="16" t="str">
        <f t="shared" si="11"/>
        <v/>
      </c>
      <c r="E190" s="143"/>
      <c r="G190" s="71"/>
      <c r="H190" s="64"/>
      <c r="I190"/>
      <c r="J190" s="64"/>
      <c r="K190" s="64"/>
      <c r="L190" s="64"/>
      <c r="M190" s="64"/>
      <c r="N190" s="64"/>
      <c r="O190" s="64"/>
      <c r="P190" s="64"/>
      <c r="Q190" s="64"/>
    </row>
    <row r="191" spans="1:17" s="70" customFormat="1">
      <c r="A191" s="143">
        <v>180</v>
      </c>
      <c r="B191" s="144"/>
      <c r="C191" s="146"/>
      <c r="D191" s="16" t="str">
        <f t="shared" si="11"/>
        <v/>
      </c>
      <c r="E191" s="143"/>
      <c r="G191" s="71"/>
      <c r="H191" s="64"/>
      <c r="I191"/>
      <c r="J191" s="64"/>
      <c r="K191" s="64"/>
      <c r="L191" s="64"/>
      <c r="M191" s="64"/>
      <c r="N191" s="64"/>
      <c r="O191" s="64"/>
      <c r="P191" s="64"/>
      <c r="Q191" s="64"/>
    </row>
    <row r="192" spans="1:17" s="70" customFormat="1">
      <c r="A192" s="143">
        <v>181</v>
      </c>
      <c r="B192" s="144"/>
      <c r="C192" s="146"/>
      <c r="D192" s="16" t="str">
        <f t="shared" si="11"/>
        <v/>
      </c>
      <c r="E192" s="143"/>
      <c r="G192" s="71"/>
      <c r="H192" s="64"/>
      <c r="I192"/>
      <c r="J192" s="64"/>
      <c r="K192" s="64"/>
      <c r="L192" s="64"/>
      <c r="M192" s="64"/>
      <c r="N192" s="64"/>
      <c r="O192" s="64"/>
      <c r="P192" s="64"/>
      <c r="Q192" s="64"/>
    </row>
    <row r="193" spans="1:17" s="70" customFormat="1">
      <c r="A193" s="143">
        <v>182</v>
      </c>
      <c r="B193" s="144"/>
      <c r="C193" s="146"/>
      <c r="D193" s="16" t="str">
        <f t="shared" si="11"/>
        <v/>
      </c>
      <c r="E193" s="143"/>
      <c r="G193" s="71"/>
      <c r="H193" s="64"/>
      <c r="I193"/>
      <c r="J193" s="64"/>
      <c r="K193" s="64"/>
      <c r="L193" s="64"/>
      <c r="M193" s="64"/>
      <c r="N193" s="64"/>
      <c r="O193" s="64"/>
      <c r="P193" s="64"/>
      <c r="Q193" s="64"/>
    </row>
    <row r="194" spans="1:17" s="70" customFormat="1">
      <c r="A194" s="143">
        <v>183</v>
      </c>
      <c r="B194" s="144"/>
      <c r="C194" s="146"/>
      <c r="D194" s="16" t="str">
        <f t="shared" si="11"/>
        <v/>
      </c>
      <c r="E194" s="143"/>
      <c r="G194" s="71"/>
      <c r="H194" s="64"/>
      <c r="I194"/>
      <c r="J194" s="64"/>
      <c r="K194" s="64"/>
      <c r="L194" s="64"/>
      <c r="M194" s="64"/>
      <c r="N194" s="64"/>
      <c r="O194" s="64"/>
      <c r="P194" s="64"/>
      <c r="Q194" s="64"/>
    </row>
    <row r="195" spans="1:17" s="70" customFormat="1">
      <c r="A195" s="143">
        <v>184</v>
      </c>
      <c r="B195" s="144"/>
      <c r="C195" s="146"/>
      <c r="D195" s="16" t="str">
        <f t="shared" si="11"/>
        <v/>
      </c>
      <c r="E195" s="143"/>
      <c r="G195" s="71"/>
      <c r="H195" s="64"/>
      <c r="I195"/>
      <c r="J195" s="64"/>
      <c r="K195" s="64"/>
      <c r="L195" s="64"/>
      <c r="M195" s="64"/>
      <c r="N195" s="64"/>
      <c r="O195" s="64"/>
      <c r="P195" s="64"/>
      <c r="Q195" s="64"/>
    </row>
    <row r="196" spans="1:17" s="70" customFormat="1">
      <c r="A196" s="143">
        <v>185</v>
      </c>
      <c r="B196" s="144"/>
      <c r="C196" s="146"/>
      <c r="D196" s="16" t="str">
        <f t="shared" si="11"/>
        <v/>
      </c>
      <c r="E196" s="143"/>
      <c r="G196" s="71"/>
      <c r="H196" s="64"/>
      <c r="I196"/>
      <c r="J196" s="64"/>
      <c r="K196" s="64"/>
      <c r="L196" s="64"/>
      <c r="M196" s="64"/>
      <c r="N196" s="64"/>
      <c r="O196" s="64"/>
      <c r="P196" s="64"/>
      <c r="Q196" s="64"/>
    </row>
    <row r="197" spans="1:17" s="70" customFormat="1">
      <c r="A197" s="143">
        <v>186</v>
      </c>
      <c r="B197" s="144"/>
      <c r="C197" s="146"/>
      <c r="D197" s="16" t="str">
        <f t="shared" si="11"/>
        <v/>
      </c>
      <c r="E197" s="143"/>
      <c r="G197" s="71"/>
      <c r="H197" s="64"/>
      <c r="I197"/>
      <c r="J197" s="64"/>
      <c r="K197" s="64"/>
      <c r="L197" s="64"/>
      <c r="M197" s="64"/>
      <c r="N197" s="64"/>
      <c r="O197" s="64"/>
      <c r="P197" s="64"/>
      <c r="Q197" s="64"/>
    </row>
    <row r="198" spans="1:17" s="70" customFormat="1">
      <c r="A198" s="143">
        <v>187</v>
      </c>
      <c r="B198" s="144"/>
      <c r="C198" s="146"/>
      <c r="D198" s="16" t="str">
        <f t="shared" si="11"/>
        <v/>
      </c>
      <c r="E198" s="143"/>
      <c r="G198" s="71"/>
      <c r="H198" s="64"/>
      <c r="I198"/>
      <c r="J198" s="64"/>
      <c r="K198" s="64"/>
      <c r="L198" s="64"/>
      <c r="M198" s="64"/>
      <c r="N198" s="64"/>
      <c r="O198" s="64"/>
      <c r="P198" s="64"/>
      <c r="Q198" s="64"/>
    </row>
    <row r="199" spans="1:17" s="70" customFormat="1">
      <c r="A199" s="143">
        <v>188</v>
      </c>
      <c r="B199" s="144"/>
      <c r="C199" s="146"/>
      <c r="D199" s="16" t="str">
        <f t="shared" si="11"/>
        <v/>
      </c>
      <c r="E199" s="143"/>
      <c r="G199" s="71"/>
      <c r="H199" s="64"/>
      <c r="I199"/>
      <c r="J199" s="64"/>
      <c r="K199" s="64"/>
      <c r="L199" s="64"/>
      <c r="M199" s="64"/>
      <c r="N199" s="64"/>
      <c r="O199" s="64"/>
      <c r="P199" s="64"/>
      <c r="Q199" s="64"/>
    </row>
    <row r="200" spans="1:17" s="70" customFormat="1">
      <c r="A200" s="143">
        <v>189</v>
      </c>
      <c r="B200" s="144"/>
      <c r="C200" s="146"/>
      <c r="D200" s="16" t="str">
        <f t="shared" si="11"/>
        <v/>
      </c>
      <c r="E200" s="143"/>
      <c r="G200" s="71"/>
      <c r="H200" s="64"/>
      <c r="I200"/>
      <c r="J200" s="64"/>
      <c r="K200" s="64"/>
      <c r="L200" s="64"/>
      <c r="M200" s="64"/>
      <c r="N200" s="64"/>
      <c r="O200" s="64"/>
      <c r="P200" s="64"/>
      <c r="Q200" s="64"/>
    </row>
    <row r="201" spans="1:17" s="70" customFormat="1">
      <c r="A201" s="143">
        <v>190</v>
      </c>
      <c r="B201" s="144"/>
      <c r="C201" s="146"/>
      <c r="D201" s="16" t="str">
        <f t="shared" si="11"/>
        <v/>
      </c>
      <c r="E201" s="143"/>
      <c r="G201" s="71"/>
      <c r="H201" s="64"/>
      <c r="I201"/>
      <c r="J201" s="64"/>
      <c r="K201" s="64"/>
      <c r="L201" s="64"/>
      <c r="M201" s="64"/>
      <c r="N201" s="64"/>
      <c r="O201" s="64"/>
      <c r="P201" s="64"/>
      <c r="Q201" s="64"/>
    </row>
    <row r="202" spans="1:17" s="70" customFormat="1">
      <c r="A202" s="143">
        <v>191</v>
      </c>
      <c r="B202" s="144"/>
      <c r="C202" s="146"/>
      <c r="D202" s="16" t="str">
        <f t="shared" si="11"/>
        <v/>
      </c>
      <c r="E202" s="143"/>
      <c r="G202" s="71"/>
      <c r="H202" s="64"/>
      <c r="I202"/>
      <c r="J202" s="64"/>
      <c r="K202" s="64"/>
      <c r="L202" s="64"/>
      <c r="M202" s="64"/>
      <c r="N202" s="64"/>
      <c r="O202" s="64"/>
      <c r="P202" s="64"/>
      <c r="Q202" s="64"/>
    </row>
    <row r="203" spans="1:17" s="70" customFormat="1">
      <c r="A203" s="143">
        <v>192</v>
      </c>
      <c r="B203" s="144"/>
      <c r="C203" s="146"/>
      <c r="D203" s="16" t="str">
        <f t="shared" si="11"/>
        <v/>
      </c>
      <c r="E203" s="143"/>
      <c r="G203" s="71"/>
      <c r="H203" s="64"/>
      <c r="I203"/>
      <c r="J203" s="64"/>
      <c r="K203" s="64"/>
      <c r="L203" s="64"/>
      <c r="M203" s="64"/>
      <c r="N203" s="64"/>
      <c r="O203" s="64"/>
      <c r="P203" s="64"/>
      <c r="Q203" s="64"/>
    </row>
    <row r="204" spans="1:17" s="70" customFormat="1">
      <c r="A204" s="143">
        <v>193</v>
      </c>
      <c r="B204" s="144"/>
      <c r="C204" s="146"/>
      <c r="D204" s="16" t="str">
        <f t="shared" ref="D204:D261" si="12">IF(OR($B204="",,$C204&lt;an_initial,$C204&gt;an_final),"",F204*20)</f>
        <v/>
      </c>
      <c r="E204" s="143"/>
      <c r="G204" s="71"/>
      <c r="H204" s="64"/>
      <c r="I204"/>
      <c r="J204" s="64"/>
      <c r="K204" s="64"/>
      <c r="L204" s="64"/>
      <c r="M204" s="64"/>
      <c r="N204" s="64"/>
      <c r="O204" s="64"/>
      <c r="P204" s="64"/>
      <c r="Q204" s="64"/>
    </row>
    <row r="205" spans="1:17" s="70" customFormat="1">
      <c r="A205" s="143">
        <v>194</v>
      </c>
      <c r="B205" s="144"/>
      <c r="C205" s="146"/>
      <c r="D205" s="16" t="str">
        <f t="shared" si="12"/>
        <v/>
      </c>
      <c r="E205" s="143"/>
      <c r="G205" s="71"/>
      <c r="H205" s="64"/>
      <c r="I205"/>
      <c r="J205" s="64"/>
      <c r="K205" s="64"/>
      <c r="L205" s="64"/>
      <c r="M205" s="64"/>
      <c r="N205" s="64"/>
      <c r="O205" s="64"/>
      <c r="P205" s="64"/>
      <c r="Q205" s="64"/>
    </row>
    <row r="206" spans="1:17" s="70" customFormat="1">
      <c r="A206" s="143">
        <v>195</v>
      </c>
      <c r="B206" s="144"/>
      <c r="C206" s="146"/>
      <c r="D206" s="16" t="str">
        <f t="shared" si="12"/>
        <v/>
      </c>
      <c r="E206" s="143"/>
      <c r="G206" s="71"/>
      <c r="H206" s="64"/>
      <c r="I206"/>
      <c r="J206" s="64"/>
      <c r="K206" s="64"/>
      <c r="L206" s="64"/>
      <c r="M206" s="64"/>
      <c r="N206" s="64"/>
      <c r="O206" s="64"/>
      <c r="P206" s="64"/>
      <c r="Q206" s="64"/>
    </row>
    <row r="207" spans="1:17" s="70" customFormat="1">
      <c r="A207" s="143">
        <v>196</v>
      </c>
      <c r="B207" s="144"/>
      <c r="C207" s="146"/>
      <c r="D207" s="16" t="str">
        <f t="shared" si="12"/>
        <v/>
      </c>
      <c r="E207" s="143"/>
      <c r="G207" s="71"/>
      <c r="H207" s="64"/>
      <c r="I207"/>
      <c r="J207" s="64"/>
      <c r="K207" s="64"/>
      <c r="L207" s="64"/>
      <c r="M207" s="64"/>
      <c r="N207" s="64"/>
      <c r="O207" s="64"/>
      <c r="P207" s="64"/>
      <c r="Q207" s="64"/>
    </row>
    <row r="208" spans="1:17" s="70" customFormat="1">
      <c r="A208" s="143">
        <v>197</v>
      </c>
      <c r="B208" s="144"/>
      <c r="C208" s="146"/>
      <c r="D208" s="16" t="str">
        <f t="shared" si="12"/>
        <v/>
      </c>
      <c r="E208" s="143"/>
      <c r="G208" s="71"/>
      <c r="H208" s="64"/>
      <c r="I208"/>
      <c r="J208" s="64"/>
      <c r="K208" s="64"/>
      <c r="L208" s="64"/>
      <c r="M208" s="64"/>
      <c r="N208" s="64"/>
      <c r="O208" s="64"/>
      <c r="P208" s="64"/>
      <c r="Q208" s="64"/>
    </row>
    <row r="209" spans="1:17" s="70" customFormat="1">
      <c r="A209" s="143">
        <v>198</v>
      </c>
      <c r="B209" s="144"/>
      <c r="C209" s="146"/>
      <c r="D209" s="16" t="str">
        <f t="shared" si="12"/>
        <v/>
      </c>
      <c r="E209" s="143"/>
      <c r="G209" s="71"/>
      <c r="H209" s="64"/>
      <c r="I209"/>
      <c r="J209" s="64"/>
      <c r="K209" s="64"/>
      <c r="L209" s="64"/>
      <c r="M209" s="64"/>
      <c r="N209" s="64"/>
      <c r="O209" s="64"/>
      <c r="P209" s="64"/>
      <c r="Q209" s="64"/>
    </row>
    <row r="210" spans="1:17" s="70" customFormat="1">
      <c r="A210" s="143">
        <v>199</v>
      </c>
      <c r="B210" s="144"/>
      <c r="C210" s="146"/>
      <c r="D210" s="16" t="str">
        <f t="shared" si="12"/>
        <v/>
      </c>
      <c r="E210" s="143"/>
      <c r="G210" s="71"/>
      <c r="H210" s="64"/>
      <c r="I210"/>
      <c r="J210" s="64"/>
      <c r="K210" s="64"/>
      <c r="L210" s="64"/>
      <c r="M210" s="64"/>
      <c r="N210" s="64"/>
      <c r="O210" s="64"/>
      <c r="P210" s="64"/>
      <c r="Q210" s="64"/>
    </row>
    <row r="211" spans="1:17" s="70" customFormat="1">
      <c r="A211" s="143">
        <v>200</v>
      </c>
      <c r="B211" s="144"/>
      <c r="C211" s="146"/>
      <c r="D211" s="16" t="str">
        <f t="shared" si="12"/>
        <v/>
      </c>
      <c r="E211" s="143"/>
      <c r="G211" s="71"/>
      <c r="H211" s="64"/>
      <c r="I211"/>
      <c r="J211" s="64"/>
      <c r="K211" s="64"/>
      <c r="L211" s="64"/>
      <c r="M211" s="64"/>
      <c r="N211" s="64"/>
      <c r="O211" s="64"/>
      <c r="P211" s="64"/>
      <c r="Q211" s="64"/>
    </row>
    <row r="212" spans="1:17" s="70" customFormat="1">
      <c r="A212" s="143">
        <v>201</v>
      </c>
      <c r="B212" s="144"/>
      <c r="C212" s="146"/>
      <c r="D212" s="16" t="str">
        <f t="shared" si="12"/>
        <v/>
      </c>
      <c r="E212" s="143"/>
      <c r="G212" s="71"/>
      <c r="H212" s="64"/>
      <c r="I212"/>
      <c r="J212" s="64"/>
      <c r="K212" s="64"/>
      <c r="L212" s="64"/>
      <c r="M212" s="64"/>
      <c r="N212" s="64"/>
      <c r="O212" s="64"/>
      <c r="P212" s="64"/>
      <c r="Q212" s="64"/>
    </row>
    <row r="213" spans="1:17" s="70" customFormat="1">
      <c r="A213" s="143">
        <v>202</v>
      </c>
      <c r="B213" s="144"/>
      <c r="C213" s="146"/>
      <c r="D213" s="16" t="str">
        <f t="shared" si="12"/>
        <v/>
      </c>
      <c r="E213" s="143"/>
      <c r="G213" s="71"/>
      <c r="H213" s="64"/>
      <c r="I213"/>
      <c r="J213" s="64"/>
      <c r="K213" s="64"/>
      <c r="L213" s="64"/>
      <c r="M213" s="64"/>
      <c r="N213" s="64"/>
      <c r="O213" s="64"/>
      <c r="P213" s="64"/>
      <c r="Q213" s="64"/>
    </row>
    <row r="214" spans="1:17" s="70" customFormat="1">
      <c r="A214" s="143">
        <v>203</v>
      </c>
      <c r="B214" s="144"/>
      <c r="C214" s="146"/>
      <c r="D214" s="16" t="str">
        <f t="shared" si="12"/>
        <v/>
      </c>
      <c r="E214" s="143"/>
      <c r="G214" s="71"/>
      <c r="H214" s="64"/>
      <c r="I214"/>
      <c r="J214" s="64"/>
      <c r="K214" s="64"/>
      <c r="L214" s="64"/>
      <c r="M214" s="64"/>
      <c r="N214" s="64"/>
      <c r="O214" s="64"/>
      <c r="P214" s="64"/>
      <c r="Q214" s="64"/>
    </row>
    <row r="215" spans="1:17" s="70" customFormat="1">
      <c r="A215" s="143">
        <v>204</v>
      </c>
      <c r="B215" s="144"/>
      <c r="C215" s="146"/>
      <c r="D215" s="16" t="str">
        <f t="shared" si="12"/>
        <v/>
      </c>
      <c r="E215" s="143"/>
      <c r="G215" s="71"/>
      <c r="H215" s="64"/>
      <c r="I215"/>
      <c r="J215" s="64"/>
      <c r="K215" s="64"/>
      <c r="L215" s="64"/>
      <c r="M215" s="64"/>
      <c r="N215" s="64"/>
      <c r="O215" s="64"/>
      <c r="P215" s="64"/>
      <c r="Q215" s="64"/>
    </row>
    <row r="216" spans="1:17" s="70" customFormat="1">
      <c r="A216" s="143">
        <v>205</v>
      </c>
      <c r="B216" s="144"/>
      <c r="C216" s="146"/>
      <c r="D216" s="16" t="str">
        <f t="shared" si="12"/>
        <v/>
      </c>
      <c r="E216" s="143"/>
      <c r="G216" s="71"/>
      <c r="H216" s="64"/>
      <c r="I216"/>
      <c r="J216" s="64"/>
      <c r="K216" s="64"/>
      <c r="L216" s="64"/>
      <c r="M216" s="64"/>
      <c r="N216" s="64"/>
      <c r="O216" s="64"/>
      <c r="P216" s="64"/>
      <c r="Q216" s="64"/>
    </row>
    <row r="217" spans="1:17" s="70" customFormat="1">
      <c r="A217" s="143">
        <v>206</v>
      </c>
      <c r="B217" s="144"/>
      <c r="C217" s="146"/>
      <c r="D217" s="16" t="str">
        <f t="shared" si="12"/>
        <v/>
      </c>
      <c r="E217" s="143"/>
      <c r="G217" s="71"/>
      <c r="H217" s="64"/>
      <c r="I217"/>
      <c r="J217" s="64"/>
      <c r="K217" s="64"/>
      <c r="L217" s="64"/>
      <c r="M217" s="64"/>
      <c r="N217" s="64"/>
      <c r="O217" s="64"/>
      <c r="P217" s="64"/>
      <c r="Q217" s="64"/>
    </row>
    <row r="218" spans="1:17" s="70" customFormat="1">
      <c r="A218" s="143">
        <v>207</v>
      </c>
      <c r="B218" s="144"/>
      <c r="C218" s="146"/>
      <c r="D218" s="16" t="str">
        <f t="shared" si="12"/>
        <v/>
      </c>
      <c r="E218" s="143"/>
      <c r="G218" s="71"/>
      <c r="H218" s="64"/>
      <c r="I218"/>
      <c r="J218" s="64"/>
      <c r="K218" s="64"/>
      <c r="L218" s="64"/>
      <c r="M218" s="64"/>
      <c r="N218" s="64"/>
      <c r="O218" s="64"/>
      <c r="P218" s="64"/>
      <c r="Q218" s="64"/>
    </row>
    <row r="219" spans="1:17" s="70" customFormat="1">
      <c r="A219" s="143">
        <v>208</v>
      </c>
      <c r="B219" s="144"/>
      <c r="C219" s="146"/>
      <c r="D219" s="16" t="str">
        <f t="shared" si="12"/>
        <v/>
      </c>
      <c r="E219" s="143"/>
      <c r="G219" s="71"/>
      <c r="H219" s="64"/>
      <c r="I219"/>
      <c r="J219" s="64"/>
      <c r="K219" s="64"/>
      <c r="L219" s="64"/>
      <c r="M219" s="64"/>
      <c r="N219" s="64"/>
      <c r="O219" s="64"/>
      <c r="P219" s="64"/>
      <c r="Q219" s="64"/>
    </row>
    <row r="220" spans="1:17" s="70" customFormat="1">
      <c r="A220" s="143">
        <v>209</v>
      </c>
      <c r="B220" s="144"/>
      <c r="C220" s="146"/>
      <c r="D220" s="16" t="str">
        <f t="shared" si="12"/>
        <v/>
      </c>
      <c r="E220" s="143"/>
      <c r="G220" s="71"/>
      <c r="H220" s="64"/>
      <c r="I220"/>
      <c r="J220" s="64"/>
      <c r="K220" s="64"/>
      <c r="L220" s="64"/>
      <c r="M220" s="64"/>
      <c r="N220" s="64"/>
      <c r="O220" s="64"/>
      <c r="P220" s="64"/>
      <c r="Q220" s="64"/>
    </row>
    <row r="221" spans="1:17" s="70" customFormat="1">
      <c r="A221" s="143">
        <v>210</v>
      </c>
      <c r="B221" s="144"/>
      <c r="C221" s="146"/>
      <c r="D221" s="16" t="str">
        <f t="shared" si="12"/>
        <v/>
      </c>
      <c r="E221" s="143"/>
      <c r="G221" s="71"/>
      <c r="H221" s="64"/>
      <c r="I221"/>
      <c r="J221" s="64"/>
      <c r="K221" s="64"/>
      <c r="L221" s="64"/>
      <c r="M221" s="64"/>
      <c r="N221" s="64"/>
      <c r="O221" s="64"/>
      <c r="P221" s="64"/>
      <c r="Q221" s="64"/>
    </row>
    <row r="222" spans="1:17" s="70" customFormat="1">
      <c r="A222" s="143">
        <v>211</v>
      </c>
      <c r="B222" s="144"/>
      <c r="C222" s="146"/>
      <c r="D222" s="16" t="str">
        <f t="shared" si="12"/>
        <v/>
      </c>
      <c r="E222" s="143"/>
      <c r="G222" s="71"/>
      <c r="H222" s="64"/>
      <c r="I222"/>
      <c r="J222" s="64"/>
      <c r="K222" s="64"/>
      <c r="L222" s="64"/>
      <c r="M222" s="64"/>
      <c r="N222" s="64"/>
      <c r="O222" s="64"/>
      <c r="P222" s="64"/>
      <c r="Q222" s="64"/>
    </row>
    <row r="223" spans="1:17" s="70" customFormat="1">
      <c r="A223" s="143">
        <v>212</v>
      </c>
      <c r="B223" s="144"/>
      <c r="C223" s="146"/>
      <c r="D223" s="16" t="str">
        <f t="shared" si="12"/>
        <v/>
      </c>
      <c r="E223" s="143"/>
      <c r="G223" s="71"/>
      <c r="H223" s="64"/>
      <c r="I223"/>
      <c r="J223" s="64"/>
      <c r="K223" s="64"/>
      <c r="L223" s="64"/>
      <c r="M223" s="64"/>
      <c r="N223" s="64"/>
      <c r="O223" s="64"/>
      <c r="P223" s="64"/>
      <c r="Q223" s="64"/>
    </row>
    <row r="224" spans="1:17" s="70" customFormat="1">
      <c r="A224" s="143">
        <v>213</v>
      </c>
      <c r="B224" s="144"/>
      <c r="C224" s="146"/>
      <c r="D224" s="16" t="str">
        <f t="shared" si="12"/>
        <v/>
      </c>
      <c r="E224" s="143"/>
      <c r="G224" s="71"/>
      <c r="H224" s="64"/>
      <c r="I224"/>
      <c r="J224" s="64"/>
      <c r="K224" s="64"/>
      <c r="L224" s="64"/>
      <c r="M224" s="64"/>
      <c r="N224" s="64"/>
      <c r="O224" s="64"/>
      <c r="P224" s="64"/>
      <c r="Q224" s="64"/>
    </row>
    <row r="225" spans="1:17" s="70" customFormat="1">
      <c r="A225" s="143">
        <v>214</v>
      </c>
      <c r="B225" s="144"/>
      <c r="C225" s="146"/>
      <c r="D225" s="16" t="str">
        <f t="shared" si="12"/>
        <v/>
      </c>
      <c r="E225" s="143"/>
      <c r="G225" s="71"/>
      <c r="H225" s="64"/>
      <c r="I225"/>
      <c r="J225" s="64"/>
      <c r="K225" s="64"/>
      <c r="L225" s="64"/>
      <c r="M225" s="64"/>
      <c r="N225" s="64"/>
      <c r="O225" s="64"/>
      <c r="P225" s="64"/>
      <c r="Q225" s="64"/>
    </row>
    <row r="226" spans="1:17" s="70" customFormat="1">
      <c r="A226" s="143">
        <v>215</v>
      </c>
      <c r="B226" s="144"/>
      <c r="C226" s="146"/>
      <c r="D226" s="16" t="str">
        <f t="shared" si="12"/>
        <v/>
      </c>
      <c r="E226" s="143"/>
      <c r="G226" s="71"/>
      <c r="H226" s="64"/>
      <c r="I226"/>
      <c r="J226" s="64"/>
      <c r="K226" s="64"/>
      <c r="L226" s="64"/>
      <c r="M226" s="64"/>
      <c r="N226" s="64"/>
      <c r="O226" s="64"/>
      <c r="P226" s="64"/>
      <c r="Q226" s="64"/>
    </row>
    <row r="227" spans="1:17" s="70" customFormat="1">
      <c r="A227" s="143">
        <v>216</v>
      </c>
      <c r="B227" s="144"/>
      <c r="C227" s="146"/>
      <c r="D227" s="16" t="str">
        <f t="shared" si="12"/>
        <v/>
      </c>
      <c r="E227" s="143"/>
      <c r="G227" s="71"/>
      <c r="H227" s="64"/>
      <c r="I227"/>
      <c r="J227" s="64"/>
      <c r="K227" s="64"/>
      <c r="L227" s="64"/>
      <c r="M227" s="64"/>
      <c r="N227" s="64"/>
      <c r="O227" s="64"/>
      <c r="P227" s="64"/>
      <c r="Q227" s="64"/>
    </row>
    <row r="228" spans="1:17" s="70" customFormat="1">
      <c r="A228" s="143">
        <v>217</v>
      </c>
      <c r="B228" s="144"/>
      <c r="C228" s="146"/>
      <c r="D228" s="16" t="str">
        <f t="shared" si="12"/>
        <v/>
      </c>
      <c r="E228" s="143"/>
      <c r="G228" s="71"/>
      <c r="H228" s="64"/>
      <c r="I228"/>
      <c r="J228" s="64"/>
      <c r="K228" s="64"/>
      <c r="L228" s="64"/>
      <c r="M228" s="64"/>
      <c r="N228" s="64"/>
      <c r="O228" s="64"/>
      <c r="P228" s="64"/>
      <c r="Q228" s="64"/>
    </row>
    <row r="229" spans="1:17" s="70" customFormat="1">
      <c r="A229" s="143">
        <v>218</v>
      </c>
      <c r="B229" s="144"/>
      <c r="C229" s="146"/>
      <c r="D229" s="16" t="str">
        <f t="shared" si="12"/>
        <v/>
      </c>
      <c r="E229" s="143"/>
      <c r="G229" s="71"/>
      <c r="H229" s="64"/>
      <c r="I229"/>
      <c r="J229" s="64"/>
      <c r="K229" s="64"/>
      <c r="L229" s="64"/>
      <c r="M229" s="64"/>
      <c r="N229" s="64"/>
      <c r="O229" s="64"/>
      <c r="P229" s="64"/>
      <c r="Q229" s="64"/>
    </row>
    <row r="230" spans="1:17" s="70" customFormat="1">
      <c r="A230" s="143">
        <v>219</v>
      </c>
      <c r="B230" s="144"/>
      <c r="C230" s="146"/>
      <c r="D230" s="16" t="str">
        <f t="shared" si="12"/>
        <v/>
      </c>
      <c r="E230" s="143"/>
      <c r="G230" s="71"/>
      <c r="H230" s="64"/>
      <c r="I230"/>
      <c r="J230" s="64"/>
      <c r="K230" s="64"/>
      <c r="L230" s="64"/>
      <c r="M230" s="64"/>
      <c r="N230" s="64"/>
      <c r="O230" s="64"/>
      <c r="P230" s="64"/>
      <c r="Q230" s="64"/>
    </row>
    <row r="231" spans="1:17" s="70" customFormat="1">
      <c r="A231" s="143">
        <v>220</v>
      </c>
      <c r="B231" s="144"/>
      <c r="C231" s="146"/>
      <c r="D231" s="16" t="str">
        <f t="shared" si="12"/>
        <v/>
      </c>
      <c r="E231" s="143"/>
      <c r="G231" s="71"/>
      <c r="H231" s="64"/>
      <c r="I231"/>
      <c r="J231" s="64"/>
      <c r="K231" s="64"/>
      <c r="L231" s="64"/>
      <c r="M231" s="64"/>
      <c r="N231" s="64"/>
      <c r="O231" s="64"/>
      <c r="P231" s="64"/>
      <c r="Q231" s="64"/>
    </row>
    <row r="232" spans="1:17" s="70" customFormat="1">
      <c r="A232" s="143">
        <v>221</v>
      </c>
      <c r="B232" s="144"/>
      <c r="C232" s="146"/>
      <c r="D232" s="16" t="str">
        <f t="shared" si="12"/>
        <v/>
      </c>
      <c r="E232" s="143"/>
      <c r="G232" s="71"/>
      <c r="H232" s="64"/>
      <c r="I232"/>
      <c r="J232" s="64"/>
      <c r="K232" s="64"/>
      <c r="L232" s="64"/>
      <c r="M232" s="64"/>
      <c r="N232" s="64"/>
      <c r="O232" s="64"/>
      <c r="P232" s="64"/>
      <c r="Q232" s="64"/>
    </row>
    <row r="233" spans="1:17" s="70" customFormat="1">
      <c r="A233" s="143">
        <v>222</v>
      </c>
      <c r="B233" s="144"/>
      <c r="C233" s="146"/>
      <c r="D233" s="16" t="str">
        <f t="shared" si="12"/>
        <v/>
      </c>
      <c r="E233" s="143"/>
      <c r="G233" s="71"/>
      <c r="H233" s="64"/>
      <c r="I233"/>
      <c r="J233" s="64"/>
      <c r="K233" s="64"/>
      <c r="L233" s="64"/>
      <c r="M233" s="64"/>
      <c r="N233" s="64"/>
      <c r="O233" s="64"/>
      <c r="P233" s="64"/>
      <c r="Q233" s="64"/>
    </row>
    <row r="234" spans="1:17" s="70" customFormat="1">
      <c r="A234" s="143">
        <v>223</v>
      </c>
      <c r="B234" s="144"/>
      <c r="C234" s="146"/>
      <c r="D234" s="16" t="str">
        <f t="shared" si="12"/>
        <v/>
      </c>
      <c r="E234" s="143"/>
      <c r="G234" s="71"/>
      <c r="H234" s="64"/>
      <c r="I234"/>
      <c r="J234" s="64"/>
      <c r="K234" s="64"/>
      <c r="L234" s="64"/>
      <c r="M234" s="64"/>
      <c r="N234" s="64"/>
      <c r="O234" s="64"/>
      <c r="P234" s="64"/>
      <c r="Q234" s="64"/>
    </row>
    <row r="235" spans="1:17" s="70" customFormat="1">
      <c r="A235" s="143">
        <v>224</v>
      </c>
      <c r="B235" s="144"/>
      <c r="C235" s="146"/>
      <c r="D235" s="16" t="str">
        <f t="shared" si="12"/>
        <v/>
      </c>
      <c r="E235" s="143"/>
      <c r="G235" s="71"/>
      <c r="H235" s="64"/>
      <c r="I235"/>
      <c r="J235" s="64"/>
      <c r="K235" s="64"/>
      <c r="L235" s="64"/>
      <c r="M235" s="64"/>
      <c r="N235" s="64"/>
      <c r="O235" s="64"/>
      <c r="P235" s="64"/>
      <c r="Q235" s="64"/>
    </row>
    <row r="236" spans="1:17" s="70" customFormat="1">
      <c r="A236" s="143">
        <v>225</v>
      </c>
      <c r="B236" s="144"/>
      <c r="C236" s="146"/>
      <c r="D236" s="16" t="str">
        <f t="shared" si="12"/>
        <v/>
      </c>
      <c r="E236" s="143"/>
      <c r="G236" s="71"/>
      <c r="H236" s="64"/>
      <c r="I236"/>
      <c r="J236" s="64"/>
      <c r="K236" s="64"/>
      <c r="L236" s="64"/>
      <c r="M236" s="64"/>
      <c r="N236" s="64"/>
      <c r="O236" s="64"/>
      <c r="P236" s="64"/>
      <c r="Q236" s="64"/>
    </row>
    <row r="237" spans="1:17" s="70" customFormat="1">
      <c r="A237" s="143">
        <v>226</v>
      </c>
      <c r="B237" s="144"/>
      <c r="C237" s="146"/>
      <c r="D237" s="16" t="str">
        <f t="shared" si="12"/>
        <v/>
      </c>
      <c r="E237" s="143"/>
      <c r="G237" s="71"/>
      <c r="H237" s="64"/>
      <c r="I237"/>
      <c r="J237" s="64"/>
      <c r="K237" s="64"/>
      <c r="L237" s="64"/>
      <c r="M237" s="64"/>
      <c r="N237" s="64"/>
      <c r="O237" s="64"/>
      <c r="P237" s="64"/>
      <c r="Q237" s="64"/>
    </row>
    <row r="238" spans="1:17" s="70" customFormat="1">
      <c r="A238" s="143">
        <v>227</v>
      </c>
      <c r="B238" s="144"/>
      <c r="C238" s="146"/>
      <c r="D238" s="16" t="str">
        <f t="shared" si="12"/>
        <v/>
      </c>
      <c r="E238" s="143"/>
      <c r="G238" s="71"/>
      <c r="H238" s="64"/>
      <c r="I238"/>
      <c r="J238" s="64"/>
      <c r="K238" s="64"/>
      <c r="L238" s="64"/>
      <c r="M238" s="64"/>
      <c r="N238" s="64"/>
      <c r="O238" s="64"/>
      <c r="P238" s="64"/>
      <c r="Q238" s="64"/>
    </row>
    <row r="239" spans="1:17" s="70" customFormat="1">
      <c r="A239" s="143">
        <v>228</v>
      </c>
      <c r="B239" s="144"/>
      <c r="C239" s="146"/>
      <c r="D239" s="16" t="str">
        <f t="shared" si="12"/>
        <v/>
      </c>
      <c r="E239" s="143"/>
      <c r="G239" s="71"/>
      <c r="H239" s="64"/>
      <c r="I239"/>
      <c r="J239" s="64"/>
      <c r="K239" s="64"/>
      <c r="L239" s="64"/>
      <c r="M239" s="64"/>
      <c r="N239" s="64"/>
      <c r="O239" s="64"/>
      <c r="P239" s="64"/>
      <c r="Q239" s="64"/>
    </row>
    <row r="240" spans="1:17" s="70" customFormat="1">
      <c r="A240" s="143">
        <v>229</v>
      </c>
      <c r="B240" s="144"/>
      <c r="C240" s="146"/>
      <c r="D240" s="16" t="str">
        <f t="shared" si="12"/>
        <v/>
      </c>
      <c r="E240" s="143"/>
      <c r="G240" s="71"/>
      <c r="H240" s="64"/>
      <c r="I240"/>
      <c r="J240" s="64"/>
      <c r="K240" s="64"/>
      <c r="L240" s="64"/>
      <c r="M240" s="64"/>
      <c r="N240" s="64"/>
      <c r="O240" s="64"/>
      <c r="P240" s="64"/>
      <c r="Q240" s="64"/>
    </row>
    <row r="241" spans="1:17" s="70" customFormat="1">
      <c r="A241" s="143">
        <v>230</v>
      </c>
      <c r="B241" s="144"/>
      <c r="C241" s="146"/>
      <c r="D241" s="16" t="str">
        <f t="shared" si="12"/>
        <v/>
      </c>
      <c r="E241" s="143"/>
      <c r="G241" s="71"/>
      <c r="H241" s="64"/>
      <c r="I241"/>
      <c r="J241" s="64"/>
      <c r="K241" s="64"/>
      <c r="L241" s="64"/>
      <c r="M241" s="64"/>
      <c r="N241" s="64"/>
      <c r="O241" s="64"/>
      <c r="P241" s="64"/>
      <c r="Q241" s="64"/>
    </row>
    <row r="242" spans="1:17" s="70" customFormat="1">
      <c r="A242" s="143">
        <v>231</v>
      </c>
      <c r="B242" s="144"/>
      <c r="C242" s="146"/>
      <c r="D242" s="16" t="str">
        <f t="shared" si="12"/>
        <v/>
      </c>
      <c r="E242" s="143"/>
      <c r="G242" s="71"/>
      <c r="H242" s="64"/>
      <c r="I242"/>
      <c r="J242" s="64"/>
      <c r="K242" s="64"/>
      <c r="L242" s="64"/>
      <c r="M242" s="64"/>
      <c r="N242" s="64"/>
      <c r="O242" s="64"/>
      <c r="P242" s="64"/>
      <c r="Q242" s="64"/>
    </row>
    <row r="243" spans="1:17" s="70" customFormat="1">
      <c r="A243" s="143">
        <v>232</v>
      </c>
      <c r="B243" s="144"/>
      <c r="C243" s="146"/>
      <c r="D243" s="16" t="str">
        <f t="shared" si="12"/>
        <v/>
      </c>
      <c r="E243" s="143"/>
      <c r="G243" s="71"/>
      <c r="H243" s="64"/>
      <c r="I243"/>
      <c r="J243" s="64"/>
      <c r="K243" s="64"/>
      <c r="L243" s="64"/>
      <c r="M243" s="64"/>
      <c r="N243" s="64"/>
      <c r="O243" s="64"/>
      <c r="P243" s="64"/>
      <c r="Q243" s="64"/>
    </row>
    <row r="244" spans="1:17" s="70" customFormat="1">
      <c r="A244" s="143">
        <v>233</v>
      </c>
      <c r="B244" s="144"/>
      <c r="C244" s="146"/>
      <c r="D244" s="16" t="str">
        <f t="shared" si="12"/>
        <v/>
      </c>
      <c r="E244" s="143"/>
      <c r="G244" s="71"/>
      <c r="H244" s="64"/>
      <c r="I244"/>
      <c r="J244" s="64"/>
      <c r="K244" s="64"/>
      <c r="L244" s="64"/>
      <c r="M244" s="64"/>
      <c r="N244" s="64"/>
      <c r="O244" s="64"/>
      <c r="P244" s="64"/>
      <c r="Q244" s="64"/>
    </row>
    <row r="245" spans="1:17" s="70" customFormat="1">
      <c r="A245" s="143">
        <v>234</v>
      </c>
      <c r="B245" s="144"/>
      <c r="C245" s="146"/>
      <c r="D245" s="16" t="str">
        <f t="shared" si="12"/>
        <v/>
      </c>
      <c r="E245" s="143"/>
      <c r="G245" s="71"/>
      <c r="H245" s="64"/>
      <c r="I245"/>
      <c r="J245" s="64"/>
      <c r="K245" s="64"/>
      <c r="L245" s="64"/>
      <c r="M245" s="64"/>
      <c r="N245" s="64"/>
      <c r="O245" s="64"/>
      <c r="P245" s="64"/>
      <c r="Q245" s="64"/>
    </row>
    <row r="246" spans="1:17" s="70" customFormat="1">
      <c r="A246" s="143">
        <v>235</v>
      </c>
      <c r="B246" s="144"/>
      <c r="C246" s="146"/>
      <c r="D246" s="16" t="str">
        <f t="shared" si="12"/>
        <v/>
      </c>
      <c r="E246" s="143"/>
      <c r="G246" s="71"/>
      <c r="H246" s="64"/>
      <c r="I246"/>
      <c r="J246" s="64"/>
      <c r="K246" s="64"/>
      <c r="L246" s="64"/>
      <c r="M246" s="64"/>
      <c r="N246" s="64"/>
      <c r="O246" s="64"/>
      <c r="P246" s="64"/>
      <c r="Q246" s="64"/>
    </row>
    <row r="247" spans="1:17" s="70" customFormat="1">
      <c r="A247" s="143">
        <v>236</v>
      </c>
      <c r="B247" s="144"/>
      <c r="C247" s="146"/>
      <c r="D247" s="16" t="str">
        <f t="shared" si="12"/>
        <v/>
      </c>
      <c r="E247" s="143"/>
      <c r="G247" s="71"/>
      <c r="H247" s="64"/>
      <c r="I247"/>
      <c r="J247" s="64"/>
      <c r="K247" s="64"/>
      <c r="L247" s="64"/>
      <c r="M247" s="64"/>
      <c r="N247" s="64"/>
      <c r="O247" s="64"/>
      <c r="P247" s="64"/>
      <c r="Q247" s="64"/>
    </row>
    <row r="248" spans="1:17" s="70" customFormat="1">
      <c r="A248" s="143">
        <v>237</v>
      </c>
      <c r="B248" s="144"/>
      <c r="C248" s="146"/>
      <c r="D248" s="16" t="str">
        <f t="shared" si="12"/>
        <v/>
      </c>
      <c r="E248" s="143"/>
      <c r="G248" s="71"/>
      <c r="H248" s="64"/>
      <c r="I248"/>
      <c r="J248" s="64"/>
      <c r="K248" s="64"/>
      <c r="L248" s="64"/>
      <c r="M248" s="64"/>
      <c r="N248" s="64"/>
      <c r="O248" s="64"/>
      <c r="P248" s="64"/>
      <c r="Q248" s="64"/>
    </row>
    <row r="249" spans="1:17" s="70" customFormat="1">
      <c r="A249" s="143">
        <v>238</v>
      </c>
      <c r="B249" s="144"/>
      <c r="C249" s="146"/>
      <c r="D249" s="16" t="str">
        <f t="shared" si="12"/>
        <v/>
      </c>
      <c r="E249" s="143"/>
      <c r="G249" s="71"/>
      <c r="H249" s="64"/>
      <c r="I249"/>
      <c r="J249" s="64"/>
      <c r="K249" s="64"/>
      <c r="L249" s="64"/>
      <c r="M249" s="64"/>
      <c r="N249" s="64"/>
      <c r="O249" s="64"/>
      <c r="P249" s="64"/>
      <c r="Q249" s="64"/>
    </row>
    <row r="250" spans="1:17" s="70" customFormat="1">
      <c r="A250" s="143">
        <v>239</v>
      </c>
      <c r="B250" s="144"/>
      <c r="C250" s="146"/>
      <c r="D250" s="16" t="str">
        <f t="shared" si="12"/>
        <v/>
      </c>
      <c r="E250" s="143"/>
      <c r="G250" s="71"/>
      <c r="H250" s="64"/>
      <c r="I250"/>
      <c r="J250" s="64"/>
      <c r="K250" s="64"/>
      <c r="L250" s="64"/>
      <c r="M250" s="64"/>
      <c r="N250" s="64"/>
      <c r="O250" s="64"/>
      <c r="P250" s="64"/>
      <c r="Q250" s="64"/>
    </row>
    <row r="251" spans="1:17" s="70" customFormat="1">
      <c r="A251" s="143">
        <v>240</v>
      </c>
      <c r="B251" s="144"/>
      <c r="C251" s="146"/>
      <c r="D251" s="16" t="str">
        <f t="shared" si="12"/>
        <v/>
      </c>
      <c r="E251" s="143"/>
      <c r="G251" s="71"/>
      <c r="H251" s="64"/>
      <c r="I251"/>
      <c r="J251" s="64"/>
      <c r="K251" s="64"/>
      <c r="L251" s="64"/>
      <c r="M251" s="64"/>
      <c r="N251" s="64"/>
      <c r="O251" s="64"/>
      <c r="P251" s="64"/>
      <c r="Q251" s="64"/>
    </row>
    <row r="252" spans="1:17" s="70" customFormat="1">
      <c r="A252" s="143">
        <v>241</v>
      </c>
      <c r="B252" s="144"/>
      <c r="C252" s="146"/>
      <c r="D252" s="16" t="str">
        <f t="shared" si="12"/>
        <v/>
      </c>
      <c r="E252" s="143"/>
      <c r="G252" s="71"/>
      <c r="H252" s="64"/>
      <c r="I252"/>
      <c r="J252" s="64"/>
      <c r="K252" s="64"/>
      <c r="L252" s="64"/>
      <c r="M252" s="64"/>
      <c r="N252" s="64"/>
      <c r="O252" s="64"/>
      <c r="P252" s="64"/>
      <c r="Q252" s="64"/>
    </row>
    <row r="253" spans="1:17" s="70" customFormat="1">
      <c r="A253" s="143">
        <v>242</v>
      </c>
      <c r="B253" s="144"/>
      <c r="C253" s="146"/>
      <c r="D253" s="16" t="str">
        <f t="shared" si="12"/>
        <v/>
      </c>
      <c r="E253" s="143"/>
      <c r="G253" s="71"/>
      <c r="H253" s="64"/>
      <c r="I253"/>
      <c r="J253" s="64"/>
      <c r="K253" s="64"/>
      <c r="L253" s="64"/>
      <c r="M253" s="64"/>
      <c r="N253" s="64"/>
      <c r="O253" s="64"/>
      <c r="P253" s="64"/>
      <c r="Q253" s="64"/>
    </row>
    <row r="254" spans="1:17" s="70" customFormat="1">
      <c r="A254" s="143">
        <v>243</v>
      </c>
      <c r="B254" s="144"/>
      <c r="C254" s="146"/>
      <c r="D254" s="16" t="str">
        <f t="shared" si="12"/>
        <v/>
      </c>
      <c r="E254" s="143"/>
      <c r="G254" s="71"/>
      <c r="H254" s="64"/>
      <c r="I254"/>
      <c r="J254" s="64"/>
      <c r="K254" s="64"/>
      <c r="L254" s="64"/>
      <c r="M254" s="64"/>
      <c r="N254" s="64"/>
      <c r="O254" s="64"/>
      <c r="P254" s="64"/>
      <c r="Q254" s="64"/>
    </row>
    <row r="255" spans="1:17" s="70" customFormat="1">
      <c r="A255" s="143">
        <v>244</v>
      </c>
      <c r="B255" s="144"/>
      <c r="C255" s="146"/>
      <c r="D255" s="16" t="str">
        <f t="shared" si="12"/>
        <v/>
      </c>
      <c r="E255" s="143"/>
      <c r="G255" s="71"/>
      <c r="H255" s="64"/>
      <c r="I255"/>
      <c r="J255" s="64"/>
      <c r="K255" s="64"/>
      <c r="L255" s="64"/>
      <c r="M255" s="64"/>
      <c r="N255" s="64"/>
      <c r="O255" s="64"/>
      <c r="P255" s="64"/>
      <c r="Q255" s="64"/>
    </row>
    <row r="256" spans="1:17" s="70" customFormat="1">
      <c r="A256" s="143">
        <v>245</v>
      </c>
      <c r="B256" s="144"/>
      <c r="C256" s="146"/>
      <c r="D256" s="16" t="str">
        <f t="shared" si="12"/>
        <v/>
      </c>
      <c r="E256" s="143"/>
      <c r="G256" s="71"/>
      <c r="H256" s="64"/>
      <c r="I256"/>
      <c r="J256" s="64"/>
      <c r="K256" s="64"/>
      <c r="L256" s="64"/>
      <c r="M256" s="64"/>
      <c r="N256" s="64"/>
      <c r="O256" s="64"/>
      <c r="P256" s="64"/>
      <c r="Q256" s="64"/>
    </row>
    <row r="257" spans="1:17" s="70" customFormat="1">
      <c r="A257" s="143">
        <v>246</v>
      </c>
      <c r="B257" s="144"/>
      <c r="C257" s="146"/>
      <c r="D257" s="16" t="str">
        <f t="shared" si="12"/>
        <v/>
      </c>
      <c r="E257" s="143"/>
      <c r="G257" s="71"/>
      <c r="H257" s="64"/>
      <c r="I257"/>
      <c r="J257" s="64"/>
      <c r="K257" s="64"/>
      <c r="L257" s="64"/>
      <c r="M257" s="64"/>
      <c r="N257" s="64"/>
      <c r="O257" s="64"/>
      <c r="P257" s="64"/>
      <c r="Q257" s="64"/>
    </row>
    <row r="258" spans="1:17" s="70" customFormat="1">
      <c r="A258" s="143">
        <v>247</v>
      </c>
      <c r="B258" s="144"/>
      <c r="C258" s="146"/>
      <c r="D258" s="16" t="str">
        <f t="shared" si="12"/>
        <v/>
      </c>
      <c r="E258" s="143"/>
      <c r="G258" s="71"/>
      <c r="H258" s="64"/>
      <c r="I258"/>
      <c r="J258" s="64"/>
      <c r="K258" s="64"/>
      <c r="L258" s="64"/>
      <c r="M258" s="64"/>
      <c r="N258" s="64"/>
      <c r="O258" s="64"/>
      <c r="P258" s="64"/>
      <c r="Q258" s="64"/>
    </row>
    <row r="259" spans="1:17" s="70" customFormat="1">
      <c r="A259" s="143">
        <v>248</v>
      </c>
      <c r="B259" s="144"/>
      <c r="C259" s="146"/>
      <c r="D259" s="16" t="str">
        <f t="shared" si="12"/>
        <v/>
      </c>
      <c r="E259" s="143"/>
      <c r="G259" s="71"/>
      <c r="H259" s="64"/>
      <c r="I259"/>
      <c r="J259" s="64"/>
      <c r="K259" s="64"/>
      <c r="L259" s="64"/>
      <c r="M259" s="64"/>
      <c r="N259" s="64"/>
      <c r="O259" s="64"/>
      <c r="P259" s="64"/>
      <c r="Q259" s="64"/>
    </row>
    <row r="260" spans="1:17" s="70" customFormat="1">
      <c r="A260" s="143">
        <v>249</v>
      </c>
      <c r="B260" s="144"/>
      <c r="C260" s="146"/>
      <c r="D260" s="16" t="str">
        <f t="shared" si="12"/>
        <v/>
      </c>
      <c r="E260" s="143"/>
      <c r="G260" s="71"/>
      <c r="H260" s="64"/>
      <c r="I260"/>
      <c r="J260" s="64"/>
      <c r="K260" s="64"/>
      <c r="L260" s="64"/>
      <c r="M260" s="64"/>
      <c r="N260" s="64"/>
      <c r="O260" s="64"/>
      <c r="P260" s="64"/>
      <c r="Q260" s="64"/>
    </row>
    <row r="261" spans="1:17" s="70" customFormat="1">
      <c r="A261" s="143">
        <v>250</v>
      </c>
      <c r="B261" s="144"/>
      <c r="C261" s="146"/>
      <c r="D261" s="16" t="str">
        <f t="shared" si="12"/>
        <v/>
      </c>
      <c r="E261" s="143"/>
      <c r="G261" s="71"/>
      <c r="H261" s="64"/>
      <c r="I261"/>
      <c r="J261" s="64"/>
      <c r="K261" s="64"/>
      <c r="L261" s="64"/>
      <c r="M261" s="64"/>
      <c r="N261" s="64"/>
      <c r="O261" s="64"/>
      <c r="P261" s="64"/>
      <c r="Q261" s="64"/>
    </row>
  </sheetData>
  <sheetProtection algorithmName="SHA-512" hashValue="Qv50VZK/YEVeFcW3DJzv039NiqgIUu1/XOAiWAomjGK992Ek9t+4s8rmkaJ/f21tjsFUtcpsm514YHMyeeVLeg==" saltValue="sCg8NKKwxo7DZs3JyZK27w==" spinCount="100000" sheet="1" objects="1" scenarios="1"/>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K259"/>
  <sheetViews>
    <sheetView topLeftCell="A4" zoomScaleNormal="100" workbookViewId="0">
      <selection activeCell="B10" sqref="B10"/>
    </sheetView>
  </sheetViews>
  <sheetFormatPr defaultColWidth="9.109375" defaultRowHeight="15.6"/>
  <cols>
    <col min="1" max="1" width="5.6640625" style="60" customWidth="1"/>
    <col min="2" max="2" width="36.6640625" style="64" customWidth="1"/>
    <col min="3" max="3" width="38.44140625" style="64"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D1" s="393"/>
      <c r="F1" s="61"/>
      <c r="G1" s="63"/>
      <c r="H1" s="62"/>
      <c r="I1" s="289"/>
    </row>
    <row r="2" spans="1:10" s="60" customFormat="1">
      <c r="A2" s="346" t="str">
        <f>IF(ISBLANK(facultate), IF(ISBLANK(departament),"","Departament " &amp; departament), "Facultatea " &amp; facultate)</f>
        <v>Facultatea Inginerie din Hunedoara</v>
      </c>
      <c r="D2" s="393"/>
      <c r="F2" s="61"/>
      <c r="G2" s="63"/>
      <c r="H2" s="62"/>
      <c r="I2" s="289"/>
    </row>
    <row r="3" spans="1:10" s="60" customFormat="1">
      <c r="A3" s="346" t="str">
        <f>IF(ISBLANK(departament),"","Departamentul " &amp; departament)</f>
        <v>Departamentul Inginerie și Management din Hunedoara</v>
      </c>
      <c r="D3" s="393"/>
      <c r="F3" s="61"/>
      <c r="G3" s="63"/>
      <c r="H3" s="62"/>
      <c r="I3" s="289"/>
    </row>
    <row r="4" spans="1:10">
      <c r="A4" s="540" t="s">
        <v>906</v>
      </c>
      <c r="B4" s="540"/>
      <c r="C4" s="540"/>
      <c r="D4" s="540"/>
      <c r="E4" s="540"/>
      <c r="F4" s="540"/>
      <c r="G4" s="540"/>
      <c r="H4" s="226"/>
      <c r="I4" s="291"/>
    </row>
    <row r="5" spans="1:10">
      <c r="A5" s="546" t="s">
        <v>1026</v>
      </c>
      <c r="B5" s="540"/>
      <c r="C5" s="540"/>
      <c r="D5" s="540"/>
      <c r="E5" s="540"/>
      <c r="F5" s="540"/>
      <c r="G5" s="540"/>
      <c r="H5" s="226"/>
    </row>
    <row r="6" spans="1:10" ht="13.5" customHeight="1">
      <c r="G6" s="347" t="str">
        <f>CONCATENATE(functie," ",nume_candidat)</f>
        <v>Profesor Socalici Ana Virginia</v>
      </c>
    </row>
    <row r="7" spans="1:10" s="33" customFormat="1" ht="15.75" customHeight="1">
      <c r="A7" s="537" t="s">
        <v>338</v>
      </c>
      <c r="B7" s="537" t="s">
        <v>0</v>
      </c>
      <c r="C7" s="537" t="s">
        <v>1</v>
      </c>
      <c r="D7" s="537" t="s">
        <v>1027</v>
      </c>
      <c r="E7" s="537" t="s">
        <v>907</v>
      </c>
      <c r="F7" s="537" t="s">
        <v>2</v>
      </c>
      <c r="G7" s="538" t="s">
        <v>544</v>
      </c>
      <c r="H7" s="217" t="s">
        <v>4</v>
      </c>
      <c r="I7" s="544" t="s">
        <v>541</v>
      </c>
      <c r="J7" s="547" t="s">
        <v>551</v>
      </c>
    </row>
    <row r="8" spans="1:10" s="33" customFormat="1" ht="31.2">
      <c r="A8" s="537"/>
      <c r="B8" s="537"/>
      <c r="C8" s="537"/>
      <c r="D8" s="537"/>
      <c r="E8" s="537"/>
      <c r="F8" s="537"/>
      <c r="G8" s="539"/>
      <c r="H8" s="348" t="str">
        <f>CONCATENATE("ultimii                                  ",durata_evaluare," ani")</f>
        <v>ultimii                                  5 ani</v>
      </c>
      <c r="I8" s="544"/>
      <c r="J8" s="547"/>
    </row>
    <row r="9" spans="1:10" s="33" customFormat="1">
      <c r="A9" s="88"/>
      <c r="B9" s="65"/>
      <c r="C9" s="65"/>
      <c r="D9" s="65"/>
      <c r="E9" s="65"/>
      <c r="F9" s="162"/>
      <c r="G9" s="148">
        <f>SUMIF(G10:G1010,"&gt;0")</f>
        <v>1540</v>
      </c>
      <c r="H9" s="4">
        <f>SUMIF(H10:H1259,"&gt;0")</f>
        <v>8</v>
      </c>
      <c r="I9" s="298"/>
      <c r="J9" s="304"/>
    </row>
    <row r="10" spans="1:10" s="79" customFormat="1" ht="93.6">
      <c r="A10" s="37">
        <v>1</v>
      </c>
      <c r="B10" s="7" t="s">
        <v>1493</v>
      </c>
      <c r="C10" s="7" t="s">
        <v>1355</v>
      </c>
      <c r="D10" s="13" t="s">
        <v>1356</v>
      </c>
      <c r="E10" s="13" t="s">
        <v>912</v>
      </c>
      <c r="F10" s="220">
        <v>2019</v>
      </c>
      <c r="G10" s="16">
        <f>IF(OR($B10="",$C10="",$D10="",$F10&lt;an_initial,$F10&gt;an_final,$I10=FALSE),"",(HLOOKUP(E10,ii11punctaje,2,FALSE))*VLOOKUP(J10,Coef!$E$2:$F$17,2,FALSE))</f>
        <v>70</v>
      </c>
      <c r="H10" s="58">
        <f t="shared" ref="H10:H73" si="0">IF(OR($B10="",$C10="",$D10="",$F10&gt;an_final,$I10=FALSE),"",IF($F10&gt;=an_initial,1,""))</f>
        <v>1</v>
      </c>
      <c r="I10" s="349" t="b">
        <f t="shared" ref="I10:I73" si="1">IF(nume_candidat="",FALSE,ISNUMBER(SEARCH(nume_candidat,$B10)))</f>
        <v>1</v>
      </c>
      <c r="J10" s="357">
        <f t="shared" ref="J10:J41" si="2">LEN(B10)-LEN(SUBSTITUTE(B10,",",""))+1</f>
        <v>4</v>
      </c>
    </row>
    <row r="11" spans="1:10" s="33" customFormat="1" ht="46.8">
      <c r="A11" s="37">
        <v>2</v>
      </c>
      <c r="B11" s="7" t="s">
        <v>1494</v>
      </c>
      <c r="C11" s="7" t="s">
        <v>1357</v>
      </c>
      <c r="D11" s="380" t="s">
        <v>1358</v>
      </c>
      <c r="E11" s="7" t="s">
        <v>911</v>
      </c>
      <c r="F11" s="220">
        <v>2019</v>
      </c>
      <c r="G11" s="16">
        <f>IF(OR($B11="",$C11="",$D11="",$F11&lt;an_initial,$F11&gt;an_final,$I11=FALSE),"",(HLOOKUP(E11,ii11punctaje,2,FALSE))*VLOOKUP(J11,Coef!$E$2:$F$17,2,FALSE))</f>
        <v>210</v>
      </c>
      <c r="H11" s="58">
        <f>IF(OR($B11="",$C11="",$D11="",$F11&gt;an_final,$I11=FALSE),"",IF($F11&gt;=an_initial,1,""))</f>
        <v>1</v>
      </c>
      <c r="I11" s="349" t="b">
        <f t="shared" si="1"/>
        <v>1</v>
      </c>
      <c r="J11" s="357">
        <f t="shared" si="2"/>
        <v>4</v>
      </c>
    </row>
    <row r="12" spans="1:10" s="33" customFormat="1" ht="46.8">
      <c r="A12" s="37">
        <v>3</v>
      </c>
      <c r="B12" s="6" t="s">
        <v>1495</v>
      </c>
      <c r="C12" s="7" t="s">
        <v>1359</v>
      </c>
      <c r="D12" s="380" t="s">
        <v>1360</v>
      </c>
      <c r="E12" s="196" t="s">
        <v>911</v>
      </c>
      <c r="F12" s="220">
        <v>2017</v>
      </c>
      <c r="G12" s="16">
        <f>IF(OR($B12="",$C12="",$D12="",$F12&lt;an_initial,$F12&gt;an_final,$I12=FALSE),"",(HLOOKUP(E12,ii11punctaje,2,FALSE))*VLOOKUP(J12,Coef!$E$2:$F$17,2,FALSE))</f>
        <v>210</v>
      </c>
      <c r="H12" s="58">
        <f>IF(OR($B12="",$C12="",$D12="",$F12&gt;an_final,$I12=FALSE),"",IF($F12&gt;=an_initial,1,""))</f>
        <v>1</v>
      </c>
      <c r="I12" s="349" t="b">
        <f t="shared" si="1"/>
        <v>1</v>
      </c>
      <c r="J12" s="357">
        <f t="shared" si="2"/>
        <v>4</v>
      </c>
    </row>
    <row r="13" spans="1:10" s="33" customFormat="1" ht="46.8">
      <c r="A13" s="37">
        <v>4</v>
      </c>
      <c r="B13" s="6" t="s">
        <v>1496</v>
      </c>
      <c r="C13" s="6" t="s">
        <v>1361</v>
      </c>
      <c r="D13" s="380" t="s">
        <v>1362</v>
      </c>
      <c r="E13" s="6" t="s">
        <v>911</v>
      </c>
      <c r="F13" s="217">
        <v>2017</v>
      </c>
      <c r="G13" s="16">
        <f>IF(OR($B13="",$C13="",$D13="",$F13&lt;an_initial,$F13&gt;an_final,$I13=FALSE),"",(HLOOKUP(E13,ii11punctaje,2,FALSE))*VLOOKUP(J13,Coef!$E$2:$F$17,2,FALSE))</f>
        <v>180</v>
      </c>
      <c r="H13" s="58">
        <f t="shared" si="0"/>
        <v>1</v>
      </c>
      <c r="I13" s="349" t="b">
        <f t="shared" si="1"/>
        <v>1</v>
      </c>
      <c r="J13" s="357">
        <f t="shared" si="2"/>
        <v>5</v>
      </c>
    </row>
    <row r="14" spans="1:10" s="33" customFormat="1" ht="78">
      <c r="A14" s="37">
        <v>5</v>
      </c>
      <c r="B14" s="380" t="s">
        <v>1497</v>
      </c>
      <c r="C14" s="380" t="s">
        <v>1363</v>
      </c>
      <c r="D14" s="13" t="s">
        <v>1364</v>
      </c>
      <c r="E14" s="6" t="s">
        <v>911</v>
      </c>
      <c r="F14" s="217">
        <v>2016</v>
      </c>
      <c r="G14" s="16">
        <f>IF(OR($B14="",$C14="",$D14="",$F14&lt;an_initial,$F14&gt;an_final,$I14=FALSE),"",(HLOOKUP(E14,ii11punctaje,2,FALSE))*VLOOKUP(J14,Coef!$E$2:$F$17,2,FALSE))</f>
        <v>210</v>
      </c>
      <c r="H14" s="58">
        <f t="shared" si="0"/>
        <v>1</v>
      </c>
      <c r="I14" s="349" t="b">
        <f t="shared" si="1"/>
        <v>1</v>
      </c>
      <c r="J14" s="357">
        <f t="shared" si="2"/>
        <v>4</v>
      </c>
    </row>
    <row r="15" spans="1:10" s="33" customFormat="1" ht="46.8">
      <c r="A15" s="37">
        <v>6</v>
      </c>
      <c r="B15" s="380" t="s">
        <v>1498</v>
      </c>
      <c r="C15" s="380" t="s">
        <v>1365</v>
      </c>
      <c r="D15" s="13" t="s">
        <v>1366</v>
      </c>
      <c r="E15" s="6" t="s">
        <v>911</v>
      </c>
      <c r="F15" s="217">
        <v>2016</v>
      </c>
      <c r="G15" s="16">
        <f>IF(OR($B15="",$C15="",$D15="",$F15&lt;an_initial,$F15&gt;an_final,$I15=FALSE),"",(HLOOKUP(E15,ii11punctaje,2,FALSE))*VLOOKUP(J15,Coef!$E$2:$F$17,2,FALSE))</f>
        <v>210</v>
      </c>
      <c r="H15" s="58">
        <f t="shared" si="0"/>
        <v>1</v>
      </c>
      <c r="I15" s="349" t="b">
        <f t="shared" si="1"/>
        <v>1</v>
      </c>
      <c r="J15" s="357">
        <f t="shared" si="2"/>
        <v>4</v>
      </c>
    </row>
    <row r="16" spans="1:10" s="33" customFormat="1" ht="46.8">
      <c r="A16" s="37">
        <v>7</v>
      </c>
      <c r="B16" s="6" t="s">
        <v>1499</v>
      </c>
      <c r="C16" s="380" t="s">
        <v>1367</v>
      </c>
      <c r="D16" s="6" t="s">
        <v>1368</v>
      </c>
      <c r="E16" s="6" t="s">
        <v>911</v>
      </c>
      <c r="F16" s="217">
        <v>2016</v>
      </c>
      <c r="G16" s="16">
        <f>IF(OR($B16="",$C16="",$D16="",$F16&lt;an_initial,$F16&gt;an_final,$I16=FALSE),"",(HLOOKUP(E16,ii11punctaje,2,FALSE))*VLOOKUP(J16,Coef!$E$2:$F$17,2,FALSE))</f>
        <v>210</v>
      </c>
      <c r="H16" s="58">
        <f t="shared" si="0"/>
        <v>1</v>
      </c>
      <c r="I16" s="349" t="b">
        <f t="shared" si="1"/>
        <v>1</v>
      </c>
      <c r="J16" s="357">
        <f t="shared" si="2"/>
        <v>4</v>
      </c>
    </row>
    <row r="17" spans="1:10" s="33" customFormat="1" ht="46.8">
      <c r="A17" s="37">
        <v>8</v>
      </c>
      <c r="B17" s="6" t="s">
        <v>1500</v>
      </c>
      <c r="C17" s="6" t="s">
        <v>1369</v>
      </c>
      <c r="D17" s="6" t="s">
        <v>1370</v>
      </c>
      <c r="E17" s="6" t="s">
        <v>911</v>
      </c>
      <c r="F17" s="217">
        <v>2016</v>
      </c>
      <c r="G17" s="16">
        <f>IF(OR($B17="",$C17="",$D17="",$F17&lt;an_initial,$F17&gt;an_final,$I17=FALSE),"",(HLOOKUP(E17,ii11punctaje,2,FALSE))*VLOOKUP(J17,Coef!$E$2:$F$17,2,FALSE))</f>
        <v>240</v>
      </c>
      <c r="H17" s="58">
        <f t="shared" si="0"/>
        <v>1</v>
      </c>
      <c r="I17" s="349" t="b">
        <f t="shared" si="1"/>
        <v>1</v>
      </c>
      <c r="J17" s="357">
        <f t="shared" si="2"/>
        <v>3</v>
      </c>
    </row>
    <row r="18" spans="1:10" s="33" customFormat="1">
      <c r="A18" s="37">
        <v>9</v>
      </c>
      <c r="B18" s="6"/>
      <c r="C18" s="6"/>
      <c r="D18" s="6"/>
      <c r="E18" s="6"/>
      <c r="F18" s="217"/>
      <c r="G18" s="16" t="str">
        <f>IF(OR($B18="",$C18="",$D18="",$F18&lt;an_initial,$F18&gt;an_final,$I18=FALSE),"",(HLOOKUP(E18,ii11punctaje,2,FALSE))*VLOOKUP(J18,Coef!$E$2:$F$17,2,FALSE))</f>
        <v/>
      </c>
      <c r="H18" s="58" t="str">
        <f t="shared" si="0"/>
        <v/>
      </c>
      <c r="I18" s="349" t="b">
        <f t="shared" si="1"/>
        <v>0</v>
      </c>
      <c r="J18" s="357">
        <f t="shared" si="2"/>
        <v>1</v>
      </c>
    </row>
    <row r="19" spans="1:10" s="33" customFormat="1">
      <c r="A19" s="37">
        <v>10</v>
      </c>
      <c r="B19" s="6"/>
      <c r="C19" s="11"/>
      <c r="D19" s="6"/>
      <c r="E19" s="6"/>
      <c r="F19" s="217"/>
      <c r="G19" s="16" t="str">
        <f>IF(OR($B19="",$C19="",$D19="",$F19&lt;an_initial,$F19&gt;an_final,$I19=FALSE),"",(HLOOKUP(E19,ii11punctaje,2,FALSE))*VLOOKUP(J19,Coef!$E$2:$F$17,2,FALSE))</f>
        <v/>
      </c>
      <c r="H19" s="58" t="str">
        <f t="shared" si="0"/>
        <v/>
      </c>
      <c r="I19" s="349" t="b">
        <f t="shared" si="1"/>
        <v>0</v>
      </c>
      <c r="J19" s="357">
        <f t="shared" si="2"/>
        <v>1</v>
      </c>
    </row>
    <row r="20" spans="1:10" s="33" customFormat="1">
      <c r="A20" s="37">
        <v>11</v>
      </c>
      <c r="B20" s="6"/>
      <c r="C20" s="6"/>
      <c r="D20" s="6"/>
      <c r="E20" s="6"/>
      <c r="F20" s="217"/>
      <c r="G20" s="16" t="str">
        <f>IF(OR($B20="",$C20="",$D20="",$F20&lt;an_initial,$F20&gt;an_final,$I20=FALSE),"",(HLOOKUP(E20,ii11punctaje,2,FALSE))*VLOOKUP(J20,Coef!$E$2:$F$17,2,FALSE))</f>
        <v/>
      </c>
      <c r="H20" s="58" t="str">
        <f t="shared" si="0"/>
        <v/>
      </c>
      <c r="I20" s="349" t="b">
        <f t="shared" si="1"/>
        <v>0</v>
      </c>
      <c r="J20" s="357">
        <f t="shared" si="2"/>
        <v>1</v>
      </c>
    </row>
    <row r="21" spans="1:10" s="33" customFormat="1">
      <c r="A21" s="37">
        <v>12</v>
      </c>
      <c r="B21" s="6"/>
      <c r="C21" s="6"/>
      <c r="D21" s="6"/>
      <c r="E21" s="6"/>
      <c r="F21" s="217"/>
      <c r="G21" s="16" t="str">
        <f>IF(OR($B21="",$C21="",$D21="",$F21&lt;an_initial,$F21&gt;an_final,$I21=FALSE),"",(HLOOKUP(E21,ii11punctaje,2,FALSE))*VLOOKUP(J21,Coef!$E$2:$F$17,2,FALSE))</f>
        <v/>
      </c>
      <c r="H21" s="58" t="str">
        <f t="shared" si="0"/>
        <v/>
      </c>
      <c r="I21" s="349" t="b">
        <f t="shared" si="1"/>
        <v>0</v>
      </c>
      <c r="J21" s="357">
        <f t="shared" si="2"/>
        <v>1</v>
      </c>
    </row>
    <row r="22" spans="1:10" s="33" customFormat="1">
      <c r="A22" s="37">
        <v>13</v>
      </c>
      <c r="B22" s="6"/>
      <c r="C22" s="6"/>
      <c r="D22" s="6"/>
      <c r="E22" s="6"/>
      <c r="F22" s="217"/>
      <c r="G22" s="16" t="str">
        <f>IF(OR($B22="",$C22="",$D22="",$F22&lt;an_initial,$F22&gt;an_final,$I22=FALSE),"",(HLOOKUP(E22,ii11punctaje,2,FALSE))*VLOOKUP(J22,Coef!$E$2:$F$17,2,FALSE))</f>
        <v/>
      </c>
      <c r="H22" s="58" t="str">
        <f t="shared" si="0"/>
        <v/>
      </c>
      <c r="I22" s="349" t="b">
        <f t="shared" si="1"/>
        <v>0</v>
      </c>
      <c r="J22" s="357">
        <f t="shared" si="2"/>
        <v>1</v>
      </c>
    </row>
    <row r="23" spans="1:10" s="33" customFormat="1">
      <c r="A23" s="37">
        <v>14</v>
      </c>
      <c r="B23" s="6"/>
      <c r="C23" s="6"/>
      <c r="D23" s="6"/>
      <c r="E23" s="6"/>
      <c r="F23" s="217"/>
      <c r="G23" s="16" t="str">
        <f>IF(OR($B23="",$C23="",$D23="",$F23&lt;an_initial,$F23&gt;an_final,$I23=FALSE),"",(HLOOKUP(E23,ii11punctaje,2,FALSE))*VLOOKUP(J23,Coef!$E$2:$F$17,2,FALSE))</f>
        <v/>
      </c>
      <c r="H23" s="58" t="str">
        <f t="shared" si="0"/>
        <v/>
      </c>
      <c r="I23" s="349" t="b">
        <f t="shared" si="1"/>
        <v>0</v>
      </c>
      <c r="J23" s="357">
        <f t="shared" si="2"/>
        <v>1</v>
      </c>
    </row>
    <row r="24" spans="1:10" s="33" customFormat="1">
      <c r="A24" s="37">
        <v>15</v>
      </c>
      <c r="B24" s="6"/>
      <c r="C24" s="6"/>
      <c r="D24" s="6"/>
      <c r="E24" s="6"/>
      <c r="F24" s="217"/>
      <c r="G24" s="16" t="str">
        <f>IF(OR($B24="",$C24="",$D24="",$F24&lt;an_initial,$F24&gt;an_final,$I24=FALSE),"",(HLOOKUP(E24,ii11punctaje,2,FALSE))*VLOOKUP(J24,Coef!$E$2:$F$17,2,FALSE))</f>
        <v/>
      </c>
      <c r="H24" s="58" t="str">
        <f t="shared" si="0"/>
        <v/>
      </c>
      <c r="I24" s="349" t="b">
        <f t="shared" si="1"/>
        <v>0</v>
      </c>
      <c r="J24" s="357">
        <f t="shared" si="2"/>
        <v>1</v>
      </c>
    </row>
    <row r="25" spans="1:10" s="33" customFormat="1">
      <c r="A25" s="37">
        <v>16</v>
      </c>
      <c r="B25" s="6"/>
      <c r="C25" s="6"/>
      <c r="D25" s="6"/>
      <c r="E25" s="6"/>
      <c r="F25" s="217"/>
      <c r="G25" s="16" t="str">
        <f>IF(OR($B25="",$C25="",$D25="",$F25&lt;an_initial,$F25&gt;an_final,$I25=FALSE),"",(HLOOKUP(E25,ii11punctaje,2,FALSE))*VLOOKUP(J25,Coef!$E$2:$F$17,2,FALSE))</f>
        <v/>
      </c>
      <c r="H25" s="58" t="str">
        <f t="shared" si="0"/>
        <v/>
      </c>
      <c r="I25" s="349" t="b">
        <f t="shared" si="1"/>
        <v>0</v>
      </c>
      <c r="J25" s="357">
        <f t="shared" si="2"/>
        <v>1</v>
      </c>
    </row>
    <row r="26" spans="1:10" s="33" customFormat="1">
      <c r="A26" s="37">
        <v>17</v>
      </c>
      <c r="B26" s="6"/>
      <c r="C26" s="6"/>
      <c r="D26" s="6"/>
      <c r="E26" s="6"/>
      <c r="F26" s="217"/>
      <c r="G26" s="16" t="str">
        <f>IF(OR($B26="",$C26="",$D26="",$F26&lt;an_initial,$F26&gt;an_final,$I26=FALSE),"",(HLOOKUP(E26,ii11punctaje,2,FALSE))*VLOOKUP(J26,Coef!$E$2:$F$17,2,FALSE))</f>
        <v/>
      </c>
      <c r="H26" s="58" t="str">
        <f t="shared" si="0"/>
        <v/>
      </c>
      <c r="I26" s="349" t="b">
        <f t="shared" si="1"/>
        <v>0</v>
      </c>
      <c r="J26" s="357">
        <f t="shared" si="2"/>
        <v>1</v>
      </c>
    </row>
    <row r="27" spans="1:10" s="33" customFormat="1">
      <c r="A27" s="37">
        <v>18</v>
      </c>
      <c r="B27" s="6"/>
      <c r="C27" s="6"/>
      <c r="D27" s="6"/>
      <c r="E27" s="6"/>
      <c r="F27" s="217"/>
      <c r="G27" s="16" t="str">
        <f>IF(OR($B27="",$C27="",$D27="",$F27&lt;an_initial,$F27&gt;an_final,$I27=FALSE),"",(HLOOKUP(E27,ii11punctaje,2,FALSE))*VLOOKUP(J27,Coef!$E$2:$F$17,2,FALSE))</f>
        <v/>
      </c>
      <c r="H27" s="58" t="str">
        <f t="shared" si="0"/>
        <v/>
      </c>
      <c r="I27" s="349" t="b">
        <f t="shared" si="1"/>
        <v>0</v>
      </c>
      <c r="J27" s="357">
        <f t="shared" si="2"/>
        <v>1</v>
      </c>
    </row>
    <row r="28" spans="1:10" s="33" customFormat="1">
      <c r="A28" s="37">
        <v>19</v>
      </c>
      <c r="B28" s="6"/>
      <c r="C28" s="6"/>
      <c r="D28" s="6"/>
      <c r="E28" s="6"/>
      <c r="F28" s="217"/>
      <c r="G28" s="16" t="str">
        <f>IF(OR($B28="",$C28="",$D28="",$F28&lt;an_initial,$F28&gt;an_final,$I28=FALSE),"",(HLOOKUP(E28,ii11punctaje,2,FALSE))*VLOOKUP(J28,Coef!$E$2:$F$17,2,FALSE))</f>
        <v/>
      </c>
      <c r="H28" s="58" t="str">
        <f t="shared" si="0"/>
        <v/>
      </c>
      <c r="I28" s="349" t="b">
        <f t="shared" si="1"/>
        <v>0</v>
      </c>
      <c r="J28" s="357">
        <f t="shared" si="2"/>
        <v>1</v>
      </c>
    </row>
    <row r="29" spans="1:10" s="33" customFormat="1">
      <c r="A29" s="37">
        <v>20</v>
      </c>
      <c r="B29" s="6"/>
      <c r="C29" s="6"/>
      <c r="D29" s="6"/>
      <c r="E29" s="6"/>
      <c r="F29" s="217"/>
      <c r="G29" s="16" t="str">
        <f>IF(OR($B29="",$C29="",$D29="",$F29&lt;an_initial,$F29&gt;an_final,$I29=FALSE),"",(HLOOKUP(E29,ii11punctaje,2,FALSE))*VLOOKUP(J29,Coef!$E$2:$F$17,2,FALSE))</f>
        <v/>
      </c>
      <c r="H29" s="58" t="str">
        <f t="shared" si="0"/>
        <v/>
      </c>
      <c r="I29" s="349" t="b">
        <f t="shared" si="1"/>
        <v>0</v>
      </c>
      <c r="J29" s="357">
        <f t="shared" si="2"/>
        <v>1</v>
      </c>
    </row>
    <row r="30" spans="1:10" s="33" customFormat="1">
      <c r="A30" s="37">
        <v>21</v>
      </c>
      <c r="B30" s="6"/>
      <c r="C30" s="6"/>
      <c r="D30" s="6"/>
      <c r="E30" s="6"/>
      <c r="F30" s="217"/>
      <c r="G30" s="16" t="str">
        <f>IF(OR($B30="",$C30="",$D30="",$F30&lt;an_initial,$F30&gt;an_final,$I30=FALSE),"",(HLOOKUP(E30,ii11punctaje,2,FALSE))*VLOOKUP(J30,Coef!$E$2:$F$17,2,FALSE))</f>
        <v/>
      </c>
      <c r="H30" s="58" t="str">
        <f t="shared" si="0"/>
        <v/>
      </c>
      <c r="I30" s="349" t="b">
        <f t="shared" si="1"/>
        <v>0</v>
      </c>
      <c r="J30" s="357">
        <f t="shared" si="2"/>
        <v>1</v>
      </c>
    </row>
    <row r="31" spans="1:10" s="33" customFormat="1">
      <c r="A31" s="37">
        <v>22</v>
      </c>
      <c r="B31" s="6"/>
      <c r="C31" s="6"/>
      <c r="D31" s="6"/>
      <c r="E31" s="6"/>
      <c r="F31" s="217"/>
      <c r="G31" s="16" t="str">
        <f>IF(OR($B31="",$C31="",$D31="",$F31&lt;an_initial,$F31&gt;an_final,$I31=FALSE),"",(HLOOKUP(E31,ii11punctaje,2,FALSE))*VLOOKUP(J31,Coef!$E$2:$F$17,2,FALSE))</f>
        <v/>
      </c>
      <c r="H31" s="58" t="str">
        <f t="shared" si="0"/>
        <v/>
      </c>
      <c r="I31" s="349" t="b">
        <f t="shared" si="1"/>
        <v>0</v>
      </c>
      <c r="J31" s="357">
        <f t="shared" si="2"/>
        <v>1</v>
      </c>
    </row>
    <row r="32" spans="1:10" s="33" customFormat="1">
      <c r="A32" s="37">
        <v>23</v>
      </c>
      <c r="B32" s="6"/>
      <c r="C32" s="6"/>
      <c r="D32" s="6"/>
      <c r="E32" s="6"/>
      <c r="F32" s="217"/>
      <c r="G32" s="16" t="str">
        <f>IF(OR($B32="",$C32="",$D32="",$F32&lt;an_initial,$F32&gt;an_final,$I32=FALSE),"",(HLOOKUP(E32,ii11punctaje,2,FALSE))*VLOOKUP(J32,Coef!$E$2:$F$17,2,FALSE))</f>
        <v/>
      </c>
      <c r="H32" s="58" t="str">
        <f t="shared" si="0"/>
        <v/>
      </c>
      <c r="I32" s="349" t="b">
        <f t="shared" si="1"/>
        <v>0</v>
      </c>
      <c r="J32" s="357">
        <f t="shared" si="2"/>
        <v>1</v>
      </c>
    </row>
    <row r="33" spans="1:10" s="33" customFormat="1">
      <c r="A33" s="37">
        <v>24</v>
      </c>
      <c r="B33" s="6"/>
      <c r="C33" s="6"/>
      <c r="D33" s="6"/>
      <c r="E33" s="6"/>
      <c r="F33" s="217"/>
      <c r="G33" s="16" t="str">
        <f>IF(OR($B33="",$C33="",$D33="",$F33&lt;an_initial,$F33&gt;an_final,$I33=FALSE),"",(HLOOKUP(E33,ii11punctaje,2,FALSE))*VLOOKUP(J33,Coef!$E$2:$F$17,2,FALSE))</f>
        <v/>
      </c>
      <c r="H33" s="58" t="str">
        <f t="shared" si="0"/>
        <v/>
      </c>
      <c r="I33" s="349" t="b">
        <f t="shared" si="1"/>
        <v>0</v>
      </c>
      <c r="J33" s="357">
        <f t="shared" si="2"/>
        <v>1</v>
      </c>
    </row>
    <row r="34" spans="1:10" s="33" customFormat="1">
      <c r="A34" s="37">
        <v>25</v>
      </c>
      <c r="B34" s="6"/>
      <c r="C34" s="6"/>
      <c r="D34" s="6"/>
      <c r="E34" s="6"/>
      <c r="F34" s="217"/>
      <c r="G34" s="16" t="str">
        <f>IF(OR($B34="",$C34="",$D34="",$F34&lt;an_initial,$F34&gt;an_final,$I34=FALSE),"",(HLOOKUP(E34,ii11punctaje,2,FALSE))*VLOOKUP(J34,Coef!$E$2:$F$17,2,FALSE))</f>
        <v/>
      </c>
      <c r="H34" s="58" t="str">
        <f t="shared" si="0"/>
        <v/>
      </c>
      <c r="I34" s="349" t="b">
        <f t="shared" si="1"/>
        <v>0</v>
      </c>
      <c r="J34" s="357">
        <f t="shared" si="2"/>
        <v>1</v>
      </c>
    </row>
    <row r="35" spans="1:10" s="33" customFormat="1">
      <c r="A35" s="37">
        <v>26</v>
      </c>
      <c r="B35" s="6"/>
      <c r="C35" s="6"/>
      <c r="D35" s="6"/>
      <c r="E35" s="6"/>
      <c r="F35" s="217"/>
      <c r="G35" s="16" t="str">
        <f>IF(OR($B35="",$C35="",$D35="",$F35&lt;an_initial,$F35&gt;an_final,$I35=FALSE),"",(HLOOKUP(E35,ii11punctaje,2,FALSE))*VLOOKUP(J35,Coef!$E$2:$F$17,2,FALSE))</f>
        <v/>
      </c>
      <c r="H35" s="58" t="str">
        <f t="shared" si="0"/>
        <v/>
      </c>
      <c r="I35" s="349" t="b">
        <f t="shared" si="1"/>
        <v>0</v>
      </c>
      <c r="J35" s="357">
        <f t="shared" si="2"/>
        <v>1</v>
      </c>
    </row>
    <row r="36" spans="1:10" s="33" customFormat="1">
      <c r="A36" s="37">
        <v>27</v>
      </c>
      <c r="B36" s="6"/>
      <c r="C36" s="6"/>
      <c r="D36" s="6"/>
      <c r="E36" s="6"/>
      <c r="F36" s="217"/>
      <c r="G36" s="16" t="str">
        <f>IF(OR($B36="",$C36="",$D36="",$F36&lt;an_initial,$F36&gt;an_final,$I36=FALSE),"",(HLOOKUP(E36,ii11punctaje,2,FALSE))*VLOOKUP(J36,Coef!$E$2:$F$17,2,FALSE))</f>
        <v/>
      </c>
      <c r="H36" s="58" t="str">
        <f t="shared" si="0"/>
        <v/>
      </c>
      <c r="I36" s="349" t="b">
        <f t="shared" si="1"/>
        <v>0</v>
      </c>
      <c r="J36" s="357">
        <f t="shared" si="2"/>
        <v>1</v>
      </c>
    </row>
    <row r="37" spans="1:10" s="33" customFormat="1">
      <c r="A37" s="37">
        <v>28</v>
      </c>
      <c r="B37" s="6"/>
      <c r="C37" s="6"/>
      <c r="D37" s="6"/>
      <c r="E37" s="6"/>
      <c r="F37" s="217"/>
      <c r="G37" s="16" t="str">
        <f>IF(OR($B37="",$C37="",$D37="",$F37&lt;an_initial,$F37&gt;an_final,$I37=FALSE),"",(HLOOKUP(E37,ii11punctaje,2,FALSE))*VLOOKUP(J37,Coef!$E$2:$F$17,2,FALSE))</f>
        <v/>
      </c>
      <c r="H37" s="58" t="str">
        <f t="shared" si="0"/>
        <v/>
      </c>
      <c r="I37" s="349" t="b">
        <f t="shared" si="1"/>
        <v>0</v>
      </c>
      <c r="J37" s="357">
        <f t="shared" si="2"/>
        <v>1</v>
      </c>
    </row>
    <row r="38" spans="1:10" s="33" customFormat="1">
      <c r="A38" s="37">
        <v>29</v>
      </c>
      <c r="B38" s="6"/>
      <c r="C38" s="6"/>
      <c r="D38" s="6"/>
      <c r="E38" s="6"/>
      <c r="F38" s="217"/>
      <c r="G38" s="16" t="str">
        <f>IF(OR($B38="",$C38="",$D38="",$F38&lt;an_initial,$F38&gt;an_final,$I38=FALSE),"",(HLOOKUP(E38,ii11punctaje,2,FALSE))*VLOOKUP(J38,Coef!$E$2:$F$17,2,FALSE))</f>
        <v/>
      </c>
      <c r="H38" s="58" t="str">
        <f t="shared" si="0"/>
        <v/>
      </c>
      <c r="I38" s="349" t="b">
        <f t="shared" si="1"/>
        <v>0</v>
      </c>
      <c r="J38" s="357">
        <f t="shared" si="2"/>
        <v>1</v>
      </c>
    </row>
    <row r="39" spans="1:10" s="33" customFormat="1">
      <c r="A39" s="37">
        <v>30</v>
      </c>
      <c r="B39" s="6"/>
      <c r="C39" s="6"/>
      <c r="D39" s="6"/>
      <c r="E39" s="6"/>
      <c r="F39" s="217"/>
      <c r="G39" s="16" t="str">
        <f>IF(OR($B39="",$C39="",$D39="",$F39&lt;an_initial,$F39&gt;an_final,$I39=FALSE),"",(HLOOKUP(E39,ii11punctaje,2,FALSE))*VLOOKUP(J39,Coef!$E$2:$F$17,2,FALSE))</f>
        <v/>
      </c>
      <c r="H39" s="58" t="str">
        <f t="shared" si="0"/>
        <v/>
      </c>
      <c r="I39" s="349" t="b">
        <f t="shared" si="1"/>
        <v>0</v>
      </c>
      <c r="J39" s="357">
        <f t="shared" si="2"/>
        <v>1</v>
      </c>
    </row>
    <row r="40" spans="1:10" s="33" customFormat="1">
      <c r="A40" s="37">
        <v>31</v>
      </c>
      <c r="B40" s="6"/>
      <c r="C40" s="6"/>
      <c r="D40" s="6"/>
      <c r="E40" s="6"/>
      <c r="F40" s="217"/>
      <c r="G40" s="16" t="str">
        <f>IF(OR($B40="",$C40="",$D40="",$F40&lt;an_initial,$F40&gt;an_final,$I40=FALSE),"",(HLOOKUP(E40,ii11punctaje,2,FALSE))*VLOOKUP(J40,Coef!$E$2:$F$17,2,FALSE))</f>
        <v/>
      </c>
      <c r="H40" s="58" t="str">
        <f t="shared" si="0"/>
        <v/>
      </c>
      <c r="I40" s="349" t="b">
        <f t="shared" si="1"/>
        <v>0</v>
      </c>
      <c r="J40" s="357">
        <f t="shared" si="2"/>
        <v>1</v>
      </c>
    </row>
    <row r="41" spans="1:10" s="33" customFormat="1">
      <c r="A41" s="37">
        <v>32</v>
      </c>
      <c r="B41" s="6"/>
      <c r="C41" s="6"/>
      <c r="D41" s="6"/>
      <c r="E41" s="6"/>
      <c r="F41" s="217"/>
      <c r="G41" s="16" t="str">
        <f>IF(OR($B41="",$C41="",$D41="",$F41&lt;an_initial,$F41&gt;an_final,$I41=FALSE),"",(HLOOKUP(E41,ii11punctaje,2,FALSE))*VLOOKUP(J41,Coef!$E$2:$F$17,2,FALSE))</f>
        <v/>
      </c>
      <c r="H41" s="58" t="str">
        <f t="shared" si="0"/>
        <v/>
      </c>
      <c r="I41" s="349" t="b">
        <f t="shared" si="1"/>
        <v>0</v>
      </c>
      <c r="J41" s="357">
        <f t="shared" si="2"/>
        <v>1</v>
      </c>
    </row>
    <row r="42" spans="1:10" s="33" customFormat="1">
      <c r="A42" s="37">
        <v>33</v>
      </c>
      <c r="B42" s="6"/>
      <c r="C42" s="6"/>
      <c r="D42" s="6"/>
      <c r="E42" s="6"/>
      <c r="F42" s="217"/>
      <c r="G42" s="16" t="str">
        <f>IF(OR($B42="",$C42="",$D42="",$F42&lt;an_initial,$F42&gt;an_final,$I42=FALSE),"",(HLOOKUP(E42,ii11punctaje,2,FALSE))*VLOOKUP(J42,Coef!$E$2:$F$17,2,FALSE))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IF(OR($B43="",$C43="",$D43="",$F43&lt;an_initial,$F43&gt;an_final,$I43=FALSE),"",(HLOOKUP(E43,ii11punctaje,2,FALSE))*VLOOKUP(J43,Coef!$E$2:$F$17,2,FALSE))</f>
        <v/>
      </c>
      <c r="H43" s="58" t="str">
        <f t="shared" si="0"/>
        <v/>
      </c>
      <c r="I43" s="349" t="b">
        <f t="shared" si="1"/>
        <v>0</v>
      </c>
      <c r="J43" s="357">
        <f t="shared" si="3"/>
        <v>1</v>
      </c>
    </row>
    <row r="44" spans="1:10" s="33" customFormat="1">
      <c r="A44" s="37">
        <v>35</v>
      </c>
      <c r="B44" s="6"/>
      <c r="C44" s="6"/>
      <c r="D44" s="6"/>
      <c r="E44" s="6"/>
      <c r="F44" s="217"/>
      <c r="G44" s="16" t="str">
        <f>IF(OR($B44="",$C44="",$D44="",$F44&lt;an_initial,$F44&gt;an_final,$I44=FALSE),"",(HLOOKUP(E44,ii11punctaje,2,FALSE))*VLOOKUP(J44,Coef!$E$2:$F$17,2,FALSE))</f>
        <v/>
      </c>
      <c r="H44" s="58" t="str">
        <f t="shared" si="0"/>
        <v/>
      </c>
      <c r="I44" s="349" t="b">
        <f t="shared" si="1"/>
        <v>0</v>
      </c>
      <c r="J44" s="357">
        <f t="shared" si="3"/>
        <v>1</v>
      </c>
    </row>
    <row r="45" spans="1:10" s="33" customFormat="1">
      <c r="A45" s="37">
        <v>36</v>
      </c>
      <c r="B45" s="6"/>
      <c r="C45" s="6"/>
      <c r="D45" s="6"/>
      <c r="E45" s="6"/>
      <c r="F45" s="217"/>
      <c r="G45" s="16" t="str">
        <f>IF(OR($B45="",$C45="",$D45="",$F45&lt;an_initial,$F45&gt;an_final,$I45=FALSE),"",(HLOOKUP(E45,ii11punctaje,2,FALSE))*VLOOKUP(J45,Coef!$E$2:$F$17,2,FALSE))</f>
        <v/>
      </c>
      <c r="H45" s="58" t="str">
        <f t="shared" si="0"/>
        <v/>
      </c>
      <c r="I45" s="349" t="b">
        <f t="shared" si="1"/>
        <v>0</v>
      </c>
      <c r="J45" s="357">
        <f t="shared" si="3"/>
        <v>1</v>
      </c>
    </row>
    <row r="46" spans="1:10" s="33" customFormat="1">
      <c r="A46" s="37">
        <v>37</v>
      </c>
      <c r="B46" s="6"/>
      <c r="C46" s="6"/>
      <c r="D46" s="6"/>
      <c r="E46" s="6"/>
      <c r="F46" s="217"/>
      <c r="G46" s="16" t="str">
        <f>IF(OR($B46="",$C46="",$D46="",$F46&lt;an_initial,$F46&gt;an_final,$I46=FALSE),"",(HLOOKUP(E46,ii11punctaje,2,FALSE))*VLOOKUP(J46,Coef!$E$2:$F$17,2,FALSE))</f>
        <v/>
      </c>
      <c r="H46" s="58" t="str">
        <f t="shared" si="0"/>
        <v/>
      </c>
      <c r="I46" s="349" t="b">
        <f t="shared" si="1"/>
        <v>0</v>
      </c>
      <c r="J46" s="357">
        <f t="shared" si="3"/>
        <v>1</v>
      </c>
    </row>
    <row r="47" spans="1:10" s="33" customFormat="1">
      <c r="A47" s="37">
        <v>38</v>
      </c>
      <c r="B47" s="6"/>
      <c r="C47" s="6"/>
      <c r="D47" s="6"/>
      <c r="E47" s="6"/>
      <c r="F47" s="217"/>
      <c r="G47" s="16" t="str">
        <f>IF(OR($B47="",$C47="",$D47="",$F47&lt;an_initial,$F47&gt;an_final,$I47=FALSE),"",(HLOOKUP(E47,ii11punctaje,2,FALSE))*VLOOKUP(J47,Coef!$E$2:$F$17,2,FALSE))</f>
        <v/>
      </c>
      <c r="H47" s="58" t="str">
        <f t="shared" si="0"/>
        <v/>
      </c>
      <c r="I47" s="349" t="b">
        <f t="shared" si="1"/>
        <v>0</v>
      </c>
      <c r="J47" s="357">
        <f t="shared" si="3"/>
        <v>1</v>
      </c>
    </row>
    <row r="48" spans="1:10" s="33" customFormat="1">
      <c r="A48" s="37">
        <v>39</v>
      </c>
      <c r="B48" s="6"/>
      <c r="C48" s="6"/>
      <c r="D48" s="6"/>
      <c r="E48" s="6"/>
      <c r="F48" s="217"/>
      <c r="G48" s="16" t="str">
        <f>IF(OR($B48="",$C48="",$D48="",$F48&lt;an_initial,$F48&gt;an_final,$I48=FALSE),"",(HLOOKUP(E48,ii11punctaje,2,FALSE))*VLOOKUP(J48,Coef!$E$2:$F$17,2,FALSE))</f>
        <v/>
      </c>
      <c r="H48" s="58" t="str">
        <f t="shared" si="0"/>
        <v/>
      </c>
      <c r="I48" s="349" t="b">
        <f t="shared" si="1"/>
        <v>0</v>
      </c>
      <c r="J48" s="357">
        <f t="shared" si="3"/>
        <v>1</v>
      </c>
    </row>
    <row r="49" spans="1:10" s="33" customFormat="1">
      <c r="A49" s="37">
        <v>40</v>
      </c>
      <c r="B49" s="6"/>
      <c r="C49" s="6"/>
      <c r="D49" s="6"/>
      <c r="E49" s="6"/>
      <c r="F49" s="217"/>
      <c r="G49" s="16" t="str">
        <f>IF(OR($B49="",$C49="",$D49="",$F49&lt;an_initial,$F49&gt;an_final,$I49=FALSE),"",(HLOOKUP(E49,ii11punctaje,2,FALSE))*VLOOKUP(J49,Coef!$E$2:$F$17,2,FALSE))</f>
        <v/>
      </c>
      <c r="H49" s="58" t="str">
        <f t="shared" si="0"/>
        <v/>
      </c>
      <c r="I49" s="349" t="b">
        <f t="shared" si="1"/>
        <v>0</v>
      </c>
      <c r="J49" s="357">
        <f t="shared" si="3"/>
        <v>1</v>
      </c>
    </row>
    <row r="50" spans="1:10" s="33" customFormat="1">
      <c r="A50" s="37">
        <v>41</v>
      </c>
      <c r="B50" s="6"/>
      <c r="C50" s="6"/>
      <c r="D50" s="6"/>
      <c r="E50" s="6"/>
      <c r="F50" s="217"/>
      <c r="G50" s="16" t="str">
        <f>IF(OR($B50="",$C50="",$D50="",$F50&lt;an_initial,$F50&gt;an_final,$I50=FALSE),"",(HLOOKUP(E50,ii11punctaje,2,FALSE))*VLOOKUP(J50,Coef!$E$2:$F$17,2,FALSE))</f>
        <v/>
      </c>
      <c r="H50" s="58" t="str">
        <f t="shared" si="0"/>
        <v/>
      </c>
      <c r="I50" s="349" t="b">
        <f t="shared" si="1"/>
        <v>0</v>
      </c>
      <c r="J50" s="357">
        <f t="shared" si="3"/>
        <v>1</v>
      </c>
    </row>
    <row r="51" spans="1:10" s="33" customFormat="1">
      <c r="A51" s="37">
        <v>42</v>
      </c>
      <c r="B51" s="6"/>
      <c r="C51" s="6"/>
      <c r="D51" s="6"/>
      <c r="E51" s="6"/>
      <c r="F51" s="217"/>
      <c r="G51" s="16" t="str">
        <f>IF(OR($B51="",$C51="",$D51="",$F51&lt;an_initial,$F51&gt;an_final,$I51=FALSE),"",(HLOOKUP(E51,ii11punctaje,2,FALSE))*VLOOKUP(J51,Coef!$E$2:$F$17,2,FALSE))</f>
        <v/>
      </c>
      <c r="H51" s="58" t="str">
        <f t="shared" si="0"/>
        <v/>
      </c>
      <c r="I51" s="349" t="b">
        <f t="shared" si="1"/>
        <v>0</v>
      </c>
      <c r="J51" s="357">
        <f t="shared" si="3"/>
        <v>1</v>
      </c>
    </row>
    <row r="52" spans="1:10" s="33" customFormat="1">
      <c r="A52" s="37">
        <v>43</v>
      </c>
      <c r="B52" s="6"/>
      <c r="C52" s="6"/>
      <c r="D52" s="6"/>
      <c r="E52" s="6"/>
      <c r="F52" s="217"/>
      <c r="G52" s="16" t="str">
        <f>IF(OR($B52="",$C52="",$D52="",$F52&lt;an_initial,$F52&gt;an_final,$I52=FALSE),"",(HLOOKUP(E52,ii11punctaje,2,FALSE))*VLOOKUP(J52,Coef!$E$2:$F$17,2,FALSE))</f>
        <v/>
      </c>
      <c r="H52" s="58" t="str">
        <f t="shared" si="0"/>
        <v/>
      </c>
      <c r="I52" s="349" t="b">
        <f t="shared" si="1"/>
        <v>0</v>
      </c>
      <c r="J52" s="357">
        <f t="shared" si="3"/>
        <v>1</v>
      </c>
    </row>
    <row r="53" spans="1:10" s="33" customFormat="1">
      <c r="A53" s="37">
        <v>44</v>
      </c>
      <c r="B53" s="6"/>
      <c r="C53" s="6"/>
      <c r="D53" s="6"/>
      <c r="E53" s="6"/>
      <c r="F53" s="217"/>
      <c r="G53" s="16" t="str">
        <f>IF(OR($B53="",$C53="",$D53="",$F53&lt;an_initial,$F53&gt;an_final,$I53=FALSE),"",(HLOOKUP(E53,ii11punctaje,2,FALSE))*VLOOKUP(J53,Coef!$E$2:$F$17,2,FALSE))</f>
        <v/>
      </c>
      <c r="H53" s="58" t="str">
        <f t="shared" si="0"/>
        <v/>
      </c>
      <c r="I53" s="349" t="b">
        <f t="shared" si="1"/>
        <v>0</v>
      </c>
      <c r="J53" s="357">
        <f t="shared" si="3"/>
        <v>1</v>
      </c>
    </row>
    <row r="54" spans="1:10" s="33" customFormat="1">
      <c r="A54" s="37">
        <v>45</v>
      </c>
      <c r="B54" s="6"/>
      <c r="C54" s="6"/>
      <c r="D54" s="6"/>
      <c r="E54" s="6"/>
      <c r="F54" s="217"/>
      <c r="G54" s="16" t="str">
        <f>IF(OR($B54="",$C54="",$D54="",$F54&lt;an_initial,$F54&gt;an_final,$I54=FALSE),"",(HLOOKUP(E54,ii11punctaje,2,FALSE))*VLOOKUP(J54,Coef!$E$2:$F$17,2,FALSE))</f>
        <v/>
      </c>
      <c r="H54" s="58" t="str">
        <f t="shared" si="0"/>
        <v/>
      </c>
      <c r="I54" s="349" t="b">
        <f t="shared" si="1"/>
        <v>0</v>
      </c>
      <c r="J54" s="357">
        <f t="shared" si="3"/>
        <v>1</v>
      </c>
    </row>
    <row r="55" spans="1:10" s="33" customFormat="1">
      <c r="A55" s="37">
        <v>46</v>
      </c>
      <c r="B55" s="6"/>
      <c r="C55" s="6"/>
      <c r="D55" s="6"/>
      <c r="E55" s="6"/>
      <c r="F55" s="217"/>
      <c r="G55" s="16" t="str">
        <f>IF(OR($B55="",$C55="",$D55="",$F55&lt;an_initial,$F55&gt;an_final,$I55=FALSE),"",(HLOOKUP(E55,ii11punctaje,2,FALSE))*VLOOKUP(J55,Coef!$E$2:$F$17,2,FALSE))</f>
        <v/>
      </c>
      <c r="H55" s="58" t="str">
        <f t="shared" si="0"/>
        <v/>
      </c>
      <c r="I55" s="349" t="b">
        <f t="shared" si="1"/>
        <v>0</v>
      </c>
      <c r="J55" s="357">
        <f t="shared" si="3"/>
        <v>1</v>
      </c>
    </row>
    <row r="56" spans="1:10" s="33" customFormat="1">
      <c r="A56" s="37">
        <v>47</v>
      </c>
      <c r="B56" s="6"/>
      <c r="C56" s="6"/>
      <c r="D56" s="6"/>
      <c r="E56" s="6"/>
      <c r="F56" s="217"/>
      <c r="G56" s="16" t="str">
        <f>IF(OR($B56="",$C56="",$D56="",$F56&lt;an_initial,$F56&gt;an_final,$I56=FALSE),"",(HLOOKUP(E56,ii11punctaje,2,FALSE))*VLOOKUP(J56,Coef!$E$2:$F$17,2,FALSE))</f>
        <v/>
      </c>
      <c r="H56" s="58" t="str">
        <f t="shared" si="0"/>
        <v/>
      </c>
      <c r="I56" s="349" t="b">
        <f t="shared" si="1"/>
        <v>0</v>
      </c>
      <c r="J56" s="357">
        <f t="shared" si="3"/>
        <v>1</v>
      </c>
    </row>
    <row r="57" spans="1:10" s="33" customFormat="1">
      <c r="A57" s="37">
        <v>48</v>
      </c>
      <c r="B57" s="6"/>
      <c r="C57" s="6"/>
      <c r="D57" s="6"/>
      <c r="E57" s="6"/>
      <c r="F57" s="217"/>
      <c r="G57" s="16" t="str">
        <f>IF(OR($B57="",$C57="",$D57="",$F57&lt;an_initial,$F57&gt;an_final,$I57=FALSE),"",(HLOOKUP(E57,ii11punctaje,2,FALSE))*VLOOKUP(J57,Coef!$E$2:$F$17,2,FALSE))</f>
        <v/>
      </c>
      <c r="H57" s="58" t="str">
        <f t="shared" si="0"/>
        <v/>
      </c>
      <c r="I57" s="349" t="b">
        <f t="shared" si="1"/>
        <v>0</v>
      </c>
      <c r="J57" s="357">
        <f t="shared" si="3"/>
        <v>1</v>
      </c>
    </row>
    <row r="58" spans="1:10" s="33" customFormat="1">
      <c r="A58" s="37">
        <v>49</v>
      </c>
      <c r="B58" s="6"/>
      <c r="C58" s="6"/>
      <c r="D58" s="6"/>
      <c r="E58" s="6"/>
      <c r="F58" s="217"/>
      <c r="G58" s="16" t="str">
        <f>IF(OR($B58="",$C58="",$D58="",$F58&lt;an_initial,$F58&gt;an_final,$I58=FALSE),"",(HLOOKUP(E58,ii11punctaje,2,FALSE))*VLOOKUP(J58,Coef!$E$2:$F$17,2,FALSE))</f>
        <v/>
      </c>
      <c r="H58" s="58" t="str">
        <f t="shared" si="0"/>
        <v/>
      </c>
      <c r="I58" s="349" t="b">
        <f t="shared" si="1"/>
        <v>0</v>
      </c>
      <c r="J58" s="357">
        <f t="shared" si="3"/>
        <v>1</v>
      </c>
    </row>
    <row r="59" spans="1:10" s="33" customFormat="1">
      <c r="A59" s="37">
        <v>50</v>
      </c>
      <c r="B59" s="6"/>
      <c r="C59" s="6"/>
      <c r="D59" s="6"/>
      <c r="E59" s="6"/>
      <c r="F59" s="217"/>
      <c r="G59" s="16" t="str">
        <f>IF(OR($B59="",$C59="",$D59="",$F59&lt;an_initial,$F59&gt;an_final,$I59=FALSE),"",(HLOOKUP(E59,ii11punctaje,2,FALSE))*VLOOKUP(J59,Coef!$E$2:$F$17,2,FALSE))</f>
        <v/>
      </c>
      <c r="H59" s="58" t="str">
        <f t="shared" si="0"/>
        <v/>
      </c>
      <c r="I59" s="349" t="b">
        <f t="shared" si="1"/>
        <v>0</v>
      </c>
      <c r="J59" s="357">
        <f t="shared" si="3"/>
        <v>1</v>
      </c>
    </row>
    <row r="60" spans="1:10" s="33" customFormat="1">
      <c r="A60" s="37">
        <v>51</v>
      </c>
      <c r="B60" s="6"/>
      <c r="C60" s="6"/>
      <c r="D60" s="6"/>
      <c r="E60" s="6"/>
      <c r="F60" s="217"/>
      <c r="G60" s="16" t="str">
        <f>IF(OR($B60="",$C60="",$D60="",$F60&lt;an_initial,$F60&gt;an_final,$I60=FALSE),"",(HLOOKUP(E60,ii11punctaje,2,FALSE))*VLOOKUP(J60,Coef!$E$2:$F$17,2,FALSE))</f>
        <v/>
      </c>
      <c r="H60" s="58" t="str">
        <f t="shared" si="0"/>
        <v/>
      </c>
      <c r="I60" s="349" t="b">
        <f t="shared" si="1"/>
        <v>0</v>
      </c>
      <c r="J60" s="357">
        <f t="shared" si="3"/>
        <v>1</v>
      </c>
    </row>
    <row r="61" spans="1:10" s="33" customFormat="1">
      <c r="A61" s="37">
        <v>52</v>
      </c>
      <c r="B61" s="6"/>
      <c r="C61" s="6"/>
      <c r="D61" s="6"/>
      <c r="E61" s="6"/>
      <c r="F61" s="217"/>
      <c r="G61" s="16" t="str">
        <f>IF(OR($B61="",$C61="",$D61="",$F61&lt;an_initial,$F61&gt;an_final,$I61=FALSE),"",(HLOOKUP(E61,ii11punctaje,2,FALSE))*VLOOKUP(J61,Coef!$E$2:$F$17,2,FALSE))</f>
        <v/>
      </c>
      <c r="H61" s="58" t="str">
        <f t="shared" si="0"/>
        <v/>
      </c>
      <c r="I61" s="349" t="b">
        <f t="shared" si="1"/>
        <v>0</v>
      </c>
      <c r="J61" s="357">
        <f t="shared" si="3"/>
        <v>1</v>
      </c>
    </row>
    <row r="62" spans="1:10" s="33" customFormat="1">
      <c r="A62" s="37">
        <v>53</v>
      </c>
      <c r="B62" s="6"/>
      <c r="C62" s="6"/>
      <c r="D62" s="6"/>
      <c r="E62" s="6"/>
      <c r="F62" s="217"/>
      <c r="G62" s="16" t="str">
        <f>IF(OR($B62="",$C62="",$D62="",$F62&lt;an_initial,$F62&gt;an_final,$I62=FALSE),"",(HLOOKUP(E62,ii11punctaje,2,FALSE))*VLOOKUP(J62,Coef!$E$2:$F$17,2,FALSE))</f>
        <v/>
      </c>
      <c r="H62" s="58" t="str">
        <f t="shared" si="0"/>
        <v/>
      </c>
      <c r="I62" s="349" t="b">
        <f t="shared" si="1"/>
        <v>0</v>
      </c>
      <c r="J62" s="357">
        <f t="shared" si="3"/>
        <v>1</v>
      </c>
    </row>
    <row r="63" spans="1:10" s="33" customFormat="1">
      <c r="A63" s="37">
        <v>54</v>
      </c>
      <c r="B63" s="6"/>
      <c r="C63" s="6"/>
      <c r="D63" s="6"/>
      <c r="E63" s="6"/>
      <c r="F63" s="217"/>
      <c r="G63" s="16" t="str">
        <f>IF(OR($B63="",$C63="",$D63="",$F63&lt;an_initial,$F63&gt;an_final,$I63=FALSE),"",(HLOOKUP(E63,ii11punctaje,2,FALSE))*VLOOKUP(J63,Coef!$E$2:$F$17,2,FALSE))</f>
        <v/>
      </c>
      <c r="H63" s="58" t="str">
        <f t="shared" si="0"/>
        <v/>
      </c>
      <c r="I63" s="349" t="b">
        <f t="shared" si="1"/>
        <v>0</v>
      </c>
      <c r="J63" s="357">
        <f t="shared" si="3"/>
        <v>1</v>
      </c>
    </row>
    <row r="64" spans="1:10" s="33" customFormat="1">
      <c r="A64" s="37">
        <v>55</v>
      </c>
      <c r="B64" s="6"/>
      <c r="C64" s="6"/>
      <c r="D64" s="6"/>
      <c r="E64" s="6"/>
      <c r="F64" s="217"/>
      <c r="G64" s="16" t="str">
        <f>IF(OR($B64="",$C64="",$D64="",$F64&lt;an_initial,$F64&gt;an_final,$I64=FALSE),"",(HLOOKUP(E64,ii11punctaje,2,FALSE))*VLOOKUP(J64,Coef!$E$2:$F$17,2,FALSE))</f>
        <v/>
      </c>
      <c r="H64" s="58" t="str">
        <f t="shared" si="0"/>
        <v/>
      </c>
      <c r="I64" s="349" t="b">
        <f t="shared" si="1"/>
        <v>0</v>
      </c>
      <c r="J64" s="357">
        <f t="shared" si="3"/>
        <v>1</v>
      </c>
    </row>
    <row r="65" spans="1:11" s="33" customFormat="1">
      <c r="A65" s="37">
        <v>56</v>
      </c>
      <c r="B65" s="6"/>
      <c r="C65" s="6"/>
      <c r="D65" s="6"/>
      <c r="E65" s="6"/>
      <c r="F65" s="217"/>
      <c r="G65" s="16" t="str">
        <f>IF(OR($B65="",$C65="",$D65="",$F65&lt;an_initial,$F65&gt;an_final,$I65=FALSE),"",(HLOOKUP(E65,ii11punctaje,2,FALSE))*VLOOKUP(J65,Coef!$E$2:$F$17,2,FALSE))</f>
        <v/>
      </c>
      <c r="H65" s="58" t="str">
        <f t="shared" si="0"/>
        <v/>
      </c>
      <c r="I65" s="349" t="b">
        <f t="shared" si="1"/>
        <v>0</v>
      </c>
      <c r="J65" s="357">
        <f t="shared" si="3"/>
        <v>1</v>
      </c>
    </row>
    <row r="66" spans="1:11" s="33" customFormat="1">
      <c r="A66" s="37">
        <v>57</v>
      </c>
      <c r="B66" s="6"/>
      <c r="C66" s="6"/>
      <c r="D66" s="6"/>
      <c r="E66" s="6"/>
      <c r="F66" s="217"/>
      <c r="G66" s="16" t="str">
        <f>IF(OR($B66="",$C66="",$D66="",$F66&lt;an_initial,$F66&gt;an_final,$I66=FALSE),"",(HLOOKUP(E66,ii11punctaje,2,FALSE))*VLOOKUP(J66,Coef!$E$2:$F$17,2,FALSE))</f>
        <v/>
      </c>
      <c r="H66" s="58" t="str">
        <f t="shared" si="0"/>
        <v/>
      </c>
      <c r="I66" s="349" t="b">
        <f t="shared" si="1"/>
        <v>0</v>
      </c>
      <c r="J66" s="357">
        <f t="shared" si="3"/>
        <v>1</v>
      </c>
    </row>
    <row r="67" spans="1:11" s="33" customFormat="1">
      <c r="A67" s="37">
        <v>58</v>
      </c>
      <c r="B67" s="6"/>
      <c r="C67" s="6"/>
      <c r="D67" s="6"/>
      <c r="E67" s="6"/>
      <c r="F67" s="217"/>
      <c r="G67" s="16" t="str">
        <f>IF(OR($B67="",$C67="",$D67="",$F67&lt;an_initial,$F67&gt;an_final,$I67=FALSE),"",(HLOOKUP(E67,ii11punctaje,2,FALSE))*VLOOKUP(J67,Coef!$E$2:$F$17,2,FALSE))</f>
        <v/>
      </c>
      <c r="H67" s="58" t="str">
        <f t="shared" si="0"/>
        <v/>
      </c>
      <c r="I67" s="349" t="b">
        <f t="shared" si="1"/>
        <v>0</v>
      </c>
      <c r="J67" s="357">
        <f t="shared" si="3"/>
        <v>1</v>
      </c>
    </row>
    <row r="68" spans="1:11" s="33" customFormat="1">
      <c r="A68" s="37">
        <v>59</v>
      </c>
      <c r="B68" s="6"/>
      <c r="C68" s="6"/>
      <c r="D68" s="6"/>
      <c r="E68" s="6"/>
      <c r="F68" s="217"/>
      <c r="G68" s="16" t="str">
        <f>IF(OR($B68="",$C68="",$D68="",$F68&lt;an_initial,$F68&gt;an_final,$I68=FALSE),"",(HLOOKUP(E68,ii11punctaje,2,FALSE))*VLOOKUP(J68,Coef!$E$2:$F$17,2,FALSE))</f>
        <v/>
      </c>
      <c r="H68" s="58" t="str">
        <f t="shared" si="0"/>
        <v/>
      </c>
      <c r="I68" s="349" t="b">
        <f t="shared" si="1"/>
        <v>0</v>
      </c>
      <c r="J68" s="357">
        <f t="shared" si="3"/>
        <v>1</v>
      </c>
    </row>
    <row r="69" spans="1:11" s="33" customFormat="1">
      <c r="A69" s="37">
        <v>60</v>
      </c>
      <c r="B69" s="6"/>
      <c r="C69" s="6"/>
      <c r="D69" s="6"/>
      <c r="E69" s="6"/>
      <c r="F69" s="217"/>
      <c r="G69" s="16" t="str">
        <f>IF(OR($B69="",$C69="",$D69="",$F69&lt;an_initial,$F69&gt;an_final,$I69=FALSE),"",(HLOOKUP(E69,ii11punctaje,2,FALSE))*VLOOKUP(J69,Coef!$E$2:$F$17,2,FALSE))</f>
        <v/>
      </c>
      <c r="H69" s="58" t="str">
        <f t="shared" si="0"/>
        <v/>
      </c>
      <c r="I69" s="349" t="b">
        <f t="shared" si="1"/>
        <v>0</v>
      </c>
      <c r="J69" s="357">
        <f t="shared" si="3"/>
        <v>1</v>
      </c>
    </row>
    <row r="70" spans="1:11" s="33" customFormat="1">
      <c r="A70" s="37">
        <v>61</v>
      </c>
      <c r="B70" s="6"/>
      <c r="C70" s="6"/>
      <c r="D70" s="6"/>
      <c r="E70" s="6"/>
      <c r="F70" s="217"/>
      <c r="G70" s="16" t="str">
        <f>IF(OR($B70="",$C70="",$D70="",$F70&lt;an_initial,$F70&gt;an_final,$I70=FALSE),"",(HLOOKUP(E70,ii11punctaje,2,FALSE))*VLOOKUP(J70,Coef!$E$2:$F$17,2,FALSE))</f>
        <v/>
      </c>
      <c r="H70" s="58" t="str">
        <f t="shared" si="0"/>
        <v/>
      </c>
      <c r="I70" s="349" t="b">
        <f t="shared" si="1"/>
        <v>0</v>
      </c>
      <c r="J70" s="357">
        <f t="shared" si="3"/>
        <v>1</v>
      </c>
    </row>
    <row r="71" spans="1:11" s="33" customFormat="1">
      <c r="A71" s="37">
        <v>62</v>
      </c>
      <c r="B71" s="6"/>
      <c r="C71" s="6"/>
      <c r="D71" s="6"/>
      <c r="E71" s="6"/>
      <c r="F71" s="217"/>
      <c r="G71" s="16" t="str">
        <f>IF(OR($B71="",$C71="",$D71="",$F71&lt;an_initial,$F71&gt;an_final,$I71=FALSE),"",(HLOOKUP(E71,ii11punctaje,2,FALSE))*VLOOKUP(J71,Coef!$E$2:$F$17,2,FALSE))</f>
        <v/>
      </c>
      <c r="H71" s="58" t="str">
        <f t="shared" si="0"/>
        <v/>
      </c>
      <c r="I71" s="349" t="b">
        <f t="shared" si="1"/>
        <v>0</v>
      </c>
      <c r="J71" s="357">
        <f t="shared" si="3"/>
        <v>1</v>
      </c>
    </row>
    <row r="72" spans="1:11" s="33" customFormat="1">
      <c r="A72" s="37">
        <v>63</v>
      </c>
      <c r="B72" s="6"/>
      <c r="C72" s="6"/>
      <c r="D72" s="6"/>
      <c r="E72" s="6"/>
      <c r="F72" s="217"/>
      <c r="G72" s="16" t="str">
        <f>IF(OR($B72="",$C72="",$D72="",$F72&lt;an_initial,$F72&gt;an_final,$I72=FALSE),"",(HLOOKUP(E72,ii11punctaje,2,FALSE))*VLOOKUP(J72,Coef!$E$2:$F$17,2,FALSE))</f>
        <v/>
      </c>
      <c r="H72" s="58" t="str">
        <f t="shared" si="0"/>
        <v/>
      </c>
      <c r="I72" s="349" t="b">
        <f t="shared" si="1"/>
        <v>0</v>
      </c>
      <c r="J72" s="357">
        <f t="shared" si="3"/>
        <v>1</v>
      </c>
    </row>
    <row r="73" spans="1:11" s="33" customFormat="1">
      <c r="A73" s="37">
        <v>64</v>
      </c>
      <c r="B73" s="6"/>
      <c r="C73" s="6"/>
      <c r="D73" s="6"/>
      <c r="E73" s="6"/>
      <c r="F73" s="217"/>
      <c r="G73" s="16" t="str">
        <f>IF(OR($B73="",$C73="",$D73="",$F73&lt;an_initial,$F73&gt;an_final,$I73=FALSE),"",(HLOOKUP(E73,ii11punctaje,2,FALSE))*VLOOKUP(J73,Coef!$E$2:$F$17,2,FALSE))</f>
        <v/>
      </c>
      <c r="H73" s="58" t="str">
        <f t="shared" si="0"/>
        <v/>
      </c>
      <c r="I73" s="349" t="b">
        <f t="shared" si="1"/>
        <v>0</v>
      </c>
      <c r="J73" s="357">
        <f t="shared" si="3"/>
        <v>1</v>
      </c>
    </row>
    <row r="74" spans="1:11" s="33" customFormat="1">
      <c r="A74" s="37">
        <v>65</v>
      </c>
      <c r="B74" s="6"/>
      <c r="C74" s="6"/>
      <c r="D74" s="6"/>
      <c r="E74" s="6"/>
      <c r="F74" s="217"/>
      <c r="G74" s="16" t="str">
        <f>IF(OR($B74="",$C74="",$D74="",$F74&lt;an_initial,$F74&gt;an_final,$I74=FALSE),"",(HLOOKUP(E74,ii11punctaje,2,FALSE))*VLOOKUP(J74,Coef!$E$2:$F$17,2,FALSE))</f>
        <v/>
      </c>
      <c r="H74" s="58" t="str">
        <f t="shared" ref="H74:H137" si="4">IF(OR($B74="",$C74="",$D74="",$F74&gt;an_final,$I74=FALSE),"",IF($F74&gt;=an_initial,1,""))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IF(OR($B75="",$C75="",$D75="",$F75&lt;an_initial,$F75&gt;an_final,$I75=FALSE),"",(HLOOKUP(E75,ii11punctaje,2,FALSE))*VLOOKUP(J75,Coef!$E$2:$F$17,2,FALSE))</f>
        <v/>
      </c>
      <c r="H75" s="58" t="str">
        <f t="shared" si="4"/>
        <v/>
      </c>
      <c r="I75" s="349" t="b">
        <f t="shared" si="5"/>
        <v>0</v>
      </c>
      <c r="J75" s="357">
        <f t="shared" si="6"/>
        <v>1</v>
      </c>
    </row>
    <row r="76" spans="1:11" s="33" customFormat="1">
      <c r="A76" s="37">
        <v>67</v>
      </c>
      <c r="B76" s="6"/>
      <c r="C76" s="6"/>
      <c r="D76" s="6"/>
      <c r="E76" s="6"/>
      <c r="F76" s="217"/>
      <c r="G76" s="16" t="str">
        <f>IF(OR($B76="",$C76="",$D76="",$F76&lt;an_initial,$F76&gt;an_final,$I76=FALSE),"",(HLOOKUP(E76,ii11punctaje,2,FALSE))*VLOOKUP(J76,Coef!$E$2:$F$17,2,FALSE))</f>
        <v/>
      </c>
      <c r="H76" s="58" t="str">
        <f t="shared" si="4"/>
        <v/>
      </c>
      <c r="I76" s="349" t="b">
        <f t="shared" si="5"/>
        <v>0</v>
      </c>
      <c r="J76" s="357">
        <f t="shared" si="6"/>
        <v>1</v>
      </c>
    </row>
    <row r="77" spans="1:11" s="33" customFormat="1">
      <c r="A77" s="37">
        <v>68</v>
      </c>
      <c r="B77" s="6"/>
      <c r="C77" s="6"/>
      <c r="D77" s="6"/>
      <c r="E77" s="6"/>
      <c r="F77" s="217"/>
      <c r="G77" s="16" t="str">
        <f>IF(OR($B77="",$C77="",$D77="",$F77&lt;an_initial,$F77&gt;an_final,$I77=FALSE),"",(HLOOKUP(E77,ii11punctaje,2,FALSE))*VLOOKUP(J77,Coef!$E$2:$F$17,2,FALSE))</f>
        <v/>
      </c>
      <c r="H77" s="58" t="str">
        <f t="shared" si="4"/>
        <v/>
      </c>
      <c r="I77" s="349" t="b">
        <f t="shared" si="5"/>
        <v>0</v>
      </c>
      <c r="J77" s="357">
        <f t="shared" si="6"/>
        <v>1</v>
      </c>
    </row>
    <row r="78" spans="1:11" s="33" customFormat="1">
      <c r="A78" s="37">
        <v>69</v>
      </c>
      <c r="B78" s="6"/>
      <c r="C78" s="6"/>
      <c r="D78" s="6"/>
      <c r="E78" s="6"/>
      <c r="F78" s="217"/>
      <c r="G78" s="16" t="str">
        <f>IF(OR($B78="",$C78="",$D78="",$F78&lt;an_initial,$F78&gt;an_final,$I78=FALSE),"",(HLOOKUP(E78,ii11punctaje,2,FALSE))*VLOOKUP(J78,Coef!$E$2:$F$17,2,FALSE))</f>
        <v/>
      </c>
      <c r="H78" s="58" t="str">
        <f t="shared" si="4"/>
        <v/>
      </c>
      <c r="I78" s="349" t="b">
        <f t="shared" si="5"/>
        <v>0</v>
      </c>
      <c r="J78" s="357">
        <f t="shared" si="6"/>
        <v>1</v>
      </c>
    </row>
    <row r="79" spans="1:11" s="33" customFormat="1">
      <c r="A79" s="37">
        <v>70</v>
      </c>
      <c r="B79" s="6"/>
      <c r="C79" s="6"/>
      <c r="D79" s="6"/>
      <c r="E79" s="6"/>
      <c r="F79" s="217"/>
      <c r="G79" s="16" t="str">
        <f>IF(OR($B79="",$C79="",$D79="",$F79&lt;an_initial,$F79&gt;an_final,$I79=FALSE),"",(HLOOKUP(E79,ii11punctaje,2,FALSE))*VLOOKUP(J79,Coef!$E$2:$F$17,2,FALSE))</f>
        <v/>
      </c>
      <c r="H79" s="58" t="str">
        <f t="shared" si="4"/>
        <v/>
      </c>
      <c r="I79" s="349" t="b">
        <f t="shared" si="5"/>
        <v>0</v>
      </c>
      <c r="J79" s="357">
        <f t="shared" si="6"/>
        <v>1</v>
      </c>
    </row>
    <row r="80" spans="1:11">
      <c r="A80" s="37">
        <v>71</v>
      </c>
      <c r="B80" s="6"/>
      <c r="C80" s="6"/>
      <c r="D80" s="6"/>
      <c r="E80" s="6"/>
      <c r="F80" s="217"/>
      <c r="G80" s="16" t="str">
        <f>IF(OR($B80="",$C80="",$D80="",$F80&lt;an_initial,$F80&gt;an_final,$I80=FALSE),"",(HLOOKUP(E80,ii11punctaje,2,FALSE))*VLOOKUP(J80,Coef!$E$2:$F$17,2,FALSE))</f>
        <v/>
      </c>
      <c r="H80" s="58" t="str">
        <f t="shared" si="4"/>
        <v/>
      </c>
      <c r="I80" s="349" t="b">
        <f t="shared" si="5"/>
        <v>0</v>
      </c>
      <c r="J80" s="357">
        <f t="shared" si="6"/>
        <v>1</v>
      </c>
      <c r="K80" s="33"/>
    </row>
    <row r="81" spans="1:11">
      <c r="A81" s="37">
        <v>72</v>
      </c>
      <c r="B81" s="6"/>
      <c r="C81" s="6"/>
      <c r="D81" s="6"/>
      <c r="E81" s="6"/>
      <c r="F81" s="217"/>
      <c r="G81" s="16" t="str">
        <f>IF(OR($B81="",$C81="",$D81="",$F81&lt;an_initial,$F81&gt;an_final,$I81=FALSE),"",(HLOOKUP(E81,ii11punctaje,2,FALSE))*VLOOKUP(J81,Coef!$E$2:$F$17,2,FALSE))</f>
        <v/>
      </c>
      <c r="H81" s="58" t="str">
        <f t="shared" si="4"/>
        <v/>
      </c>
      <c r="I81" s="349" t="b">
        <f t="shared" si="5"/>
        <v>0</v>
      </c>
      <c r="J81" s="357">
        <f t="shared" si="6"/>
        <v>1</v>
      </c>
      <c r="K81" s="33"/>
    </row>
    <row r="82" spans="1:11">
      <c r="A82" s="37">
        <v>73</v>
      </c>
      <c r="B82" s="6"/>
      <c r="C82" s="6"/>
      <c r="D82" s="6"/>
      <c r="E82" s="6"/>
      <c r="F82" s="217"/>
      <c r="G82" s="16" t="str">
        <f>IF(OR($B82="",$C82="",$D82="",$F82&lt;an_initial,$F82&gt;an_final,$I82=FALSE),"",(HLOOKUP(E82,ii11punctaje,2,FALSE))*VLOOKUP(J82,Coef!$E$2:$F$17,2,FALSE))</f>
        <v/>
      </c>
      <c r="H82" s="58" t="str">
        <f t="shared" si="4"/>
        <v/>
      </c>
      <c r="I82" s="349" t="b">
        <f t="shared" si="5"/>
        <v>0</v>
      </c>
      <c r="J82" s="357">
        <f t="shared" si="6"/>
        <v>1</v>
      </c>
      <c r="K82" s="33"/>
    </row>
    <row r="83" spans="1:11">
      <c r="A83" s="37">
        <v>74</v>
      </c>
      <c r="B83" s="6"/>
      <c r="C83" s="6"/>
      <c r="D83" s="6"/>
      <c r="E83" s="6"/>
      <c r="F83" s="217"/>
      <c r="G83" s="16" t="str">
        <f>IF(OR($B83="",$C83="",$D83="",$F83&lt;an_initial,$F83&gt;an_final,$I83=FALSE),"",(HLOOKUP(E83,ii11punctaje,2,FALSE))*VLOOKUP(J83,Coef!$E$2:$F$17,2,FALSE))</f>
        <v/>
      </c>
      <c r="H83" s="58" t="str">
        <f t="shared" si="4"/>
        <v/>
      </c>
      <c r="I83" s="349" t="b">
        <f t="shared" si="5"/>
        <v>0</v>
      </c>
      <c r="J83" s="357">
        <f t="shared" si="6"/>
        <v>1</v>
      </c>
      <c r="K83" s="33"/>
    </row>
    <row r="84" spans="1:11">
      <c r="A84" s="37">
        <v>75</v>
      </c>
      <c r="B84" s="6"/>
      <c r="C84" s="6"/>
      <c r="D84" s="6"/>
      <c r="E84" s="6"/>
      <c r="F84" s="217"/>
      <c r="G84" s="16" t="str">
        <f>IF(OR($B84="",$C84="",$D84="",$F84&lt;an_initial,$F84&gt;an_final,$I84=FALSE),"",(HLOOKUP(E84,ii11punctaje,2,FALSE))*VLOOKUP(J84,Coef!$E$2:$F$17,2,FALSE))</f>
        <v/>
      </c>
      <c r="H84" s="58" t="str">
        <f t="shared" si="4"/>
        <v/>
      </c>
      <c r="I84" s="349" t="b">
        <f t="shared" si="5"/>
        <v>0</v>
      </c>
      <c r="J84" s="357">
        <f t="shared" si="6"/>
        <v>1</v>
      </c>
      <c r="K84" s="33"/>
    </row>
    <row r="85" spans="1:11">
      <c r="A85" s="37">
        <v>76</v>
      </c>
      <c r="B85" s="6"/>
      <c r="C85" s="6"/>
      <c r="D85" s="6"/>
      <c r="E85" s="6"/>
      <c r="F85" s="217"/>
      <c r="G85" s="16" t="str">
        <f>IF(OR($B85="",$C85="",$D85="",$F85&lt;an_initial,$F85&gt;an_final,$I85=FALSE),"",(HLOOKUP(E85,ii11punctaje,2,FALSE))*VLOOKUP(J85,Coef!$E$2:$F$17,2,FALSE))</f>
        <v/>
      </c>
      <c r="H85" s="58" t="str">
        <f t="shared" si="4"/>
        <v/>
      </c>
      <c r="I85" s="349" t="b">
        <f t="shared" si="5"/>
        <v>0</v>
      </c>
      <c r="J85" s="357">
        <f t="shared" si="6"/>
        <v>1</v>
      </c>
      <c r="K85" s="33"/>
    </row>
    <row r="86" spans="1:11">
      <c r="A86" s="37">
        <v>77</v>
      </c>
      <c r="B86" s="6"/>
      <c r="C86" s="6"/>
      <c r="D86" s="6"/>
      <c r="E86" s="6"/>
      <c r="F86" s="217"/>
      <c r="G86" s="16" t="str">
        <f>IF(OR($B86="",$C86="",$D86="",$F86&lt;an_initial,$F86&gt;an_final,$I86=FALSE),"",(HLOOKUP(E86,ii11punctaje,2,FALSE))*VLOOKUP(J86,Coef!$E$2:$F$17,2,FALSE))</f>
        <v/>
      </c>
      <c r="H86" s="58" t="str">
        <f t="shared" si="4"/>
        <v/>
      </c>
      <c r="I86" s="349" t="b">
        <f t="shared" si="5"/>
        <v>0</v>
      </c>
      <c r="J86" s="357">
        <f t="shared" si="6"/>
        <v>1</v>
      </c>
      <c r="K86" s="33"/>
    </row>
    <row r="87" spans="1:11">
      <c r="A87" s="37">
        <v>78</v>
      </c>
      <c r="B87" s="6"/>
      <c r="C87" s="6"/>
      <c r="D87" s="6"/>
      <c r="E87" s="6"/>
      <c r="F87" s="217"/>
      <c r="G87" s="16" t="str">
        <f>IF(OR($B87="",$C87="",$D87="",$F87&lt;an_initial,$F87&gt;an_final,$I87=FALSE),"",(HLOOKUP(E87,ii11punctaje,2,FALSE))*VLOOKUP(J87,Coef!$E$2:$F$17,2,FALSE))</f>
        <v/>
      </c>
      <c r="H87" s="58" t="str">
        <f t="shared" si="4"/>
        <v/>
      </c>
      <c r="I87" s="349" t="b">
        <f t="shared" si="5"/>
        <v>0</v>
      </c>
      <c r="J87" s="357">
        <f t="shared" si="6"/>
        <v>1</v>
      </c>
      <c r="K87" s="33"/>
    </row>
    <row r="88" spans="1:11">
      <c r="A88" s="37">
        <v>79</v>
      </c>
      <c r="B88" s="6"/>
      <c r="C88" s="6"/>
      <c r="D88" s="6"/>
      <c r="E88" s="6"/>
      <c r="F88" s="217"/>
      <c r="G88" s="16" t="str">
        <f>IF(OR($B88="",$C88="",$D88="",$F88&lt;an_initial,$F88&gt;an_final,$I88=FALSE),"",(HLOOKUP(E88,ii11punctaje,2,FALSE))*VLOOKUP(J88,Coef!$E$2:$F$17,2,FALSE))</f>
        <v/>
      </c>
      <c r="H88" s="58" t="str">
        <f t="shared" si="4"/>
        <v/>
      </c>
      <c r="I88" s="349" t="b">
        <f t="shared" si="5"/>
        <v>0</v>
      </c>
      <c r="J88" s="357">
        <f t="shared" si="6"/>
        <v>1</v>
      </c>
      <c r="K88" s="33"/>
    </row>
    <row r="89" spans="1:11">
      <c r="A89" s="37">
        <v>80</v>
      </c>
      <c r="B89" s="6"/>
      <c r="C89" s="6"/>
      <c r="D89" s="6"/>
      <c r="E89" s="6"/>
      <c r="F89" s="217"/>
      <c r="G89" s="16" t="str">
        <f>IF(OR($B89="",$C89="",$D89="",$F89&lt;an_initial,$F89&gt;an_final,$I89=FALSE),"",(HLOOKUP(E89,ii11punctaje,2,FALSE))*VLOOKUP(J89,Coef!$E$2:$F$17,2,FALSE))</f>
        <v/>
      </c>
      <c r="H89" s="58" t="str">
        <f t="shared" si="4"/>
        <v/>
      </c>
      <c r="I89" s="349" t="b">
        <f t="shared" si="5"/>
        <v>0</v>
      </c>
      <c r="J89" s="357">
        <f t="shared" si="6"/>
        <v>1</v>
      </c>
      <c r="K89" s="33"/>
    </row>
    <row r="90" spans="1:11">
      <c r="A90" s="37">
        <v>81</v>
      </c>
      <c r="B90" s="6"/>
      <c r="C90" s="6"/>
      <c r="D90" s="6"/>
      <c r="E90" s="6"/>
      <c r="F90" s="217"/>
      <c r="G90" s="16" t="str">
        <f>IF(OR($B90="",$C90="",$D90="",$F90&lt;an_initial,$F90&gt;an_final,$I90=FALSE),"",(HLOOKUP(E90,ii11punctaje,2,FALSE))*VLOOKUP(J90,Coef!$E$2:$F$17,2,FALSE))</f>
        <v/>
      </c>
      <c r="H90" s="58" t="str">
        <f t="shared" si="4"/>
        <v/>
      </c>
      <c r="I90" s="349" t="b">
        <f t="shared" si="5"/>
        <v>0</v>
      </c>
      <c r="J90" s="357">
        <f t="shared" si="6"/>
        <v>1</v>
      </c>
      <c r="K90" s="33"/>
    </row>
    <row r="91" spans="1:11">
      <c r="A91" s="37">
        <v>82</v>
      </c>
      <c r="B91" s="6"/>
      <c r="C91" s="6"/>
      <c r="D91" s="6"/>
      <c r="E91" s="6"/>
      <c r="F91" s="217"/>
      <c r="G91" s="16" t="str">
        <f>IF(OR($B91="",$C91="",$D91="",$F91&lt;an_initial,$F91&gt;an_final,$I91=FALSE),"",(HLOOKUP(E91,ii11punctaje,2,FALSE))*VLOOKUP(J91,Coef!$E$2:$F$17,2,FALSE))</f>
        <v/>
      </c>
      <c r="H91" s="58" t="str">
        <f t="shared" si="4"/>
        <v/>
      </c>
      <c r="I91" s="349" t="b">
        <f t="shared" si="5"/>
        <v>0</v>
      </c>
      <c r="J91" s="357">
        <f t="shared" si="6"/>
        <v>1</v>
      </c>
      <c r="K91" s="33"/>
    </row>
    <row r="92" spans="1:11">
      <c r="A92" s="37">
        <v>83</v>
      </c>
      <c r="B92" s="6"/>
      <c r="C92" s="6"/>
      <c r="D92" s="6"/>
      <c r="E92" s="6"/>
      <c r="F92" s="217"/>
      <c r="G92" s="16" t="str">
        <f>IF(OR($B92="",$C92="",$D92="",$F92&lt;an_initial,$F92&gt;an_final,$I92=FALSE),"",(HLOOKUP(E92,ii11punctaje,2,FALSE))*VLOOKUP(J92,Coef!$E$2:$F$17,2,FALSE))</f>
        <v/>
      </c>
      <c r="H92" s="58" t="str">
        <f t="shared" si="4"/>
        <v/>
      </c>
      <c r="I92" s="349" t="b">
        <f t="shared" si="5"/>
        <v>0</v>
      </c>
      <c r="J92" s="357">
        <f t="shared" si="6"/>
        <v>1</v>
      </c>
      <c r="K92" s="33"/>
    </row>
    <row r="93" spans="1:11">
      <c r="A93" s="37">
        <v>84</v>
      </c>
      <c r="B93" s="6"/>
      <c r="C93" s="6"/>
      <c r="D93" s="6"/>
      <c r="E93" s="6"/>
      <c r="F93" s="217"/>
      <c r="G93" s="16" t="str">
        <f>IF(OR($B93="",$C93="",$D93="",$F93&lt;an_initial,$F93&gt;an_final,$I93=FALSE),"",(HLOOKUP(E93,ii11punctaje,2,FALSE))*VLOOKUP(J93,Coef!$E$2:$F$17,2,FALSE))</f>
        <v/>
      </c>
      <c r="H93" s="58" t="str">
        <f t="shared" si="4"/>
        <v/>
      </c>
      <c r="I93" s="349" t="b">
        <f t="shared" si="5"/>
        <v>0</v>
      </c>
      <c r="J93" s="357">
        <f t="shared" si="6"/>
        <v>1</v>
      </c>
      <c r="K93" s="33"/>
    </row>
    <row r="94" spans="1:11">
      <c r="A94" s="37">
        <v>85</v>
      </c>
      <c r="B94" s="6"/>
      <c r="C94" s="6"/>
      <c r="D94" s="6"/>
      <c r="E94" s="6"/>
      <c r="F94" s="217"/>
      <c r="G94" s="16" t="str">
        <f>IF(OR($B94="",$C94="",$D94="",$F94&lt;an_initial,$F94&gt;an_final,$I94=FALSE),"",(HLOOKUP(E94,ii11punctaje,2,FALSE))*VLOOKUP(J94,Coef!$E$2:$F$17,2,FALSE))</f>
        <v/>
      </c>
      <c r="H94" s="58" t="str">
        <f t="shared" si="4"/>
        <v/>
      </c>
      <c r="I94" s="349" t="b">
        <f t="shared" si="5"/>
        <v>0</v>
      </c>
      <c r="J94" s="357">
        <f t="shared" si="6"/>
        <v>1</v>
      </c>
      <c r="K94" s="33"/>
    </row>
    <row r="95" spans="1:11">
      <c r="A95" s="37">
        <v>86</v>
      </c>
      <c r="B95" s="6"/>
      <c r="C95" s="6"/>
      <c r="D95" s="6"/>
      <c r="E95" s="6"/>
      <c r="F95" s="217"/>
      <c r="G95" s="16" t="str">
        <f>IF(OR($B95="",$C95="",$D95="",$F95&lt;an_initial,$F95&gt;an_final,$I95=FALSE),"",(HLOOKUP(E95,ii11punctaje,2,FALSE))*VLOOKUP(J95,Coef!$E$2:$F$17,2,FALSE))</f>
        <v/>
      </c>
      <c r="H95" s="58" t="str">
        <f t="shared" si="4"/>
        <v/>
      </c>
      <c r="I95" s="349" t="b">
        <f t="shared" si="5"/>
        <v>0</v>
      </c>
      <c r="J95" s="357">
        <f t="shared" si="6"/>
        <v>1</v>
      </c>
      <c r="K95" s="33"/>
    </row>
    <row r="96" spans="1:11">
      <c r="A96" s="37">
        <v>87</v>
      </c>
      <c r="B96" s="6"/>
      <c r="C96" s="6"/>
      <c r="D96" s="6"/>
      <c r="E96" s="6"/>
      <c r="F96" s="217"/>
      <c r="G96" s="16" t="str">
        <f>IF(OR($B96="",$C96="",$D96="",$F96&lt;an_initial,$F96&gt;an_final,$I96=FALSE),"",(HLOOKUP(E96,ii11punctaje,2,FALSE))*VLOOKUP(J96,Coef!$E$2:$F$17,2,FALSE))</f>
        <v/>
      </c>
      <c r="H96" s="58" t="str">
        <f t="shared" si="4"/>
        <v/>
      </c>
      <c r="I96" s="349" t="b">
        <f t="shared" si="5"/>
        <v>0</v>
      </c>
      <c r="J96" s="357">
        <f t="shared" si="6"/>
        <v>1</v>
      </c>
      <c r="K96" s="33"/>
    </row>
    <row r="97" spans="1:11">
      <c r="A97" s="37">
        <v>88</v>
      </c>
      <c r="B97" s="6"/>
      <c r="C97" s="6"/>
      <c r="D97" s="6"/>
      <c r="E97" s="6"/>
      <c r="F97" s="217"/>
      <c r="G97" s="16" t="str">
        <f>IF(OR($B97="",$C97="",$D97="",$F97&lt;an_initial,$F97&gt;an_final,$I97=FALSE),"",(HLOOKUP(E97,ii11punctaje,2,FALSE))*VLOOKUP(J97,Coef!$E$2:$F$17,2,FALSE))</f>
        <v/>
      </c>
      <c r="H97" s="58" t="str">
        <f t="shared" si="4"/>
        <v/>
      </c>
      <c r="I97" s="349" t="b">
        <f t="shared" si="5"/>
        <v>0</v>
      </c>
      <c r="J97" s="357">
        <f t="shared" si="6"/>
        <v>1</v>
      </c>
      <c r="K97" s="33"/>
    </row>
    <row r="98" spans="1:11">
      <c r="A98" s="37">
        <v>89</v>
      </c>
      <c r="B98" s="6"/>
      <c r="C98" s="6"/>
      <c r="D98" s="6"/>
      <c r="E98" s="6"/>
      <c r="F98" s="217"/>
      <c r="G98" s="16" t="str">
        <f>IF(OR($B98="",$C98="",$D98="",$F98&lt;an_initial,$F98&gt;an_final,$I98=FALSE),"",(HLOOKUP(E98,ii11punctaje,2,FALSE))*VLOOKUP(J98,Coef!$E$2:$F$17,2,FALSE))</f>
        <v/>
      </c>
      <c r="H98" s="58" t="str">
        <f t="shared" si="4"/>
        <v/>
      </c>
      <c r="I98" s="349" t="b">
        <f t="shared" si="5"/>
        <v>0</v>
      </c>
      <c r="J98" s="357">
        <f t="shared" si="6"/>
        <v>1</v>
      </c>
      <c r="K98" s="33"/>
    </row>
    <row r="99" spans="1:11">
      <c r="A99" s="37">
        <v>90</v>
      </c>
      <c r="B99" s="6"/>
      <c r="C99" s="6"/>
      <c r="D99" s="6"/>
      <c r="E99" s="6"/>
      <c r="F99" s="217"/>
      <c r="G99" s="16" t="str">
        <f>IF(OR($B99="",$C99="",$D99="",$F99&lt;an_initial,$F99&gt;an_final,$I99=FALSE),"",(HLOOKUP(E99,ii11punctaje,2,FALSE))*VLOOKUP(J99,Coef!$E$2:$F$17,2,FALSE))</f>
        <v/>
      </c>
      <c r="H99" s="58" t="str">
        <f t="shared" si="4"/>
        <v/>
      </c>
      <c r="I99" s="349" t="b">
        <f t="shared" si="5"/>
        <v>0</v>
      </c>
      <c r="J99" s="357">
        <f t="shared" si="6"/>
        <v>1</v>
      </c>
      <c r="K99" s="33"/>
    </row>
    <row r="100" spans="1:11">
      <c r="A100" s="37">
        <v>91</v>
      </c>
      <c r="B100" s="6"/>
      <c r="C100" s="6"/>
      <c r="D100" s="6"/>
      <c r="E100" s="6"/>
      <c r="F100" s="217"/>
      <c r="G100" s="16" t="str">
        <f>IF(OR($B100="",$C100="",$D100="",$F100&lt;an_initial,$F100&gt;an_final,$I100=FALSE),"",(HLOOKUP(E100,ii11punctaje,2,FALSE))*VLOOKUP(J100,Coef!$E$2:$F$17,2,FALSE))</f>
        <v/>
      </c>
      <c r="H100" s="58" t="str">
        <f t="shared" si="4"/>
        <v/>
      </c>
      <c r="I100" s="349" t="b">
        <f t="shared" si="5"/>
        <v>0</v>
      </c>
      <c r="J100" s="357">
        <f t="shared" si="6"/>
        <v>1</v>
      </c>
      <c r="K100" s="33"/>
    </row>
    <row r="101" spans="1:11">
      <c r="A101" s="37">
        <v>92</v>
      </c>
      <c r="B101" s="6"/>
      <c r="C101" s="6"/>
      <c r="D101" s="6"/>
      <c r="E101" s="6"/>
      <c r="F101" s="217"/>
      <c r="G101" s="16" t="str">
        <f>IF(OR($B101="",$C101="",$D101="",$F101&lt;an_initial,$F101&gt;an_final,$I101=FALSE),"",(HLOOKUP(E101,ii11punctaje,2,FALSE))*VLOOKUP(J101,Coef!$E$2:$F$17,2,FALSE))</f>
        <v/>
      </c>
      <c r="H101" s="58" t="str">
        <f t="shared" si="4"/>
        <v/>
      </c>
      <c r="I101" s="349" t="b">
        <f t="shared" si="5"/>
        <v>0</v>
      </c>
      <c r="J101" s="357">
        <f t="shared" si="6"/>
        <v>1</v>
      </c>
      <c r="K101" s="33"/>
    </row>
    <row r="102" spans="1:11">
      <c r="A102" s="37">
        <v>93</v>
      </c>
      <c r="B102" s="6"/>
      <c r="C102" s="6"/>
      <c r="D102" s="6"/>
      <c r="E102" s="6"/>
      <c r="F102" s="217"/>
      <c r="G102" s="16" t="str">
        <f>IF(OR($B102="",$C102="",$D102="",$F102&lt;an_initial,$F102&gt;an_final,$I102=FALSE),"",(HLOOKUP(E102,ii11punctaje,2,FALSE))*VLOOKUP(J102,Coef!$E$2:$F$17,2,FALSE))</f>
        <v/>
      </c>
      <c r="H102" s="58" t="str">
        <f t="shared" si="4"/>
        <v/>
      </c>
      <c r="I102" s="349" t="b">
        <f t="shared" si="5"/>
        <v>0</v>
      </c>
      <c r="J102" s="357">
        <f t="shared" si="6"/>
        <v>1</v>
      </c>
      <c r="K102" s="33"/>
    </row>
    <row r="103" spans="1:11">
      <c r="A103" s="37">
        <v>94</v>
      </c>
      <c r="B103" s="6"/>
      <c r="C103" s="6"/>
      <c r="D103" s="6"/>
      <c r="E103" s="6"/>
      <c r="F103" s="217"/>
      <c r="G103" s="16" t="str">
        <f>IF(OR($B103="",$C103="",$D103="",$F103&lt;an_initial,$F103&gt;an_final,$I103=FALSE),"",(HLOOKUP(E103,ii11punctaje,2,FALSE))*VLOOKUP(J103,Coef!$E$2:$F$17,2,FALSE))</f>
        <v/>
      </c>
      <c r="H103" s="58" t="str">
        <f t="shared" si="4"/>
        <v/>
      </c>
      <c r="I103" s="349" t="b">
        <f t="shared" si="5"/>
        <v>0</v>
      </c>
      <c r="J103" s="357">
        <f t="shared" si="6"/>
        <v>1</v>
      </c>
      <c r="K103" s="33"/>
    </row>
    <row r="104" spans="1:11">
      <c r="A104" s="37">
        <v>95</v>
      </c>
      <c r="B104" s="6"/>
      <c r="C104" s="6"/>
      <c r="D104" s="6"/>
      <c r="E104" s="6"/>
      <c r="F104" s="217"/>
      <c r="G104" s="16" t="str">
        <f>IF(OR($B104="",$C104="",$D104="",$F104&lt;an_initial,$F104&gt;an_final,$I104=FALSE),"",(HLOOKUP(E104,ii11punctaje,2,FALSE))*VLOOKUP(J104,Coef!$E$2:$F$17,2,FALSE))</f>
        <v/>
      </c>
      <c r="H104" s="58" t="str">
        <f t="shared" si="4"/>
        <v/>
      </c>
      <c r="I104" s="349" t="b">
        <f t="shared" si="5"/>
        <v>0</v>
      </c>
      <c r="J104" s="357">
        <f t="shared" si="6"/>
        <v>1</v>
      </c>
      <c r="K104" s="33"/>
    </row>
    <row r="105" spans="1:11">
      <c r="A105" s="37">
        <v>96</v>
      </c>
      <c r="B105" s="6"/>
      <c r="C105" s="6"/>
      <c r="D105" s="6"/>
      <c r="E105" s="6"/>
      <c r="F105" s="217"/>
      <c r="G105" s="16" t="str">
        <f>IF(OR($B105="",$C105="",$D105="",$F105&lt;an_initial,$F105&gt;an_final,$I105=FALSE),"",(HLOOKUP(E105,ii11punctaje,2,FALSE))*VLOOKUP(J105,Coef!$E$2:$F$17,2,FALSE))</f>
        <v/>
      </c>
      <c r="H105" s="58" t="str">
        <f t="shared" si="4"/>
        <v/>
      </c>
      <c r="I105" s="349" t="b">
        <f t="shared" si="5"/>
        <v>0</v>
      </c>
      <c r="J105" s="357">
        <f t="shared" si="6"/>
        <v>1</v>
      </c>
      <c r="K105" s="33"/>
    </row>
    <row r="106" spans="1:11">
      <c r="A106" s="37">
        <v>97</v>
      </c>
      <c r="B106" s="6"/>
      <c r="C106" s="6"/>
      <c r="D106" s="6"/>
      <c r="E106" s="6"/>
      <c r="F106" s="217"/>
      <c r="G106" s="16" t="str">
        <f>IF(OR($B106="",$C106="",$D106="",$F106&lt;an_initial,$F106&gt;an_final,$I106=FALSE),"",(HLOOKUP(E106,ii11punctaje,2,FALSE))*VLOOKUP(J106,Coef!$E$2:$F$17,2,FALSE))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IF(OR($B107="",$C107="",$D107="",$F107&lt;an_initial,$F107&gt;an_final,$I107=FALSE),"",(HLOOKUP(E107,ii11punctaje,2,FALSE))*VLOOKUP(J107,Coef!$E$2:$F$17,2,FALSE))</f>
        <v/>
      </c>
      <c r="H107" s="58" t="str">
        <f t="shared" si="4"/>
        <v/>
      </c>
      <c r="I107" s="349" t="b">
        <f t="shared" si="5"/>
        <v>0</v>
      </c>
      <c r="J107" s="357">
        <f t="shared" si="7"/>
        <v>1</v>
      </c>
      <c r="K107" s="33"/>
    </row>
    <row r="108" spans="1:11">
      <c r="A108" s="37">
        <v>99</v>
      </c>
      <c r="B108" s="6"/>
      <c r="C108" s="6"/>
      <c r="D108" s="6"/>
      <c r="E108" s="6"/>
      <c r="F108" s="217"/>
      <c r="G108" s="16" t="str">
        <f>IF(OR($B108="",$C108="",$D108="",$F108&lt;an_initial,$F108&gt;an_final,$I108=FALSE),"",(HLOOKUP(E108,ii11punctaje,2,FALSE))*VLOOKUP(J108,Coef!$E$2:$F$17,2,FALSE))</f>
        <v/>
      </c>
      <c r="H108" s="58" t="str">
        <f t="shared" si="4"/>
        <v/>
      </c>
      <c r="I108" s="349" t="b">
        <f t="shared" si="5"/>
        <v>0</v>
      </c>
      <c r="J108" s="357">
        <f t="shared" si="7"/>
        <v>1</v>
      </c>
      <c r="K108" s="33"/>
    </row>
    <row r="109" spans="1:11">
      <c r="A109" s="37">
        <v>100</v>
      </c>
      <c r="B109" s="6"/>
      <c r="C109" s="6"/>
      <c r="D109" s="6"/>
      <c r="E109" s="6"/>
      <c r="F109" s="217"/>
      <c r="G109" s="16" t="str">
        <f>IF(OR($B109="",$C109="",$D109="",$F109&lt;an_initial,$F109&gt;an_final,$I109=FALSE),"",(HLOOKUP(E109,ii11punctaje,2,FALSE))*VLOOKUP(J109,Coef!$E$2:$F$17,2,FALSE))</f>
        <v/>
      </c>
      <c r="H109" s="58" t="str">
        <f t="shared" si="4"/>
        <v/>
      </c>
      <c r="I109" s="349" t="b">
        <f t="shared" si="5"/>
        <v>0</v>
      </c>
      <c r="J109" s="357">
        <f t="shared" si="7"/>
        <v>1</v>
      </c>
      <c r="K109" s="33"/>
    </row>
    <row r="110" spans="1:11">
      <c r="A110" s="37">
        <v>101</v>
      </c>
      <c r="B110" s="6"/>
      <c r="C110" s="6"/>
      <c r="D110" s="6"/>
      <c r="E110" s="6"/>
      <c r="F110" s="217"/>
      <c r="G110" s="16" t="str">
        <f>IF(OR($B110="",$C110="",$D110="",$F110&lt;an_initial,$F110&gt;an_final,$I110=FALSE),"",(HLOOKUP(E110,ii11punctaje,2,FALSE))*VLOOKUP(J110,Coef!$E$2:$F$17,2,FALSE))</f>
        <v/>
      </c>
      <c r="H110" s="58" t="str">
        <f t="shared" si="4"/>
        <v/>
      </c>
      <c r="I110" s="349" t="b">
        <f t="shared" si="5"/>
        <v>0</v>
      </c>
      <c r="J110" s="357">
        <f t="shared" si="7"/>
        <v>1</v>
      </c>
      <c r="K110" s="33"/>
    </row>
    <row r="111" spans="1:11">
      <c r="A111" s="37">
        <v>102</v>
      </c>
      <c r="B111" s="6"/>
      <c r="C111" s="6"/>
      <c r="D111" s="6"/>
      <c r="E111" s="6"/>
      <c r="F111" s="217"/>
      <c r="G111" s="16" t="str">
        <f>IF(OR($B111="",$C111="",$D111="",$F111&lt;an_initial,$F111&gt;an_final,$I111=FALSE),"",(HLOOKUP(E111,ii11punctaje,2,FALSE))*VLOOKUP(J111,Coef!$E$2:$F$17,2,FALSE))</f>
        <v/>
      </c>
      <c r="H111" s="58" t="str">
        <f t="shared" si="4"/>
        <v/>
      </c>
      <c r="I111" s="349" t="b">
        <f t="shared" si="5"/>
        <v>0</v>
      </c>
      <c r="J111" s="357">
        <f t="shared" si="7"/>
        <v>1</v>
      </c>
      <c r="K111" s="33"/>
    </row>
    <row r="112" spans="1:11">
      <c r="A112" s="37">
        <v>103</v>
      </c>
      <c r="B112" s="6"/>
      <c r="C112" s="6"/>
      <c r="D112" s="6"/>
      <c r="E112" s="6"/>
      <c r="F112" s="217"/>
      <c r="G112" s="16" t="str">
        <f>IF(OR($B112="",$C112="",$D112="",$F112&lt;an_initial,$F112&gt;an_final,$I112=FALSE),"",(HLOOKUP(E112,ii11punctaje,2,FALSE))*VLOOKUP(J112,Coef!$E$2:$F$17,2,FALSE))</f>
        <v/>
      </c>
      <c r="H112" s="58" t="str">
        <f t="shared" si="4"/>
        <v/>
      </c>
      <c r="I112" s="349" t="b">
        <f t="shared" si="5"/>
        <v>0</v>
      </c>
      <c r="J112" s="357">
        <f t="shared" si="7"/>
        <v>1</v>
      </c>
      <c r="K112" s="33"/>
    </row>
    <row r="113" spans="1:11">
      <c r="A113" s="37">
        <v>104</v>
      </c>
      <c r="B113" s="6"/>
      <c r="C113" s="6"/>
      <c r="D113" s="6"/>
      <c r="E113" s="6"/>
      <c r="F113" s="217"/>
      <c r="G113" s="16" t="str">
        <f>IF(OR($B113="",$C113="",$D113="",$F113&lt;an_initial,$F113&gt;an_final,$I113=FALSE),"",(HLOOKUP(E113,ii11punctaje,2,FALSE))*VLOOKUP(J113,Coef!$E$2:$F$17,2,FALSE))</f>
        <v/>
      </c>
      <c r="H113" s="58" t="str">
        <f t="shared" si="4"/>
        <v/>
      </c>
      <c r="I113" s="349" t="b">
        <f t="shared" si="5"/>
        <v>0</v>
      </c>
      <c r="J113" s="357">
        <f t="shared" si="7"/>
        <v>1</v>
      </c>
      <c r="K113" s="33"/>
    </row>
    <row r="114" spans="1:11">
      <c r="A114" s="37">
        <v>105</v>
      </c>
      <c r="B114" s="6"/>
      <c r="C114" s="6"/>
      <c r="D114" s="6"/>
      <c r="E114" s="6"/>
      <c r="F114" s="217"/>
      <c r="G114" s="16" t="str">
        <f>IF(OR($B114="",$C114="",$D114="",$F114&lt;an_initial,$F114&gt;an_final,$I114=FALSE),"",(HLOOKUP(E114,ii11punctaje,2,FALSE))*VLOOKUP(J114,Coef!$E$2:$F$17,2,FALSE))</f>
        <v/>
      </c>
      <c r="H114" s="58" t="str">
        <f t="shared" si="4"/>
        <v/>
      </c>
      <c r="I114" s="349" t="b">
        <f t="shared" si="5"/>
        <v>0</v>
      </c>
      <c r="J114" s="357">
        <f t="shared" si="7"/>
        <v>1</v>
      </c>
      <c r="K114" s="33"/>
    </row>
    <row r="115" spans="1:11">
      <c r="A115" s="37">
        <v>106</v>
      </c>
      <c r="B115" s="6"/>
      <c r="C115" s="6"/>
      <c r="D115" s="6"/>
      <c r="E115" s="6"/>
      <c r="F115" s="217"/>
      <c r="G115" s="16" t="str">
        <f>IF(OR($B115="",$C115="",$D115="",$F115&lt;an_initial,$F115&gt;an_final,$I115=FALSE),"",(HLOOKUP(E115,ii11punctaje,2,FALSE))*VLOOKUP(J115,Coef!$E$2:$F$17,2,FALSE))</f>
        <v/>
      </c>
      <c r="H115" s="58" t="str">
        <f t="shared" si="4"/>
        <v/>
      </c>
      <c r="I115" s="349" t="b">
        <f t="shared" si="5"/>
        <v>0</v>
      </c>
      <c r="J115" s="357">
        <f t="shared" si="7"/>
        <v>1</v>
      </c>
      <c r="K115" s="33"/>
    </row>
    <row r="116" spans="1:11">
      <c r="A116" s="37">
        <v>107</v>
      </c>
      <c r="B116" s="6"/>
      <c r="C116" s="6"/>
      <c r="D116" s="6"/>
      <c r="E116" s="6"/>
      <c r="F116" s="217"/>
      <c r="G116" s="16" t="str">
        <f>IF(OR($B116="",$C116="",$D116="",$F116&lt;an_initial,$F116&gt;an_final,$I116=FALSE),"",(HLOOKUP(E116,ii11punctaje,2,FALSE))*VLOOKUP(J116,Coef!$E$2:$F$17,2,FALSE))</f>
        <v/>
      </c>
      <c r="H116" s="58" t="str">
        <f t="shared" si="4"/>
        <v/>
      </c>
      <c r="I116" s="349" t="b">
        <f t="shared" si="5"/>
        <v>0</v>
      </c>
      <c r="J116" s="357">
        <f t="shared" si="7"/>
        <v>1</v>
      </c>
      <c r="K116" s="33"/>
    </row>
    <row r="117" spans="1:11">
      <c r="A117" s="37">
        <v>108</v>
      </c>
      <c r="B117" s="6"/>
      <c r="C117" s="6"/>
      <c r="D117" s="6"/>
      <c r="E117" s="6"/>
      <c r="F117" s="217"/>
      <c r="G117" s="16" t="str">
        <f>IF(OR($B117="",$C117="",$D117="",$F117&lt;an_initial,$F117&gt;an_final,$I117=FALSE),"",(HLOOKUP(E117,ii11punctaje,2,FALSE))*VLOOKUP(J117,Coef!$E$2:$F$17,2,FALSE))</f>
        <v/>
      </c>
      <c r="H117" s="58" t="str">
        <f t="shared" si="4"/>
        <v/>
      </c>
      <c r="I117" s="349" t="b">
        <f t="shared" si="5"/>
        <v>0</v>
      </c>
      <c r="J117" s="357">
        <f t="shared" si="7"/>
        <v>1</v>
      </c>
      <c r="K117" s="33"/>
    </row>
    <row r="118" spans="1:11">
      <c r="A118" s="37">
        <v>109</v>
      </c>
      <c r="B118" s="6"/>
      <c r="C118" s="6"/>
      <c r="D118" s="6"/>
      <c r="E118" s="6"/>
      <c r="F118" s="217"/>
      <c r="G118" s="16" t="str">
        <f>IF(OR($B118="",$C118="",$D118="",$F118&lt;an_initial,$F118&gt;an_final,$I118=FALSE),"",(HLOOKUP(E118,ii11punctaje,2,FALSE))*VLOOKUP(J118,Coef!$E$2:$F$17,2,FALSE))</f>
        <v/>
      </c>
      <c r="H118" s="58" t="str">
        <f t="shared" si="4"/>
        <v/>
      </c>
      <c r="I118" s="349" t="b">
        <f t="shared" si="5"/>
        <v>0</v>
      </c>
      <c r="J118" s="357">
        <f t="shared" si="7"/>
        <v>1</v>
      </c>
      <c r="K118" s="33"/>
    </row>
    <row r="119" spans="1:11">
      <c r="A119" s="37">
        <v>110</v>
      </c>
      <c r="B119" s="6"/>
      <c r="C119" s="6"/>
      <c r="D119" s="6"/>
      <c r="E119" s="6"/>
      <c r="F119" s="217"/>
      <c r="G119" s="16" t="str">
        <f>IF(OR($B119="",$C119="",$D119="",$F119&lt;an_initial,$F119&gt;an_final,$I119=FALSE),"",(HLOOKUP(E119,ii11punctaje,2,FALSE))*VLOOKUP(J119,Coef!$E$2:$F$17,2,FALSE))</f>
        <v/>
      </c>
      <c r="H119" s="58" t="str">
        <f t="shared" si="4"/>
        <v/>
      </c>
      <c r="I119" s="349" t="b">
        <f t="shared" si="5"/>
        <v>0</v>
      </c>
      <c r="J119" s="357">
        <f t="shared" si="7"/>
        <v>1</v>
      </c>
      <c r="K119" s="33"/>
    </row>
    <row r="120" spans="1:11">
      <c r="A120" s="37">
        <v>111</v>
      </c>
      <c r="B120" s="6"/>
      <c r="C120" s="6"/>
      <c r="D120" s="6"/>
      <c r="E120" s="6"/>
      <c r="F120" s="217"/>
      <c r="G120" s="16" t="str">
        <f>IF(OR($B120="",$C120="",$D120="",$F120&lt;an_initial,$F120&gt;an_final,$I120=FALSE),"",(HLOOKUP(E120,ii11punctaje,2,FALSE))*VLOOKUP(J120,Coef!$E$2:$F$17,2,FALSE))</f>
        <v/>
      </c>
      <c r="H120" s="58" t="str">
        <f t="shared" si="4"/>
        <v/>
      </c>
      <c r="I120" s="349" t="b">
        <f t="shared" si="5"/>
        <v>0</v>
      </c>
      <c r="J120" s="357">
        <f t="shared" si="7"/>
        <v>1</v>
      </c>
      <c r="K120" s="33"/>
    </row>
    <row r="121" spans="1:11">
      <c r="A121" s="37">
        <v>112</v>
      </c>
      <c r="B121" s="6"/>
      <c r="C121" s="6"/>
      <c r="D121" s="6"/>
      <c r="E121" s="6"/>
      <c r="F121" s="217"/>
      <c r="G121" s="16" t="str">
        <f>IF(OR($B121="",$C121="",$D121="",$F121&lt;an_initial,$F121&gt;an_final,$I121=FALSE),"",(HLOOKUP(E121,ii11punctaje,2,FALSE))*VLOOKUP(J121,Coef!$E$2:$F$17,2,FALSE))</f>
        <v/>
      </c>
      <c r="H121" s="58" t="str">
        <f t="shared" si="4"/>
        <v/>
      </c>
      <c r="I121" s="349" t="b">
        <f t="shared" si="5"/>
        <v>0</v>
      </c>
      <c r="J121" s="357">
        <f t="shared" si="7"/>
        <v>1</v>
      </c>
      <c r="K121" s="33"/>
    </row>
    <row r="122" spans="1:11">
      <c r="A122" s="37">
        <v>113</v>
      </c>
      <c r="B122" s="6"/>
      <c r="C122" s="6"/>
      <c r="D122" s="6"/>
      <c r="E122" s="6"/>
      <c r="F122" s="217"/>
      <c r="G122" s="16" t="str">
        <f>IF(OR($B122="",$C122="",$D122="",$F122&lt;an_initial,$F122&gt;an_final,$I122=FALSE),"",(HLOOKUP(E122,ii11punctaje,2,FALSE))*VLOOKUP(J122,Coef!$E$2:$F$17,2,FALSE))</f>
        <v/>
      </c>
      <c r="H122" s="58" t="str">
        <f t="shared" si="4"/>
        <v/>
      </c>
      <c r="I122" s="349" t="b">
        <f t="shared" si="5"/>
        <v>0</v>
      </c>
      <c r="J122" s="357">
        <f t="shared" si="7"/>
        <v>1</v>
      </c>
      <c r="K122" s="33"/>
    </row>
    <row r="123" spans="1:11">
      <c r="A123" s="37">
        <v>114</v>
      </c>
      <c r="B123" s="6"/>
      <c r="C123" s="6"/>
      <c r="D123" s="6"/>
      <c r="E123" s="6"/>
      <c r="F123" s="217"/>
      <c r="G123" s="16" t="str">
        <f>IF(OR($B123="",$C123="",$D123="",$F123&lt;an_initial,$F123&gt;an_final,$I123=FALSE),"",(HLOOKUP(E123,ii11punctaje,2,FALSE))*VLOOKUP(J123,Coef!$E$2:$F$17,2,FALSE))</f>
        <v/>
      </c>
      <c r="H123" s="58" t="str">
        <f t="shared" si="4"/>
        <v/>
      </c>
      <c r="I123" s="349" t="b">
        <f t="shared" si="5"/>
        <v>0</v>
      </c>
      <c r="J123" s="357">
        <f t="shared" si="7"/>
        <v>1</v>
      </c>
      <c r="K123" s="33"/>
    </row>
    <row r="124" spans="1:11">
      <c r="A124" s="37">
        <v>115</v>
      </c>
      <c r="B124" s="6"/>
      <c r="C124" s="6"/>
      <c r="D124" s="6"/>
      <c r="E124" s="6"/>
      <c r="F124" s="217"/>
      <c r="G124" s="16" t="str">
        <f>IF(OR($B124="",$C124="",$D124="",$F124&lt;an_initial,$F124&gt;an_final,$I124=FALSE),"",(HLOOKUP(E124,ii11punctaje,2,FALSE))*VLOOKUP(J124,Coef!$E$2:$F$17,2,FALSE))</f>
        <v/>
      </c>
      <c r="H124" s="58" t="str">
        <f t="shared" si="4"/>
        <v/>
      </c>
      <c r="I124" s="349" t="b">
        <f t="shared" si="5"/>
        <v>0</v>
      </c>
      <c r="J124" s="357">
        <f t="shared" si="7"/>
        <v>1</v>
      </c>
      <c r="K124" s="33"/>
    </row>
    <row r="125" spans="1:11">
      <c r="A125" s="37">
        <v>116</v>
      </c>
      <c r="B125" s="6"/>
      <c r="C125" s="6"/>
      <c r="D125" s="6"/>
      <c r="E125" s="6"/>
      <c r="F125" s="217"/>
      <c r="G125" s="16" t="str">
        <f>IF(OR($B125="",$C125="",$D125="",$F125&lt;an_initial,$F125&gt;an_final,$I125=FALSE),"",(HLOOKUP(E125,ii11punctaje,2,FALSE))*VLOOKUP(J125,Coef!$E$2:$F$17,2,FALSE))</f>
        <v/>
      </c>
      <c r="H125" s="58" t="str">
        <f t="shared" si="4"/>
        <v/>
      </c>
      <c r="I125" s="349" t="b">
        <f t="shared" si="5"/>
        <v>0</v>
      </c>
      <c r="J125" s="357">
        <f t="shared" si="7"/>
        <v>1</v>
      </c>
      <c r="K125" s="33"/>
    </row>
    <row r="126" spans="1:11">
      <c r="A126" s="37">
        <v>117</v>
      </c>
      <c r="B126" s="6"/>
      <c r="C126" s="6"/>
      <c r="D126" s="6"/>
      <c r="E126" s="6"/>
      <c r="F126" s="217"/>
      <c r="G126" s="16" t="str">
        <f>IF(OR($B126="",$C126="",$D126="",$F126&lt;an_initial,$F126&gt;an_final,$I126=FALSE),"",(HLOOKUP(E126,ii11punctaje,2,FALSE))*VLOOKUP(J126,Coef!$E$2:$F$17,2,FALSE))</f>
        <v/>
      </c>
      <c r="H126" s="58" t="str">
        <f t="shared" si="4"/>
        <v/>
      </c>
      <c r="I126" s="349" t="b">
        <f t="shared" si="5"/>
        <v>0</v>
      </c>
      <c r="J126" s="357">
        <f t="shared" si="7"/>
        <v>1</v>
      </c>
      <c r="K126" s="33"/>
    </row>
    <row r="127" spans="1:11">
      <c r="A127" s="37">
        <v>118</v>
      </c>
      <c r="B127" s="6"/>
      <c r="C127" s="6"/>
      <c r="D127" s="6"/>
      <c r="E127" s="6"/>
      <c r="F127" s="217"/>
      <c r="G127" s="16" t="str">
        <f>IF(OR($B127="",$C127="",$D127="",$F127&lt;an_initial,$F127&gt;an_final,$I127=FALSE),"",(HLOOKUP(E127,ii11punctaje,2,FALSE))*VLOOKUP(J127,Coef!$E$2:$F$17,2,FALSE))</f>
        <v/>
      </c>
      <c r="H127" s="58" t="str">
        <f t="shared" si="4"/>
        <v/>
      </c>
      <c r="I127" s="349" t="b">
        <f t="shared" si="5"/>
        <v>0</v>
      </c>
      <c r="J127" s="357">
        <f t="shared" si="7"/>
        <v>1</v>
      </c>
      <c r="K127" s="33"/>
    </row>
    <row r="128" spans="1:11">
      <c r="A128" s="37">
        <v>119</v>
      </c>
      <c r="B128" s="6"/>
      <c r="C128" s="6"/>
      <c r="D128" s="6"/>
      <c r="E128" s="6"/>
      <c r="F128" s="217"/>
      <c r="G128" s="16" t="str">
        <f>IF(OR($B128="",$C128="",$D128="",$F128&lt;an_initial,$F128&gt;an_final,$I128=FALSE),"",(HLOOKUP(E128,ii11punctaje,2,FALSE))*VLOOKUP(J128,Coef!$E$2:$F$17,2,FALSE))</f>
        <v/>
      </c>
      <c r="H128" s="58" t="str">
        <f t="shared" si="4"/>
        <v/>
      </c>
      <c r="I128" s="349" t="b">
        <f t="shared" si="5"/>
        <v>0</v>
      </c>
      <c r="J128" s="357">
        <f t="shared" si="7"/>
        <v>1</v>
      </c>
      <c r="K128" s="33"/>
    </row>
    <row r="129" spans="1:11">
      <c r="A129" s="37">
        <v>120</v>
      </c>
      <c r="B129" s="6"/>
      <c r="C129" s="6"/>
      <c r="D129" s="6"/>
      <c r="E129" s="6"/>
      <c r="F129" s="217"/>
      <c r="G129" s="16" t="str">
        <f>IF(OR($B129="",$C129="",$D129="",$F129&lt;an_initial,$F129&gt;an_final,$I129=FALSE),"",(HLOOKUP(E129,ii11punctaje,2,FALSE))*VLOOKUP(J129,Coef!$E$2:$F$17,2,FALSE))</f>
        <v/>
      </c>
      <c r="H129" s="58" t="str">
        <f t="shared" si="4"/>
        <v/>
      </c>
      <c r="I129" s="349" t="b">
        <f t="shared" si="5"/>
        <v>0</v>
      </c>
      <c r="J129" s="357">
        <f t="shared" si="7"/>
        <v>1</v>
      </c>
      <c r="K129" s="33"/>
    </row>
    <row r="130" spans="1:11">
      <c r="A130" s="37">
        <v>121</v>
      </c>
      <c r="B130" s="6"/>
      <c r="C130" s="6"/>
      <c r="D130" s="6"/>
      <c r="E130" s="6"/>
      <c r="F130" s="217"/>
      <c r="G130" s="16" t="str">
        <f>IF(OR($B130="",$C130="",$D130="",$F130&lt;an_initial,$F130&gt;an_final,$I130=FALSE),"",(HLOOKUP(E130,ii11punctaje,2,FALSE))*VLOOKUP(J130,Coef!$E$2:$F$17,2,FALSE))</f>
        <v/>
      </c>
      <c r="H130" s="58" t="str">
        <f t="shared" si="4"/>
        <v/>
      </c>
      <c r="I130" s="349" t="b">
        <f t="shared" si="5"/>
        <v>0</v>
      </c>
      <c r="J130" s="357">
        <f t="shared" si="7"/>
        <v>1</v>
      </c>
      <c r="K130" s="33"/>
    </row>
    <row r="131" spans="1:11">
      <c r="A131" s="37">
        <v>122</v>
      </c>
      <c r="B131" s="6"/>
      <c r="C131" s="6"/>
      <c r="D131" s="6"/>
      <c r="E131" s="6"/>
      <c r="F131" s="217"/>
      <c r="G131" s="16" t="str">
        <f>IF(OR($B131="",$C131="",$D131="",$F131&lt;an_initial,$F131&gt;an_final,$I131=FALSE),"",(HLOOKUP(E131,ii11punctaje,2,FALSE))*VLOOKUP(J131,Coef!$E$2:$F$17,2,FALSE))</f>
        <v/>
      </c>
      <c r="H131" s="58" t="str">
        <f t="shared" si="4"/>
        <v/>
      </c>
      <c r="I131" s="349" t="b">
        <f t="shared" si="5"/>
        <v>0</v>
      </c>
      <c r="J131" s="357">
        <f t="shared" si="7"/>
        <v>1</v>
      </c>
      <c r="K131" s="33"/>
    </row>
    <row r="132" spans="1:11">
      <c r="A132" s="37">
        <v>123</v>
      </c>
      <c r="B132" s="6"/>
      <c r="C132" s="6"/>
      <c r="D132" s="6"/>
      <c r="E132" s="6"/>
      <c r="F132" s="217"/>
      <c r="G132" s="16" t="str">
        <f>IF(OR($B132="",$C132="",$D132="",$F132&lt;an_initial,$F132&gt;an_final,$I132=FALSE),"",(HLOOKUP(E132,ii11punctaje,2,FALSE))*VLOOKUP(J132,Coef!$E$2:$F$17,2,FALSE))</f>
        <v/>
      </c>
      <c r="H132" s="58" t="str">
        <f t="shared" si="4"/>
        <v/>
      </c>
      <c r="I132" s="349" t="b">
        <f t="shared" si="5"/>
        <v>0</v>
      </c>
      <c r="J132" s="357">
        <f t="shared" si="7"/>
        <v>1</v>
      </c>
      <c r="K132" s="33"/>
    </row>
    <row r="133" spans="1:11">
      <c r="A133" s="37">
        <v>124</v>
      </c>
      <c r="B133" s="6"/>
      <c r="C133" s="6"/>
      <c r="D133" s="6"/>
      <c r="E133" s="6"/>
      <c r="F133" s="217"/>
      <c r="G133" s="16" t="str">
        <f>IF(OR($B133="",$C133="",$D133="",$F133&lt;an_initial,$F133&gt;an_final,$I133=FALSE),"",(HLOOKUP(E133,ii11punctaje,2,FALSE))*VLOOKUP(J133,Coef!$E$2:$F$17,2,FALSE))</f>
        <v/>
      </c>
      <c r="H133" s="58" t="str">
        <f t="shared" si="4"/>
        <v/>
      </c>
      <c r="I133" s="349" t="b">
        <f t="shared" si="5"/>
        <v>0</v>
      </c>
      <c r="J133" s="357">
        <f t="shared" si="7"/>
        <v>1</v>
      </c>
      <c r="K133" s="33"/>
    </row>
    <row r="134" spans="1:11">
      <c r="A134" s="37">
        <v>125</v>
      </c>
      <c r="B134" s="6"/>
      <c r="C134" s="6"/>
      <c r="D134" s="6"/>
      <c r="E134" s="6"/>
      <c r="F134" s="217"/>
      <c r="G134" s="16" t="str">
        <f>IF(OR($B134="",$C134="",$D134="",$F134&lt;an_initial,$F134&gt;an_final,$I134=FALSE),"",(HLOOKUP(E134,ii11punctaje,2,FALSE))*VLOOKUP(J134,Coef!$E$2:$F$17,2,FALSE))</f>
        <v/>
      </c>
      <c r="H134" s="58" t="str">
        <f t="shared" si="4"/>
        <v/>
      </c>
      <c r="I134" s="349" t="b">
        <f t="shared" si="5"/>
        <v>0</v>
      </c>
      <c r="J134" s="357">
        <f t="shared" si="7"/>
        <v>1</v>
      </c>
      <c r="K134" s="33"/>
    </row>
    <row r="135" spans="1:11">
      <c r="A135" s="37">
        <v>126</v>
      </c>
      <c r="B135" s="6"/>
      <c r="C135" s="6"/>
      <c r="D135" s="6"/>
      <c r="E135" s="6"/>
      <c r="F135" s="217"/>
      <c r="G135" s="16" t="str">
        <f>IF(OR($B135="",$C135="",$D135="",$F135&lt;an_initial,$F135&gt;an_final,$I135=FALSE),"",(HLOOKUP(E135,ii11punctaje,2,FALSE))*VLOOKUP(J135,Coef!$E$2:$F$17,2,FALSE))</f>
        <v/>
      </c>
      <c r="H135" s="58" t="str">
        <f t="shared" si="4"/>
        <v/>
      </c>
      <c r="I135" s="349" t="b">
        <f t="shared" si="5"/>
        <v>0</v>
      </c>
      <c r="J135" s="357">
        <f t="shared" si="7"/>
        <v>1</v>
      </c>
      <c r="K135" s="33"/>
    </row>
    <row r="136" spans="1:11">
      <c r="A136" s="37">
        <v>127</v>
      </c>
      <c r="B136" s="6"/>
      <c r="C136" s="6"/>
      <c r="D136" s="6"/>
      <c r="E136" s="6"/>
      <c r="F136" s="217"/>
      <c r="G136" s="16" t="str">
        <f>IF(OR($B136="",$C136="",$D136="",$F136&lt;an_initial,$F136&gt;an_final,$I136=FALSE),"",(HLOOKUP(E136,ii11punctaje,2,FALSE))*VLOOKUP(J136,Coef!$E$2:$F$17,2,FALSE))</f>
        <v/>
      </c>
      <c r="H136" s="58" t="str">
        <f t="shared" si="4"/>
        <v/>
      </c>
      <c r="I136" s="349" t="b">
        <f t="shared" si="5"/>
        <v>0</v>
      </c>
      <c r="J136" s="357">
        <f t="shared" si="7"/>
        <v>1</v>
      </c>
      <c r="K136" s="33"/>
    </row>
    <row r="137" spans="1:11">
      <c r="A137" s="37">
        <v>128</v>
      </c>
      <c r="B137" s="6"/>
      <c r="C137" s="6"/>
      <c r="D137" s="6"/>
      <c r="E137" s="6"/>
      <c r="F137" s="217"/>
      <c r="G137" s="16" t="str">
        <f>IF(OR($B137="",$C137="",$D137="",$F137&lt;an_initial,$F137&gt;an_final,$I137=FALSE),"",(HLOOKUP(E137,ii11punctaje,2,FALSE))*VLOOKUP(J137,Coef!$E$2:$F$17,2,FALSE))</f>
        <v/>
      </c>
      <c r="H137" s="58" t="str">
        <f t="shared" si="4"/>
        <v/>
      </c>
      <c r="I137" s="349" t="b">
        <f t="shared" si="5"/>
        <v>0</v>
      </c>
      <c r="J137" s="357">
        <f t="shared" si="7"/>
        <v>1</v>
      </c>
      <c r="K137" s="33"/>
    </row>
    <row r="138" spans="1:11">
      <c r="A138" s="37">
        <v>129</v>
      </c>
      <c r="B138" s="6"/>
      <c r="C138" s="6"/>
      <c r="D138" s="6"/>
      <c r="E138" s="6"/>
      <c r="F138" s="217"/>
      <c r="G138" s="16" t="str">
        <f>IF(OR($B138="",$C138="",$D138="",$F138&lt;an_initial,$F138&gt;an_final,$I138=FALSE),"",(HLOOKUP(E138,ii11punctaje,2,FALSE))*VLOOKUP(J138,Coef!$E$2:$F$17,2,FALSE))</f>
        <v/>
      </c>
      <c r="H138" s="58" t="str">
        <f t="shared" ref="H138:H201" si="8">IF(OR($B138="",$C138="",$D138="",$F138&gt;an_final,$I138=FALSE),"",IF($F138&gt;=an_initial,1,""))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IF(OR($B139="",$C139="",$D139="",$F139&lt;an_initial,$F139&gt;an_final,$I139=FALSE),"",(HLOOKUP(E139,ii11punctaje,2,FALSE))*VLOOKUP(J139,Coef!$E$2:$F$17,2,FALSE))</f>
        <v/>
      </c>
      <c r="H139" s="58" t="str">
        <f t="shared" si="8"/>
        <v/>
      </c>
      <c r="I139" s="349" t="b">
        <f t="shared" si="9"/>
        <v>0</v>
      </c>
      <c r="J139" s="357">
        <f t="shared" si="10"/>
        <v>1</v>
      </c>
      <c r="K139" s="33"/>
    </row>
    <row r="140" spans="1:11">
      <c r="A140" s="37">
        <v>131</v>
      </c>
      <c r="B140" s="6"/>
      <c r="C140" s="6"/>
      <c r="D140" s="6"/>
      <c r="E140" s="6"/>
      <c r="F140" s="217"/>
      <c r="G140" s="16" t="str">
        <f>IF(OR($B140="",$C140="",$D140="",$F140&lt;an_initial,$F140&gt;an_final,$I140=FALSE),"",(HLOOKUP(E140,ii11punctaje,2,FALSE))*VLOOKUP(J140,Coef!$E$2:$F$17,2,FALSE))</f>
        <v/>
      </c>
      <c r="H140" s="58" t="str">
        <f t="shared" si="8"/>
        <v/>
      </c>
      <c r="I140" s="349" t="b">
        <f t="shared" si="9"/>
        <v>0</v>
      </c>
      <c r="J140" s="357">
        <f t="shared" si="10"/>
        <v>1</v>
      </c>
      <c r="K140" s="33"/>
    </row>
    <row r="141" spans="1:11">
      <c r="A141" s="37">
        <v>132</v>
      </c>
      <c r="B141" s="6"/>
      <c r="C141" s="6"/>
      <c r="D141" s="6"/>
      <c r="E141" s="6"/>
      <c r="F141" s="217"/>
      <c r="G141" s="16" t="str">
        <f>IF(OR($B141="",$C141="",$D141="",$F141&lt;an_initial,$F141&gt;an_final,$I141=FALSE),"",(HLOOKUP(E141,ii11punctaje,2,FALSE))*VLOOKUP(J141,Coef!$E$2:$F$17,2,FALSE))</f>
        <v/>
      </c>
      <c r="H141" s="58" t="str">
        <f t="shared" si="8"/>
        <v/>
      </c>
      <c r="I141" s="349" t="b">
        <f t="shared" si="9"/>
        <v>0</v>
      </c>
      <c r="J141" s="357">
        <f t="shared" si="10"/>
        <v>1</v>
      </c>
      <c r="K141" s="33"/>
    </row>
    <row r="142" spans="1:11">
      <c r="A142" s="37">
        <v>133</v>
      </c>
      <c r="B142" s="6"/>
      <c r="C142" s="6"/>
      <c r="D142" s="6"/>
      <c r="E142" s="6"/>
      <c r="F142" s="217"/>
      <c r="G142" s="16" t="str">
        <f>IF(OR($B142="",$C142="",$D142="",$F142&lt;an_initial,$F142&gt;an_final,$I142=FALSE),"",(HLOOKUP(E142,ii11punctaje,2,FALSE))*VLOOKUP(J142,Coef!$E$2:$F$17,2,FALSE))</f>
        <v/>
      </c>
      <c r="H142" s="58" t="str">
        <f t="shared" si="8"/>
        <v/>
      </c>
      <c r="I142" s="349" t="b">
        <f t="shared" si="9"/>
        <v>0</v>
      </c>
      <c r="J142" s="357">
        <f t="shared" si="10"/>
        <v>1</v>
      </c>
      <c r="K142" s="33"/>
    </row>
    <row r="143" spans="1:11">
      <c r="A143" s="37">
        <v>134</v>
      </c>
      <c r="B143" s="6"/>
      <c r="C143" s="6"/>
      <c r="D143" s="6"/>
      <c r="E143" s="6"/>
      <c r="F143" s="217"/>
      <c r="G143" s="16" t="str">
        <f>IF(OR($B143="",$C143="",$D143="",$F143&lt;an_initial,$F143&gt;an_final,$I143=FALSE),"",(HLOOKUP(E143,ii11punctaje,2,FALSE))*VLOOKUP(J143,Coef!$E$2:$F$17,2,FALSE))</f>
        <v/>
      </c>
      <c r="H143" s="58" t="str">
        <f t="shared" si="8"/>
        <v/>
      </c>
      <c r="I143" s="349" t="b">
        <f t="shared" si="9"/>
        <v>0</v>
      </c>
      <c r="J143" s="357">
        <f t="shared" si="10"/>
        <v>1</v>
      </c>
      <c r="K143" s="33"/>
    </row>
    <row r="144" spans="1:11">
      <c r="A144" s="37">
        <v>135</v>
      </c>
      <c r="B144" s="6"/>
      <c r="C144" s="6"/>
      <c r="D144" s="6"/>
      <c r="E144" s="6"/>
      <c r="F144" s="217"/>
      <c r="G144" s="16" t="str">
        <f>IF(OR($B144="",$C144="",$D144="",$F144&lt;an_initial,$F144&gt;an_final,$I144=FALSE),"",(HLOOKUP(E144,ii11punctaje,2,FALSE))*VLOOKUP(J144,Coef!$E$2:$F$17,2,FALSE))</f>
        <v/>
      </c>
      <c r="H144" s="58" t="str">
        <f t="shared" si="8"/>
        <v/>
      </c>
      <c r="I144" s="349" t="b">
        <f t="shared" si="9"/>
        <v>0</v>
      </c>
      <c r="J144" s="357">
        <f t="shared" si="10"/>
        <v>1</v>
      </c>
      <c r="K144" s="33"/>
    </row>
    <row r="145" spans="1:11">
      <c r="A145" s="37">
        <v>136</v>
      </c>
      <c r="B145" s="6"/>
      <c r="C145" s="6"/>
      <c r="D145" s="6"/>
      <c r="E145" s="6"/>
      <c r="F145" s="217"/>
      <c r="G145" s="16" t="str">
        <f>IF(OR($B145="",$C145="",$D145="",$F145&lt;an_initial,$F145&gt;an_final,$I145=FALSE),"",(HLOOKUP(E145,ii11punctaje,2,FALSE))*VLOOKUP(J145,Coef!$E$2:$F$17,2,FALSE))</f>
        <v/>
      </c>
      <c r="H145" s="58" t="str">
        <f t="shared" si="8"/>
        <v/>
      </c>
      <c r="I145" s="349" t="b">
        <f t="shared" si="9"/>
        <v>0</v>
      </c>
      <c r="J145" s="357">
        <f t="shared" si="10"/>
        <v>1</v>
      </c>
      <c r="K145" s="33"/>
    </row>
    <row r="146" spans="1:11">
      <c r="A146" s="37">
        <v>137</v>
      </c>
      <c r="B146" s="6"/>
      <c r="C146" s="6"/>
      <c r="D146" s="6"/>
      <c r="E146" s="6"/>
      <c r="F146" s="217"/>
      <c r="G146" s="16" t="str">
        <f>IF(OR($B146="",$C146="",$D146="",$F146&lt;an_initial,$F146&gt;an_final,$I146=FALSE),"",(HLOOKUP(E146,ii11punctaje,2,FALSE))*VLOOKUP(J146,Coef!$E$2:$F$17,2,FALSE))</f>
        <v/>
      </c>
      <c r="H146" s="58" t="str">
        <f t="shared" si="8"/>
        <v/>
      </c>
      <c r="I146" s="349" t="b">
        <f t="shared" si="9"/>
        <v>0</v>
      </c>
      <c r="J146" s="357">
        <f t="shared" si="10"/>
        <v>1</v>
      </c>
      <c r="K146" s="33"/>
    </row>
    <row r="147" spans="1:11">
      <c r="A147" s="37">
        <v>138</v>
      </c>
      <c r="B147" s="6"/>
      <c r="C147" s="6"/>
      <c r="D147" s="6"/>
      <c r="E147" s="6"/>
      <c r="F147" s="217"/>
      <c r="G147" s="16" t="str">
        <f>IF(OR($B147="",$C147="",$D147="",$F147&lt;an_initial,$F147&gt;an_final,$I147=FALSE),"",(HLOOKUP(E147,ii11punctaje,2,FALSE))*VLOOKUP(J147,Coef!$E$2:$F$17,2,FALSE))</f>
        <v/>
      </c>
      <c r="H147" s="58" t="str">
        <f t="shared" si="8"/>
        <v/>
      </c>
      <c r="I147" s="349" t="b">
        <f t="shared" si="9"/>
        <v>0</v>
      </c>
      <c r="J147" s="357">
        <f t="shared" si="10"/>
        <v>1</v>
      </c>
      <c r="K147" s="33"/>
    </row>
    <row r="148" spans="1:11">
      <c r="A148" s="37">
        <v>139</v>
      </c>
      <c r="B148" s="6"/>
      <c r="C148" s="6"/>
      <c r="D148" s="6"/>
      <c r="E148" s="6"/>
      <c r="F148" s="217"/>
      <c r="G148" s="16" t="str">
        <f>IF(OR($B148="",$C148="",$D148="",$F148&lt;an_initial,$F148&gt;an_final,$I148=FALSE),"",(HLOOKUP(E148,ii11punctaje,2,FALSE))*VLOOKUP(J148,Coef!$E$2:$F$17,2,FALSE))</f>
        <v/>
      </c>
      <c r="H148" s="58" t="str">
        <f t="shared" si="8"/>
        <v/>
      </c>
      <c r="I148" s="349" t="b">
        <f t="shared" si="9"/>
        <v>0</v>
      </c>
      <c r="J148" s="357">
        <f t="shared" si="10"/>
        <v>1</v>
      </c>
      <c r="K148" s="33"/>
    </row>
    <row r="149" spans="1:11">
      <c r="A149" s="37">
        <v>140</v>
      </c>
      <c r="B149" s="6"/>
      <c r="C149" s="6"/>
      <c r="D149" s="6"/>
      <c r="E149" s="6"/>
      <c r="F149" s="217"/>
      <c r="G149" s="16" t="str">
        <f>IF(OR($B149="",$C149="",$D149="",$F149&lt;an_initial,$F149&gt;an_final,$I149=FALSE),"",(HLOOKUP(E149,ii11punctaje,2,FALSE))*VLOOKUP(J149,Coef!$E$2:$F$17,2,FALSE))</f>
        <v/>
      </c>
      <c r="H149" s="58" t="str">
        <f t="shared" si="8"/>
        <v/>
      </c>
      <c r="I149" s="349" t="b">
        <f t="shared" si="9"/>
        <v>0</v>
      </c>
      <c r="J149" s="357">
        <f t="shared" si="10"/>
        <v>1</v>
      </c>
      <c r="K149" s="33"/>
    </row>
    <row r="150" spans="1:11">
      <c r="A150" s="37">
        <v>141</v>
      </c>
      <c r="B150" s="6"/>
      <c r="C150" s="6"/>
      <c r="D150" s="6"/>
      <c r="E150" s="6"/>
      <c r="F150" s="217"/>
      <c r="G150" s="16" t="str">
        <f>IF(OR($B150="",$C150="",$D150="",$F150&lt;an_initial,$F150&gt;an_final,$I150=FALSE),"",(HLOOKUP(E150,ii11punctaje,2,FALSE))*VLOOKUP(J150,Coef!$E$2:$F$17,2,FALSE))</f>
        <v/>
      </c>
      <c r="H150" s="58" t="str">
        <f t="shared" si="8"/>
        <v/>
      </c>
      <c r="I150" s="349" t="b">
        <f t="shared" si="9"/>
        <v>0</v>
      </c>
      <c r="J150" s="357">
        <f t="shared" si="10"/>
        <v>1</v>
      </c>
      <c r="K150" s="33"/>
    </row>
    <row r="151" spans="1:11">
      <c r="A151" s="37">
        <v>142</v>
      </c>
      <c r="B151" s="6"/>
      <c r="C151" s="6"/>
      <c r="D151" s="6"/>
      <c r="E151" s="6"/>
      <c r="F151" s="217"/>
      <c r="G151" s="16" t="str">
        <f>IF(OR($B151="",$C151="",$D151="",$F151&lt;an_initial,$F151&gt;an_final,$I151=FALSE),"",(HLOOKUP(E151,ii11punctaje,2,FALSE))*VLOOKUP(J151,Coef!$E$2:$F$17,2,FALSE))</f>
        <v/>
      </c>
      <c r="H151" s="58" t="str">
        <f t="shared" si="8"/>
        <v/>
      </c>
      <c r="I151" s="349" t="b">
        <f t="shared" si="9"/>
        <v>0</v>
      </c>
      <c r="J151" s="357">
        <f t="shared" si="10"/>
        <v>1</v>
      </c>
      <c r="K151" s="33"/>
    </row>
    <row r="152" spans="1:11">
      <c r="A152" s="37">
        <v>143</v>
      </c>
      <c r="B152" s="6"/>
      <c r="C152" s="6"/>
      <c r="D152" s="6"/>
      <c r="E152" s="6"/>
      <c r="F152" s="217"/>
      <c r="G152" s="16" t="str">
        <f>IF(OR($B152="",$C152="",$D152="",$F152&lt;an_initial,$F152&gt;an_final,$I152=FALSE),"",(HLOOKUP(E152,ii11punctaje,2,FALSE))*VLOOKUP(J152,Coef!$E$2:$F$17,2,FALSE))</f>
        <v/>
      </c>
      <c r="H152" s="58" t="str">
        <f t="shared" si="8"/>
        <v/>
      </c>
      <c r="I152" s="349" t="b">
        <f t="shared" si="9"/>
        <v>0</v>
      </c>
      <c r="J152" s="357">
        <f t="shared" si="10"/>
        <v>1</v>
      </c>
      <c r="K152" s="33"/>
    </row>
    <row r="153" spans="1:11">
      <c r="A153" s="37">
        <v>144</v>
      </c>
      <c r="B153" s="6"/>
      <c r="C153" s="6"/>
      <c r="D153" s="6"/>
      <c r="E153" s="6"/>
      <c r="F153" s="217"/>
      <c r="G153" s="16" t="str">
        <f>IF(OR($B153="",$C153="",$D153="",$F153&lt;an_initial,$F153&gt;an_final,$I153=FALSE),"",(HLOOKUP(E153,ii11punctaje,2,FALSE))*VLOOKUP(J153,Coef!$E$2:$F$17,2,FALSE))</f>
        <v/>
      </c>
      <c r="H153" s="58" t="str">
        <f t="shared" si="8"/>
        <v/>
      </c>
      <c r="I153" s="349" t="b">
        <f t="shared" si="9"/>
        <v>0</v>
      </c>
      <c r="J153" s="357">
        <f t="shared" si="10"/>
        <v>1</v>
      </c>
      <c r="K153" s="33"/>
    </row>
    <row r="154" spans="1:11">
      <c r="A154" s="37">
        <v>145</v>
      </c>
      <c r="B154" s="6"/>
      <c r="C154" s="6"/>
      <c r="D154" s="6"/>
      <c r="E154" s="6"/>
      <c r="F154" s="217"/>
      <c r="G154" s="16" t="str">
        <f>IF(OR($B154="",$C154="",$D154="",$F154&lt;an_initial,$F154&gt;an_final,$I154=FALSE),"",(HLOOKUP(E154,ii11punctaje,2,FALSE))*VLOOKUP(J154,Coef!$E$2:$F$17,2,FALSE))</f>
        <v/>
      </c>
      <c r="H154" s="58" t="str">
        <f t="shared" si="8"/>
        <v/>
      </c>
      <c r="I154" s="349" t="b">
        <f t="shared" si="9"/>
        <v>0</v>
      </c>
      <c r="J154" s="357">
        <f t="shared" si="10"/>
        <v>1</v>
      </c>
      <c r="K154" s="33"/>
    </row>
    <row r="155" spans="1:11">
      <c r="A155" s="37">
        <v>146</v>
      </c>
      <c r="B155" s="6"/>
      <c r="C155" s="6"/>
      <c r="D155" s="6"/>
      <c r="E155" s="6"/>
      <c r="F155" s="217"/>
      <c r="G155" s="16" t="str">
        <f>IF(OR($B155="",$C155="",$D155="",$F155&lt;an_initial,$F155&gt;an_final,$I155=FALSE),"",(HLOOKUP(E155,ii11punctaje,2,FALSE))*VLOOKUP(J155,Coef!$E$2:$F$17,2,FALSE))</f>
        <v/>
      </c>
      <c r="H155" s="58" t="str">
        <f t="shared" si="8"/>
        <v/>
      </c>
      <c r="I155" s="349" t="b">
        <f t="shared" si="9"/>
        <v>0</v>
      </c>
      <c r="J155" s="357">
        <f t="shared" si="10"/>
        <v>1</v>
      </c>
      <c r="K155" s="33"/>
    </row>
    <row r="156" spans="1:11">
      <c r="A156" s="37">
        <v>147</v>
      </c>
      <c r="B156" s="6"/>
      <c r="C156" s="6"/>
      <c r="D156" s="6"/>
      <c r="E156" s="6"/>
      <c r="F156" s="217"/>
      <c r="G156" s="16" t="str">
        <f>IF(OR($B156="",$C156="",$D156="",$F156&lt;an_initial,$F156&gt;an_final,$I156=FALSE),"",(HLOOKUP(E156,ii11punctaje,2,FALSE))*VLOOKUP(J156,Coef!$E$2:$F$17,2,FALSE))</f>
        <v/>
      </c>
      <c r="H156" s="58" t="str">
        <f t="shared" si="8"/>
        <v/>
      </c>
      <c r="I156" s="349" t="b">
        <f t="shared" si="9"/>
        <v>0</v>
      </c>
      <c r="J156" s="357">
        <f t="shared" si="10"/>
        <v>1</v>
      </c>
      <c r="K156" s="33"/>
    </row>
    <row r="157" spans="1:11">
      <c r="A157" s="37">
        <v>148</v>
      </c>
      <c r="B157" s="6"/>
      <c r="C157" s="6"/>
      <c r="D157" s="6"/>
      <c r="E157" s="6"/>
      <c r="F157" s="217"/>
      <c r="G157" s="16" t="str">
        <f>IF(OR($B157="",$C157="",$D157="",$F157&lt;an_initial,$F157&gt;an_final,$I157=FALSE),"",(HLOOKUP(E157,ii11punctaje,2,FALSE))*VLOOKUP(J157,Coef!$E$2:$F$17,2,FALSE))</f>
        <v/>
      </c>
      <c r="H157" s="58" t="str">
        <f t="shared" si="8"/>
        <v/>
      </c>
      <c r="I157" s="349" t="b">
        <f t="shared" si="9"/>
        <v>0</v>
      </c>
      <c r="J157" s="357">
        <f t="shared" si="10"/>
        <v>1</v>
      </c>
      <c r="K157" s="33"/>
    </row>
    <row r="158" spans="1:11">
      <c r="A158" s="37">
        <v>149</v>
      </c>
      <c r="B158" s="6"/>
      <c r="C158" s="6"/>
      <c r="D158" s="6"/>
      <c r="E158" s="6"/>
      <c r="F158" s="217"/>
      <c r="G158" s="16" t="str">
        <f>IF(OR($B158="",$C158="",$D158="",$F158&lt;an_initial,$F158&gt;an_final,$I158=FALSE),"",(HLOOKUP(E158,ii11punctaje,2,FALSE))*VLOOKUP(J158,Coef!$E$2:$F$17,2,FALSE))</f>
        <v/>
      </c>
      <c r="H158" s="58" t="str">
        <f t="shared" si="8"/>
        <v/>
      </c>
      <c r="I158" s="349" t="b">
        <f t="shared" si="9"/>
        <v>0</v>
      </c>
      <c r="J158" s="357">
        <f t="shared" si="10"/>
        <v>1</v>
      </c>
      <c r="K158" s="33"/>
    </row>
    <row r="159" spans="1:11">
      <c r="A159" s="37">
        <v>150</v>
      </c>
      <c r="B159" s="6"/>
      <c r="C159" s="6"/>
      <c r="D159" s="6"/>
      <c r="E159" s="6"/>
      <c r="F159" s="217"/>
      <c r="G159" s="16" t="str">
        <f>IF(OR($B159="",$C159="",$D159="",$F159&lt;an_initial,$F159&gt;an_final,$I159=FALSE),"",(HLOOKUP(E159,ii11punctaje,2,FALSE))*VLOOKUP(J159,Coef!$E$2:$F$17,2,FALSE))</f>
        <v/>
      </c>
      <c r="H159" s="58" t="str">
        <f t="shared" si="8"/>
        <v/>
      </c>
      <c r="I159" s="349" t="b">
        <f t="shared" si="9"/>
        <v>0</v>
      </c>
      <c r="J159" s="357">
        <f t="shared" si="10"/>
        <v>1</v>
      </c>
      <c r="K159" s="33"/>
    </row>
    <row r="160" spans="1:11">
      <c r="A160" s="37">
        <v>151</v>
      </c>
      <c r="B160" s="6"/>
      <c r="C160" s="6"/>
      <c r="D160" s="6"/>
      <c r="E160" s="6"/>
      <c r="F160" s="217"/>
      <c r="G160" s="16" t="str">
        <f>IF(OR($B160="",$C160="",$D160="",$F160&lt;an_initial,$F160&gt;an_final,$I160=FALSE),"",(HLOOKUP(E160,ii11punctaje,2,FALSE))*VLOOKUP(J160,Coef!$E$2:$F$17,2,FALSE))</f>
        <v/>
      </c>
      <c r="H160" s="58" t="str">
        <f t="shared" si="8"/>
        <v/>
      </c>
      <c r="I160" s="349" t="b">
        <f t="shared" si="9"/>
        <v>0</v>
      </c>
      <c r="J160" s="357">
        <f t="shared" si="10"/>
        <v>1</v>
      </c>
      <c r="K160" s="33"/>
    </row>
    <row r="161" spans="1:11">
      <c r="A161" s="37">
        <v>152</v>
      </c>
      <c r="B161" s="6"/>
      <c r="C161" s="6"/>
      <c r="D161" s="6"/>
      <c r="E161" s="6"/>
      <c r="F161" s="217"/>
      <c r="G161" s="16" t="str">
        <f>IF(OR($B161="",$C161="",$D161="",$F161&lt;an_initial,$F161&gt;an_final,$I161=FALSE),"",(HLOOKUP(E161,ii11punctaje,2,FALSE))*VLOOKUP(J161,Coef!$E$2:$F$17,2,FALSE))</f>
        <v/>
      </c>
      <c r="H161" s="58" t="str">
        <f t="shared" si="8"/>
        <v/>
      </c>
      <c r="I161" s="349" t="b">
        <f t="shared" si="9"/>
        <v>0</v>
      </c>
      <c r="J161" s="357">
        <f t="shared" si="10"/>
        <v>1</v>
      </c>
      <c r="K161" s="33"/>
    </row>
    <row r="162" spans="1:11">
      <c r="A162" s="37">
        <v>153</v>
      </c>
      <c r="B162" s="6"/>
      <c r="C162" s="6"/>
      <c r="D162" s="6"/>
      <c r="E162" s="6"/>
      <c r="F162" s="217"/>
      <c r="G162" s="16" t="str">
        <f>IF(OR($B162="",$C162="",$D162="",$F162&lt;an_initial,$F162&gt;an_final,$I162=FALSE),"",(HLOOKUP(E162,ii11punctaje,2,FALSE))*VLOOKUP(J162,Coef!$E$2:$F$17,2,FALSE))</f>
        <v/>
      </c>
      <c r="H162" s="58" t="str">
        <f t="shared" si="8"/>
        <v/>
      </c>
      <c r="I162" s="349" t="b">
        <f t="shared" si="9"/>
        <v>0</v>
      </c>
      <c r="J162" s="357">
        <f t="shared" si="10"/>
        <v>1</v>
      </c>
      <c r="K162" s="33"/>
    </row>
    <row r="163" spans="1:11">
      <c r="A163" s="37">
        <v>154</v>
      </c>
      <c r="B163" s="6"/>
      <c r="C163" s="6"/>
      <c r="D163" s="6"/>
      <c r="E163" s="6"/>
      <c r="F163" s="217"/>
      <c r="G163" s="16" t="str">
        <f>IF(OR($B163="",$C163="",$D163="",$F163&lt;an_initial,$F163&gt;an_final,$I163=FALSE),"",(HLOOKUP(E163,ii11punctaje,2,FALSE))*VLOOKUP(J163,Coef!$E$2:$F$17,2,FALSE))</f>
        <v/>
      </c>
      <c r="H163" s="58" t="str">
        <f t="shared" si="8"/>
        <v/>
      </c>
      <c r="I163" s="349" t="b">
        <f t="shared" si="9"/>
        <v>0</v>
      </c>
      <c r="J163" s="357">
        <f t="shared" si="10"/>
        <v>1</v>
      </c>
      <c r="K163" s="33"/>
    </row>
    <row r="164" spans="1:11">
      <c r="A164" s="37">
        <v>155</v>
      </c>
      <c r="B164" s="6"/>
      <c r="C164" s="6"/>
      <c r="D164" s="6"/>
      <c r="E164" s="6"/>
      <c r="F164" s="217"/>
      <c r="G164" s="16" t="str">
        <f>IF(OR($B164="",$C164="",$D164="",$F164&lt;an_initial,$F164&gt;an_final,$I164=FALSE),"",(HLOOKUP(E164,ii11punctaje,2,FALSE))*VLOOKUP(J164,Coef!$E$2:$F$17,2,FALSE))</f>
        <v/>
      </c>
      <c r="H164" s="58" t="str">
        <f t="shared" si="8"/>
        <v/>
      </c>
      <c r="I164" s="349" t="b">
        <f t="shared" si="9"/>
        <v>0</v>
      </c>
      <c r="J164" s="357">
        <f t="shared" si="10"/>
        <v>1</v>
      </c>
      <c r="K164" s="33"/>
    </row>
    <row r="165" spans="1:11">
      <c r="A165" s="37">
        <v>156</v>
      </c>
      <c r="B165" s="6"/>
      <c r="C165" s="6"/>
      <c r="D165" s="6"/>
      <c r="E165" s="6"/>
      <c r="F165" s="217"/>
      <c r="G165" s="16" t="str">
        <f>IF(OR($B165="",$C165="",$D165="",$F165&lt;an_initial,$F165&gt;an_final,$I165=FALSE),"",(HLOOKUP(E165,ii11punctaje,2,FALSE))*VLOOKUP(J165,Coef!$E$2:$F$17,2,FALSE))</f>
        <v/>
      </c>
      <c r="H165" s="58" t="str">
        <f t="shared" si="8"/>
        <v/>
      </c>
      <c r="I165" s="349" t="b">
        <f t="shared" si="9"/>
        <v>0</v>
      </c>
      <c r="J165" s="357">
        <f t="shared" si="10"/>
        <v>1</v>
      </c>
      <c r="K165" s="33"/>
    </row>
    <row r="166" spans="1:11">
      <c r="A166" s="37">
        <v>157</v>
      </c>
      <c r="B166" s="6"/>
      <c r="C166" s="6"/>
      <c r="D166" s="6"/>
      <c r="E166" s="6"/>
      <c r="F166" s="217"/>
      <c r="G166" s="16" t="str">
        <f>IF(OR($B166="",$C166="",$D166="",$F166&lt;an_initial,$F166&gt;an_final,$I166=FALSE),"",(HLOOKUP(E166,ii11punctaje,2,FALSE))*VLOOKUP(J166,Coef!$E$2:$F$17,2,FALSE))</f>
        <v/>
      </c>
      <c r="H166" s="58" t="str">
        <f t="shared" si="8"/>
        <v/>
      </c>
      <c r="I166" s="349" t="b">
        <f t="shared" si="9"/>
        <v>0</v>
      </c>
      <c r="J166" s="357">
        <f t="shared" si="10"/>
        <v>1</v>
      </c>
      <c r="K166" s="33"/>
    </row>
    <row r="167" spans="1:11">
      <c r="A167" s="37">
        <v>158</v>
      </c>
      <c r="B167" s="6"/>
      <c r="C167" s="6"/>
      <c r="D167" s="6"/>
      <c r="E167" s="6"/>
      <c r="F167" s="217"/>
      <c r="G167" s="16" t="str">
        <f>IF(OR($B167="",$C167="",$D167="",$F167&lt;an_initial,$F167&gt;an_final,$I167=FALSE),"",(HLOOKUP(E167,ii11punctaje,2,FALSE))*VLOOKUP(J167,Coef!$E$2:$F$17,2,FALSE))</f>
        <v/>
      </c>
      <c r="H167" s="58" t="str">
        <f t="shared" si="8"/>
        <v/>
      </c>
      <c r="I167" s="349" t="b">
        <f t="shared" si="9"/>
        <v>0</v>
      </c>
      <c r="J167" s="357">
        <f t="shared" si="10"/>
        <v>1</v>
      </c>
      <c r="K167" s="33"/>
    </row>
    <row r="168" spans="1:11">
      <c r="A168" s="37">
        <v>159</v>
      </c>
      <c r="B168" s="6"/>
      <c r="C168" s="6"/>
      <c r="D168" s="6"/>
      <c r="E168" s="6"/>
      <c r="F168" s="217"/>
      <c r="G168" s="16" t="str">
        <f>IF(OR($B168="",$C168="",$D168="",$F168&lt;an_initial,$F168&gt;an_final,$I168=FALSE),"",(HLOOKUP(E168,ii11punctaje,2,FALSE))*VLOOKUP(J168,Coef!$E$2:$F$17,2,FALSE))</f>
        <v/>
      </c>
      <c r="H168" s="58" t="str">
        <f t="shared" si="8"/>
        <v/>
      </c>
      <c r="I168" s="349" t="b">
        <f t="shared" si="9"/>
        <v>0</v>
      </c>
      <c r="J168" s="357">
        <f t="shared" si="10"/>
        <v>1</v>
      </c>
      <c r="K168" s="33"/>
    </row>
    <row r="169" spans="1:11">
      <c r="A169" s="37">
        <v>160</v>
      </c>
      <c r="B169" s="6"/>
      <c r="C169" s="6"/>
      <c r="D169" s="6"/>
      <c r="E169" s="6"/>
      <c r="F169" s="217"/>
      <c r="G169" s="16" t="str">
        <f>IF(OR($B169="",$C169="",$D169="",$F169&lt;an_initial,$F169&gt;an_final,$I169=FALSE),"",(HLOOKUP(E169,ii11punctaje,2,FALSE))*VLOOKUP(J169,Coef!$E$2:$F$17,2,FALSE))</f>
        <v/>
      </c>
      <c r="H169" s="58" t="str">
        <f t="shared" si="8"/>
        <v/>
      </c>
      <c r="I169" s="349" t="b">
        <f t="shared" si="9"/>
        <v>0</v>
      </c>
      <c r="J169" s="357">
        <f t="shared" si="10"/>
        <v>1</v>
      </c>
      <c r="K169" s="33"/>
    </row>
    <row r="170" spans="1:11">
      <c r="A170" s="37">
        <v>161</v>
      </c>
      <c r="B170" s="6"/>
      <c r="C170" s="6"/>
      <c r="D170" s="6"/>
      <c r="E170" s="6"/>
      <c r="F170" s="217"/>
      <c r="G170" s="16" t="str">
        <f>IF(OR($B170="",$C170="",$D170="",$F170&lt;an_initial,$F170&gt;an_final,$I170=FALSE),"",(HLOOKUP(E170,ii11punctaje,2,FALSE))*VLOOKUP(J170,Coef!$E$2:$F$17,2,FALSE))</f>
        <v/>
      </c>
      <c r="H170" s="58" t="str">
        <f t="shared" si="8"/>
        <v/>
      </c>
      <c r="I170" s="349" t="b">
        <f t="shared" si="9"/>
        <v>0</v>
      </c>
      <c r="J170" s="357">
        <f t="shared" ref="J170:J202" si="11">LEN(B170)-LEN(SUBSTITUTE(B170,",",""))+1</f>
        <v>1</v>
      </c>
      <c r="K170" s="33"/>
    </row>
    <row r="171" spans="1:11">
      <c r="A171" s="37">
        <v>162</v>
      </c>
      <c r="B171" s="6"/>
      <c r="C171" s="6"/>
      <c r="D171" s="6"/>
      <c r="E171" s="6"/>
      <c r="F171" s="217"/>
      <c r="G171" s="16" t="str">
        <f>IF(OR($B171="",$C171="",$D171="",$F171&lt;an_initial,$F171&gt;an_final,$I171=FALSE),"",(HLOOKUP(E171,ii11punctaje,2,FALSE))*VLOOKUP(J171,Coef!$E$2:$F$17,2,FALSE))</f>
        <v/>
      </c>
      <c r="H171" s="58" t="str">
        <f t="shared" si="8"/>
        <v/>
      </c>
      <c r="I171" s="349" t="b">
        <f t="shared" si="9"/>
        <v>0</v>
      </c>
      <c r="J171" s="357">
        <f t="shared" si="11"/>
        <v>1</v>
      </c>
      <c r="K171" s="33"/>
    </row>
    <row r="172" spans="1:11">
      <c r="A172" s="37">
        <v>163</v>
      </c>
      <c r="B172" s="6"/>
      <c r="C172" s="6"/>
      <c r="D172" s="6"/>
      <c r="E172" s="6"/>
      <c r="F172" s="217"/>
      <c r="G172" s="16" t="str">
        <f>IF(OR($B172="",$C172="",$D172="",$F172&lt;an_initial,$F172&gt;an_final,$I172=FALSE),"",(HLOOKUP(E172,ii11punctaje,2,FALSE))*VLOOKUP(J172,Coef!$E$2:$F$17,2,FALSE))</f>
        <v/>
      </c>
      <c r="H172" s="58" t="str">
        <f t="shared" si="8"/>
        <v/>
      </c>
      <c r="I172" s="349" t="b">
        <f t="shared" si="9"/>
        <v>0</v>
      </c>
      <c r="J172" s="357">
        <f t="shared" si="11"/>
        <v>1</v>
      </c>
      <c r="K172" s="33"/>
    </row>
    <row r="173" spans="1:11">
      <c r="A173" s="37">
        <v>164</v>
      </c>
      <c r="B173" s="6"/>
      <c r="C173" s="6"/>
      <c r="D173" s="6"/>
      <c r="E173" s="6"/>
      <c r="F173" s="217"/>
      <c r="G173" s="16" t="str">
        <f>IF(OR($B173="",$C173="",$D173="",$F173&lt;an_initial,$F173&gt;an_final,$I173=FALSE),"",(HLOOKUP(E173,ii11punctaje,2,FALSE))*VLOOKUP(J173,Coef!$E$2:$F$17,2,FALSE))</f>
        <v/>
      </c>
      <c r="H173" s="58" t="str">
        <f t="shared" si="8"/>
        <v/>
      </c>
      <c r="I173" s="349" t="b">
        <f t="shared" si="9"/>
        <v>0</v>
      </c>
      <c r="J173" s="357">
        <f t="shared" si="11"/>
        <v>1</v>
      </c>
      <c r="K173" s="33"/>
    </row>
    <row r="174" spans="1:11">
      <c r="A174" s="37">
        <v>165</v>
      </c>
      <c r="B174" s="6"/>
      <c r="C174" s="6"/>
      <c r="D174" s="6"/>
      <c r="E174" s="6"/>
      <c r="F174" s="217"/>
      <c r="G174" s="16" t="str">
        <f>IF(OR($B174="",$C174="",$D174="",$F174&lt;an_initial,$F174&gt;an_final,$I174=FALSE),"",(HLOOKUP(E174,ii11punctaje,2,FALSE))*VLOOKUP(J174,Coef!$E$2:$F$17,2,FALSE))</f>
        <v/>
      </c>
      <c r="H174" s="58" t="str">
        <f t="shared" si="8"/>
        <v/>
      </c>
      <c r="I174" s="349" t="b">
        <f t="shared" si="9"/>
        <v>0</v>
      </c>
      <c r="J174" s="357">
        <f t="shared" si="11"/>
        <v>1</v>
      </c>
      <c r="K174" s="33"/>
    </row>
    <row r="175" spans="1:11">
      <c r="A175" s="37">
        <v>166</v>
      </c>
      <c r="B175" s="6"/>
      <c r="C175" s="6"/>
      <c r="D175" s="6"/>
      <c r="E175" s="6"/>
      <c r="F175" s="217"/>
      <c r="G175" s="16" t="str">
        <f>IF(OR($B175="",$C175="",$D175="",$F175&lt;an_initial,$F175&gt;an_final,$I175=FALSE),"",(HLOOKUP(E175,ii11punctaje,2,FALSE))*VLOOKUP(J175,Coef!$E$2:$F$17,2,FALSE))</f>
        <v/>
      </c>
      <c r="H175" s="58" t="str">
        <f t="shared" si="8"/>
        <v/>
      </c>
      <c r="I175" s="349" t="b">
        <f t="shared" si="9"/>
        <v>0</v>
      </c>
      <c r="J175" s="357">
        <f t="shared" si="11"/>
        <v>1</v>
      </c>
      <c r="K175" s="33"/>
    </row>
    <row r="176" spans="1:11">
      <c r="A176" s="37">
        <v>167</v>
      </c>
      <c r="B176" s="6"/>
      <c r="C176" s="6"/>
      <c r="D176" s="6"/>
      <c r="E176" s="6"/>
      <c r="F176" s="217"/>
      <c r="G176" s="16" t="str">
        <f>IF(OR($B176="",$C176="",$D176="",$F176&lt;an_initial,$F176&gt;an_final,$I176=FALSE),"",(HLOOKUP(E176,ii11punctaje,2,FALSE))*VLOOKUP(J176,Coef!$E$2:$F$17,2,FALSE))</f>
        <v/>
      </c>
      <c r="H176" s="58" t="str">
        <f t="shared" si="8"/>
        <v/>
      </c>
      <c r="I176" s="349" t="b">
        <f t="shared" si="9"/>
        <v>0</v>
      </c>
      <c r="J176" s="357">
        <f t="shared" si="11"/>
        <v>1</v>
      </c>
      <c r="K176" s="33"/>
    </row>
    <row r="177" spans="1:11">
      <c r="A177" s="37">
        <v>168</v>
      </c>
      <c r="B177" s="6"/>
      <c r="C177" s="6"/>
      <c r="D177" s="6"/>
      <c r="E177" s="6"/>
      <c r="F177" s="217"/>
      <c r="G177" s="16" t="str">
        <f>IF(OR($B177="",$C177="",$D177="",$F177&lt;an_initial,$F177&gt;an_final,$I177=FALSE),"",(HLOOKUP(E177,ii11punctaje,2,FALSE))*VLOOKUP(J177,Coef!$E$2:$F$17,2,FALSE))</f>
        <v/>
      </c>
      <c r="H177" s="58" t="str">
        <f t="shared" si="8"/>
        <v/>
      </c>
      <c r="I177" s="349" t="b">
        <f t="shared" si="9"/>
        <v>0</v>
      </c>
      <c r="J177" s="357">
        <f t="shared" si="11"/>
        <v>1</v>
      </c>
      <c r="K177" s="33"/>
    </row>
    <row r="178" spans="1:11">
      <c r="A178" s="37">
        <v>169</v>
      </c>
      <c r="B178" s="6"/>
      <c r="C178" s="6"/>
      <c r="D178" s="6"/>
      <c r="E178" s="6"/>
      <c r="F178" s="217"/>
      <c r="G178" s="16" t="str">
        <f>IF(OR($B178="",$C178="",$D178="",$F178&lt;an_initial,$F178&gt;an_final,$I178=FALSE),"",(HLOOKUP(E178,ii11punctaje,2,FALSE))*VLOOKUP(J178,Coef!$E$2:$F$17,2,FALSE))</f>
        <v/>
      </c>
      <c r="H178" s="58" t="str">
        <f t="shared" si="8"/>
        <v/>
      </c>
      <c r="I178" s="349" t="b">
        <f t="shared" si="9"/>
        <v>0</v>
      </c>
      <c r="J178" s="357">
        <f t="shared" si="11"/>
        <v>1</v>
      </c>
      <c r="K178" s="33"/>
    </row>
    <row r="179" spans="1:11">
      <c r="A179" s="37">
        <v>170</v>
      </c>
      <c r="B179" s="6"/>
      <c r="C179" s="6"/>
      <c r="D179" s="6"/>
      <c r="E179" s="6"/>
      <c r="F179" s="217"/>
      <c r="G179" s="16" t="str">
        <f>IF(OR($B179="",$C179="",$D179="",$F179&lt;an_initial,$F179&gt;an_final,$I179=FALSE),"",(HLOOKUP(E179,ii11punctaje,2,FALSE))*VLOOKUP(J179,Coef!$E$2:$F$17,2,FALSE))</f>
        <v/>
      </c>
      <c r="H179" s="58" t="str">
        <f t="shared" si="8"/>
        <v/>
      </c>
      <c r="I179" s="349" t="b">
        <f t="shared" si="9"/>
        <v>0</v>
      </c>
      <c r="J179" s="357">
        <f t="shared" si="11"/>
        <v>1</v>
      </c>
      <c r="K179" s="33"/>
    </row>
    <row r="180" spans="1:11">
      <c r="A180" s="37">
        <v>171</v>
      </c>
      <c r="B180" s="6"/>
      <c r="C180" s="6"/>
      <c r="D180" s="6"/>
      <c r="E180" s="6"/>
      <c r="F180" s="217"/>
      <c r="G180" s="16" t="str">
        <f>IF(OR($B180="",$C180="",$D180="",$F180&lt;an_initial,$F180&gt;an_final,$I180=FALSE),"",(HLOOKUP(E180,ii11punctaje,2,FALSE))*VLOOKUP(J180,Coef!$E$2:$F$17,2,FALSE))</f>
        <v/>
      </c>
      <c r="H180" s="58" t="str">
        <f t="shared" si="8"/>
        <v/>
      </c>
      <c r="I180" s="349" t="b">
        <f t="shared" si="9"/>
        <v>0</v>
      </c>
      <c r="J180" s="357">
        <f t="shared" si="11"/>
        <v>1</v>
      </c>
      <c r="K180" s="33"/>
    </row>
    <row r="181" spans="1:11">
      <c r="A181" s="37">
        <v>172</v>
      </c>
      <c r="B181" s="6"/>
      <c r="C181" s="6"/>
      <c r="D181" s="6"/>
      <c r="E181" s="6"/>
      <c r="F181" s="217"/>
      <c r="G181" s="16" t="str">
        <f>IF(OR($B181="",$C181="",$D181="",$F181&lt;an_initial,$F181&gt;an_final,$I181=FALSE),"",(HLOOKUP(E181,ii11punctaje,2,FALSE))*VLOOKUP(J181,Coef!$E$2:$F$17,2,FALSE))</f>
        <v/>
      </c>
      <c r="H181" s="58" t="str">
        <f t="shared" si="8"/>
        <v/>
      </c>
      <c r="I181" s="349" t="b">
        <f t="shared" si="9"/>
        <v>0</v>
      </c>
      <c r="J181" s="357">
        <f t="shared" si="11"/>
        <v>1</v>
      </c>
      <c r="K181" s="33"/>
    </row>
    <row r="182" spans="1:11">
      <c r="A182" s="37">
        <v>173</v>
      </c>
      <c r="B182" s="6"/>
      <c r="C182" s="6"/>
      <c r="D182" s="6"/>
      <c r="E182" s="6"/>
      <c r="F182" s="217"/>
      <c r="G182" s="16" t="str">
        <f>IF(OR($B182="",$C182="",$D182="",$F182&lt;an_initial,$F182&gt;an_final,$I182=FALSE),"",(HLOOKUP(E182,ii11punctaje,2,FALSE))*VLOOKUP(J182,Coef!$E$2:$F$17,2,FALSE))</f>
        <v/>
      </c>
      <c r="H182" s="58" t="str">
        <f t="shared" si="8"/>
        <v/>
      </c>
      <c r="I182" s="349" t="b">
        <f t="shared" si="9"/>
        <v>0</v>
      </c>
      <c r="J182" s="357">
        <f t="shared" si="11"/>
        <v>1</v>
      </c>
      <c r="K182" s="33"/>
    </row>
    <row r="183" spans="1:11">
      <c r="A183" s="37">
        <v>174</v>
      </c>
      <c r="B183" s="6"/>
      <c r="C183" s="6"/>
      <c r="D183" s="6"/>
      <c r="E183" s="6"/>
      <c r="F183" s="217"/>
      <c r="G183" s="16" t="str">
        <f>IF(OR($B183="",$C183="",$D183="",$F183&lt;an_initial,$F183&gt;an_final,$I183=FALSE),"",(HLOOKUP(E183,ii11punctaje,2,FALSE))*VLOOKUP(J183,Coef!$E$2:$F$17,2,FALSE))</f>
        <v/>
      </c>
      <c r="H183" s="58" t="str">
        <f t="shared" si="8"/>
        <v/>
      </c>
      <c r="I183" s="349" t="b">
        <f t="shared" si="9"/>
        <v>0</v>
      </c>
      <c r="J183" s="357">
        <f t="shared" si="11"/>
        <v>1</v>
      </c>
      <c r="K183" s="33"/>
    </row>
    <row r="184" spans="1:11">
      <c r="A184" s="37">
        <v>175</v>
      </c>
      <c r="B184" s="6"/>
      <c r="C184" s="6"/>
      <c r="D184" s="6"/>
      <c r="E184" s="6"/>
      <c r="F184" s="217"/>
      <c r="G184" s="16" t="str">
        <f>IF(OR($B184="",$C184="",$D184="",$F184&lt;an_initial,$F184&gt;an_final,$I184=FALSE),"",(HLOOKUP(E184,ii11punctaje,2,FALSE))*VLOOKUP(J184,Coef!$E$2:$F$17,2,FALSE))</f>
        <v/>
      </c>
      <c r="H184" s="58" t="str">
        <f t="shared" si="8"/>
        <v/>
      </c>
      <c r="I184" s="349" t="b">
        <f t="shared" si="9"/>
        <v>0</v>
      </c>
      <c r="J184" s="357">
        <f t="shared" si="11"/>
        <v>1</v>
      </c>
      <c r="K184" s="33"/>
    </row>
    <row r="185" spans="1:11">
      <c r="A185" s="37">
        <v>176</v>
      </c>
      <c r="B185" s="6"/>
      <c r="C185" s="6"/>
      <c r="D185" s="6"/>
      <c r="E185" s="6"/>
      <c r="F185" s="217"/>
      <c r="G185" s="16" t="str">
        <f>IF(OR($B185="",$C185="",$D185="",$F185&lt;an_initial,$F185&gt;an_final,$I185=FALSE),"",(HLOOKUP(E185,ii11punctaje,2,FALSE))*VLOOKUP(J185,Coef!$E$2:$F$17,2,FALSE))</f>
        <v/>
      </c>
      <c r="H185" s="58" t="str">
        <f t="shared" si="8"/>
        <v/>
      </c>
      <c r="I185" s="349" t="b">
        <f t="shared" si="9"/>
        <v>0</v>
      </c>
      <c r="J185" s="357">
        <f t="shared" si="11"/>
        <v>1</v>
      </c>
      <c r="K185" s="33"/>
    </row>
    <row r="186" spans="1:11">
      <c r="A186" s="37">
        <v>177</v>
      </c>
      <c r="B186" s="6"/>
      <c r="C186" s="6"/>
      <c r="D186" s="6"/>
      <c r="E186" s="6"/>
      <c r="F186" s="217"/>
      <c r="G186" s="16" t="str">
        <f>IF(OR($B186="",$C186="",$D186="",$F186&lt;an_initial,$F186&gt;an_final,$I186=FALSE),"",(HLOOKUP(E186,ii11punctaje,2,FALSE))*VLOOKUP(J186,Coef!$E$2:$F$17,2,FALSE))</f>
        <v/>
      </c>
      <c r="H186" s="58" t="str">
        <f t="shared" si="8"/>
        <v/>
      </c>
      <c r="I186" s="349" t="b">
        <f t="shared" si="9"/>
        <v>0</v>
      </c>
      <c r="J186" s="357">
        <f t="shared" si="11"/>
        <v>1</v>
      </c>
      <c r="K186" s="33"/>
    </row>
    <row r="187" spans="1:11">
      <c r="A187" s="37">
        <v>178</v>
      </c>
      <c r="B187" s="6"/>
      <c r="C187" s="6"/>
      <c r="D187" s="6"/>
      <c r="E187" s="6"/>
      <c r="F187" s="217"/>
      <c r="G187" s="16" t="str">
        <f>IF(OR($B187="",$C187="",$D187="",$F187&lt;an_initial,$F187&gt;an_final,$I187=FALSE),"",(HLOOKUP(E187,ii11punctaje,2,FALSE))*VLOOKUP(J187,Coef!$E$2:$F$17,2,FALSE))</f>
        <v/>
      </c>
      <c r="H187" s="58" t="str">
        <f t="shared" si="8"/>
        <v/>
      </c>
      <c r="I187" s="349" t="b">
        <f t="shared" si="9"/>
        <v>0</v>
      </c>
      <c r="J187" s="357">
        <f t="shared" si="11"/>
        <v>1</v>
      </c>
      <c r="K187" s="33"/>
    </row>
    <row r="188" spans="1:11">
      <c r="A188" s="37">
        <v>179</v>
      </c>
      <c r="B188" s="6"/>
      <c r="C188" s="6"/>
      <c r="D188" s="6"/>
      <c r="E188" s="6"/>
      <c r="F188" s="217"/>
      <c r="G188" s="16" t="str">
        <f>IF(OR($B188="",$C188="",$D188="",$F188&lt;an_initial,$F188&gt;an_final,$I188=FALSE),"",(HLOOKUP(E188,ii11punctaje,2,FALSE))*VLOOKUP(J188,Coef!$E$2:$F$17,2,FALSE))</f>
        <v/>
      </c>
      <c r="H188" s="58" t="str">
        <f t="shared" si="8"/>
        <v/>
      </c>
      <c r="I188" s="349" t="b">
        <f t="shared" si="9"/>
        <v>0</v>
      </c>
      <c r="J188" s="357">
        <f t="shared" si="11"/>
        <v>1</v>
      </c>
      <c r="K188" s="33"/>
    </row>
    <row r="189" spans="1:11">
      <c r="A189" s="37">
        <v>180</v>
      </c>
      <c r="B189" s="6"/>
      <c r="C189" s="6"/>
      <c r="D189" s="6"/>
      <c r="E189" s="6"/>
      <c r="F189" s="217"/>
      <c r="G189" s="16" t="str">
        <f>IF(OR($B189="",$C189="",$D189="",$F189&lt;an_initial,$F189&gt;an_final,$I189=FALSE),"",(HLOOKUP(E189,ii11punctaje,2,FALSE))*VLOOKUP(J189,Coef!$E$2:$F$17,2,FALSE))</f>
        <v/>
      </c>
      <c r="H189" s="58" t="str">
        <f t="shared" si="8"/>
        <v/>
      </c>
      <c r="I189" s="349" t="b">
        <f t="shared" si="9"/>
        <v>0</v>
      </c>
      <c r="J189" s="357">
        <f t="shared" si="11"/>
        <v>1</v>
      </c>
      <c r="K189" s="33"/>
    </row>
    <row r="190" spans="1:11">
      <c r="A190" s="37">
        <v>181</v>
      </c>
      <c r="B190" s="6"/>
      <c r="C190" s="6"/>
      <c r="D190" s="6"/>
      <c r="E190" s="6"/>
      <c r="F190" s="217"/>
      <c r="G190" s="16" t="str">
        <f>IF(OR($B190="",$C190="",$D190="",$F190&lt;an_initial,$F190&gt;an_final,$I190=FALSE),"",(HLOOKUP(E190,ii11punctaje,2,FALSE))*VLOOKUP(J190,Coef!$E$2:$F$17,2,FALSE))</f>
        <v/>
      </c>
      <c r="H190" s="58" t="str">
        <f t="shared" si="8"/>
        <v/>
      </c>
      <c r="I190" s="349" t="b">
        <f t="shared" si="9"/>
        <v>0</v>
      </c>
      <c r="J190" s="357">
        <f t="shared" si="11"/>
        <v>1</v>
      </c>
      <c r="K190" s="33"/>
    </row>
    <row r="191" spans="1:11">
      <c r="A191" s="37">
        <v>182</v>
      </c>
      <c r="B191" s="6"/>
      <c r="C191" s="6"/>
      <c r="D191" s="6"/>
      <c r="E191" s="6"/>
      <c r="F191" s="217"/>
      <c r="G191" s="16" t="str">
        <f>IF(OR($B191="",$C191="",$D191="",$F191&lt;an_initial,$F191&gt;an_final,$I191=FALSE),"",(HLOOKUP(E191,ii11punctaje,2,FALSE))*VLOOKUP(J191,Coef!$E$2:$F$17,2,FALSE))</f>
        <v/>
      </c>
      <c r="H191" s="58" t="str">
        <f t="shared" si="8"/>
        <v/>
      </c>
      <c r="I191" s="349" t="b">
        <f t="shared" si="9"/>
        <v>0</v>
      </c>
      <c r="J191" s="357">
        <f t="shared" si="11"/>
        <v>1</v>
      </c>
      <c r="K191" s="33"/>
    </row>
    <row r="192" spans="1:11">
      <c r="A192" s="37">
        <v>183</v>
      </c>
      <c r="B192" s="6"/>
      <c r="C192" s="6"/>
      <c r="D192" s="6"/>
      <c r="E192" s="6"/>
      <c r="F192" s="217"/>
      <c r="G192" s="16" t="str">
        <f>IF(OR($B192="",$C192="",$D192="",$F192&lt;an_initial,$F192&gt;an_final,$I192=FALSE),"",(HLOOKUP(E192,ii11punctaje,2,FALSE))*VLOOKUP(J192,Coef!$E$2:$F$17,2,FALSE))</f>
        <v/>
      </c>
      <c r="H192" s="58" t="str">
        <f t="shared" si="8"/>
        <v/>
      </c>
      <c r="I192" s="349" t="b">
        <f t="shared" si="9"/>
        <v>0</v>
      </c>
      <c r="J192" s="357">
        <f t="shared" si="11"/>
        <v>1</v>
      </c>
      <c r="K192" s="33"/>
    </row>
    <row r="193" spans="1:11">
      <c r="A193" s="37">
        <v>184</v>
      </c>
      <c r="B193" s="6"/>
      <c r="C193" s="6"/>
      <c r="D193" s="6"/>
      <c r="E193" s="6"/>
      <c r="F193" s="217"/>
      <c r="G193" s="16" t="str">
        <f>IF(OR($B193="",$C193="",$D193="",$F193&lt;an_initial,$F193&gt;an_final,$I193=FALSE),"",(HLOOKUP(E193,ii11punctaje,2,FALSE))*VLOOKUP(J193,Coef!$E$2:$F$17,2,FALSE))</f>
        <v/>
      </c>
      <c r="H193" s="58" t="str">
        <f t="shared" si="8"/>
        <v/>
      </c>
      <c r="I193" s="349" t="b">
        <f t="shared" si="9"/>
        <v>0</v>
      </c>
      <c r="J193" s="357">
        <f t="shared" si="11"/>
        <v>1</v>
      </c>
      <c r="K193" s="33"/>
    </row>
    <row r="194" spans="1:11">
      <c r="A194" s="37">
        <v>185</v>
      </c>
      <c r="B194" s="6"/>
      <c r="C194" s="6"/>
      <c r="D194" s="6"/>
      <c r="E194" s="6"/>
      <c r="F194" s="217"/>
      <c r="G194" s="16" t="str">
        <f>IF(OR($B194="",$C194="",$D194="",$F194&lt;an_initial,$F194&gt;an_final,$I194=FALSE),"",(HLOOKUP(E194,ii11punctaje,2,FALSE))*VLOOKUP(J194,Coef!$E$2:$F$17,2,FALSE))</f>
        <v/>
      </c>
      <c r="H194" s="58" t="str">
        <f t="shared" si="8"/>
        <v/>
      </c>
      <c r="I194" s="349" t="b">
        <f t="shared" si="9"/>
        <v>0</v>
      </c>
      <c r="J194" s="357">
        <f t="shared" si="11"/>
        <v>1</v>
      </c>
      <c r="K194" s="33"/>
    </row>
    <row r="195" spans="1:11">
      <c r="A195" s="37">
        <v>186</v>
      </c>
      <c r="B195" s="6"/>
      <c r="C195" s="6"/>
      <c r="D195" s="6"/>
      <c r="E195" s="6"/>
      <c r="F195" s="217"/>
      <c r="G195" s="16" t="str">
        <f>IF(OR($B195="",$C195="",$D195="",$F195&lt;an_initial,$F195&gt;an_final,$I195=FALSE),"",(HLOOKUP(E195,ii11punctaje,2,FALSE))*VLOOKUP(J195,Coef!$E$2:$F$17,2,FALSE))</f>
        <v/>
      </c>
      <c r="H195" s="58" t="str">
        <f t="shared" si="8"/>
        <v/>
      </c>
      <c r="I195" s="349" t="b">
        <f t="shared" si="9"/>
        <v>0</v>
      </c>
      <c r="J195" s="357">
        <f t="shared" si="11"/>
        <v>1</v>
      </c>
      <c r="K195" s="33"/>
    </row>
    <row r="196" spans="1:11">
      <c r="A196" s="37">
        <v>187</v>
      </c>
      <c r="B196" s="6"/>
      <c r="C196" s="6"/>
      <c r="D196" s="6"/>
      <c r="E196" s="6"/>
      <c r="F196" s="217"/>
      <c r="G196" s="16" t="str">
        <f>IF(OR($B196="",$C196="",$D196="",$F196&lt;an_initial,$F196&gt;an_final,$I196=FALSE),"",(HLOOKUP(E196,ii11punctaje,2,FALSE))*VLOOKUP(J196,Coef!$E$2:$F$17,2,FALSE))</f>
        <v/>
      </c>
      <c r="H196" s="58" t="str">
        <f t="shared" si="8"/>
        <v/>
      </c>
      <c r="I196" s="349" t="b">
        <f t="shared" si="9"/>
        <v>0</v>
      </c>
      <c r="J196" s="357">
        <f t="shared" si="11"/>
        <v>1</v>
      </c>
      <c r="K196" s="33"/>
    </row>
    <row r="197" spans="1:11">
      <c r="A197" s="37">
        <v>188</v>
      </c>
      <c r="B197" s="6"/>
      <c r="C197" s="6"/>
      <c r="D197" s="6"/>
      <c r="E197" s="6"/>
      <c r="F197" s="217"/>
      <c r="G197" s="16" t="str">
        <f>IF(OR($B197="",$C197="",$D197="",$F197&lt;an_initial,$F197&gt;an_final,$I197=FALSE),"",(HLOOKUP(E197,ii11punctaje,2,FALSE))*VLOOKUP(J197,Coef!$E$2:$F$17,2,FALSE))</f>
        <v/>
      </c>
      <c r="H197" s="58" t="str">
        <f t="shared" si="8"/>
        <v/>
      </c>
      <c r="I197" s="349" t="b">
        <f t="shared" si="9"/>
        <v>0</v>
      </c>
      <c r="J197" s="357">
        <f t="shared" si="11"/>
        <v>1</v>
      </c>
      <c r="K197" s="33"/>
    </row>
    <row r="198" spans="1:11">
      <c r="A198" s="37">
        <v>189</v>
      </c>
      <c r="B198" s="6"/>
      <c r="C198" s="6"/>
      <c r="D198" s="6"/>
      <c r="E198" s="6"/>
      <c r="F198" s="217"/>
      <c r="G198" s="16" t="str">
        <f>IF(OR($B198="",$C198="",$D198="",$F198&lt;an_initial,$F198&gt;an_final,$I198=FALSE),"",(HLOOKUP(E198,ii11punctaje,2,FALSE))*VLOOKUP(J198,Coef!$E$2:$F$17,2,FALSE))</f>
        <v/>
      </c>
      <c r="H198" s="58" t="str">
        <f t="shared" si="8"/>
        <v/>
      </c>
      <c r="I198" s="349" t="b">
        <f t="shared" si="9"/>
        <v>0</v>
      </c>
      <c r="J198" s="357">
        <f t="shared" si="11"/>
        <v>1</v>
      </c>
      <c r="K198" s="33"/>
    </row>
    <row r="199" spans="1:11">
      <c r="A199" s="37">
        <v>190</v>
      </c>
      <c r="B199" s="6"/>
      <c r="C199" s="6"/>
      <c r="D199" s="6"/>
      <c r="E199" s="6"/>
      <c r="F199" s="217"/>
      <c r="G199" s="16" t="str">
        <f>IF(OR($B199="",$C199="",$D199="",$F199&lt;an_initial,$F199&gt;an_final,$I199=FALSE),"",(HLOOKUP(E199,ii11punctaje,2,FALSE))*VLOOKUP(J199,Coef!$E$2:$F$17,2,FALSE))</f>
        <v/>
      </c>
      <c r="H199" s="58" t="str">
        <f t="shared" si="8"/>
        <v/>
      </c>
      <c r="I199" s="349" t="b">
        <f t="shared" si="9"/>
        <v>0</v>
      </c>
      <c r="J199" s="357">
        <f t="shared" si="11"/>
        <v>1</v>
      </c>
      <c r="K199" s="33"/>
    </row>
    <row r="200" spans="1:11">
      <c r="A200" s="37">
        <v>191</v>
      </c>
      <c r="B200" s="6"/>
      <c r="C200" s="6"/>
      <c r="D200" s="6"/>
      <c r="E200" s="6"/>
      <c r="F200" s="217"/>
      <c r="G200" s="16" t="str">
        <f>IF(OR($B200="",$C200="",$D200="",$F200&lt;an_initial,$F200&gt;an_final,$I200=FALSE),"",(HLOOKUP(E200,ii11punctaje,2,FALSE))*VLOOKUP(J200,Coef!$E$2:$F$17,2,FALSE))</f>
        <v/>
      </c>
      <c r="H200" s="58" t="str">
        <f t="shared" si="8"/>
        <v/>
      </c>
      <c r="I200" s="349" t="b">
        <f t="shared" si="9"/>
        <v>0</v>
      </c>
      <c r="J200" s="357">
        <f t="shared" si="11"/>
        <v>1</v>
      </c>
      <c r="K200" s="33"/>
    </row>
    <row r="201" spans="1:11">
      <c r="A201" s="37">
        <v>192</v>
      </c>
      <c r="B201" s="6"/>
      <c r="C201" s="6"/>
      <c r="D201" s="6"/>
      <c r="E201" s="6"/>
      <c r="F201" s="217"/>
      <c r="G201" s="16" t="str">
        <f>IF(OR($B201="",$C201="",$D201="",$F201&lt;an_initial,$F201&gt;an_final,$I201=FALSE),"",(HLOOKUP(E201,ii11punctaje,2,FALSE))*VLOOKUP(J201,Coef!$E$2:$F$17,2,FALSE))</f>
        <v/>
      </c>
      <c r="H201" s="58" t="str">
        <f t="shared" si="8"/>
        <v/>
      </c>
      <c r="I201" s="349" t="b">
        <f t="shared" si="9"/>
        <v>0</v>
      </c>
      <c r="J201" s="357">
        <f t="shared" si="11"/>
        <v>1</v>
      </c>
      <c r="K201" s="33"/>
    </row>
    <row r="202" spans="1:11">
      <c r="A202" s="37">
        <v>193</v>
      </c>
      <c r="B202" s="6"/>
      <c r="C202" s="6"/>
      <c r="D202" s="6"/>
      <c r="E202" s="6"/>
      <c r="F202" s="217"/>
      <c r="G202" s="16" t="str">
        <f>IF(OR($B202="",$C202="",$D202="",$F202&lt;an_initial,$F202&gt;an_final,$I202=FALSE),"",(HLOOKUP(E202,ii11punctaje,2,FALSE))*VLOOKUP(J202,Coef!$E$2:$F$17,2,FALSE))</f>
        <v/>
      </c>
      <c r="H202" s="58" t="str">
        <f t="shared" ref="H202:H259" si="12">IF(OR($B202="",$C202="",$D202="",$F202&gt;an_final,$I202=FALSE),"",IF($F202&gt;=an_initial,1,""))</f>
        <v/>
      </c>
      <c r="I202" s="349" t="b">
        <f t="shared" ref="I202:I259" si="13">IF(nume_candidat="",FALSE,ISNUMBER(SEARCH(nume_candidat,$B202)))</f>
        <v>0</v>
      </c>
      <c r="J202" s="357">
        <f t="shared" si="11"/>
        <v>1</v>
      </c>
      <c r="K202" s="33"/>
    </row>
    <row r="203" spans="1:11">
      <c r="A203" s="37">
        <v>194</v>
      </c>
      <c r="B203" s="6"/>
      <c r="C203" s="6"/>
      <c r="D203" s="6"/>
      <c r="E203" s="6"/>
      <c r="F203" s="217"/>
      <c r="G203" s="16" t="str">
        <f>IF(OR($B203="",$C203="",$D203="",$F203&lt;an_initial,$F203&gt;an_final,$I203=FALSE),"",(HLOOKUP(E203,ii11punctaje,2,FALSE))*VLOOKUP(J203,Coef!$E$2:$F$17,2,FALSE))</f>
        <v/>
      </c>
      <c r="H203" s="58" t="str">
        <f t="shared" si="12"/>
        <v/>
      </c>
      <c r="I203" s="349" t="b">
        <f t="shared" si="13"/>
        <v>0</v>
      </c>
      <c r="J203" s="357">
        <f t="shared" ref="J203:J259" si="14">LEN(B203)-LEN(SUBSTITUTE(B203,",",""))+1</f>
        <v>1</v>
      </c>
      <c r="K203" s="33"/>
    </row>
    <row r="204" spans="1:11">
      <c r="A204" s="37">
        <v>195</v>
      </c>
      <c r="B204" s="6"/>
      <c r="C204" s="6"/>
      <c r="D204" s="6"/>
      <c r="E204" s="6"/>
      <c r="F204" s="217"/>
      <c r="G204" s="16" t="str">
        <f>IF(OR($B204="",$C204="",$D204="",$F204&lt;an_initial,$F204&gt;an_final,$I204=FALSE),"",(HLOOKUP(E204,ii11punctaje,2,FALSE))*VLOOKUP(J204,Coef!$E$2:$F$17,2,FALSE))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IF(OR($B205="",$C205="",$D205="",$F205&lt;an_initial,$F205&gt;an_final,$I205=FALSE),"",(HLOOKUP(E205,ii11punctaje,2,FALSE))*VLOOKUP(J205,Coef!$E$2:$F$17,2,FALSE))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IF(OR($B206="",$C206="",$D206="",$F206&lt;an_initial,$F206&gt;an_final,$I206=FALSE),"",(HLOOKUP(E206,ii11punctaje,2,FALSE))*VLOOKUP(J206,Coef!$E$2:$F$17,2,FALSE))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IF(OR($B207="",$C207="",$D207="",$F207&lt;an_initial,$F207&gt;an_final,$I207=FALSE),"",(HLOOKUP(E207,ii11punctaje,2,FALSE))*VLOOKUP(J207,Coef!$E$2:$F$17,2,FALSE))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IF(OR($B208="",$C208="",$D208="",$F208&lt;an_initial,$F208&gt;an_final,$I208=FALSE),"",(HLOOKUP(E208,ii11punctaje,2,FALSE))*VLOOKUP(J208,Coef!$E$2:$F$17,2,FALSE))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IF(OR($B209="",$C209="",$D209="",$F209&lt;an_initial,$F209&gt;an_final,$I209=FALSE),"",(HLOOKUP(E209,ii11punctaje,2,FALSE))*VLOOKUP(J209,Coef!$E$2:$F$17,2,FALSE))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IF(OR($B210="",$C210="",$D210="",$F210&lt;an_initial,$F210&gt;an_final,$I210=FALSE),"",(HLOOKUP(E210,ii11punctaje,2,FALSE))*VLOOKUP(J210,Coef!$E$2:$F$17,2,FALSE))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IF(OR($B211="",$C211="",$D211="",$F211&lt;an_initial,$F211&gt;an_final,$I211=FALSE),"",(HLOOKUP(E211,ii11punctaje,2,FALSE))*VLOOKUP(J211,Coef!$E$2:$F$17,2,FALSE))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IF(OR($B212="",$C212="",$D212="",$F212&lt;an_initial,$F212&gt;an_final,$I212=FALSE),"",(HLOOKUP(E212,ii11punctaje,2,FALSE))*VLOOKUP(J212,Coef!$E$2:$F$17,2,FALSE))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IF(OR($B213="",$C213="",$D213="",$F213&lt;an_initial,$F213&gt;an_final,$I213=FALSE),"",(HLOOKUP(E213,ii11punctaje,2,FALSE))*VLOOKUP(J213,Coef!$E$2:$F$17,2,FALSE))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IF(OR($B214="",$C214="",$D214="",$F214&lt;an_initial,$F214&gt;an_final,$I214=FALSE),"",(HLOOKUP(E214,ii11punctaje,2,FALSE))*VLOOKUP(J214,Coef!$E$2:$F$17,2,FALSE))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IF(OR($B215="",$C215="",$D215="",$F215&lt;an_initial,$F215&gt;an_final,$I215=FALSE),"",(HLOOKUP(E215,ii11punctaje,2,FALSE))*VLOOKUP(J215,Coef!$E$2:$F$17,2,FALSE))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IF(OR($B216="",$C216="",$D216="",$F216&lt;an_initial,$F216&gt;an_final,$I216=FALSE),"",(HLOOKUP(E216,ii11punctaje,2,FALSE))*VLOOKUP(J216,Coef!$E$2:$F$17,2,FALSE))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IF(OR($B217="",$C217="",$D217="",$F217&lt;an_initial,$F217&gt;an_final,$I217=FALSE),"",(HLOOKUP(E217,ii11punctaje,2,FALSE))*VLOOKUP(J217,Coef!$E$2:$F$17,2,FALSE))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IF(OR($B218="",$C218="",$D218="",$F218&lt;an_initial,$F218&gt;an_final,$I218=FALSE),"",(HLOOKUP(E218,ii11punctaje,2,FALSE))*VLOOKUP(J218,Coef!$E$2:$F$17,2,FALSE))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IF(OR($B219="",$C219="",$D219="",$F219&lt;an_initial,$F219&gt;an_final,$I219=FALSE),"",(HLOOKUP(E219,ii11punctaje,2,FALSE))*VLOOKUP(J219,Coef!$E$2:$F$17,2,FALSE))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IF(OR($B220="",$C220="",$D220="",$F220&lt;an_initial,$F220&gt;an_final,$I220=FALSE),"",(HLOOKUP(E220,ii11punctaje,2,FALSE))*VLOOKUP(J220,Coef!$E$2:$F$17,2,FALSE))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IF(OR($B221="",$C221="",$D221="",$F221&lt;an_initial,$F221&gt;an_final,$I221=FALSE),"",(HLOOKUP(E221,ii11punctaje,2,FALSE))*VLOOKUP(J221,Coef!$E$2:$F$17,2,FALSE))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IF(OR($B222="",$C222="",$D222="",$F222&lt;an_initial,$F222&gt;an_final,$I222=FALSE),"",(HLOOKUP(E222,ii11punctaje,2,FALSE))*VLOOKUP(J222,Coef!$E$2:$F$17,2,FALSE))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IF(OR($B223="",$C223="",$D223="",$F223&lt;an_initial,$F223&gt;an_final,$I223=FALSE),"",(HLOOKUP(E223,ii11punctaje,2,FALSE))*VLOOKUP(J223,Coef!$E$2:$F$17,2,FALSE))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IF(OR($B224="",$C224="",$D224="",$F224&lt;an_initial,$F224&gt;an_final,$I224=FALSE),"",(HLOOKUP(E224,ii11punctaje,2,FALSE))*VLOOKUP(J224,Coef!$E$2:$F$17,2,FALSE))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IF(OR($B225="",$C225="",$D225="",$F225&lt;an_initial,$F225&gt;an_final,$I225=FALSE),"",(HLOOKUP(E225,ii11punctaje,2,FALSE))*VLOOKUP(J225,Coef!$E$2:$F$17,2,FALSE))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IF(OR($B226="",$C226="",$D226="",$F226&lt;an_initial,$F226&gt;an_final,$I226=FALSE),"",(HLOOKUP(E226,ii11punctaje,2,FALSE))*VLOOKUP(J226,Coef!$E$2:$F$17,2,FALSE))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IF(OR($B227="",$C227="",$D227="",$F227&lt;an_initial,$F227&gt;an_final,$I227=FALSE),"",(HLOOKUP(E227,ii11punctaje,2,FALSE))*VLOOKUP(J227,Coef!$E$2:$F$17,2,FALSE))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IF(OR($B228="",$C228="",$D228="",$F228&lt;an_initial,$F228&gt;an_final,$I228=FALSE),"",(HLOOKUP(E228,ii11punctaje,2,FALSE))*VLOOKUP(J228,Coef!$E$2:$F$17,2,FALSE))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IF(OR($B229="",$C229="",$D229="",$F229&lt;an_initial,$F229&gt;an_final,$I229=FALSE),"",(HLOOKUP(E229,ii11punctaje,2,FALSE))*VLOOKUP(J229,Coef!$E$2:$F$17,2,FALSE))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IF(OR($B230="",$C230="",$D230="",$F230&lt;an_initial,$F230&gt;an_final,$I230=FALSE),"",(HLOOKUP(E230,ii11punctaje,2,FALSE))*VLOOKUP(J230,Coef!$E$2:$F$17,2,FALSE))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IF(OR($B231="",$C231="",$D231="",$F231&lt;an_initial,$F231&gt;an_final,$I231=FALSE),"",(HLOOKUP(E231,ii11punctaje,2,FALSE))*VLOOKUP(J231,Coef!$E$2:$F$17,2,FALSE))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IF(OR($B232="",$C232="",$D232="",$F232&lt;an_initial,$F232&gt;an_final,$I232=FALSE),"",(HLOOKUP(E232,ii11punctaje,2,FALSE))*VLOOKUP(J232,Coef!$E$2:$F$17,2,FALSE))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IF(OR($B233="",$C233="",$D233="",$F233&lt;an_initial,$F233&gt;an_final,$I233=FALSE),"",(HLOOKUP(E233,ii11punctaje,2,FALSE))*VLOOKUP(J233,Coef!$E$2:$F$17,2,FALSE))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IF(OR($B234="",$C234="",$D234="",$F234&lt;an_initial,$F234&gt;an_final,$I234=FALSE),"",(HLOOKUP(E234,ii11punctaje,2,FALSE))*VLOOKUP(J234,Coef!$E$2:$F$17,2,FALSE))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IF(OR($B235="",$C235="",$D235="",$F235&lt;an_initial,$F235&gt;an_final,$I235=FALSE),"",(HLOOKUP(E235,ii11punctaje,2,FALSE))*VLOOKUP(J235,Coef!$E$2:$F$17,2,FALSE))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IF(OR($B236="",$C236="",$D236="",$F236&lt;an_initial,$F236&gt;an_final,$I236=FALSE),"",(HLOOKUP(E236,ii11punctaje,2,FALSE))*VLOOKUP(J236,Coef!$E$2:$F$17,2,FALSE))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IF(OR($B237="",$C237="",$D237="",$F237&lt;an_initial,$F237&gt;an_final,$I237=FALSE),"",(HLOOKUP(E237,ii11punctaje,2,FALSE))*VLOOKUP(J237,Coef!$E$2:$F$17,2,FALSE))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IF(OR($B238="",$C238="",$D238="",$F238&lt;an_initial,$F238&gt;an_final,$I238=FALSE),"",(HLOOKUP(E238,ii11punctaje,2,FALSE))*VLOOKUP(J238,Coef!$E$2:$F$17,2,FALSE))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IF(OR($B239="",$C239="",$D239="",$F239&lt;an_initial,$F239&gt;an_final,$I239=FALSE),"",(HLOOKUP(E239,ii11punctaje,2,FALSE))*VLOOKUP(J239,Coef!$E$2:$F$17,2,FALSE))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IF(OR($B240="",$C240="",$D240="",$F240&lt;an_initial,$F240&gt;an_final,$I240=FALSE),"",(HLOOKUP(E240,ii11punctaje,2,FALSE))*VLOOKUP(J240,Coef!$E$2:$F$17,2,FALSE))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IF(OR($B241="",$C241="",$D241="",$F241&lt;an_initial,$F241&gt;an_final,$I241=FALSE),"",(HLOOKUP(E241,ii11punctaje,2,FALSE))*VLOOKUP(J241,Coef!$E$2:$F$17,2,FALSE))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IF(OR($B242="",$C242="",$D242="",$F242&lt;an_initial,$F242&gt;an_final,$I242=FALSE),"",(HLOOKUP(E242,ii11punctaje,2,FALSE))*VLOOKUP(J242,Coef!$E$2:$F$17,2,FALSE))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IF(OR($B243="",$C243="",$D243="",$F243&lt;an_initial,$F243&gt;an_final,$I243=FALSE),"",(HLOOKUP(E243,ii11punctaje,2,FALSE))*VLOOKUP(J243,Coef!$E$2:$F$17,2,FALSE))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IF(OR($B244="",$C244="",$D244="",$F244&lt;an_initial,$F244&gt;an_final,$I244=FALSE),"",(HLOOKUP(E244,ii11punctaje,2,FALSE))*VLOOKUP(J244,Coef!$E$2:$F$17,2,FALSE))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IF(OR($B245="",$C245="",$D245="",$F245&lt;an_initial,$F245&gt;an_final,$I245=FALSE),"",(HLOOKUP(E245,ii11punctaje,2,FALSE))*VLOOKUP(J245,Coef!$E$2:$F$17,2,FALSE))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IF(OR($B246="",$C246="",$D246="",$F246&lt;an_initial,$F246&gt;an_final,$I246=FALSE),"",(HLOOKUP(E246,ii11punctaje,2,FALSE))*VLOOKUP(J246,Coef!$E$2:$F$17,2,FALSE))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IF(OR($B247="",$C247="",$D247="",$F247&lt;an_initial,$F247&gt;an_final,$I247=FALSE),"",(HLOOKUP(E247,ii11punctaje,2,FALSE))*VLOOKUP(J247,Coef!$E$2:$F$17,2,FALSE))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IF(OR($B248="",$C248="",$D248="",$F248&lt;an_initial,$F248&gt;an_final,$I248=FALSE),"",(HLOOKUP(E248,ii11punctaje,2,FALSE))*VLOOKUP(J248,Coef!$E$2:$F$17,2,FALSE))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IF(OR($B249="",$C249="",$D249="",$F249&lt;an_initial,$F249&gt;an_final,$I249=FALSE),"",(HLOOKUP(E249,ii11punctaje,2,FALSE))*VLOOKUP(J249,Coef!$E$2:$F$17,2,FALSE))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IF(OR($B250="",$C250="",$D250="",$F250&lt;an_initial,$F250&gt;an_final,$I250=FALSE),"",(HLOOKUP(E250,ii11punctaje,2,FALSE))*VLOOKUP(J250,Coef!$E$2:$F$17,2,FALSE))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IF(OR($B251="",$C251="",$D251="",$F251&lt;an_initial,$F251&gt;an_final,$I251=FALSE),"",(HLOOKUP(E251,ii11punctaje,2,FALSE))*VLOOKUP(J251,Coef!$E$2:$F$17,2,FALSE))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IF(OR($B252="",$C252="",$D252="",$F252&lt;an_initial,$F252&gt;an_final,$I252=FALSE),"",(HLOOKUP(E252,ii11punctaje,2,FALSE))*VLOOKUP(J252,Coef!$E$2:$F$17,2,FALSE))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IF(OR($B253="",$C253="",$D253="",$F253&lt;an_initial,$F253&gt;an_final,$I253=FALSE),"",(HLOOKUP(E253,ii11punctaje,2,FALSE))*VLOOKUP(J253,Coef!$E$2:$F$17,2,FALSE))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IF(OR($B254="",$C254="",$D254="",$F254&lt;an_initial,$F254&gt;an_final,$I254=FALSE),"",(HLOOKUP(E254,ii11punctaje,2,FALSE))*VLOOKUP(J254,Coef!$E$2:$F$17,2,FALSE))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IF(OR($B255="",$C255="",$D255="",$F255&lt;an_initial,$F255&gt;an_final,$I255=FALSE),"",(HLOOKUP(E255,ii11punctaje,2,FALSE))*VLOOKUP(J255,Coef!$E$2:$F$17,2,FALSE))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IF(OR($B256="",$C256="",$D256="",$F256&lt;an_initial,$F256&gt;an_final,$I256=FALSE),"",(HLOOKUP(E256,ii11punctaje,2,FALSE))*VLOOKUP(J256,Coef!$E$2:$F$17,2,FALSE))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IF(OR($B257="",$C257="",$D257="",$F257&lt;an_initial,$F257&gt;an_final,$I257=FALSE),"",(HLOOKUP(E257,ii11punctaje,2,FALSE))*VLOOKUP(J257,Coef!$E$2:$F$17,2,FALSE))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IF(OR($B258="",$C258="",$D258="",$F258&lt;an_initial,$F258&gt;an_final,$I258=FALSE),"",(HLOOKUP(E258,ii11punctaje,2,FALSE))*VLOOKUP(J258,Coef!$E$2:$F$17,2,FALSE))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IF(OR($B259="",$C259="",$D259="",$F259&lt;an_initial,$F259&gt;an_final,$I259=FALSE),"",(HLOOKUP(E259,ii11punctaje,2,FALSE))*VLOOKUP(J259,Coef!$E$2:$F$17,2,FALSE))</f>
        <v/>
      </c>
      <c r="H259" s="58" t="str">
        <f t="shared" si="12"/>
        <v/>
      </c>
      <c r="I259" s="349" t="b">
        <f t="shared" si="13"/>
        <v>0</v>
      </c>
      <c r="J259" s="357">
        <f t="shared" si="14"/>
        <v>1</v>
      </c>
      <c r="K259" s="33"/>
    </row>
  </sheetData>
  <sheetProtection algorithmName="SHA-512" hashValue="3SmyHxNbtuw3edzlEliJPuZwRMCbFsJBrp6wXt634QuS9rVPt6kt5HdizEEgQnTxM/GUxHK7m7cVuKWd3WmcOw==" saltValue="sZjY4cA4nnah+8kTQQewjw==" spinCount="100000" sheet="1" objects="1" scenarios="1"/>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B10" sqref="B10:F12"/>
    </sheetView>
  </sheetViews>
  <sheetFormatPr defaultColWidth="9.109375" defaultRowHeight="15.6"/>
  <cols>
    <col min="1" max="1" width="5.6640625" style="60" customWidth="1"/>
    <col min="2" max="2" width="36.6640625" style="64" customWidth="1"/>
    <col min="3" max="4" width="38.44140625" style="64" customWidth="1"/>
    <col min="5" max="5" width="27.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F1" s="61"/>
      <c r="G1" s="63"/>
      <c r="H1" s="62"/>
      <c r="I1" s="289"/>
    </row>
    <row r="2" spans="1:10" s="60" customFormat="1">
      <c r="A2" s="346" t="str">
        <f>IF(ISBLANK(facultate), IF(ISBLANK(departament),"","Departament " &amp; departament), "Facultatea " &amp; facultate)</f>
        <v>Facultatea Inginerie din Hunedoara</v>
      </c>
      <c r="F2" s="61"/>
      <c r="G2" s="63"/>
      <c r="H2" s="62"/>
      <c r="I2" s="289"/>
    </row>
    <row r="3" spans="1:10" s="60" customFormat="1">
      <c r="A3" s="346" t="str">
        <f>IF(ISBLANK(departament),"","Departamentul " &amp; departament)</f>
        <v>Departamentul Inginerie și Management din Hunedoara</v>
      </c>
      <c r="F3" s="61"/>
      <c r="G3" s="63"/>
      <c r="H3" s="62"/>
      <c r="I3" s="289"/>
    </row>
    <row r="4" spans="1:10">
      <c r="A4" s="540" t="s">
        <v>906</v>
      </c>
      <c r="B4" s="540"/>
      <c r="C4" s="540"/>
      <c r="D4" s="540"/>
      <c r="E4" s="540"/>
      <c r="F4" s="540"/>
      <c r="G4" s="540"/>
      <c r="H4" s="226"/>
      <c r="I4" s="291"/>
    </row>
    <row r="5" spans="1:10">
      <c r="A5" s="546" t="s">
        <v>1021</v>
      </c>
      <c r="B5" s="540"/>
      <c r="C5" s="540"/>
      <c r="D5" s="540"/>
      <c r="E5" s="540"/>
      <c r="F5" s="540"/>
      <c r="G5" s="540"/>
      <c r="H5" s="226"/>
    </row>
    <row r="6" spans="1:10" ht="13.5" customHeight="1">
      <c r="G6" s="347" t="str">
        <f>CONCATENATE(functie," ",nume_candidat)</f>
        <v>Profesor Socalici Ana Virginia</v>
      </c>
    </row>
    <row r="7" spans="1:10" s="33" customFormat="1" ht="15.75" customHeight="1">
      <c r="A7" s="537" t="s">
        <v>338</v>
      </c>
      <c r="B7" s="537" t="s">
        <v>0</v>
      </c>
      <c r="C7" s="537" t="s">
        <v>1</v>
      </c>
      <c r="D7" s="537" t="s">
        <v>1027</v>
      </c>
      <c r="E7" s="537" t="s">
        <v>1029</v>
      </c>
      <c r="F7" s="537" t="s">
        <v>2</v>
      </c>
      <c r="G7" s="538" t="s">
        <v>544</v>
      </c>
      <c r="H7" s="217" t="s">
        <v>4</v>
      </c>
      <c r="I7" s="544" t="s">
        <v>541</v>
      </c>
      <c r="J7" s="547" t="s">
        <v>551</v>
      </c>
    </row>
    <row r="8" spans="1:10" s="33" customFormat="1" ht="31.2">
      <c r="A8" s="537"/>
      <c r="B8" s="537"/>
      <c r="C8" s="537"/>
      <c r="D8" s="537"/>
      <c r="E8" s="537"/>
      <c r="F8" s="537"/>
      <c r="G8" s="539"/>
      <c r="H8" s="348" t="str">
        <f>CONCATENATE("ultimii                                  ",durata_evaluare," ani")</f>
        <v>ultimii                                  5 ani</v>
      </c>
      <c r="I8" s="544"/>
      <c r="J8" s="547"/>
    </row>
    <row r="9" spans="1:10" s="33" customFormat="1">
      <c r="A9" s="88"/>
      <c r="B9" s="65"/>
      <c r="C9" s="65"/>
      <c r="D9" s="65"/>
      <c r="E9" s="65"/>
      <c r="F9" s="162"/>
      <c r="G9" s="148">
        <f>SUMIF(G10:G1010,"&gt;0")</f>
        <v>0</v>
      </c>
      <c r="H9" s="4">
        <f>SUMIF(H10:H1259,"&gt;0")</f>
        <v>0</v>
      </c>
      <c r="I9" s="298"/>
      <c r="J9" s="304"/>
    </row>
    <row r="10" spans="1:10" s="79" customFormat="1">
      <c r="A10" s="37">
        <v>1</v>
      </c>
      <c r="B10" s="7"/>
      <c r="C10" s="7"/>
      <c r="D10" s="380"/>
      <c r="E10" s="13"/>
      <c r="F10" s="220"/>
      <c r="G10" s="16" t="str">
        <f>IF(OR($B10="",$C10="",$E10="",$F10&lt;an_initial,$F10&gt;an_final,$I10=FALSE),"",80*VLOOKUP(J10,Coef!$E$2:$F$17,2,FALSE))</f>
        <v/>
      </c>
      <c r="H10" s="58" t="str">
        <f t="shared" ref="H10:H73" si="0">IF(OR($B10="",$C10="",$E10="",$F10&gt;an_final,$I10=FALSE),"",IF($F10&gt;=an_initial,1,""))</f>
        <v/>
      </c>
      <c r="I10" s="349" t="b">
        <f t="shared" ref="I10:I73" si="1">IF(nume_candidat="",FALSE,ISNUMBER(SEARCH(nume_candidat,$B10)))</f>
        <v>0</v>
      </c>
      <c r="J10" s="357">
        <f t="shared" ref="J10:J41" si="2">LEN(B10)-LEN(SUBSTITUTE(B10,",",""))+1</f>
        <v>1</v>
      </c>
    </row>
    <row r="11" spans="1:10" s="33" customFormat="1">
      <c r="A11" s="37">
        <v>2</v>
      </c>
      <c r="B11" s="7"/>
      <c r="C11" s="7"/>
      <c r="D11" s="380"/>
      <c r="E11" s="7"/>
      <c r="F11" s="220"/>
      <c r="G11" s="16" t="str">
        <f>IF(OR($B11="",$C11="",$E11="",$F11&lt;an_initial,$F11&gt;an_final,$I11=FALSE),"",80*VLOOKUP(J11,Coef!$E$2:$F$17,2,FALSE))</f>
        <v/>
      </c>
      <c r="H11" s="58" t="str">
        <f t="shared" si="0"/>
        <v/>
      </c>
      <c r="I11" s="349" t="b">
        <f t="shared" si="1"/>
        <v>0</v>
      </c>
      <c r="J11" s="357">
        <f t="shared" si="2"/>
        <v>1</v>
      </c>
    </row>
    <row r="12" spans="1:10" s="33" customFormat="1">
      <c r="A12" s="37">
        <v>3</v>
      </c>
      <c r="B12" s="6"/>
      <c r="C12" s="7"/>
      <c r="D12" s="380"/>
      <c r="E12" s="6"/>
      <c r="F12" s="220"/>
      <c r="G12" s="16" t="str">
        <f>IF(OR($B12="",$C12="",$E12="",$F12&lt;an_initial,$F12&gt;an_final,$I12=FALSE),"",80*VLOOKUP(J12,Coef!$E$2:$F$17,2,FALSE))</f>
        <v/>
      </c>
      <c r="H12" s="58" t="str">
        <f t="shared" si="0"/>
        <v/>
      </c>
      <c r="I12" s="349" t="b">
        <f t="shared" si="1"/>
        <v>0</v>
      </c>
      <c r="J12" s="357">
        <f t="shared" si="2"/>
        <v>1</v>
      </c>
    </row>
    <row r="13" spans="1:10" s="33" customFormat="1">
      <c r="A13" s="37">
        <v>4</v>
      </c>
      <c r="B13" s="6"/>
      <c r="C13" s="6"/>
      <c r="D13" s="6"/>
      <c r="E13" s="6"/>
      <c r="F13" s="217"/>
      <c r="G13" s="16" t="str">
        <f>IF(OR($B13="",$C13="",$E13="",$F13&lt;an_initial,$F13&gt;an_final,$I13=FALSE),"",80*VLOOKUP(J13,Coef!$E$2:$F$17,2,FALSE))</f>
        <v/>
      </c>
      <c r="H13" s="58" t="str">
        <f t="shared" si="0"/>
        <v/>
      </c>
      <c r="I13" s="349" t="b">
        <f t="shared" si="1"/>
        <v>0</v>
      </c>
      <c r="J13" s="357">
        <f t="shared" si="2"/>
        <v>1</v>
      </c>
    </row>
    <row r="14" spans="1:10" s="33" customFormat="1">
      <c r="A14" s="37">
        <v>5</v>
      </c>
      <c r="B14" s="6"/>
      <c r="C14" s="6"/>
      <c r="D14" s="6"/>
      <c r="E14" s="6"/>
      <c r="F14" s="217"/>
      <c r="G14" s="16" t="str">
        <f>IF(OR($B14="",$C14="",$E14="",$F14&lt;an_initial,$F14&gt;an_final,$I14=FALSE),"",80*VLOOKUP(J14,Coef!$E$2:$F$17,2,FALSE))</f>
        <v/>
      </c>
      <c r="H14" s="58" t="str">
        <f t="shared" si="0"/>
        <v/>
      </c>
      <c r="I14" s="349" t="b">
        <f t="shared" si="1"/>
        <v>0</v>
      </c>
      <c r="J14" s="357">
        <f t="shared" si="2"/>
        <v>1</v>
      </c>
    </row>
    <row r="15" spans="1:10" s="33" customFormat="1">
      <c r="A15" s="37">
        <v>6</v>
      </c>
      <c r="B15" s="6"/>
      <c r="C15" s="6"/>
      <c r="D15" s="6"/>
      <c r="E15" s="6"/>
      <c r="F15" s="217"/>
      <c r="G15" s="16" t="str">
        <f>IF(OR($B15="",$C15="",$E15="",$F15&lt;an_initial,$F15&gt;an_final,$I15=FALSE),"",80*VLOOKUP(J15,Coef!$E$2:$F$17,2,FALSE))</f>
        <v/>
      </c>
      <c r="H15" s="58" t="str">
        <f t="shared" si="0"/>
        <v/>
      </c>
      <c r="I15" s="349" t="b">
        <f t="shared" si="1"/>
        <v>0</v>
      </c>
      <c r="J15" s="357">
        <f t="shared" si="2"/>
        <v>1</v>
      </c>
    </row>
    <row r="16" spans="1:10" s="33" customFormat="1">
      <c r="A16" s="37">
        <v>7</v>
      </c>
      <c r="B16" s="6"/>
      <c r="C16" s="6"/>
      <c r="D16" s="6"/>
      <c r="E16" s="6"/>
      <c r="F16" s="217"/>
      <c r="G16" s="16" t="str">
        <f>IF(OR($B16="",$C16="",$E16="",$F16&lt;an_initial,$F16&gt;an_final,$I16=FALSE),"",80*VLOOKUP(J16,Coef!$E$2:$F$17,2,FALSE))</f>
        <v/>
      </c>
      <c r="H16" s="58" t="str">
        <f t="shared" si="0"/>
        <v/>
      </c>
      <c r="I16" s="349" t="b">
        <f t="shared" si="1"/>
        <v>0</v>
      </c>
      <c r="J16" s="357">
        <f t="shared" si="2"/>
        <v>1</v>
      </c>
    </row>
    <row r="17" spans="1:10" s="33" customFormat="1">
      <c r="A17" s="37">
        <v>8</v>
      </c>
      <c r="B17" s="6"/>
      <c r="C17" s="6"/>
      <c r="D17" s="6"/>
      <c r="E17" s="6"/>
      <c r="F17" s="217"/>
      <c r="G17" s="16" t="str">
        <f>IF(OR($B17="",$C17="",$E17="",$F17&lt;an_initial,$F17&gt;an_final,$I17=FALSE),"",80*VLOOKUP(J17,Coef!$E$2:$F$17,2,FALSE))</f>
        <v/>
      </c>
      <c r="H17" s="58" t="str">
        <f t="shared" si="0"/>
        <v/>
      </c>
      <c r="I17" s="349" t="b">
        <f t="shared" si="1"/>
        <v>0</v>
      </c>
      <c r="J17" s="357">
        <f t="shared" si="2"/>
        <v>1</v>
      </c>
    </row>
    <row r="18" spans="1:10" s="33" customFormat="1">
      <c r="A18" s="37">
        <v>9</v>
      </c>
      <c r="B18" s="6"/>
      <c r="C18" s="6"/>
      <c r="D18" s="6"/>
      <c r="E18" s="6"/>
      <c r="F18" s="217"/>
      <c r="G18" s="16" t="str">
        <f>IF(OR($B18="",$C18="",$E18="",$F18&lt;an_initial,$F18&gt;an_final,$I18=FALSE),"",80*VLOOKUP(J18,Coef!$E$2:$F$17,2,FALSE))</f>
        <v/>
      </c>
      <c r="H18" s="58" t="str">
        <f t="shared" si="0"/>
        <v/>
      </c>
      <c r="I18" s="349" t="b">
        <f t="shared" si="1"/>
        <v>0</v>
      </c>
      <c r="J18" s="357">
        <f t="shared" si="2"/>
        <v>1</v>
      </c>
    </row>
    <row r="19" spans="1:10" s="33" customFormat="1">
      <c r="A19" s="37">
        <v>10</v>
      </c>
      <c r="B19" s="6"/>
      <c r="C19" s="11"/>
      <c r="D19" s="11"/>
      <c r="E19" s="6"/>
      <c r="F19" s="217"/>
      <c r="G19" s="16" t="str">
        <f>IF(OR($B19="",$C19="",$E19="",$F19&lt;an_initial,$F19&gt;an_final,$I19=FALSE),"",80*VLOOKUP(J19,Coef!$E$2:$F$17,2,FALSE))</f>
        <v/>
      </c>
      <c r="H19" s="58" t="str">
        <f t="shared" si="0"/>
        <v/>
      </c>
      <c r="I19" s="349" t="b">
        <f t="shared" si="1"/>
        <v>0</v>
      </c>
      <c r="J19" s="357">
        <f t="shared" si="2"/>
        <v>1</v>
      </c>
    </row>
    <row r="20" spans="1:10" s="33" customFormat="1">
      <c r="A20" s="37">
        <v>11</v>
      </c>
      <c r="B20" s="6"/>
      <c r="C20" s="6"/>
      <c r="D20" s="6"/>
      <c r="E20" s="6"/>
      <c r="F20" s="217"/>
      <c r="G20" s="16" t="str">
        <f>IF(OR($B20="",$C20="",$E20="",$F20&lt;an_initial,$F20&gt;an_final,$I20=FALSE),"",80*VLOOKUP(J20,Coef!$E$2:$F$17,2,FALSE))</f>
        <v/>
      </c>
      <c r="H20" s="58" t="str">
        <f t="shared" si="0"/>
        <v/>
      </c>
      <c r="I20" s="349" t="b">
        <f t="shared" si="1"/>
        <v>0</v>
      </c>
      <c r="J20" s="357">
        <f t="shared" si="2"/>
        <v>1</v>
      </c>
    </row>
    <row r="21" spans="1:10" s="33" customFormat="1">
      <c r="A21" s="37">
        <v>12</v>
      </c>
      <c r="B21" s="6"/>
      <c r="C21" s="6"/>
      <c r="D21" s="6"/>
      <c r="E21" s="6"/>
      <c r="F21" s="217"/>
      <c r="G21" s="16" t="str">
        <f>IF(OR($B21="",$C21="",$E21="",$F21&lt;an_initial,$F21&gt;an_final,$I21=FALSE),"",80*VLOOKUP(J21,Coef!$E$2:$F$17,2,FALSE))</f>
        <v/>
      </c>
      <c r="H21" s="58" t="str">
        <f t="shared" si="0"/>
        <v/>
      </c>
      <c r="I21" s="349" t="b">
        <f t="shared" si="1"/>
        <v>0</v>
      </c>
      <c r="J21" s="357">
        <f t="shared" si="2"/>
        <v>1</v>
      </c>
    </row>
    <row r="22" spans="1:10" s="33" customFormat="1">
      <c r="A22" s="37">
        <v>13</v>
      </c>
      <c r="B22" s="6"/>
      <c r="C22" s="6"/>
      <c r="D22" s="6"/>
      <c r="E22" s="6"/>
      <c r="F22" s="217"/>
      <c r="G22" s="16" t="str">
        <f>IF(OR($B22="",$C22="",$E22="",$F22&lt;an_initial,$F22&gt;an_final,$I22=FALSE),"",80*VLOOKUP(J22,Coef!$E$2:$F$17,2,FALSE))</f>
        <v/>
      </c>
      <c r="H22" s="58" t="str">
        <f t="shared" si="0"/>
        <v/>
      </c>
      <c r="I22" s="349" t="b">
        <f t="shared" si="1"/>
        <v>0</v>
      </c>
      <c r="J22" s="357">
        <f t="shared" si="2"/>
        <v>1</v>
      </c>
    </row>
    <row r="23" spans="1:10" s="33" customFormat="1">
      <c r="A23" s="37">
        <v>14</v>
      </c>
      <c r="B23" s="6"/>
      <c r="C23" s="6"/>
      <c r="D23" s="6"/>
      <c r="E23" s="6"/>
      <c r="F23" s="217"/>
      <c r="G23" s="16" t="str">
        <f>IF(OR($B23="",$C23="",$E23="",$F23&lt;an_initial,$F23&gt;an_final,$I23=FALSE),"",80*VLOOKUP(J23,Coef!$E$2:$F$17,2,FALSE))</f>
        <v/>
      </c>
      <c r="H23" s="58" t="str">
        <f t="shared" si="0"/>
        <v/>
      </c>
      <c r="I23" s="349" t="b">
        <f t="shared" si="1"/>
        <v>0</v>
      </c>
      <c r="J23" s="357">
        <f t="shared" si="2"/>
        <v>1</v>
      </c>
    </row>
    <row r="24" spans="1:10" s="33" customFormat="1">
      <c r="A24" s="37">
        <v>15</v>
      </c>
      <c r="B24" s="6"/>
      <c r="C24" s="6"/>
      <c r="D24" s="6"/>
      <c r="E24" s="6"/>
      <c r="F24" s="217"/>
      <c r="G24" s="16" t="str">
        <f>IF(OR($B24="",$C24="",$E24="",$F24&lt;an_initial,$F24&gt;an_final,$I24=FALSE),"",80*VLOOKUP(J24,Coef!$E$2:$F$17,2,FALSE))</f>
        <v/>
      </c>
      <c r="H24" s="58" t="str">
        <f t="shared" si="0"/>
        <v/>
      </c>
      <c r="I24" s="349" t="b">
        <f t="shared" si="1"/>
        <v>0</v>
      </c>
      <c r="J24" s="357">
        <f t="shared" si="2"/>
        <v>1</v>
      </c>
    </row>
    <row r="25" spans="1:10" s="33" customFormat="1">
      <c r="A25" s="37">
        <v>16</v>
      </c>
      <c r="B25" s="6"/>
      <c r="C25" s="6"/>
      <c r="D25" s="6"/>
      <c r="E25" s="6"/>
      <c r="F25" s="217"/>
      <c r="G25" s="16" t="str">
        <f>IF(OR($B25="",$C25="",$E25="",$F25&lt;an_initial,$F25&gt;an_final,$I25=FALSE),"",80*VLOOKUP(J25,Coef!$E$2:$F$17,2,FALSE))</f>
        <v/>
      </c>
      <c r="H25" s="58" t="str">
        <f t="shared" si="0"/>
        <v/>
      </c>
      <c r="I25" s="349" t="b">
        <f t="shared" si="1"/>
        <v>0</v>
      </c>
      <c r="J25" s="357">
        <f t="shared" si="2"/>
        <v>1</v>
      </c>
    </row>
    <row r="26" spans="1:10" s="33" customFormat="1">
      <c r="A26" s="37">
        <v>17</v>
      </c>
      <c r="B26" s="6"/>
      <c r="C26" s="6"/>
      <c r="D26" s="6"/>
      <c r="E26" s="6"/>
      <c r="F26" s="217"/>
      <c r="G26" s="16" t="str">
        <f>IF(OR($B26="",$C26="",$E26="",$F26&lt;an_initial,$F26&gt;an_final,$I26=FALSE),"",80*VLOOKUP(J26,Coef!$E$2:$F$17,2,FALSE))</f>
        <v/>
      </c>
      <c r="H26" s="58" t="str">
        <f t="shared" si="0"/>
        <v/>
      </c>
      <c r="I26" s="349" t="b">
        <f t="shared" si="1"/>
        <v>0</v>
      </c>
      <c r="J26" s="357">
        <f t="shared" si="2"/>
        <v>1</v>
      </c>
    </row>
    <row r="27" spans="1:10" s="33" customFormat="1">
      <c r="A27" s="37">
        <v>18</v>
      </c>
      <c r="B27" s="6"/>
      <c r="C27" s="6"/>
      <c r="D27" s="6"/>
      <c r="E27" s="6"/>
      <c r="F27" s="217"/>
      <c r="G27" s="16" t="str">
        <f>IF(OR($B27="",$C27="",$E27="",$F27&lt;an_initial,$F27&gt;an_final,$I27=FALSE),"",80*VLOOKUP(J27,Coef!$E$2:$F$17,2,FALSE))</f>
        <v/>
      </c>
      <c r="H27" s="58" t="str">
        <f t="shared" si="0"/>
        <v/>
      </c>
      <c r="I27" s="349" t="b">
        <f t="shared" si="1"/>
        <v>0</v>
      </c>
      <c r="J27" s="357">
        <f t="shared" si="2"/>
        <v>1</v>
      </c>
    </row>
    <row r="28" spans="1:10" s="33" customFormat="1">
      <c r="A28" s="37">
        <v>19</v>
      </c>
      <c r="B28" s="6"/>
      <c r="C28" s="6"/>
      <c r="D28" s="6"/>
      <c r="E28" s="6"/>
      <c r="F28" s="217"/>
      <c r="G28" s="16" t="str">
        <f>IF(OR($B28="",$C28="",$E28="",$F28&lt;an_initial,$F28&gt;an_final,$I28=FALSE),"",80*VLOOKUP(J28,Coef!$E$2:$F$17,2,FALSE))</f>
        <v/>
      </c>
      <c r="H28" s="58" t="str">
        <f t="shared" si="0"/>
        <v/>
      </c>
      <c r="I28" s="349" t="b">
        <f t="shared" si="1"/>
        <v>0</v>
      </c>
      <c r="J28" s="357">
        <f t="shared" si="2"/>
        <v>1</v>
      </c>
    </row>
    <row r="29" spans="1:10" s="33" customFormat="1">
      <c r="A29" s="37">
        <v>20</v>
      </c>
      <c r="B29" s="6"/>
      <c r="C29" s="6"/>
      <c r="D29" s="6"/>
      <c r="E29" s="6"/>
      <c r="F29" s="217"/>
      <c r="G29" s="16" t="str">
        <f>IF(OR($B29="",$C29="",$E29="",$F29&lt;an_initial,$F29&gt;an_final,$I29=FALSE),"",80*VLOOKUP(J29,Coef!$E$2:$F$17,2,FALSE))</f>
        <v/>
      </c>
      <c r="H29" s="58" t="str">
        <f t="shared" si="0"/>
        <v/>
      </c>
      <c r="I29" s="349" t="b">
        <f t="shared" si="1"/>
        <v>0</v>
      </c>
      <c r="J29" s="357">
        <f t="shared" si="2"/>
        <v>1</v>
      </c>
    </row>
    <row r="30" spans="1:10" s="33" customFormat="1">
      <c r="A30" s="37">
        <v>21</v>
      </c>
      <c r="B30" s="6"/>
      <c r="C30" s="6"/>
      <c r="D30" s="6"/>
      <c r="E30" s="6"/>
      <c r="F30" s="217"/>
      <c r="G30" s="16" t="str">
        <f>IF(OR($B30="",$C30="",$E30="",$F30&lt;an_initial,$F30&gt;an_final,$I30=FALSE),"",80*VLOOKUP(J30,Coef!$E$2:$F$17,2,FALSE))</f>
        <v/>
      </c>
      <c r="H30" s="58" t="str">
        <f t="shared" si="0"/>
        <v/>
      </c>
      <c r="I30" s="349" t="b">
        <f t="shared" si="1"/>
        <v>0</v>
      </c>
      <c r="J30" s="357">
        <f t="shared" si="2"/>
        <v>1</v>
      </c>
    </row>
    <row r="31" spans="1:10" s="33" customFormat="1">
      <c r="A31" s="37">
        <v>22</v>
      </c>
      <c r="B31" s="6"/>
      <c r="C31" s="6"/>
      <c r="D31" s="6"/>
      <c r="E31" s="6"/>
      <c r="F31" s="217"/>
      <c r="G31" s="16" t="str">
        <f>IF(OR($B31="",$C31="",$E31="",$F31&lt;an_initial,$F31&gt;an_final,$I31=FALSE),"",80*VLOOKUP(J31,Coef!$E$2:$F$17,2,FALSE))</f>
        <v/>
      </c>
      <c r="H31" s="58" t="str">
        <f t="shared" si="0"/>
        <v/>
      </c>
      <c r="I31" s="349" t="b">
        <f t="shared" si="1"/>
        <v>0</v>
      </c>
      <c r="J31" s="357">
        <f t="shared" si="2"/>
        <v>1</v>
      </c>
    </row>
    <row r="32" spans="1:10" s="33" customFormat="1">
      <c r="A32" s="37">
        <v>23</v>
      </c>
      <c r="B32" s="6"/>
      <c r="C32" s="6"/>
      <c r="D32" s="6"/>
      <c r="E32" s="6"/>
      <c r="F32" s="217"/>
      <c r="G32" s="16" t="str">
        <f>IF(OR($B32="",$C32="",$E32="",$F32&lt;an_initial,$F32&gt;an_final,$I32=FALSE),"",80*VLOOKUP(J32,Coef!$E$2:$F$17,2,FALSE))</f>
        <v/>
      </c>
      <c r="H32" s="58" t="str">
        <f t="shared" si="0"/>
        <v/>
      </c>
      <c r="I32" s="349" t="b">
        <f t="shared" si="1"/>
        <v>0</v>
      </c>
      <c r="J32" s="357">
        <f t="shared" si="2"/>
        <v>1</v>
      </c>
    </row>
    <row r="33" spans="1:10" s="33" customFormat="1">
      <c r="A33" s="37">
        <v>24</v>
      </c>
      <c r="B33" s="6"/>
      <c r="C33" s="6"/>
      <c r="D33" s="6"/>
      <c r="E33" s="6"/>
      <c r="F33" s="217"/>
      <c r="G33" s="16" t="str">
        <f>IF(OR($B33="",$C33="",$E33="",$F33&lt;an_initial,$F33&gt;an_final,$I33=FALSE),"",80*VLOOKUP(J33,Coef!$E$2:$F$17,2,FALSE))</f>
        <v/>
      </c>
      <c r="H33" s="58" t="str">
        <f t="shared" si="0"/>
        <v/>
      </c>
      <c r="I33" s="349" t="b">
        <f t="shared" si="1"/>
        <v>0</v>
      </c>
      <c r="J33" s="357">
        <f t="shared" si="2"/>
        <v>1</v>
      </c>
    </row>
    <row r="34" spans="1:10" s="33" customFormat="1">
      <c r="A34" s="37">
        <v>25</v>
      </c>
      <c r="B34" s="6"/>
      <c r="C34" s="6"/>
      <c r="D34" s="6"/>
      <c r="E34" s="6"/>
      <c r="F34" s="217"/>
      <c r="G34" s="16" t="str">
        <f>IF(OR($B34="",$C34="",$E34="",$F34&lt;an_initial,$F34&gt;an_final,$I34=FALSE),"",80*VLOOKUP(J34,Coef!$E$2:$F$17,2,FALSE))</f>
        <v/>
      </c>
      <c r="H34" s="58" t="str">
        <f t="shared" si="0"/>
        <v/>
      </c>
      <c r="I34" s="349" t="b">
        <f t="shared" si="1"/>
        <v>0</v>
      </c>
      <c r="J34" s="357">
        <f t="shared" si="2"/>
        <v>1</v>
      </c>
    </row>
    <row r="35" spans="1:10" s="33" customFormat="1">
      <c r="A35" s="37">
        <v>26</v>
      </c>
      <c r="B35" s="6"/>
      <c r="C35" s="6"/>
      <c r="D35" s="6"/>
      <c r="E35" s="6"/>
      <c r="F35" s="217"/>
      <c r="G35" s="16" t="str">
        <f>IF(OR($B35="",$C35="",$E35="",$F35&lt;an_initial,$F35&gt;an_final,$I35=FALSE),"",80*VLOOKUP(J35,Coef!$E$2:$F$17,2,FALSE))</f>
        <v/>
      </c>
      <c r="H35" s="58" t="str">
        <f t="shared" si="0"/>
        <v/>
      </c>
      <c r="I35" s="349" t="b">
        <f t="shared" si="1"/>
        <v>0</v>
      </c>
      <c r="J35" s="357">
        <f t="shared" si="2"/>
        <v>1</v>
      </c>
    </row>
    <row r="36" spans="1:10" s="33" customFormat="1">
      <c r="A36" s="37">
        <v>27</v>
      </c>
      <c r="B36" s="6"/>
      <c r="C36" s="6"/>
      <c r="D36" s="6"/>
      <c r="E36" s="6"/>
      <c r="F36" s="217"/>
      <c r="G36" s="16" t="str">
        <f>IF(OR($B36="",$C36="",$E36="",$F36&lt;an_initial,$F36&gt;an_final,$I36=FALSE),"",80*VLOOKUP(J36,Coef!$E$2:$F$17,2,FALSE))</f>
        <v/>
      </c>
      <c r="H36" s="58" t="str">
        <f t="shared" si="0"/>
        <v/>
      </c>
      <c r="I36" s="349" t="b">
        <f t="shared" si="1"/>
        <v>0</v>
      </c>
      <c r="J36" s="357">
        <f t="shared" si="2"/>
        <v>1</v>
      </c>
    </row>
    <row r="37" spans="1:10" s="33" customFormat="1">
      <c r="A37" s="37">
        <v>28</v>
      </c>
      <c r="B37" s="6"/>
      <c r="C37" s="6"/>
      <c r="D37" s="6"/>
      <c r="E37" s="6"/>
      <c r="F37" s="217"/>
      <c r="G37" s="16" t="str">
        <f>IF(OR($B37="",$C37="",$E37="",$F37&lt;an_initial,$F37&gt;an_final,$I37=FALSE),"",80*VLOOKUP(J37,Coef!$E$2:$F$17,2,FALSE))</f>
        <v/>
      </c>
      <c r="H37" s="58" t="str">
        <f t="shared" si="0"/>
        <v/>
      </c>
      <c r="I37" s="349" t="b">
        <f t="shared" si="1"/>
        <v>0</v>
      </c>
      <c r="J37" s="357">
        <f t="shared" si="2"/>
        <v>1</v>
      </c>
    </row>
    <row r="38" spans="1:10" s="33" customFormat="1">
      <c r="A38" s="37">
        <v>29</v>
      </c>
      <c r="B38" s="6"/>
      <c r="C38" s="6"/>
      <c r="D38" s="6"/>
      <c r="E38" s="6"/>
      <c r="F38" s="217"/>
      <c r="G38" s="16" t="str">
        <f>IF(OR($B38="",$C38="",$E38="",$F38&lt;an_initial,$F38&gt;an_final,$I38=FALSE),"",80*VLOOKUP(J38,Coef!$E$2:$F$17,2,FALSE))</f>
        <v/>
      </c>
      <c r="H38" s="58" t="str">
        <f t="shared" si="0"/>
        <v/>
      </c>
      <c r="I38" s="349" t="b">
        <f t="shared" si="1"/>
        <v>0</v>
      </c>
      <c r="J38" s="357">
        <f t="shared" si="2"/>
        <v>1</v>
      </c>
    </row>
    <row r="39" spans="1:10" s="33" customFormat="1">
      <c r="A39" s="37">
        <v>30</v>
      </c>
      <c r="B39" s="6"/>
      <c r="C39" s="6"/>
      <c r="D39" s="6"/>
      <c r="E39" s="6"/>
      <c r="F39" s="217"/>
      <c r="G39" s="16" t="str">
        <f>IF(OR($B39="",$C39="",$E39="",$F39&lt;an_initial,$F39&gt;an_final,$I39=FALSE),"",80*VLOOKUP(J39,Coef!$E$2:$F$17,2,FALSE))</f>
        <v/>
      </c>
      <c r="H39" s="58" t="str">
        <f t="shared" si="0"/>
        <v/>
      </c>
      <c r="I39" s="349" t="b">
        <f t="shared" si="1"/>
        <v>0</v>
      </c>
      <c r="J39" s="357">
        <f t="shared" si="2"/>
        <v>1</v>
      </c>
    </row>
    <row r="40" spans="1:10" s="33" customFormat="1">
      <c r="A40" s="37">
        <v>31</v>
      </c>
      <c r="B40" s="6"/>
      <c r="C40" s="6"/>
      <c r="D40" s="6"/>
      <c r="E40" s="6"/>
      <c r="F40" s="217"/>
      <c r="G40" s="16" t="str">
        <f>IF(OR($B40="",$C40="",$E40="",$F40&lt;an_initial,$F40&gt;an_final,$I40=FALSE),"",80*VLOOKUP(J40,Coef!$E$2:$F$17,2,FALSE))</f>
        <v/>
      </c>
      <c r="H40" s="58" t="str">
        <f t="shared" si="0"/>
        <v/>
      </c>
      <c r="I40" s="349" t="b">
        <f t="shared" si="1"/>
        <v>0</v>
      </c>
      <c r="J40" s="357">
        <f t="shared" si="2"/>
        <v>1</v>
      </c>
    </row>
    <row r="41" spans="1:10" s="33" customFormat="1">
      <c r="A41" s="37">
        <v>32</v>
      </c>
      <c r="B41" s="6"/>
      <c r="C41" s="6"/>
      <c r="D41" s="6"/>
      <c r="E41" s="6"/>
      <c r="F41" s="217"/>
      <c r="G41" s="16" t="str">
        <f>IF(OR($B41="",$C41="",$E41="",$F41&lt;an_initial,$F41&gt;an_final,$I41=FALSE),"",80*VLOOKUP(J41,Coef!$E$2:$F$17,2,FALSE))</f>
        <v/>
      </c>
      <c r="H41" s="58" t="str">
        <f t="shared" si="0"/>
        <v/>
      </c>
      <c r="I41" s="349" t="b">
        <f t="shared" si="1"/>
        <v>0</v>
      </c>
      <c r="J41" s="357">
        <f t="shared" si="2"/>
        <v>1</v>
      </c>
    </row>
    <row r="42" spans="1:10" s="33" customFormat="1">
      <c r="A42" s="37">
        <v>33</v>
      </c>
      <c r="B42" s="6"/>
      <c r="C42" s="6"/>
      <c r="D42" s="6"/>
      <c r="E42" s="6"/>
      <c r="F42" s="217"/>
      <c r="G42" s="16" t="str">
        <f>IF(OR($B42="",$C42="",$E42="",$F42&lt;an_initial,$F42&gt;an_final,$I42=FALSE),"",80*VLOOKUP(J42,Coef!$E$2:$F$17,2,FALSE))</f>
        <v/>
      </c>
      <c r="H42" s="58" t="str">
        <f t="shared" si="0"/>
        <v/>
      </c>
      <c r="I42" s="349" t="b">
        <f t="shared" si="1"/>
        <v>0</v>
      </c>
      <c r="J42" s="357">
        <f t="shared" ref="J42:J73" si="3">LEN(B42)-LEN(SUBSTITUTE(B42,",",""))+1</f>
        <v>1</v>
      </c>
    </row>
    <row r="43" spans="1:10" s="33" customFormat="1">
      <c r="A43" s="37">
        <v>34</v>
      </c>
      <c r="B43" s="6"/>
      <c r="C43" s="6"/>
      <c r="D43" s="6"/>
      <c r="E43" s="6"/>
      <c r="F43" s="217"/>
      <c r="G43" s="16" t="str">
        <f>IF(OR($B43="",$C43="",$E43="",$F43&lt;an_initial,$F43&gt;an_final,$I43=FALSE),"",80*VLOOKUP(J43,Coef!$E$2:$F$17,2,FALSE))</f>
        <v/>
      </c>
      <c r="H43" s="58" t="str">
        <f t="shared" si="0"/>
        <v/>
      </c>
      <c r="I43" s="349" t="b">
        <f t="shared" si="1"/>
        <v>0</v>
      </c>
      <c r="J43" s="357">
        <f t="shared" si="3"/>
        <v>1</v>
      </c>
    </row>
    <row r="44" spans="1:10" s="33" customFormat="1">
      <c r="A44" s="37">
        <v>35</v>
      </c>
      <c r="B44" s="6"/>
      <c r="C44" s="6"/>
      <c r="D44" s="6"/>
      <c r="E44" s="6"/>
      <c r="F44" s="217"/>
      <c r="G44" s="16" t="str">
        <f>IF(OR($B44="",$C44="",$E44="",$F44&lt;an_initial,$F44&gt;an_final,$I44=FALSE),"",80*VLOOKUP(J44,Coef!$E$2:$F$17,2,FALSE))</f>
        <v/>
      </c>
      <c r="H44" s="58" t="str">
        <f t="shared" si="0"/>
        <v/>
      </c>
      <c r="I44" s="349" t="b">
        <f t="shared" si="1"/>
        <v>0</v>
      </c>
      <c r="J44" s="357">
        <f t="shared" si="3"/>
        <v>1</v>
      </c>
    </row>
    <row r="45" spans="1:10" s="33" customFormat="1">
      <c r="A45" s="37">
        <v>36</v>
      </c>
      <c r="B45" s="6"/>
      <c r="C45" s="6"/>
      <c r="D45" s="6"/>
      <c r="E45" s="6"/>
      <c r="F45" s="217"/>
      <c r="G45" s="16" t="str">
        <f>IF(OR($B45="",$C45="",$E45="",$F45&lt;an_initial,$F45&gt;an_final,$I45=FALSE),"",80*VLOOKUP(J45,Coef!$E$2:$F$17,2,FALSE))</f>
        <v/>
      </c>
      <c r="H45" s="58" t="str">
        <f t="shared" si="0"/>
        <v/>
      </c>
      <c r="I45" s="349" t="b">
        <f t="shared" si="1"/>
        <v>0</v>
      </c>
      <c r="J45" s="357">
        <f t="shared" si="3"/>
        <v>1</v>
      </c>
    </row>
    <row r="46" spans="1:10" s="33" customFormat="1">
      <c r="A46" s="37">
        <v>37</v>
      </c>
      <c r="B46" s="6"/>
      <c r="C46" s="6"/>
      <c r="D46" s="6"/>
      <c r="E46" s="6"/>
      <c r="F46" s="217"/>
      <c r="G46" s="16" t="str">
        <f>IF(OR($B46="",$C46="",$E46="",$F46&lt;an_initial,$F46&gt;an_final,$I46=FALSE),"",80*VLOOKUP(J46,Coef!$E$2:$F$17,2,FALSE))</f>
        <v/>
      </c>
      <c r="H46" s="58" t="str">
        <f t="shared" si="0"/>
        <v/>
      </c>
      <c r="I46" s="349" t="b">
        <f t="shared" si="1"/>
        <v>0</v>
      </c>
      <c r="J46" s="357">
        <f t="shared" si="3"/>
        <v>1</v>
      </c>
    </row>
    <row r="47" spans="1:10" s="33" customFormat="1">
      <c r="A47" s="37">
        <v>38</v>
      </c>
      <c r="B47" s="6"/>
      <c r="C47" s="6"/>
      <c r="D47" s="6"/>
      <c r="E47" s="6"/>
      <c r="F47" s="217"/>
      <c r="G47" s="16" t="str">
        <f>IF(OR($B47="",$C47="",$E47="",$F47&lt;an_initial,$F47&gt;an_final,$I47=FALSE),"",80*VLOOKUP(J47,Coef!$E$2:$F$17,2,FALSE))</f>
        <v/>
      </c>
      <c r="H47" s="58" t="str">
        <f t="shared" si="0"/>
        <v/>
      </c>
      <c r="I47" s="349" t="b">
        <f t="shared" si="1"/>
        <v>0</v>
      </c>
      <c r="J47" s="357">
        <f t="shared" si="3"/>
        <v>1</v>
      </c>
    </row>
    <row r="48" spans="1:10" s="33" customFormat="1">
      <c r="A48" s="37">
        <v>39</v>
      </c>
      <c r="B48" s="6"/>
      <c r="C48" s="6"/>
      <c r="D48" s="6"/>
      <c r="E48" s="6"/>
      <c r="F48" s="217"/>
      <c r="G48" s="16" t="str">
        <f>IF(OR($B48="",$C48="",$E48="",$F48&lt;an_initial,$F48&gt;an_final,$I48=FALSE),"",80*VLOOKUP(J48,Coef!$E$2:$F$17,2,FALSE))</f>
        <v/>
      </c>
      <c r="H48" s="58" t="str">
        <f t="shared" si="0"/>
        <v/>
      </c>
      <c r="I48" s="349" t="b">
        <f t="shared" si="1"/>
        <v>0</v>
      </c>
      <c r="J48" s="357">
        <f t="shared" si="3"/>
        <v>1</v>
      </c>
    </row>
    <row r="49" spans="1:10" s="33" customFormat="1">
      <c r="A49" s="37">
        <v>40</v>
      </c>
      <c r="B49" s="6"/>
      <c r="C49" s="6"/>
      <c r="D49" s="6"/>
      <c r="E49" s="6"/>
      <c r="F49" s="217"/>
      <c r="G49" s="16" t="str">
        <f>IF(OR($B49="",$C49="",$E49="",$F49&lt;an_initial,$F49&gt;an_final,$I49=FALSE),"",80*VLOOKUP(J49,Coef!$E$2:$F$17,2,FALSE))</f>
        <v/>
      </c>
      <c r="H49" s="58" t="str">
        <f t="shared" si="0"/>
        <v/>
      </c>
      <c r="I49" s="349" t="b">
        <f t="shared" si="1"/>
        <v>0</v>
      </c>
      <c r="J49" s="357">
        <f t="shared" si="3"/>
        <v>1</v>
      </c>
    </row>
    <row r="50" spans="1:10" s="33" customFormat="1">
      <c r="A50" s="37">
        <v>41</v>
      </c>
      <c r="B50" s="6"/>
      <c r="C50" s="6"/>
      <c r="D50" s="6"/>
      <c r="E50" s="6"/>
      <c r="F50" s="217"/>
      <c r="G50" s="16" t="str">
        <f>IF(OR($B50="",$C50="",$E50="",$F50&lt;an_initial,$F50&gt;an_final,$I50=FALSE),"",80*VLOOKUP(J50,Coef!$E$2:$F$17,2,FALSE))</f>
        <v/>
      </c>
      <c r="H50" s="58" t="str">
        <f t="shared" si="0"/>
        <v/>
      </c>
      <c r="I50" s="349" t="b">
        <f t="shared" si="1"/>
        <v>0</v>
      </c>
      <c r="J50" s="357">
        <f t="shared" si="3"/>
        <v>1</v>
      </c>
    </row>
    <row r="51" spans="1:10" s="33" customFormat="1">
      <c r="A51" s="37">
        <v>42</v>
      </c>
      <c r="B51" s="6"/>
      <c r="C51" s="6"/>
      <c r="D51" s="6"/>
      <c r="E51" s="6"/>
      <c r="F51" s="217"/>
      <c r="G51" s="16" t="str">
        <f>IF(OR($B51="",$C51="",$E51="",$F51&lt;an_initial,$F51&gt;an_final,$I51=FALSE),"",80*VLOOKUP(J51,Coef!$E$2:$F$17,2,FALSE))</f>
        <v/>
      </c>
      <c r="H51" s="58" t="str">
        <f t="shared" si="0"/>
        <v/>
      </c>
      <c r="I51" s="349" t="b">
        <f t="shared" si="1"/>
        <v>0</v>
      </c>
      <c r="J51" s="357">
        <f t="shared" si="3"/>
        <v>1</v>
      </c>
    </row>
    <row r="52" spans="1:10" s="33" customFormat="1">
      <c r="A52" s="37">
        <v>43</v>
      </c>
      <c r="B52" s="6"/>
      <c r="C52" s="6"/>
      <c r="D52" s="6"/>
      <c r="E52" s="6"/>
      <c r="F52" s="217"/>
      <c r="G52" s="16" t="str">
        <f>IF(OR($B52="",$C52="",$E52="",$F52&lt;an_initial,$F52&gt;an_final,$I52=FALSE),"",80*VLOOKUP(J52,Coef!$E$2:$F$17,2,FALSE))</f>
        <v/>
      </c>
      <c r="H52" s="58" t="str">
        <f t="shared" si="0"/>
        <v/>
      </c>
      <c r="I52" s="349" t="b">
        <f t="shared" si="1"/>
        <v>0</v>
      </c>
      <c r="J52" s="357">
        <f t="shared" si="3"/>
        <v>1</v>
      </c>
    </row>
    <row r="53" spans="1:10" s="33" customFormat="1">
      <c r="A53" s="37">
        <v>44</v>
      </c>
      <c r="B53" s="6"/>
      <c r="C53" s="6"/>
      <c r="D53" s="6"/>
      <c r="E53" s="6"/>
      <c r="F53" s="217"/>
      <c r="G53" s="16" t="str">
        <f>IF(OR($B53="",$C53="",$E53="",$F53&lt;an_initial,$F53&gt;an_final,$I53=FALSE),"",80*VLOOKUP(J53,Coef!$E$2:$F$17,2,FALSE))</f>
        <v/>
      </c>
      <c r="H53" s="58" t="str">
        <f t="shared" si="0"/>
        <v/>
      </c>
      <c r="I53" s="349" t="b">
        <f t="shared" si="1"/>
        <v>0</v>
      </c>
      <c r="J53" s="357">
        <f t="shared" si="3"/>
        <v>1</v>
      </c>
    </row>
    <row r="54" spans="1:10" s="33" customFormat="1">
      <c r="A54" s="37">
        <v>45</v>
      </c>
      <c r="B54" s="6"/>
      <c r="C54" s="6"/>
      <c r="D54" s="6"/>
      <c r="E54" s="6"/>
      <c r="F54" s="217"/>
      <c r="G54" s="16" t="str">
        <f>IF(OR($B54="",$C54="",$E54="",$F54&lt;an_initial,$F54&gt;an_final,$I54=FALSE),"",80*VLOOKUP(J54,Coef!$E$2:$F$17,2,FALSE))</f>
        <v/>
      </c>
      <c r="H54" s="58" t="str">
        <f t="shared" si="0"/>
        <v/>
      </c>
      <c r="I54" s="349" t="b">
        <f t="shared" si="1"/>
        <v>0</v>
      </c>
      <c r="J54" s="357">
        <f t="shared" si="3"/>
        <v>1</v>
      </c>
    </row>
    <row r="55" spans="1:10" s="33" customFormat="1">
      <c r="A55" s="37">
        <v>46</v>
      </c>
      <c r="B55" s="6"/>
      <c r="C55" s="6"/>
      <c r="D55" s="6"/>
      <c r="E55" s="6"/>
      <c r="F55" s="217"/>
      <c r="G55" s="16" t="str">
        <f>IF(OR($B55="",$C55="",$E55="",$F55&lt;an_initial,$F55&gt;an_final,$I55=FALSE),"",80*VLOOKUP(J55,Coef!$E$2:$F$17,2,FALSE))</f>
        <v/>
      </c>
      <c r="H55" s="58" t="str">
        <f t="shared" si="0"/>
        <v/>
      </c>
      <c r="I55" s="349" t="b">
        <f t="shared" si="1"/>
        <v>0</v>
      </c>
      <c r="J55" s="357">
        <f t="shared" si="3"/>
        <v>1</v>
      </c>
    </row>
    <row r="56" spans="1:10" s="33" customFormat="1">
      <c r="A56" s="37">
        <v>47</v>
      </c>
      <c r="B56" s="6"/>
      <c r="C56" s="6"/>
      <c r="D56" s="6"/>
      <c r="E56" s="6"/>
      <c r="F56" s="217"/>
      <c r="G56" s="16" t="str">
        <f>IF(OR($B56="",$C56="",$E56="",$F56&lt;an_initial,$F56&gt;an_final,$I56=FALSE),"",80*VLOOKUP(J56,Coef!$E$2:$F$17,2,FALSE))</f>
        <v/>
      </c>
      <c r="H56" s="58" t="str">
        <f t="shared" si="0"/>
        <v/>
      </c>
      <c r="I56" s="349" t="b">
        <f t="shared" si="1"/>
        <v>0</v>
      </c>
      <c r="J56" s="357">
        <f t="shared" si="3"/>
        <v>1</v>
      </c>
    </row>
    <row r="57" spans="1:10" s="33" customFormat="1">
      <c r="A57" s="37">
        <v>48</v>
      </c>
      <c r="B57" s="6"/>
      <c r="C57" s="6"/>
      <c r="D57" s="6"/>
      <c r="E57" s="6"/>
      <c r="F57" s="217"/>
      <c r="G57" s="16" t="str">
        <f>IF(OR($B57="",$C57="",$E57="",$F57&lt;an_initial,$F57&gt;an_final,$I57=FALSE),"",80*VLOOKUP(J57,Coef!$E$2:$F$17,2,FALSE))</f>
        <v/>
      </c>
      <c r="H57" s="58" t="str">
        <f t="shared" si="0"/>
        <v/>
      </c>
      <c r="I57" s="349" t="b">
        <f t="shared" si="1"/>
        <v>0</v>
      </c>
      <c r="J57" s="357">
        <f t="shared" si="3"/>
        <v>1</v>
      </c>
    </row>
    <row r="58" spans="1:10" s="33" customFormat="1">
      <c r="A58" s="37">
        <v>49</v>
      </c>
      <c r="B58" s="6"/>
      <c r="C58" s="6"/>
      <c r="D58" s="6"/>
      <c r="E58" s="6"/>
      <c r="F58" s="217"/>
      <c r="G58" s="16" t="str">
        <f>IF(OR($B58="",$C58="",$E58="",$F58&lt;an_initial,$F58&gt;an_final,$I58=FALSE),"",80*VLOOKUP(J58,Coef!$E$2:$F$17,2,FALSE))</f>
        <v/>
      </c>
      <c r="H58" s="58" t="str">
        <f t="shared" si="0"/>
        <v/>
      </c>
      <c r="I58" s="349" t="b">
        <f t="shared" si="1"/>
        <v>0</v>
      </c>
      <c r="J58" s="357">
        <f t="shared" si="3"/>
        <v>1</v>
      </c>
    </row>
    <row r="59" spans="1:10" s="33" customFormat="1">
      <c r="A59" s="37">
        <v>50</v>
      </c>
      <c r="B59" s="6"/>
      <c r="C59" s="6"/>
      <c r="D59" s="6"/>
      <c r="E59" s="6"/>
      <c r="F59" s="217"/>
      <c r="G59" s="16" t="str">
        <f>IF(OR($B59="",$C59="",$E59="",$F59&lt;an_initial,$F59&gt;an_final,$I59=FALSE),"",80*VLOOKUP(J59,Coef!$E$2:$F$17,2,FALSE))</f>
        <v/>
      </c>
      <c r="H59" s="58" t="str">
        <f t="shared" si="0"/>
        <v/>
      </c>
      <c r="I59" s="349" t="b">
        <f t="shared" si="1"/>
        <v>0</v>
      </c>
      <c r="J59" s="357">
        <f t="shared" si="3"/>
        <v>1</v>
      </c>
    </row>
    <row r="60" spans="1:10" s="33" customFormat="1">
      <c r="A60" s="37">
        <v>51</v>
      </c>
      <c r="B60" s="6"/>
      <c r="C60" s="6"/>
      <c r="D60" s="6"/>
      <c r="E60" s="6"/>
      <c r="F60" s="217"/>
      <c r="G60" s="16" t="str">
        <f>IF(OR($B60="",$C60="",$E60="",$F60&lt;an_initial,$F60&gt;an_final,$I60=FALSE),"",80*VLOOKUP(J60,Coef!$E$2:$F$17,2,FALSE))</f>
        <v/>
      </c>
      <c r="H60" s="58" t="str">
        <f t="shared" si="0"/>
        <v/>
      </c>
      <c r="I60" s="349" t="b">
        <f t="shared" si="1"/>
        <v>0</v>
      </c>
      <c r="J60" s="357">
        <f t="shared" si="3"/>
        <v>1</v>
      </c>
    </row>
    <row r="61" spans="1:10" s="33" customFormat="1">
      <c r="A61" s="37">
        <v>52</v>
      </c>
      <c r="B61" s="6"/>
      <c r="C61" s="6"/>
      <c r="D61" s="6"/>
      <c r="E61" s="6"/>
      <c r="F61" s="217"/>
      <c r="G61" s="16" t="str">
        <f>IF(OR($B61="",$C61="",$E61="",$F61&lt;an_initial,$F61&gt;an_final,$I61=FALSE),"",80*VLOOKUP(J61,Coef!$E$2:$F$17,2,FALSE))</f>
        <v/>
      </c>
      <c r="H61" s="58" t="str">
        <f t="shared" si="0"/>
        <v/>
      </c>
      <c r="I61" s="349" t="b">
        <f t="shared" si="1"/>
        <v>0</v>
      </c>
      <c r="J61" s="357">
        <f t="shared" si="3"/>
        <v>1</v>
      </c>
    </row>
    <row r="62" spans="1:10" s="33" customFormat="1">
      <c r="A62" s="37">
        <v>53</v>
      </c>
      <c r="B62" s="6"/>
      <c r="C62" s="6"/>
      <c r="D62" s="6"/>
      <c r="E62" s="6"/>
      <c r="F62" s="217"/>
      <c r="G62" s="16" t="str">
        <f>IF(OR($B62="",$C62="",$E62="",$F62&lt;an_initial,$F62&gt;an_final,$I62=FALSE),"",80*VLOOKUP(J62,Coef!$E$2:$F$17,2,FALSE))</f>
        <v/>
      </c>
      <c r="H62" s="58" t="str">
        <f t="shared" si="0"/>
        <v/>
      </c>
      <c r="I62" s="349" t="b">
        <f t="shared" si="1"/>
        <v>0</v>
      </c>
      <c r="J62" s="357">
        <f t="shared" si="3"/>
        <v>1</v>
      </c>
    </row>
    <row r="63" spans="1:10" s="33" customFormat="1">
      <c r="A63" s="37">
        <v>54</v>
      </c>
      <c r="B63" s="6"/>
      <c r="C63" s="6"/>
      <c r="D63" s="6"/>
      <c r="E63" s="6"/>
      <c r="F63" s="217"/>
      <c r="G63" s="16" t="str">
        <f>IF(OR($B63="",$C63="",$E63="",$F63&lt;an_initial,$F63&gt;an_final,$I63=FALSE),"",80*VLOOKUP(J63,Coef!$E$2:$F$17,2,FALSE))</f>
        <v/>
      </c>
      <c r="H63" s="58" t="str">
        <f t="shared" si="0"/>
        <v/>
      </c>
      <c r="I63" s="349" t="b">
        <f t="shared" si="1"/>
        <v>0</v>
      </c>
      <c r="J63" s="357">
        <f t="shared" si="3"/>
        <v>1</v>
      </c>
    </row>
    <row r="64" spans="1:10" s="33" customFormat="1">
      <c r="A64" s="37">
        <v>55</v>
      </c>
      <c r="B64" s="6"/>
      <c r="C64" s="6"/>
      <c r="D64" s="6"/>
      <c r="E64" s="6"/>
      <c r="F64" s="217"/>
      <c r="G64" s="16" t="str">
        <f>IF(OR($B64="",$C64="",$E64="",$F64&lt;an_initial,$F64&gt;an_final,$I64=FALSE),"",80*VLOOKUP(J64,Coef!$E$2:$F$17,2,FALSE))</f>
        <v/>
      </c>
      <c r="H64" s="58" t="str">
        <f t="shared" si="0"/>
        <v/>
      </c>
      <c r="I64" s="349" t="b">
        <f t="shared" si="1"/>
        <v>0</v>
      </c>
      <c r="J64" s="357">
        <f t="shared" si="3"/>
        <v>1</v>
      </c>
    </row>
    <row r="65" spans="1:11" s="33" customFormat="1">
      <c r="A65" s="37">
        <v>56</v>
      </c>
      <c r="B65" s="6"/>
      <c r="C65" s="6"/>
      <c r="D65" s="6"/>
      <c r="E65" s="6"/>
      <c r="F65" s="217"/>
      <c r="G65" s="16" t="str">
        <f>IF(OR($B65="",$C65="",$E65="",$F65&lt;an_initial,$F65&gt;an_final,$I65=FALSE),"",80*VLOOKUP(J65,Coef!$E$2:$F$17,2,FALSE))</f>
        <v/>
      </c>
      <c r="H65" s="58" t="str">
        <f t="shared" si="0"/>
        <v/>
      </c>
      <c r="I65" s="349" t="b">
        <f t="shared" si="1"/>
        <v>0</v>
      </c>
      <c r="J65" s="357">
        <f t="shared" si="3"/>
        <v>1</v>
      </c>
    </row>
    <row r="66" spans="1:11" s="33" customFormat="1">
      <c r="A66" s="37">
        <v>57</v>
      </c>
      <c r="B66" s="6"/>
      <c r="C66" s="6"/>
      <c r="D66" s="6"/>
      <c r="E66" s="6"/>
      <c r="F66" s="217"/>
      <c r="G66" s="16" t="str">
        <f>IF(OR($B66="",$C66="",$E66="",$F66&lt;an_initial,$F66&gt;an_final,$I66=FALSE),"",80*VLOOKUP(J66,Coef!$E$2:$F$17,2,FALSE))</f>
        <v/>
      </c>
      <c r="H66" s="58" t="str">
        <f t="shared" si="0"/>
        <v/>
      </c>
      <c r="I66" s="349" t="b">
        <f t="shared" si="1"/>
        <v>0</v>
      </c>
      <c r="J66" s="357">
        <f t="shared" si="3"/>
        <v>1</v>
      </c>
    </row>
    <row r="67" spans="1:11" s="33" customFormat="1">
      <c r="A67" s="37">
        <v>58</v>
      </c>
      <c r="B67" s="6"/>
      <c r="C67" s="6"/>
      <c r="D67" s="6"/>
      <c r="E67" s="6"/>
      <c r="F67" s="217"/>
      <c r="G67" s="16" t="str">
        <f>IF(OR($B67="",$C67="",$E67="",$F67&lt;an_initial,$F67&gt;an_final,$I67=FALSE),"",80*VLOOKUP(J67,Coef!$E$2:$F$17,2,FALSE))</f>
        <v/>
      </c>
      <c r="H67" s="58" t="str">
        <f t="shared" si="0"/>
        <v/>
      </c>
      <c r="I67" s="349" t="b">
        <f t="shared" si="1"/>
        <v>0</v>
      </c>
      <c r="J67" s="357">
        <f t="shared" si="3"/>
        <v>1</v>
      </c>
    </row>
    <row r="68" spans="1:11" s="33" customFormat="1">
      <c r="A68" s="37">
        <v>59</v>
      </c>
      <c r="B68" s="6"/>
      <c r="C68" s="6"/>
      <c r="D68" s="6"/>
      <c r="E68" s="6"/>
      <c r="F68" s="217"/>
      <c r="G68" s="16" t="str">
        <f>IF(OR($B68="",$C68="",$E68="",$F68&lt;an_initial,$F68&gt;an_final,$I68=FALSE),"",80*VLOOKUP(J68,Coef!$E$2:$F$17,2,FALSE))</f>
        <v/>
      </c>
      <c r="H68" s="58" t="str">
        <f t="shared" si="0"/>
        <v/>
      </c>
      <c r="I68" s="349" t="b">
        <f t="shared" si="1"/>
        <v>0</v>
      </c>
      <c r="J68" s="357">
        <f t="shared" si="3"/>
        <v>1</v>
      </c>
    </row>
    <row r="69" spans="1:11" s="33" customFormat="1">
      <c r="A69" s="37">
        <v>60</v>
      </c>
      <c r="B69" s="6"/>
      <c r="C69" s="6"/>
      <c r="D69" s="6"/>
      <c r="E69" s="6"/>
      <c r="F69" s="217"/>
      <c r="G69" s="16" t="str">
        <f>IF(OR($B69="",$C69="",$E69="",$F69&lt;an_initial,$F69&gt;an_final,$I69=FALSE),"",80*VLOOKUP(J69,Coef!$E$2:$F$17,2,FALSE))</f>
        <v/>
      </c>
      <c r="H69" s="58" t="str">
        <f t="shared" si="0"/>
        <v/>
      </c>
      <c r="I69" s="349" t="b">
        <f t="shared" si="1"/>
        <v>0</v>
      </c>
      <c r="J69" s="357">
        <f t="shared" si="3"/>
        <v>1</v>
      </c>
    </row>
    <row r="70" spans="1:11" s="33" customFormat="1">
      <c r="A70" s="37">
        <v>61</v>
      </c>
      <c r="B70" s="6"/>
      <c r="C70" s="6"/>
      <c r="D70" s="6"/>
      <c r="E70" s="6"/>
      <c r="F70" s="217"/>
      <c r="G70" s="16" t="str">
        <f>IF(OR($B70="",$C70="",$E70="",$F70&lt;an_initial,$F70&gt;an_final,$I70=FALSE),"",80*VLOOKUP(J70,Coef!$E$2:$F$17,2,FALSE))</f>
        <v/>
      </c>
      <c r="H70" s="58" t="str">
        <f t="shared" si="0"/>
        <v/>
      </c>
      <c r="I70" s="349" t="b">
        <f t="shared" si="1"/>
        <v>0</v>
      </c>
      <c r="J70" s="357">
        <f t="shared" si="3"/>
        <v>1</v>
      </c>
    </row>
    <row r="71" spans="1:11" s="33" customFormat="1">
      <c r="A71" s="37">
        <v>62</v>
      </c>
      <c r="B71" s="6"/>
      <c r="C71" s="6"/>
      <c r="D71" s="6"/>
      <c r="E71" s="6"/>
      <c r="F71" s="217"/>
      <c r="G71" s="16" t="str">
        <f>IF(OR($B71="",$C71="",$E71="",$F71&lt;an_initial,$F71&gt;an_final,$I71=FALSE),"",80*VLOOKUP(J71,Coef!$E$2:$F$17,2,FALSE))</f>
        <v/>
      </c>
      <c r="H71" s="58" t="str">
        <f t="shared" si="0"/>
        <v/>
      </c>
      <c r="I71" s="349" t="b">
        <f t="shared" si="1"/>
        <v>0</v>
      </c>
      <c r="J71" s="357">
        <f t="shared" si="3"/>
        <v>1</v>
      </c>
    </row>
    <row r="72" spans="1:11" s="33" customFormat="1">
      <c r="A72" s="37">
        <v>63</v>
      </c>
      <c r="B72" s="6"/>
      <c r="C72" s="6"/>
      <c r="D72" s="6"/>
      <c r="E72" s="6"/>
      <c r="F72" s="217"/>
      <c r="G72" s="16" t="str">
        <f>IF(OR($B72="",$C72="",$E72="",$F72&lt;an_initial,$F72&gt;an_final,$I72=FALSE),"",80*VLOOKUP(J72,Coef!$E$2:$F$17,2,FALSE))</f>
        <v/>
      </c>
      <c r="H72" s="58" t="str">
        <f t="shared" si="0"/>
        <v/>
      </c>
      <c r="I72" s="349" t="b">
        <f t="shared" si="1"/>
        <v>0</v>
      </c>
      <c r="J72" s="357">
        <f t="shared" si="3"/>
        <v>1</v>
      </c>
    </row>
    <row r="73" spans="1:11" s="33" customFormat="1">
      <c r="A73" s="37">
        <v>64</v>
      </c>
      <c r="B73" s="6"/>
      <c r="C73" s="6"/>
      <c r="D73" s="6"/>
      <c r="E73" s="6"/>
      <c r="F73" s="217"/>
      <c r="G73" s="16" t="str">
        <f>IF(OR($B73="",$C73="",$E73="",$F73&lt;an_initial,$F73&gt;an_final,$I73=FALSE),"",80*VLOOKUP(J73,Coef!$E$2:$F$17,2,FALSE))</f>
        <v/>
      </c>
      <c r="H73" s="58" t="str">
        <f t="shared" si="0"/>
        <v/>
      </c>
      <c r="I73" s="349" t="b">
        <f t="shared" si="1"/>
        <v>0</v>
      </c>
      <c r="J73" s="357">
        <f t="shared" si="3"/>
        <v>1</v>
      </c>
    </row>
    <row r="74" spans="1:11" s="33" customFormat="1">
      <c r="A74" s="37">
        <v>65</v>
      </c>
      <c r="B74" s="6"/>
      <c r="C74" s="6"/>
      <c r="D74" s="6"/>
      <c r="E74" s="6"/>
      <c r="F74" s="217"/>
      <c r="G74" s="16" t="str">
        <f>IF(OR($B74="",$C74="",$E74="",$F74&lt;an_initial,$F74&gt;an_final,$I74=FALSE),"",80*VLOOKUP(J74,Coef!$E$2:$F$17,2,FALSE))</f>
        <v/>
      </c>
      <c r="H74" s="58" t="str">
        <f t="shared" ref="H74:H137" si="4">IF(OR($B74="",$C74="",$E74="",$F74&gt;an_final,$I74=FALSE),"",IF($F74&gt;=an_initial,1,""))</f>
        <v/>
      </c>
      <c r="I74" s="349" t="b">
        <f t="shared" ref="I74:I137" si="5">IF(nume_candidat="",FALSE,ISNUMBER(SEARCH(nume_candidat,$B74)))</f>
        <v>0</v>
      </c>
      <c r="J74" s="357">
        <f t="shared" ref="J74:J105" si="6">LEN(B74)-LEN(SUBSTITUTE(B74,",",""))+1</f>
        <v>1</v>
      </c>
    </row>
    <row r="75" spans="1:11" s="33" customFormat="1">
      <c r="A75" s="37">
        <v>66</v>
      </c>
      <c r="B75" s="6"/>
      <c r="C75" s="6"/>
      <c r="D75" s="6"/>
      <c r="E75" s="6"/>
      <c r="F75" s="217"/>
      <c r="G75" s="16" t="str">
        <f>IF(OR($B75="",$C75="",$E75="",$F75&lt;an_initial,$F75&gt;an_final,$I75=FALSE),"",80*VLOOKUP(J75,Coef!$E$2:$F$17,2,FALSE))</f>
        <v/>
      </c>
      <c r="H75" s="58" t="str">
        <f t="shared" si="4"/>
        <v/>
      </c>
      <c r="I75" s="349" t="b">
        <f t="shared" si="5"/>
        <v>0</v>
      </c>
      <c r="J75" s="357">
        <f t="shared" si="6"/>
        <v>1</v>
      </c>
    </row>
    <row r="76" spans="1:11" s="33" customFormat="1">
      <c r="A76" s="37">
        <v>67</v>
      </c>
      <c r="B76" s="6"/>
      <c r="C76" s="6"/>
      <c r="D76" s="6"/>
      <c r="E76" s="6"/>
      <c r="F76" s="217"/>
      <c r="G76" s="16" t="str">
        <f>IF(OR($B76="",$C76="",$E76="",$F76&lt;an_initial,$F76&gt;an_final,$I76=FALSE),"",80*VLOOKUP(J76,Coef!$E$2:$F$17,2,FALSE))</f>
        <v/>
      </c>
      <c r="H76" s="58" t="str">
        <f t="shared" si="4"/>
        <v/>
      </c>
      <c r="I76" s="349" t="b">
        <f t="shared" si="5"/>
        <v>0</v>
      </c>
      <c r="J76" s="357">
        <f t="shared" si="6"/>
        <v>1</v>
      </c>
    </row>
    <row r="77" spans="1:11" s="33" customFormat="1">
      <c r="A77" s="37">
        <v>68</v>
      </c>
      <c r="B77" s="6"/>
      <c r="C77" s="6"/>
      <c r="D77" s="6"/>
      <c r="E77" s="6"/>
      <c r="F77" s="217"/>
      <c r="G77" s="16" t="str">
        <f>IF(OR($B77="",$C77="",$E77="",$F77&lt;an_initial,$F77&gt;an_final,$I77=FALSE),"",80*VLOOKUP(J77,Coef!$E$2:$F$17,2,FALSE))</f>
        <v/>
      </c>
      <c r="H77" s="58" t="str">
        <f t="shared" si="4"/>
        <v/>
      </c>
      <c r="I77" s="349" t="b">
        <f t="shared" si="5"/>
        <v>0</v>
      </c>
      <c r="J77" s="357">
        <f t="shared" si="6"/>
        <v>1</v>
      </c>
    </row>
    <row r="78" spans="1:11" s="33" customFormat="1">
      <c r="A78" s="37">
        <v>69</v>
      </c>
      <c r="B78" s="6"/>
      <c r="C78" s="6"/>
      <c r="D78" s="6"/>
      <c r="E78" s="6"/>
      <c r="F78" s="217"/>
      <c r="G78" s="16" t="str">
        <f>IF(OR($B78="",$C78="",$E78="",$F78&lt;an_initial,$F78&gt;an_final,$I78=FALSE),"",80*VLOOKUP(J78,Coef!$E$2:$F$17,2,FALSE))</f>
        <v/>
      </c>
      <c r="H78" s="58" t="str">
        <f t="shared" si="4"/>
        <v/>
      </c>
      <c r="I78" s="349" t="b">
        <f t="shared" si="5"/>
        <v>0</v>
      </c>
      <c r="J78" s="357">
        <f t="shared" si="6"/>
        <v>1</v>
      </c>
    </row>
    <row r="79" spans="1:11" s="33" customFormat="1">
      <c r="A79" s="37">
        <v>70</v>
      </c>
      <c r="B79" s="6"/>
      <c r="C79" s="6"/>
      <c r="D79" s="6"/>
      <c r="E79" s="6"/>
      <c r="F79" s="217"/>
      <c r="G79" s="16" t="str">
        <f>IF(OR($B79="",$C79="",$E79="",$F79&lt;an_initial,$F79&gt;an_final,$I79=FALSE),"",80*VLOOKUP(J79,Coef!$E$2:$F$17,2,FALSE))</f>
        <v/>
      </c>
      <c r="H79" s="58" t="str">
        <f t="shared" si="4"/>
        <v/>
      </c>
      <c r="I79" s="349" t="b">
        <f t="shared" si="5"/>
        <v>0</v>
      </c>
      <c r="J79" s="357">
        <f t="shared" si="6"/>
        <v>1</v>
      </c>
    </row>
    <row r="80" spans="1:11">
      <c r="A80" s="37">
        <v>71</v>
      </c>
      <c r="B80" s="6"/>
      <c r="C80" s="6"/>
      <c r="D80" s="6"/>
      <c r="E80" s="6"/>
      <c r="F80" s="217"/>
      <c r="G80" s="16" t="str">
        <f>IF(OR($B80="",$C80="",$E80="",$F80&lt;an_initial,$F80&gt;an_final,$I80=FALSE),"",80*VLOOKUP(J80,Coef!$E$2:$F$17,2,FALSE))</f>
        <v/>
      </c>
      <c r="H80" s="58" t="str">
        <f t="shared" si="4"/>
        <v/>
      </c>
      <c r="I80" s="349" t="b">
        <f t="shared" si="5"/>
        <v>0</v>
      </c>
      <c r="J80" s="357">
        <f t="shared" si="6"/>
        <v>1</v>
      </c>
      <c r="K80" s="33"/>
    </row>
    <row r="81" spans="1:11">
      <c r="A81" s="37">
        <v>72</v>
      </c>
      <c r="B81" s="6"/>
      <c r="C81" s="6"/>
      <c r="D81" s="6"/>
      <c r="E81" s="6"/>
      <c r="F81" s="217"/>
      <c r="G81" s="16" t="str">
        <f>IF(OR($B81="",$C81="",$E81="",$F81&lt;an_initial,$F81&gt;an_final,$I81=FALSE),"",80*VLOOKUP(J81,Coef!$E$2:$F$17,2,FALSE))</f>
        <v/>
      </c>
      <c r="H81" s="58" t="str">
        <f t="shared" si="4"/>
        <v/>
      </c>
      <c r="I81" s="349" t="b">
        <f t="shared" si="5"/>
        <v>0</v>
      </c>
      <c r="J81" s="357">
        <f t="shared" si="6"/>
        <v>1</v>
      </c>
      <c r="K81" s="33"/>
    </row>
    <row r="82" spans="1:11">
      <c r="A82" s="37">
        <v>73</v>
      </c>
      <c r="B82" s="6"/>
      <c r="C82" s="6"/>
      <c r="D82" s="6"/>
      <c r="E82" s="6"/>
      <c r="F82" s="217"/>
      <c r="G82" s="16" t="str">
        <f>IF(OR($B82="",$C82="",$E82="",$F82&lt;an_initial,$F82&gt;an_final,$I82=FALSE),"",80*VLOOKUP(J82,Coef!$E$2:$F$17,2,FALSE))</f>
        <v/>
      </c>
      <c r="H82" s="58" t="str">
        <f t="shared" si="4"/>
        <v/>
      </c>
      <c r="I82" s="349" t="b">
        <f t="shared" si="5"/>
        <v>0</v>
      </c>
      <c r="J82" s="357">
        <f t="shared" si="6"/>
        <v>1</v>
      </c>
      <c r="K82" s="33"/>
    </row>
    <row r="83" spans="1:11">
      <c r="A83" s="37">
        <v>74</v>
      </c>
      <c r="B83" s="6"/>
      <c r="C83" s="6"/>
      <c r="D83" s="6"/>
      <c r="E83" s="6"/>
      <c r="F83" s="217"/>
      <c r="G83" s="16" t="str">
        <f>IF(OR($B83="",$C83="",$E83="",$F83&lt;an_initial,$F83&gt;an_final,$I83=FALSE),"",80*VLOOKUP(J83,Coef!$E$2:$F$17,2,FALSE))</f>
        <v/>
      </c>
      <c r="H83" s="58" t="str">
        <f t="shared" si="4"/>
        <v/>
      </c>
      <c r="I83" s="349" t="b">
        <f t="shared" si="5"/>
        <v>0</v>
      </c>
      <c r="J83" s="357">
        <f t="shared" si="6"/>
        <v>1</v>
      </c>
      <c r="K83" s="33"/>
    </row>
    <row r="84" spans="1:11">
      <c r="A84" s="37">
        <v>75</v>
      </c>
      <c r="B84" s="6"/>
      <c r="C84" s="6"/>
      <c r="D84" s="6"/>
      <c r="E84" s="6"/>
      <c r="F84" s="217"/>
      <c r="G84" s="16" t="str">
        <f>IF(OR($B84="",$C84="",$E84="",$F84&lt;an_initial,$F84&gt;an_final,$I84=FALSE),"",80*VLOOKUP(J84,Coef!$E$2:$F$17,2,FALSE))</f>
        <v/>
      </c>
      <c r="H84" s="58" t="str">
        <f t="shared" si="4"/>
        <v/>
      </c>
      <c r="I84" s="349" t="b">
        <f t="shared" si="5"/>
        <v>0</v>
      </c>
      <c r="J84" s="357">
        <f t="shared" si="6"/>
        <v>1</v>
      </c>
      <c r="K84" s="33"/>
    </row>
    <row r="85" spans="1:11">
      <c r="A85" s="37">
        <v>76</v>
      </c>
      <c r="B85" s="6"/>
      <c r="C85" s="6"/>
      <c r="D85" s="6"/>
      <c r="E85" s="6"/>
      <c r="F85" s="217"/>
      <c r="G85" s="16" t="str">
        <f>IF(OR($B85="",$C85="",$E85="",$F85&lt;an_initial,$F85&gt;an_final,$I85=FALSE),"",80*VLOOKUP(J85,Coef!$E$2:$F$17,2,FALSE))</f>
        <v/>
      </c>
      <c r="H85" s="58" t="str">
        <f t="shared" si="4"/>
        <v/>
      </c>
      <c r="I85" s="349" t="b">
        <f t="shared" si="5"/>
        <v>0</v>
      </c>
      <c r="J85" s="357">
        <f t="shared" si="6"/>
        <v>1</v>
      </c>
      <c r="K85" s="33"/>
    </row>
    <row r="86" spans="1:11">
      <c r="A86" s="37">
        <v>77</v>
      </c>
      <c r="B86" s="6"/>
      <c r="C86" s="6"/>
      <c r="D86" s="6"/>
      <c r="E86" s="6"/>
      <c r="F86" s="217"/>
      <c r="G86" s="16" t="str">
        <f>IF(OR($B86="",$C86="",$E86="",$F86&lt;an_initial,$F86&gt;an_final,$I86=FALSE),"",80*VLOOKUP(J86,Coef!$E$2:$F$17,2,FALSE))</f>
        <v/>
      </c>
      <c r="H86" s="58" t="str">
        <f t="shared" si="4"/>
        <v/>
      </c>
      <c r="I86" s="349" t="b">
        <f t="shared" si="5"/>
        <v>0</v>
      </c>
      <c r="J86" s="357">
        <f t="shared" si="6"/>
        <v>1</v>
      </c>
      <c r="K86" s="33"/>
    </row>
    <row r="87" spans="1:11">
      <c r="A87" s="37">
        <v>78</v>
      </c>
      <c r="B87" s="6"/>
      <c r="C87" s="6"/>
      <c r="D87" s="6"/>
      <c r="E87" s="6"/>
      <c r="F87" s="217"/>
      <c r="G87" s="16" t="str">
        <f>IF(OR($B87="",$C87="",$E87="",$F87&lt;an_initial,$F87&gt;an_final,$I87=FALSE),"",80*VLOOKUP(J87,Coef!$E$2:$F$17,2,FALSE))</f>
        <v/>
      </c>
      <c r="H87" s="58" t="str">
        <f t="shared" si="4"/>
        <v/>
      </c>
      <c r="I87" s="349" t="b">
        <f t="shared" si="5"/>
        <v>0</v>
      </c>
      <c r="J87" s="357">
        <f t="shared" si="6"/>
        <v>1</v>
      </c>
      <c r="K87" s="33"/>
    </row>
    <row r="88" spans="1:11">
      <c r="A88" s="37">
        <v>79</v>
      </c>
      <c r="B88" s="6"/>
      <c r="C88" s="6"/>
      <c r="D88" s="6"/>
      <c r="E88" s="6"/>
      <c r="F88" s="217"/>
      <c r="G88" s="16" t="str">
        <f>IF(OR($B88="",$C88="",$E88="",$F88&lt;an_initial,$F88&gt;an_final,$I88=FALSE),"",80*VLOOKUP(J88,Coef!$E$2:$F$17,2,FALSE))</f>
        <v/>
      </c>
      <c r="H88" s="58" t="str">
        <f t="shared" si="4"/>
        <v/>
      </c>
      <c r="I88" s="349" t="b">
        <f t="shared" si="5"/>
        <v>0</v>
      </c>
      <c r="J88" s="357">
        <f t="shared" si="6"/>
        <v>1</v>
      </c>
      <c r="K88" s="33"/>
    </row>
    <row r="89" spans="1:11">
      <c r="A89" s="37">
        <v>80</v>
      </c>
      <c r="B89" s="6"/>
      <c r="C89" s="6"/>
      <c r="D89" s="6"/>
      <c r="E89" s="6"/>
      <c r="F89" s="217"/>
      <c r="G89" s="16" t="str">
        <f>IF(OR($B89="",$C89="",$E89="",$F89&lt;an_initial,$F89&gt;an_final,$I89=FALSE),"",80*VLOOKUP(J89,Coef!$E$2:$F$17,2,FALSE))</f>
        <v/>
      </c>
      <c r="H89" s="58" t="str">
        <f t="shared" si="4"/>
        <v/>
      </c>
      <c r="I89" s="349" t="b">
        <f t="shared" si="5"/>
        <v>0</v>
      </c>
      <c r="J89" s="357">
        <f t="shared" si="6"/>
        <v>1</v>
      </c>
      <c r="K89" s="33"/>
    </row>
    <row r="90" spans="1:11">
      <c r="A90" s="37">
        <v>81</v>
      </c>
      <c r="B90" s="6"/>
      <c r="C90" s="6"/>
      <c r="D90" s="6"/>
      <c r="E90" s="6"/>
      <c r="F90" s="217"/>
      <c r="G90" s="16" t="str">
        <f>IF(OR($B90="",$C90="",$E90="",$F90&lt;an_initial,$F90&gt;an_final,$I90=FALSE),"",80*VLOOKUP(J90,Coef!$E$2:$F$17,2,FALSE))</f>
        <v/>
      </c>
      <c r="H90" s="58" t="str">
        <f t="shared" si="4"/>
        <v/>
      </c>
      <c r="I90" s="349" t="b">
        <f t="shared" si="5"/>
        <v>0</v>
      </c>
      <c r="J90" s="357">
        <f t="shared" si="6"/>
        <v>1</v>
      </c>
      <c r="K90" s="33"/>
    </row>
    <row r="91" spans="1:11">
      <c r="A91" s="37">
        <v>82</v>
      </c>
      <c r="B91" s="6"/>
      <c r="C91" s="6"/>
      <c r="D91" s="6"/>
      <c r="E91" s="6"/>
      <c r="F91" s="217"/>
      <c r="G91" s="16" t="str">
        <f>IF(OR($B91="",$C91="",$E91="",$F91&lt;an_initial,$F91&gt;an_final,$I91=FALSE),"",80*VLOOKUP(J91,Coef!$E$2:$F$17,2,FALSE))</f>
        <v/>
      </c>
      <c r="H91" s="58" t="str">
        <f t="shared" si="4"/>
        <v/>
      </c>
      <c r="I91" s="349" t="b">
        <f t="shared" si="5"/>
        <v>0</v>
      </c>
      <c r="J91" s="357">
        <f t="shared" si="6"/>
        <v>1</v>
      </c>
      <c r="K91" s="33"/>
    </row>
    <row r="92" spans="1:11">
      <c r="A92" s="37">
        <v>83</v>
      </c>
      <c r="B92" s="6"/>
      <c r="C92" s="6"/>
      <c r="D92" s="6"/>
      <c r="E92" s="6"/>
      <c r="F92" s="217"/>
      <c r="G92" s="16" t="str">
        <f>IF(OR($B92="",$C92="",$E92="",$F92&lt;an_initial,$F92&gt;an_final,$I92=FALSE),"",80*VLOOKUP(J92,Coef!$E$2:$F$17,2,FALSE))</f>
        <v/>
      </c>
      <c r="H92" s="58" t="str">
        <f t="shared" si="4"/>
        <v/>
      </c>
      <c r="I92" s="349" t="b">
        <f t="shared" si="5"/>
        <v>0</v>
      </c>
      <c r="J92" s="357">
        <f t="shared" si="6"/>
        <v>1</v>
      </c>
      <c r="K92" s="33"/>
    </row>
    <row r="93" spans="1:11">
      <c r="A93" s="37">
        <v>84</v>
      </c>
      <c r="B93" s="6"/>
      <c r="C93" s="6"/>
      <c r="D93" s="6"/>
      <c r="E93" s="6"/>
      <c r="F93" s="217"/>
      <c r="G93" s="16" t="str">
        <f>IF(OR($B93="",$C93="",$E93="",$F93&lt;an_initial,$F93&gt;an_final,$I93=FALSE),"",80*VLOOKUP(J93,Coef!$E$2:$F$17,2,FALSE))</f>
        <v/>
      </c>
      <c r="H93" s="58" t="str">
        <f t="shared" si="4"/>
        <v/>
      </c>
      <c r="I93" s="349" t="b">
        <f t="shared" si="5"/>
        <v>0</v>
      </c>
      <c r="J93" s="357">
        <f t="shared" si="6"/>
        <v>1</v>
      </c>
      <c r="K93" s="33"/>
    </row>
    <row r="94" spans="1:11">
      <c r="A94" s="37">
        <v>85</v>
      </c>
      <c r="B94" s="6"/>
      <c r="C94" s="6"/>
      <c r="D94" s="6"/>
      <c r="E94" s="6"/>
      <c r="F94" s="217"/>
      <c r="G94" s="16" t="str">
        <f>IF(OR($B94="",$C94="",$E94="",$F94&lt;an_initial,$F94&gt;an_final,$I94=FALSE),"",80*VLOOKUP(J94,Coef!$E$2:$F$17,2,FALSE))</f>
        <v/>
      </c>
      <c r="H94" s="58" t="str">
        <f t="shared" si="4"/>
        <v/>
      </c>
      <c r="I94" s="349" t="b">
        <f t="shared" si="5"/>
        <v>0</v>
      </c>
      <c r="J94" s="357">
        <f t="shared" si="6"/>
        <v>1</v>
      </c>
      <c r="K94" s="33"/>
    </row>
    <row r="95" spans="1:11">
      <c r="A95" s="37">
        <v>86</v>
      </c>
      <c r="B95" s="6"/>
      <c r="C95" s="6"/>
      <c r="D95" s="6"/>
      <c r="E95" s="6"/>
      <c r="F95" s="217"/>
      <c r="G95" s="16" t="str">
        <f>IF(OR($B95="",$C95="",$E95="",$F95&lt;an_initial,$F95&gt;an_final,$I95=FALSE),"",80*VLOOKUP(J95,Coef!$E$2:$F$17,2,FALSE))</f>
        <v/>
      </c>
      <c r="H95" s="58" t="str">
        <f t="shared" si="4"/>
        <v/>
      </c>
      <c r="I95" s="349" t="b">
        <f t="shared" si="5"/>
        <v>0</v>
      </c>
      <c r="J95" s="357">
        <f t="shared" si="6"/>
        <v>1</v>
      </c>
      <c r="K95" s="33"/>
    </row>
    <row r="96" spans="1:11">
      <c r="A96" s="37">
        <v>87</v>
      </c>
      <c r="B96" s="6"/>
      <c r="C96" s="6"/>
      <c r="D96" s="6"/>
      <c r="E96" s="6"/>
      <c r="F96" s="217"/>
      <c r="G96" s="16" t="str">
        <f>IF(OR($B96="",$C96="",$E96="",$F96&lt;an_initial,$F96&gt;an_final,$I96=FALSE),"",80*VLOOKUP(J96,Coef!$E$2:$F$17,2,FALSE))</f>
        <v/>
      </c>
      <c r="H96" s="58" t="str">
        <f t="shared" si="4"/>
        <v/>
      </c>
      <c r="I96" s="349" t="b">
        <f t="shared" si="5"/>
        <v>0</v>
      </c>
      <c r="J96" s="357">
        <f t="shared" si="6"/>
        <v>1</v>
      </c>
      <c r="K96" s="33"/>
    </row>
    <row r="97" spans="1:11">
      <c r="A97" s="37">
        <v>88</v>
      </c>
      <c r="B97" s="6"/>
      <c r="C97" s="6"/>
      <c r="D97" s="6"/>
      <c r="E97" s="6"/>
      <c r="F97" s="217"/>
      <c r="G97" s="16" t="str">
        <f>IF(OR($B97="",$C97="",$E97="",$F97&lt;an_initial,$F97&gt;an_final,$I97=FALSE),"",80*VLOOKUP(J97,Coef!$E$2:$F$17,2,FALSE))</f>
        <v/>
      </c>
      <c r="H97" s="58" t="str">
        <f t="shared" si="4"/>
        <v/>
      </c>
      <c r="I97" s="349" t="b">
        <f t="shared" si="5"/>
        <v>0</v>
      </c>
      <c r="J97" s="357">
        <f t="shared" si="6"/>
        <v>1</v>
      </c>
      <c r="K97" s="33"/>
    </row>
    <row r="98" spans="1:11">
      <c r="A98" s="37">
        <v>89</v>
      </c>
      <c r="B98" s="6"/>
      <c r="C98" s="6"/>
      <c r="D98" s="6"/>
      <c r="E98" s="6"/>
      <c r="F98" s="217"/>
      <c r="G98" s="16" t="str">
        <f>IF(OR($B98="",$C98="",$E98="",$F98&lt;an_initial,$F98&gt;an_final,$I98=FALSE),"",80*VLOOKUP(J98,Coef!$E$2:$F$17,2,FALSE))</f>
        <v/>
      </c>
      <c r="H98" s="58" t="str">
        <f t="shared" si="4"/>
        <v/>
      </c>
      <c r="I98" s="349" t="b">
        <f t="shared" si="5"/>
        <v>0</v>
      </c>
      <c r="J98" s="357">
        <f t="shared" si="6"/>
        <v>1</v>
      </c>
      <c r="K98" s="33"/>
    </row>
    <row r="99" spans="1:11">
      <c r="A99" s="37">
        <v>90</v>
      </c>
      <c r="B99" s="6"/>
      <c r="C99" s="6"/>
      <c r="D99" s="6"/>
      <c r="E99" s="6"/>
      <c r="F99" s="217"/>
      <c r="G99" s="16" t="str">
        <f>IF(OR($B99="",$C99="",$E99="",$F99&lt;an_initial,$F99&gt;an_final,$I99=FALSE),"",80*VLOOKUP(J99,Coef!$E$2:$F$17,2,FALSE))</f>
        <v/>
      </c>
      <c r="H99" s="58" t="str">
        <f t="shared" si="4"/>
        <v/>
      </c>
      <c r="I99" s="349" t="b">
        <f t="shared" si="5"/>
        <v>0</v>
      </c>
      <c r="J99" s="357">
        <f t="shared" si="6"/>
        <v>1</v>
      </c>
      <c r="K99" s="33"/>
    </row>
    <row r="100" spans="1:11">
      <c r="A100" s="37">
        <v>91</v>
      </c>
      <c r="B100" s="6"/>
      <c r="C100" s="6"/>
      <c r="D100" s="6"/>
      <c r="E100" s="6"/>
      <c r="F100" s="217"/>
      <c r="G100" s="16" t="str">
        <f>IF(OR($B100="",$C100="",$E100="",$F100&lt;an_initial,$F100&gt;an_final,$I100=FALSE),"",80*VLOOKUP(J100,Coef!$E$2:$F$17,2,FALSE))</f>
        <v/>
      </c>
      <c r="H100" s="58" t="str">
        <f t="shared" si="4"/>
        <v/>
      </c>
      <c r="I100" s="349" t="b">
        <f t="shared" si="5"/>
        <v>0</v>
      </c>
      <c r="J100" s="357">
        <f t="shared" si="6"/>
        <v>1</v>
      </c>
      <c r="K100" s="33"/>
    </row>
    <row r="101" spans="1:11">
      <c r="A101" s="37">
        <v>92</v>
      </c>
      <c r="B101" s="6"/>
      <c r="C101" s="6"/>
      <c r="D101" s="6"/>
      <c r="E101" s="6"/>
      <c r="F101" s="217"/>
      <c r="G101" s="16" t="str">
        <f>IF(OR($B101="",$C101="",$E101="",$F101&lt;an_initial,$F101&gt;an_final,$I101=FALSE),"",80*VLOOKUP(J101,Coef!$E$2:$F$17,2,FALSE))</f>
        <v/>
      </c>
      <c r="H101" s="58" t="str">
        <f t="shared" si="4"/>
        <v/>
      </c>
      <c r="I101" s="349" t="b">
        <f t="shared" si="5"/>
        <v>0</v>
      </c>
      <c r="J101" s="357">
        <f t="shared" si="6"/>
        <v>1</v>
      </c>
      <c r="K101" s="33"/>
    </row>
    <row r="102" spans="1:11">
      <c r="A102" s="37">
        <v>93</v>
      </c>
      <c r="B102" s="6"/>
      <c r="C102" s="6"/>
      <c r="D102" s="6"/>
      <c r="E102" s="6"/>
      <c r="F102" s="217"/>
      <c r="G102" s="16" t="str">
        <f>IF(OR($B102="",$C102="",$E102="",$F102&lt;an_initial,$F102&gt;an_final,$I102=FALSE),"",80*VLOOKUP(J102,Coef!$E$2:$F$17,2,FALSE))</f>
        <v/>
      </c>
      <c r="H102" s="58" t="str">
        <f t="shared" si="4"/>
        <v/>
      </c>
      <c r="I102" s="349" t="b">
        <f t="shared" si="5"/>
        <v>0</v>
      </c>
      <c r="J102" s="357">
        <f t="shared" si="6"/>
        <v>1</v>
      </c>
      <c r="K102" s="33"/>
    </row>
    <row r="103" spans="1:11">
      <c r="A103" s="37">
        <v>94</v>
      </c>
      <c r="B103" s="6"/>
      <c r="C103" s="6"/>
      <c r="D103" s="6"/>
      <c r="E103" s="6"/>
      <c r="F103" s="217"/>
      <c r="G103" s="16" t="str">
        <f>IF(OR($B103="",$C103="",$E103="",$F103&lt;an_initial,$F103&gt;an_final,$I103=FALSE),"",80*VLOOKUP(J103,Coef!$E$2:$F$17,2,FALSE))</f>
        <v/>
      </c>
      <c r="H103" s="58" t="str">
        <f t="shared" si="4"/>
        <v/>
      </c>
      <c r="I103" s="349" t="b">
        <f t="shared" si="5"/>
        <v>0</v>
      </c>
      <c r="J103" s="357">
        <f t="shared" si="6"/>
        <v>1</v>
      </c>
      <c r="K103" s="33"/>
    </row>
    <row r="104" spans="1:11">
      <c r="A104" s="37">
        <v>95</v>
      </c>
      <c r="B104" s="6"/>
      <c r="C104" s="6"/>
      <c r="D104" s="6"/>
      <c r="E104" s="6"/>
      <c r="F104" s="217"/>
      <c r="G104" s="16" t="str">
        <f>IF(OR($B104="",$C104="",$E104="",$F104&lt;an_initial,$F104&gt;an_final,$I104=FALSE),"",80*VLOOKUP(J104,Coef!$E$2:$F$17,2,FALSE))</f>
        <v/>
      </c>
      <c r="H104" s="58" t="str">
        <f t="shared" si="4"/>
        <v/>
      </c>
      <c r="I104" s="349" t="b">
        <f t="shared" si="5"/>
        <v>0</v>
      </c>
      <c r="J104" s="357">
        <f t="shared" si="6"/>
        <v>1</v>
      </c>
      <c r="K104" s="33"/>
    </row>
    <row r="105" spans="1:11">
      <c r="A105" s="37">
        <v>96</v>
      </c>
      <c r="B105" s="6"/>
      <c r="C105" s="6"/>
      <c r="D105" s="6"/>
      <c r="E105" s="6"/>
      <c r="F105" s="217"/>
      <c r="G105" s="16" t="str">
        <f>IF(OR($B105="",$C105="",$E105="",$F105&lt;an_initial,$F105&gt;an_final,$I105=FALSE),"",80*VLOOKUP(J105,Coef!$E$2:$F$17,2,FALSE))</f>
        <v/>
      </c>
      <c r="H105" s="58" t="str">
        <f t="shared" si="4"/>
        <v/>
      </c>
      <c r="I105" s="349" t="b">
        <f t="shared" si="5"/>
        <v>0</v>
      </c>
      <c r="J105" s="357">
        <f t="shared" si="6"/>
        <v>1</v>
      </c>
      <c r="K105" s="33"/>
    </row>
    <row r="106" spans="1:11">
      <c r="A106" s="37">
        <v>97</v>
      </c>
      <c r="B106" s="6"/>
      <c r="C106" s="6"/>
      <c r="D106" s="6"/>
      <c r="E106" s="6"/>
      <c r="F106" s="217"/>
      <c r="G106" s="16" t="str">
        <f>IF(OR($B106="",$C106="",$E106="",$F106&lt;an_initial,$F106&gt;an_final,$I106=FALSE),"",80*VLOOKUP(J106,Coef!$E$2:$F$17,2,FALSE))</f>
        <v/>
      </c>
      <c r="H106" s="58" t="str">
        <f t="shared" si="4"/>
        <v/>
      </c>
      <c r="I106" s="349" t="b">
        <f t="shared" si="5"/>
        <v>0</v>
      </c>
      <c r="J106" s="357">
        <f t="shared" ref="J106:J137" si="7">LEN(B106)-LEN(SUBSTITUTE(B106,",",""))+1</f>
        <v>1</v>
      </c>
      <c r="K106" s="33"/>
    </row>
    <row r="107" spans="1:11">
      <c r="A107" s="37">
        <v>98</v>
      </c>
      <c r="B107" s="6"/>
      <c r="C107" s="6"/>
      <c r="D107" s="6"/>
      <c r="E107" s="6"/>
      <c r="F107" s="217"/>
      <c r="G107" s="16" t="str">
        <f>IF(OR($B107="",$C107="",$E107="",$F107&lt;an_initial,$F107&gt;an_final,$I107=FALSE),"",80*VLOOKUP(J107,Coef!$E$2:$F$17,2,FALSE))</f>
        <v/>
      </c>
      <c r="H107" s="58" t="str">
        <f t="shared" si="4"/>
        <v/>
      </c>
      <c r="I107" s="349" t="b">
        <f t="shared" si="5"/>
        <v>0</v>
      </c>
      <c r="J107" s="357">
        <f t="shared" si="7"/>
        <v>1</v>
      </c>
      <c r="K107" s="33"/>
    </row>
    <row r="108" spans="1:11">
      <c r="A108" s="37">
        <v>99</v>
      </c>
      <c r="B108" s="6"/>
      <c r="C108" s="6"/>
      <c r="D108" s="6"/>
      <c r="E108" s="6"/>
      <c r="F108" s="217"/>
      <c r="G108" s="16" t="str">
        <f>IF(OR($B108="",$C108="",$E108="",$F108&lt;an_initial,$F108&gt;an_final,$I108=FALSE),"",80*VLOOKUP(J108,Coef!$E$2:$F$17,2,FALSE))</f>
        <v/>
      </c>
      <c r="H108" s="58" t="str">
        <f t="shared" si="4"/>
        <v/>
      </c>
      <c r="I108" s="349" t="b">
        <f t="shared" si="5"/>
        <v>0</v>
      </c>
      <c r="J108" s="357">
        <f t="shared" si="7"/>
        <v>1</v>
      </c>
      <c r="K108" s="33"/>
    </row>
    <row r="109" spans="1:11">
      <c r="A109" s="37">
        <v>100</v>
      </c>
      <c r="B109" s="6"/>
      <c r="C109" s="6"/>
      <c r="D109" s="6"/>
      <c r="E109" s="6"/>
      <c r="F109" s="217"/>
      <c r="G109" s="16" t="str">
        <f>IF(OR($B109="",$C109="",$E109="",$F109&lt;an_initial,$F109&gt;an_final,$I109=FALSE),"",80*VLOOKUP(J109,Coef!$E$2:$F$17,2,FALSE))</f>
        <v/>
      </c>
      <c r="H109" s="58" t="str">
        <f t="shared" si="4"/>
        <v/>
      </c>
      <c r="I109" s="349" t="b">
        <f t="shared" si="5"/>
        <v>0</v>
      </c>
      <c r="J109" s="357">
        <f t="shared" si="7"/>
        <v>1</v>
      </c>
      <c r="K109" s="33"/>
    </row>
    <row r="110" spans="1:11">
      <c r="A110" s="37">
        <v>101</v>
      </c>
      <c r="B110" s="6"/>
      <c r="C110" s="6"/>
      <c r="D110" s="6"/>
      <c r="E110" s="6"/>
      <c r="F110" s="217"/>
      <c r="G110" s="16" t="str">
        <f>IF(OR($B110="",$C110="",$E110="",$F110&lt;an_initial,$F110&gt;an_final,$I110=FALSE),"",80*VLOOKUP(J110,Coef!$E$2:$F$17,2,FALSE))</f>
        <v/>
      </c>
      <c r="H110" s="58" t="str">
        <f t="shared" si="4"/>
        <v/>
      </c>
      <c r="I110" s="349" t="b">
        <f t="shared" si="5"/>
        <v>0</v>
      </c>
      <c r="J110" s="357">
        <f t="shared" si="7"/>
        <v>1</v>
      </c>
      <c r="K110" s="33"/>
    </row>
    <row r="111" spans="1:11">
      <c r="A111" s="37">
        <v>102</v>
      </c>
      <c r="B111" s="6"/>
      <c r="C111" s="6"/>
      <c r="D111" s="6"/>
      <c r="E111" s="6"/>
      <c r="F111" s="217"/>
      <c r="G111" s="16" t="str">
        <f>IF(OR($B111="",$C111="",$E111="",$F111&lt;an_initial,$F111&gt;an_final,$I111=FALSE),"",80*VLOOKUP(J111,Coef!$E$2:$F$17,2,FALSE))</f>
        <v/>
      </c>
      <c r="H111" s="58" t="str">
        <f t="shared" si="4"/>
        <v/>
      </c>
      <c r="I111" s="349" t="b">
        <f t="shared" si="5"/>
        <v>0</v>
      </c>
      <c r="J111" s="357">
        <f t="shared" si="7"/>
        <v>1</v>
      </c>
      <c r="K111" s="33"/>
    </row>
    <row r="112" spans="1:11">
      <c r="A112" s="37">
        <v>103</v>
      </c>
      <c r="B112" s="6"/>
      <c r="C112" s="6"/>
      <c r="D112" s="6"/>
      <c r="E112" s="6"/>
      <c r="F112" s="217"/>
      <c r="G112" s="16" t="str">
        <f>IF(OR($B112="",$C112="",$E112="",$F112&lt;an_initial,$F112&gt;an_final,$I112=FALSE),"",80*VLOOKUP(J112,Coef!$E$2:$F$17,2,FALSE))</f>
        <v/>
      </c>
      <c r="H112" s="58" t="str">
        <f t="shared" si="4"/>
        <v/>
      </c>
      <c r="I112" s="349" t="b">
        <f t="shared" si="5"/>
        <v>0</v>
      </c>
      <c r="J112" s="357">
        <f t="shared" si="7"/>
        <v>1</v>
      </c>
      <c r="K112" s="33"/>
    </row>
    <row r="113" spans="1:11">
      <c r="A113" s="37">
        <v>104</v>
      </c>
      <c r="B113" s="6"/>
      <c r="C113" s="6"/>
      <c r="D113" s="6"/>
      <c r="E113" s="6"/>
      <c r="F113" s="217"/>
      <c r="G113" s="16" t="str">
        <f>IF(OR($B113="",$C113="",$E113="",$F113&lt;an_initial,$F113&gt;an_final,$I113=FALSE),"",80*VLOOKUP(J113,Coef!$E$2:$F$17,2,FALSE))</f>
        <v/>
      </c>
      <c r="H113" s="58" t="str">
        <f t="shared" si="4"/>
        <v/>
      </c>
      <c r="I113" s="349" t="b">
        <f t="shared" si="5"/>
        <v>0</v>
      </c>
      <c r="J113" s="357">
        <f t="shared" si="7"/>
        <v>1</v>
      </c>
      <c r="K113" s="33"/>
    </row>
    <row r="114" spans="1:11">
      <c r="A114" s="37">
        <v>105</v>
      </c>
      <c r="B114" s="6"/>
      <c r="C114" s="6"/>
      <c r="D114" s="6"/>
      <c r="E114" s="6"/>
      <c r="F114" s="217"/>
      <c r="G114" s="16" t="str">
        <f>IF(OR($B114="",$C114="",$E114="",$F114&lt;an_initial,$F114&gt;an_final,$I114=FALSE),"",80*VLOOKUP(J114,Coef!$E$2:$F$17,2,FALSE))</f>
        <v/>
      </c>
      <c r="H114" s="58" t="str">
        <f t="shared" si="4"/>
        <v/>
      </c>
      <c r="I114" s="349" t="b">
        <f t="shared" si="5"/>
        <v>0</v>
      </c>
      <c r="J114" s="357">
        <f t="shared" si="7"/>
        <v>1</v>
      </c>
      <c r="K114" s="33"/>
    </row>
    <row r="115" spans="1:11">
      <c r="A115" s="37">
        <v>106</v>
      </c>
      <c r="B115" s="6"/>
      <c r="C115" s="6"/>
      <c r="D115" s="6"/>
      <c r="E115" s="6"/>
      <c r="F115" s="217"/>
      <c r="G115" s="16" t="str">
        <f>IF(OR($B115="",$C115="",$E115="",$F115&lt;an_initial,$F115&gt;an_final,$I115=FALSE),"",80*VLOOKUP(J115,Coef!$E$2:$F$17,2,FALSE))</f>
        <v/>
      </c>
      <c r="H115" s="58" t="str">
        <f t="shared" si="4"/>
        <v/>
      </c>
      <c r="I115" s="349" t="b">
        <f t="shared" si="5"/>
        <v>0</v>
      </c>
      <c r="J115" s="357">
        <f t="shared" si="7"/>
        <v>1</v>
      </c>
      <c r="K115" s="33"/>
    </row>
    <row r="116" spans="1:11">
      <c r="A116" s="37">
        <v>107</v>
      </c>
      <c r="B116" s="6"/>
      <c r="C116" s="6"/>
      <c r="D116" s="6"/>
      <c r="E116" s="6"/>
      <c r="F116" s="217"/>
      <c r="G116" s="16" t="str">
        <f>IF(OR($B116="",$C116="",$E116="",$F116&lt;an_initial,$F116&gt;an_final,$I116=FALSE),"",80*VLOOKUP(J116,Coef!$E$2:$F$17,2,FALSE))</f>
        <v/>
      </c>
      <c r="H116" s="58" t="str">
        <f t="shared" si="4"/>
        <v/>
      </c>
      <c r="I116" s="349" t="b">
        <f t="shared" si="5"/>
        <v>0</v>
      </c>
      <c r="J116" s="357">
        <f t="shared" si="7"/>
        <v>1</v>
      </c>
      <c r="K116" s="33"/>
    </row>
    <row r="117" spans="1:11">
      <c r="A117" s="37">
        <v>108</v>
      </c>
      <c r="B117" s="6"/>
      <c r="C117" s="6"/>
      <c r="D117" s="6"/>
      <c r="E117" s="6"/>
      <c r="F117" s="217"/>
      <c r="G117" s="16" t="str">
        <f>IF(OR($B117="",$C117="",$E117="",$F117&lt;an_initial,$F117&gt;an_final,$I117=FALSE),"",80*VLOOKUP(J117,Coef!$E$2:$F$17,2,FALSE))</f>
        <v/>
      </c>
      <c r="H117" s="58" t="str">
        <f t="shared" si="4"/>
        <v/>
      </c>
      <c r="I117" s="349" t="b">
        <f t="shared" si="5"/>
        <v>0</v>
      </c>
      <c r="J117" s="357">
        <f t="shared" si="7"/>
        <v>1</v>
      </c>
      <c r="K117" s="33"/>
    </row>
    <row r="118" spans="1:11">
      <c r="A118" s="37">
        <v>109</v>
      </c>
      <c r="B118" s="6"/>
      <c r="C118" s="6"/>
      <c r="D118" s="6"/>
      <c r="E118" s="6"/>
      <c r="F118" s="217"/>
      <c r="G118" s="16" t="str">
        <f>IF(OR($B118="",$C118="",$E118="",$F118&lt;an_initial,$F118&gt;an_final,$I118=FALSE),"",80*VLOOKUP(J118,Coef!$E$2:$F$17,2,FALSE))</f>
        <v/>
      </c>
      <c r="H118" s="58" t="str">
        <f t="shared" si="4"/>
        <v/>
      </c>
      <c r="I118" s="349" t="b">
        <f t="shared" si="5"/>
        <v>0</v>
      </c>
      <c r="J118" s="357">
        <f t="shared" si="7"/>
        <v>1</v>
      </c>
      <c r="K118" s="33"/>
    </row>
    <row r="119" spans="1:11">
      <c r="A119" s="37">
        <v>110</v>
      </c>
      <c r="B119" s="6"/>
      <c r="C119" s="6"/>
      <c r="D119" s="6"/>
      <c r="E119" s="6"/>
      <c r="F119" s="217"/>
      <c r="G119" s="16" t="str">
        <f>IF(OR($B119="",$C119="",$E119="",$F119&lt;an_initial,$F119&gt;an_final,$I119=FALSE),"",80*VLOOKUP(J119,Coef!$E$2:$F$17,2,FALSE))</f>
        <v/>
      </c>
      <c r="H119" s="58" t="str">
        <f t="shared" si="4"/>
        <v/>
      </c>
      <c r="I119" s="349" t="b">
        <f t="shared" si="5"/>
        <v>0</v>
      </c>
      <c r="J119" s="357">
        <f t="shared" si="7"/>
        <v>1</v>
      </c>
      <c r="K119" s="33"/>
    </row>
    <row r="120" spans="1:11">
      <c r="A120" s="37">
        <v>111</v>
      </c>
      <c r="B120" s="6"/>
      <c r="C120" s="6"/>
      <c r="D120" s="6"/>
      <c r="E120" s="6"/>
      <c r="F120" s="217"/>
      <c r="G120" s="16" t="str">
        <f>IF(OR($B120="",$C120="",$E120="",$F120&lt;an_initial,$F120&gt;an_final,$I120=FALSE),"",80*VLOOKUP(J120,Coef!$E$2:$F$17,2,FALSE))</f>
        <v/>
      </c>
      <c r="H120" s="58" t="str">
        <f t="shared" si="4"/>
        <v/>
      </c>
      <c r="I120" s="349" t="b">
        <f t="shared" si="5"/>
        <v>0</v>
      </c>
      <c r="J120" s="357">
        <f t="shared" si="7"/>
        <v>1</v>
      </c>
      <c r="K120" s="33"/>
    </row>
    <row r="121" spans="1:11">
      <c r="A121" s="37">
        <v>112</v>
      </c>
      <c r="B121" s="6"/>
      <c r="C121" s="6"/>
      <c r="D121" s="6"/>
      <c r="E121" s="6"/>
      <c r="F121" s="217"/>
      <c r="G121" s="16" t="str">
        <f>IF(OR($B121="",$C121="",$E121="",$F121&lt;an_initial,$F121&gt;an_final,$I121=FALSE),"",80*VLOOKUP(J121,Coef!$E$2:$F$17,2,FALSE))</f>
        <v/>
      </c>
      <c r="H121" s="58" t="str">
        <f t="shared" si="4"/>
        <v/>
      </c>
      <c r="I121" s="349" t="b">
        <f t="shared" si="5"/>
        <v>0</v>
      </c>
      <c r="J121" s="357">
        <f t="shared" si="7"/>
        <v>1</v>
      </c>
      <c r="K121" s="33"/>
    </row>
    <row r="122" spans="1:11">
      <c r="A122" s="37">
        <v>113</v>
      </c>
      <c r="B122" s="6"/>
      <c r="C122" s="6"/>
      <c r="D122" s="6"/>
      <c r="E122" s="6"/>
      <c r="F122" s="217"/>
      <c r="G122" s="16" t="str">
        <f>IF(OR($B122="",$C122="",$E122="",$F122&lt;an_initial,$F122&gt;an_final,$I122=FALSE),"",80*VLOOKUP(J122,Coef!$E$2:$F$17,2,FALSE))</f>
        <v/>
      </c>
      <c r="H122" s="58" t="str">
        <f t="shared" si="4"/>
        <v/>
      </c>
      <c r="I122" s="349" t="b">
        <f t="shared" si="5"/>
        <v>0</v>
      </c>
      <c r="J122" s="357">
        <f t="shared" si="7"/>
        <v>1</v>
      </c>
      <c r="K122" s="33"/>
    </row>
    <row r="123" spans="1:11">
      <c r="A123" s="37">
        <v>114</v>
      </c>
      <c r="B123" s="6"/>
      <c r="C123" s="6"/>
      <c r="D123" s="6"/>
      <c r="E123" s="6"/>
      <c r="F123" s="217"/>
      <c r="G123" s="16" t="str">
        <f>IF(OR($B123="",$C123="",$E123="",$F123&lt;an_initial,$F123&gt;an_final,$I123=FALSE),"",80*VLOOKUP(J123,Coef!$E$2:$F$17,2,FALSE))</f>
        <v/>
      </c>
      <c r="H123" s="58" t="str">
        <f t="shared" si="4"/>
        <v/>
      </c>
      <c r="I123" s="349" t="b">
        <f t="shared" si="5"/>
        <v>0</v>
      </c>
      <c r="J123" s="357">
        <f t="shared" si="7"/>
        <v>1</v>
      </c>
      <c r="K123" s="33"/>
    </row>
    <row r="124" spans="1:11">
      <c r="A124" s="37">
        <v>115</v>
      </c>
      <c r="B124" s="6"/>
      <c r="C124" s="6"/>
      <c r="D124" s="6"/>
      <c r="E124" s="6"/>
      <c r="F124" s="217"/>
      <c r="G124" s="16" t="str">
        <f>IF(OR($B124="",$C124="",$E124="",$F124&lt;an_initial,$F124&gt;an_final,$I124=FALSE),"",80*VLOOKUP(J124,Coef!$E$2:$F$17,2,FALSE))</f>
        <v/>
      </c>
      <c r="H124" s="58" t="str">
        <f t="shared" si="4"/>
        <v/>
      </c>
      <c r="I124" s="349" t="b">
        <f t="shared" si="5"/>
        <v>0</v>
      </c>
      <c r="J124" s="357">
        <f t="shared" si="7"/>
        <v>1</v>
      </c>
      <c r="K124" s="33"/>
    </row>
    <row r="125" spans="1:11">
      <c r="A125" s="37">
        <v>116</v>
      </c>
      <c r="B125" s="6"/>
      <c r="C125" s="6"/>
      <c r="D125" s="6"/>
      <c r="E125" s="6"/>
      <c r="F125" s="217"/>
      <c r="G125" s="16" t="str">
        <f>IF(OR($B125="",$C125="",$E125="",$F125&lt;an_initial,$F125&gt;an_final,$I125=FALSE),"",80*VLOOKUP(J125,Coef!$E$2:$F$17,2,FALSE))</f>
        <v/>
      </c>
      <c r="H125" s="58" t="str">
        <f t="shared" si="4"/>
        <v/>
      </c>
      <c r="I125" s="349" t="b">
        <f t="shared" si="5"/>
        <v>0</v>
      </c>
      <c r="J125" s="357">
        <f t="shared" si="7"/>
        <v>1</v>
      </c>
      <c r="K125" s="33"/>
    </row>
    <row r="126" spans="1:11">
      <c r="A126" s="37">
        <v>117</v>
      </c>
      <c r="B126" s="6"/>
      <c r="C126" s="6"/>
      <c r="D126" s="6"/>
      <c r="E126" s="6"/>
      <c r="F126" s="217"/>
      <c r="G126" s="16" t="str">
        <f>IF(OR($B126="",$C126="",$E126="",$F126&lt;an_initial,$F126&gt;an_final,$I126=FALSE),"",80*VLOOKUP(J126,Coef!$E$2:$F$17,2,FALSE))</f>
        <v/>
      </c>
      <c r="H126" s="58" t="str">
        <f t="shared" si="4"/>
        <v/>
      </c>
      <c r="I126" s="349" t="b">
        <f t="shared" si="5"/>
        <v>0</v>
      </c>
      <c r="J126" s="357">
        <f t="shared" si="7"/>
        <v>1</v>
      </c>
      <c r="K126" s="33"/>
    </row>
    <row r="127" spans="1:11">
      <c r="A127" s="37">
        <v>118</v>
      </c>
      <c r="B127" s="6"/>
      <c r="C127" s="6"/>
      <c r="D127" s="6"/>
      <c r="E127" s="6"/>
      <c r="F127" s="217"/>
      <c r="G127" s="16" t="str">
        <f>IF(OR($B127="",$C127="",$E127="",$F127&lt;an_initial,$F127&gt;an_final,$I127=FALSE),"",80*VLOOKUP(J127,Coef!$E$2:$F$17,2,FALSE))</f>
        <v/>
      </c>
      <c r="H127" s="58" t="str">
        <f t="shared" si="4"/>
        <v/>
      </c>
      <c r="I127" s="349" t="b">
        <f t="shared" si="5"/>
        <v>0</v>
      </c>
      <c r="J127" s="357">
        <f t="shared" si="7"/>
        <v>1</v>
      </c>
      <c r="K127" s="33"/>
    </row>
    <row r="128" spans="1:11">
      <c r="A128" s="37">
        <v>119</v>
      </c>
      <c r="B128" s="6"/>
      <c r="C128" s="6"/>
      <c r="D128" s="6"/>
      <c r="E128" s="6"/>
      <c r="F128" s="217"/>
      <c r="G128" s="16" t="str">
        <f>IF(OR($B128="",$C128="",$E128="",$F128&lt;an_initial,$F128&gt;an_final,$I128=FALSE),"",80*VLOOKUP(J128,Coef!$E$2:$F$17,2,FALSE))</f>
        <v/>
      </c>
      <c r="H128" s="58" t="str">
        <f t="shared" si="4"/>
        <v/>
      </c>
      <c r="I128" s="349" t="b">
        <f t="shared" si="5"/>
        <v>0</v>
      </c>
      <c r="J128" s="357">
        <f t="shared" si="7"/>
        <v>1</v>
      </c>
      <c r="K128" s="33"/>
    </row>
    <row r="129" spans="1:11">
      <c r="A129" s="37">
        <v>120</v>
      </c>
      <c r="B129" s="6"/>
      <c r="C129" s="6"/>
      <c r="D129" s="6"/>
      <c r="E129" s="6"/>
      <c r="F129" s="217"/>
      <c r="G129" s="16" t="str">
        <f>IF(OR($B129="",$C129="",$E129="",$F129&lt;an_initial,$F129&gt;an_final,$I129=FALSE),"",80*VLOOKUP(J129,Coef!$E$2:$F$17,2,FALSE))</f>
        <v/>
      </c>
      <c r="H129" s="58" t="str">
        <f t="shared" si="4"/>
        <v/>
      </c>
      <c r="I129" s="349" t="b">
        <f t="shared" si="5"/>
        <v>0</v>
      </c>
      <c r="J129" s="357">
        <f t="shared" si="7"/>
        <v>1</v>
      </c>
      <c r="K129" s="33"/>
    </row>
    <row r="130" spans="1:11">
      <c r="A130" s="37">
        <v>121</v>
      </c>
      <c r="B130" s="6"/>
      <c r="C130" s="6"/>
      <c r="D130" s="6"/>
      <c r="E130" s="6"/>
      <c r="F130" s="217"/>
      <c r="G130" s="16" t="str">
        <f>IF(OR($B130="",$C130="",$E130="",$F130&lt;an_initial,$F130&gt;an_final,$I130=FALSE),"",80*VLOOKUP(J130,Coef!$E$2:$F$17,2,FALSE))</f>
        <v/>
      </c>
      <c r="H130" s="58" t="str">
        <f t="shared" si="4"/>
        <v/>
      </c>
      <c r="I130" s="349" t="b">
        <f t="shared" si="5"/>
        <v>0</v>
      </c>
      <c r="J130" s="357">
        <f t="shared" si="7"/>
        <v>1</v>
      </c>
      <c r="K130" s="33"/>
    </row>
    <row r="131" spans="1:11">
      <c r="A131" s="37">
        <v>122</v>
      </c>
      <c r="B131" s="6"/>
      <c r="C131" s="6"/>
      <c r="D131" s="6"/>
      <c r="E131" s="6"/>
      <c r="F131" s="217"/>
      <c r="G131" s="16" t="str">
        <f>IF(OR($B131="",$C131="",$E131="",$F131&lt;an_initial,$F131&gt;an_final,$I131=FALSE),"",80*VLOOKUP(J131,Coef!$E$2:$F$17,2,FALSE))</f>
        <v/>
      </c>
      <c r="H131" s="58" t="str">
        <f t="shared" si="4"/>
        <v/>
      </c>
      <c r="I131" s="349" t="b">
        <f t="shared" si="5"/>
        <v>0</v>
      </c>
      <c r="J131" s="357">
        <f t="shared" si="7"/>
        <v>1</v>
      </c>
      <c r="K131" s="33"/>
    </row>
    <row r="132" spans="1:11">
      <c r="A132" s="37">
        <v>123</v>
      </c>
      <c r="B132" s="6"/>
      <c r="C132" s="6"/>
      <c r="D132" s="6"/>
      <c r="E132" s="6"/>
      <c r="F132" s="217"/>
      <c r="G132" s="16" t="str">
        <f>IF(OR($B132="",$C132="",$E132="",$F132&lt;an_initial,$F132&gt;an_final,$I132=FALSE),"",80*VLOOKUP(J132,Coef!$E$2:$F$17,2,FALSE))</f>
        <v/>
      </c>
      <c r="H132" s="58" t="str">
        <f t="shared" si="4"/>
        <v/>
      </c>
      <c r="I132" s="349" t="b">
        <f t="shared" si="5"/>
        <v>0</v>
      </c>
      <c r="J132" s="357">
        <f t="shared" si="7"/>
        <v>1</v>
      </c>
      <c r="K132" s="33"/>
    </row>
    <row r="133" spans="1:11">
      <c r="A133" s="37">
        <v>124</v>
      </c>
      <c r="B133" s="6"/>
      <c r="C133" s="6"/>
      <c r="D133" s="6"/>
      <c r="E133" s="6"/>
      <c r="F133" s="217"/>
      <c r="G133" s="16" t="str">
        <f>IF(OR($B133="",$C133="",$E133="",$F133&lt;an_initial,$F133&gt;an_final,$I133=FALSE),"",80*VLOOKUP(J133,Coef!$E$2:$F$17,2,FALSE))</f>
        <v/>
      </c>
      <c r="H133" s="58" t="str">
        <f t="shared" si="4"/>
        <v/>
      </c>
      <c r="I133" s="349" t="b">
        <f t="shared" si="5"/>
        <v>0</v>
      </c>
      <c r="J133" s="357">
        <f t="shared" si="7"/>
        <v>1</v>
      </c>
      <c r="K133" s="33"/>
    </row>
    <row r="134" spans="1:11">
      <c r="A134" s="37">
        <v>125</v>
      </c>
      <c r="B134" s="6"/>
      <c r="C134" s="6"/>
      <c r="D134" s="6"/>
      <c r="E134" s="6"/>
      <c r="F134" s="217"/>
      <c r="G134" s="16" t="str">
        <f>IF(OR($B134="",$C134="",$E134="",$F134&lt;an_initial,$F134&gt;an_final,$I134=FALSE),"",80*VLOOKUP(J134,Coef!$E$2:$F$17,2,FALSE))</f>
        <v/>
      </c>
      <c r="H134" s="58" t="str">
        <f t="shared" si="4"/>
        <v/>
      </c>
      <c r="I134" s="349" t="b">
        <f t="shared" si="5"/>
        <v>0</v>
      </c>
      <c r="J134" s="357">
        <f t="shared" si="7"/>
        <v>1</v>
      </c>
      <c r="K134" s="33"/>
    </row>
    <row r="135" spans="1:11">
      <c r="A135" s="37">
        <v>126</v>
      </c>
      <c r="B135" s="6"/>
      <c r="C135" s="6"/>
      <c r="D135" s="6"/>
      <c r="E135" s="6"/>
      <c r="F135" s="217"/>
      <c r="G135" s="16" t="str">
        <f>IF(OR($B135="",$C135="",$E135="",$F135&lt;an_initial,$F135&gt;an_final,$I135=FALSE),"",80*VLOOKUP(J135,Coef!$E$2:$F$17,2,FALSE))</f>
        <v/>
      </c>
      <c r="H135" s="58" t="str">
        <f t="shared" si="4"/>
        <v/>
      </c>
      <c r="I135" s="349" t="b">
        <f t="shared" si="5"/>
        <v>0</v>
      </c>
      <c r="J135" s="357">
        <f t="shared" si="7"/>
        <v>1</v>
      </c>
      <c r="K135" s="33"/>
    </row>
    <row r="136" spans="1:11">
      <c r="A136" s="37">
        <v>127</v>
      </c>
      <c r="B136" s="6"/>
      <c r="C136" s="6"/>
      <c r="D136" s="6"/>
      <c r="E136" s="6"/>
      <c r="F136" s="217"/>
      <c r="G136" s="16" t="str">
        <f>IF(OR($B136="",$C136="",$E136="",$F136&lt;an_initial,$F136&gt;an_final,$I136=FALSE),"",80*VLOOKUP(J136,Coef!$E$2:$F$17,2,FALSE))</f>
        <v/>
      </c>
      <c r="H136" s="58" t="str">
        <f t="shared" si="4"/>
        <v/>
      </c>
      <c r="I136" s="349" t="b">
        <f t="shared" si="5"/>
        <v>0</v>
      </c>
      <c r="J136" s="357">
        <f t="shared" si="7"/>
        <v>1</v>
      </c>
      <c r="K136" s="33"/>
    </row>
    <row r="137" spans="1:11">
      <c r="A137" s="37">
        <v>128</v>
      </c>
      <c r="B137" s="6"/>
      <c r="C137" s="6"/>
      <c r="D137" s="6"/>
      <c r="E137" s="6"/>
      <c r="F137" s="217"/>
      <c r="G137" s="16" t="str">
        <f>IF(OR($B137="",$C137="",$E137="",$F137&lt;an_initial,$F137&gt;an_final,$I137=FALSE),"",80*VLOOKUP(J137,Coef!$E$2:$F$17,2,FALSE))</f>
        <v/>
      </c>
      <c r="H137" s="58" t="str">
        <f t="shared" si="4"/>
        <v/>
      </c>
      <c r="I137" s="349" t="b">
        <f t="shared" si="5"/>
        <v>0</v>
      </c>
      <c r="J137" s="357">
        <f t="shared" si="7"/>
        <v>1</v>
      </c>
      <c r="K137" s="33"/>
    </row>
    <row r="138" spans="1:11">
      <c r="A138" s="37">
        <v>129</v>
      </c>
      <c r="B138" s="6"/>
      <c r="C138" s="6"/>
      <c r="D138" s="6"/>
      <c r="E138" s="6"/>
      <c r="F138" s="217"/>
      <c r="G138" s="16" t="str">
        <f>IF(OR($B138="",$C138="",$E138="",$F138&lt;an_initial,$F138&gt;an_final,$I138=FALSE),"",80*VLOOKUP(J138,Coef!$E$2:$F$17,2,FALSE))</f>
        <v/>
      </c>
      <c r="H138" s="58" t="str">
        <f t="shared" ref="H138:H201" si="8">IF(OR($B138="",$C138="",$E138="",$F138&gt;an_final,$I138=FALSE),"",IF($F138&gt;=an_initial,1,""))</f>
        <v/>
      </c>
      <c r="I138" s="349" t="b">
        <f t="shared" ref="I138:I201" si="9">IF(nume_candidat="",FALSE,ISNUMBER(SEARCH(nume_candidat,$B138)))</f>
        <v>0</v>
      </c>
      <c r="J138" s="357">
        <f t="shared" ref="J138:J169" si="10">LEN(B138)-LEN(SUBSTITUTE(B138,",",""))+1</f>
        <v>1</v>
      </c>
      <c r="K138" s="33"/>
    </row>
    <row r="139" spans="1:11">
      <c r="A139" s="37">
        <v>130</v>
      </c>
      <c r="B139" s="6"/>
      <c r="C139" s="6"/>
      <c r="D139" s="6"/>
      <c r="E139" s="6"/>
      <c r="F139" s="217"/>
      <c r="G139" s="16" t="str">
        <f>IF(OR($B139="",$C139="",$E139="",$F139&lt;an_initial,$F139&gt;an_final,$I139=FALSE),"",80*VLOOKUP(J139,Coef!$E$2:$F$17,2,FALSE))</f>
        <v/>
      </c>
      <c r="H139" s="58" t="str">
        <f t="shared" si="8"/>
        <v/>
      </c>
      <c r="I139" s="349" t="b">
        <f t="shared" si="9"/>
        <v>0</v>
      </c>
      <c r="J139" s="357">
        <f t="shared" si="10"/>
        <v>1</v>
      </c>
      <c r="K139" s="33"/>
    </row>
    <row r="140" spans="1:11">
      <c r="A140" s="37">
        <v>131</v>
      </c>
      <c r="B140" s="6"/>
      <c r="C140" s="6"/>
      <c r="D140" s="6"/>
      <c r="E140" s="6"/>
      <c r="F140" s="217"/>
      <c r="G140" s="16" t="str">
        <f>IF(OR($B140="",$C140="",$E140="",$F140&lt;an_initial,$F140&gt;an_final,$I140=FALSE),"",80*VLOOKUP(J140,Coef!$E$2:$F$17,2,FALSE))</f>
        <v/>
      </c>
      <c r="H140" s="58" t="str">
        <f t="shared" si="8"/>
        <v/>
      </c>
      <c r="I140" s="349" t="b">
        <f t="shared" si="9"/>
        <v>0</v>
      </c>
      <c r="J140" s="357">
        <f t="shared" si="10"/>
        <v>1</v>
      </c>
      <c r="K140" s="33"/>
    </row>
    <row r="141" spans="1:11">
      <c r="A141" s="37">
        <v>132</v>
      </c>
      <c r="B141" s="6"/>
      <c r="C141" s="6"/>
      <c r="D141" s="6"/>
      <c r="E141" s="6"/>
      <c r="F141" s="217"/>
      <c r="G141" s="16" t="str">
        <f>IF(OR($B141="",$C141="",$E141="",$F141&lt;an_initial,$F141&gt;an_final,$I141=FALSE),"",80*VLOOKUP(J141,Coef!$E$2:$F$17,2,FALSE))</f>
        <v/>
      </c>
      <c r="H141" s="58" t="str">
        <f t="shared" si="8"/>
        <v/>
      </c>
      <c r="I141" s="349" t="b">
        <f t="shared" si="9"/>
        <v>0</v>
      </c>
      <c r="J141" s="357">
        <f t="shared" si="10"/>
        <v>1</v>
      </c>
      <c r="K141" s="33"/>
    </row>
    <row r="142" spans="1:11">
      <c r="A142" s="37">
        <v>133</v>
      </c>
      <c r="B142" s="6"/>
      <c r="C142" s="6"/>
      <c r="D142" s="6"/>
      <c r="E142" s="6"/>
      <c r="F142" s="217"/>
      <c r="G142" s="16" t="str">
        <f>IF(OR($B142="",$C142="",$E142="",$F142&lt;an_initial,$F142&gt;an_final,$I142=FALSE),"",80*VLOOKUP(J142,Coef!$E$2:$F$17,2,FALSE))</f>
        <v/>
      </c>
      <c r="H142" s="58" t="str">
        <f t="shared" si="8"/>
        <v/>
      </c>
      <c r="I142" s="349" t="b">
        <f t="shared" si="9"/>
        <v>0</v>
      </c>
      <c r="J142" s="357">
        <f t="shared" si="10"/>
        <v>1</v>
      </c>
      <c r="K142" s="33"/>
    </row>
    <row r="143" spans="1:11">
      <c r="A143" s="37">
        <v>134</v>
      </c>
      <c r="B143" s="6"/>
      <c r="C143" s="6"/>
      <c r="D143" s="6"/>
      <c r="E143" s="6"/>
      <c r="F143" s="217"/>
      <c r="G143" s="16" t="str">
        <f>IF(OR($B143="",$C143="",$E143="",$F143&lt;an_initial,$F143&gt;an_final,$I143=FALSE),"",80*VLOOKUP(J143,Coef!$E$2:$F$17,2,FALSE))</f>
        <v/>
      </c>
      <c r="H143" s="58" t="str">
        <f t="shared" si="8"/>
        <v/>
      </c>
      <c r="I143" s="349" t="b">
        <f t="shared" si="9"/>
        <v>0</v>
      </c>
      <c r="J143" s="357">
        <f t="shared" si="10"/>
        <v>1</v>
      </c>
      <c r="K143" s="33"/>
    </row>
    <row r="144" spans="1:11">
      <c r="A144" s="37">
        <v>135</v>
      </c>
      <c r="B144" s="6"/>
      <c r="C144" s="6"/>
      <c r="D144" s="6"/>
      <c r="E144" s="6"/>
      <c r="F144" s="217"/>
      <c r="G144" s="16" t="str">
        <f>IF(OR($B144="",$C144="",$E144="",$F144&lt;an_initial,$F144&gt;an_final,$I144=FALSE),"",80*VLOOKUP(J144,Coef!$E$2:$F$17,2,FALSE))</f>
        <v/>
      </c>
      <c r="H144" s="58" t="str">
        <f t="shared" si="8"/>
        <v/>
      </c>
      <c r="I144" s="349" t="b">
        <f t="shared" si="9"/>
        <v>0</v>
      </c>
      <c r="J144" s="357">
        <f t="shared" si="10"/>
        <v>1</v>
      </c>
      <c r="K144" s="33"/>
    </row>
    <row r="145" spans="1:11">
      <c r="A145" s="37">
        <v>136</v>
      </c>
      <c r="B145" s="6"/>
      <c r="C145" s="6"/>
      <c r="D145" s="6"/>
      <c r="E145" s="6"/>
      <c r="F145" s="217"/>
      <c r="G145" s="16" t="str">
        <f>IF(OR($B145="",$C145="",$E145="",$F145&lt;an_initial,$F145&gt;an_final,$I145=FALSE),"",80*VLOOKUP(J145,Coef!$E$2:$F$17,2,FALSE))</f>
        <v/>
      </c>
      <c r="H145" s="58" t="str">
        <f t="shared" si="8"/>
        <v/>
      </c>
      <c r="I145" s="349" t="b">
        <f t="shared" si="9"/>
        <v>0</v>
      </c>
      <c r="J145" s="357">
        <f t="shared" si="10"/>
        <v>1</v>
      </c>
      <c r="K145" s="33"/>
    </row>
    <row r="146" spans="1:11">
      <c r="A146" s="37">
        <v>137</v>
      </c>
      <c r="B146" s="6"/>
      <c r="C146" s="6"/>
      <c r="D146" s="6"/>
      <c r="E146" s="6"/>
      <c r="F146" s="217"/>
      <c r="G146" s="16" t="str">
        <f>IF(OR($B146="",$C146="",$E146="",$F146&lt;an_initial,$F146&gt;an_final,$I146=FALSE),"",80*VLOOKUP(J146,Coef!$E$2:$F$17,2,FALSE))</f>
        <v/>
      </c>
      <c r="H146" s="58" t="str">
        <f t="shared" si="8"/>
        <v/>
      </c>
      <c r="I146" s="349" t="b">
        <f t="shared" si="9"/>
        <v>0</v>
      </c>
      <c r="J146" s="357">
        <f t="shared" si="10"/>
        <v>1</v>
      </c>
      <c r="K146" s="33"/>
    </row>
    <row r="147" spans="1:11">
      <c r="A147" s="37">
        <v>138</v>
      </c>
      <c r="B147" s="6"/>
      <c r="C147" s="6"/>
      <c r="D147" s="6"/>
      <c r="E147" s="6"/>
      <c r="F147" s="217"/>
      <c r="G147" s="16" t="str">
        <f>IF(OR($B147="",$C147="",$E147="",$F147&lt;an_initial,$F147&gt;an_final,$I147=FALSE),"",80*VLOOKUP(J147,Coef!$E$2:$F$17,2,FALSE))</f>
        <v/>
      </c>
      <c r="H147" s="58" t="str">
        <f t="shared" si="8"/>
        <v/>
      </c>
      <c r="I147" s="349" t="b">
        <f t="shared" si="9"/>
        <v>0</v>
      </c>
      <c r="J147" s="357">
        <f t="shared" si="10"/>
        <v>1</v>
      </c>
      <c r="K147" s="33"/>
    </row>
    <row r="148" spans="1:11">
      <c r="A148" s="37">
        <v>139</v>
      </c>
      <c r="B148" s="6"/>
      <c r="C148" s="6"/>
      <c r="D148" s="6"/>
      <c r="E148" s="6"/>
      <c r="F148" s="217"/>
      <c r="G148" s="16" t="str">
        <f>IF(OR($B148="",$C148="",$E148="",$F148&lt;an_initial,$F148&gt;an_final,$I148=FALSE),"",80*VLOOKUP(J148,Coef!$E$2:$F$17,2,FALSE))</f>
        <v/>
      </c>
      <c r="H148" s="58" t="str">
        <f t="shared" si="8"/>
        <v/>
      </c>
      <c r="I148" s="349" t="b">
        <f t="shared" si="9"/>
        <v>0</v>
      </c>
      <c r="J148" s="357">
        <f t="shared" si="10"/>
        <v>1</v>
      </c>
      <c r="K148" s="33"/>
    </row>
    <row r="149" spans="1:11">
      <c r="A149" s="37">
        <v>140</v>
      </c>
      <c r="B149" s="6"/>
      <c r="C149" s="6"/>
      <c r="D149" s="6"/>
      <c r="E149" s="6"/>
      <c r="F149" s="217"/>
      <c r="G149" s="16" t="str">
        <f>IF(OR($B149="",$C149="",$E149="",$F149&lt;an_initial,$F149&gt;an_final,$I149=FALSE),"",80*VLOOKUP(J149,Coef!$E$2:$F$17,2,FALSE))</f>
        <v/>
      </c>
      <c r="H149" s="58" t="str">
        <f t="shared" si="8"/>
        <v/>
      </c>
      <c r="I149" s="349" t="b">
        <f t="shared" si="9"/>
        <v>0</v>
      </c>
      <c r="J149" s="357">
        <f t="shared" si="10"/>
        <v>1</v>
      </c>
      <c r="K149" s="33"/>
    </row>
    <row r="150" spans="1:11">
      <c r="A150" s="37">
        <v>141</v>
      </c>
      <c r="B150" s="6"/>
      <c r="C150" s="6"/>
      <c r="D150" s="6"/>
      <c r="E150" s="6"/>
      <c r="F150" s="217"/>
      <c r="G150" s="16" t="str">
        <f>IF(OR($B150="",$C150="",$E150="",$F150&lt;an_initial,$F150&gt;an_final,$I150=FALSE),"",80*VLOOKUP(J150,Coef!$E$2:$F$17,2,FALSE))</f>
        <v/>
      </c>
      <c r="H150" s="58" t="str">
        <f t="shared" si="8"/>
        <v/>
      </c>
      <c r="I150" s="349" t="b">
        <f t="shared" si="9"/>
        <v>0</v>
      </c>
      <c r="J150" s="357">
        <f t="shared" si="10"/>
        <v>1</v>
      </c>
      <c r="K150" s="33"/>
    </row>
    <row r="151" spans="1:11">
      <c r="A151" s="37">
        <v>142</v>
      </c>
      <c r="B151" s="6"/>
      <c r="C151" s="6"/>
      <c r="D151" s="6"/>
      <c r="E151" s="6"/>
      <c r="F151" s="217"/>
      <c r="G151" s="16" t="str">
        <f>IF(OR($B151="",$C151="",$E151="",$F151&lt;an_initial,$F151&gt;an_final,$I151=FALSE),"",80*VLOOKUP(J151,Coef!$E$2:$F$17,2,FALSE))</f>
        <v/>
      </c>
      <c r="H151" s="58" t="str">
        <f t="shared" si="8"/>
        <v/>
      </c>
      <c r="I151" s="349" t="b">
        <f t="shared" si="9"/>
        <v>0</v>
      </c>
      <c r="J151" s="357">
        <f t="shared" si="10"/>
        <v>1</v>
      </c>
      <c r="K151" s="33"/>
    </row>
    <row r="152" spans="1:11">
      <c r="A152" s="37">
        <v>143</v>
      </c>
      <c r="B152" s="6"/>
      <c r="C152" s="6"/>
      <c r="D152" s="6"/>
      <c r="E152" s="6"/>
      <c r="F152" s="217"/>
      <c r="G152" s="16" t="str">
        <f>IF(OR($B152="",$C152="",$E152="",$F152&lt;an_initial,$F152&gt;an_final,$I152=FALSE),"",80*VLOOKUP(J152,Coef!$E$2:$F$17,2,FALSE))</f>
        <v/>
      </c>
      <c r="H152" s="58" t="str">
        <f t="shared" si="8"/>
        <v/>
      </c>
      <c r="I152" s="349" t="b">
        <f t="shared" si="9"/>
        <v>0</v>
      </c>
      <c r="J152" s="357">
        <f t="shared" si="10"/>
        <v>1</v>
      </c>
      <c r="K152" s="33"/>
    </row>
    <row r="153" spans="1:11">
      <c r="A153" s="37">
        <v>144</v>
      </c>
      <c r="B153" s="6"/>
      <c r="C153" s="6"/>
      <c r="D153" s="6"/>
      <c r="E153" s="6"/>
      <c r="F153" s="217"/>
      <c r="G153" s="16" t="str">
        <f>IF(OR($B153="",$C153="",$E153="",$F153&lt;an_initial,$F153&gt;an_final,$I153=FALSE),"",80*VLOOKUP(J153,Coef!$E$2:$F$17,2,FALSE))</f>
        <v/>
      </c>
      <c r="H153" s="58" t="str">
        <f t="shared" si="8"/>
        <v/>
      </c>
      <c r="I153" s="349" t="b">
        <f t="shared" si="9"/>
        <v>0</v>
      </c>
      <c r="J153" s="357">
        <f t="shared" si="10"/>
        <v>1</v>
      </c>
      <c r="K153" s="33"/>
    </row>
    <row r="154" spans="1:11">
      <c r="A154" s="37">
        <v>145</v>
      </c>
      <c r="B154" s="6"/>
      <c r="C154" s="6"/>
      <c r="D154" s="6"/>
      <c r="E154" s="6"/>
      <c r="F154" s="217"/>
      <c r="G154" s="16" t="str">
        <f>IF(OR($B154="",$C154="",$E154="",$F154&lt;an_initial,$F154&gt;an_final,$I154=FALSE),"",80*VLOOKUP(J154,Coef!$E$2:$F$17,2,FALSE))</f>
        <v/>
      </c>
      <c r="H154" s="58" t="str">
        <f t="shared" si="8"/>
        <v/>
      </c>
      <c r="I154" s="349" t="b">
        <f t="shared" si="9"/>
        <v>0</v>
      </c>
      <c r="J154" s="357">
        <f t="shared" si="10"/>
        <v>1</v>
      </c>
      <c r="K154" s="33"/>
    </row>
    <row r="155" spans="1:11">
      <c r="A155" s="37">
        <v>146</v>
      </c>
      <c r="B155" s="6"/>
      <c r="C155" s="6"/>
      <c r="D155" s="6"/>
      <c r="E155" s="6"/>
      <c r="F155" s="217"/>
      <c r="G155" s="16" t="str">
        <f>IF(OR($B155="",$C155="",$E155="",$F155&lt;an_initial,$F155&gt;an_final,$I155=FALSE),"",80*VLOOKUP(J155,Coef!$E$2:$F$17,2,FALSE))</f>
        <v/>
      </c>
      <c r="H155" s="58" t="str">
        <f t="shared" si="8"/>
        <v/>
      </c>
      <c r="I155" s="349" t="b">
        <f t="shared" si="9"/>
        <v>0</v>
      </c>
      <c r="J155" s="357">
        <f t="shared" si="10"/>
        <v>1</v>
      </c>
      <c r="K155" s="33"/>
    </row>
    <row r="156" spans="1:11">
      <c r="A156" s="37">
        <v>147</v>
      </c>
      <c r="B156" s="6"/>
      <c r="C156" s="6"/>
      <c r="D156" s="6"/>
      <c r="E156" s="6"/>
      <c r="F156" s="217"/>
      <c r="G156" s="16" t="str">
        <f>IF(OR($B156="",$C156="",$E156="",$F156&lt;an_initial,$F156&gt;an_final,$I156=FALSE),"",80*VLOOKUP(J156,Coef!$E$2:$F$17,2,FALSE))</f>
        <v/>
      </c>
      <c r="H156" s="58" t="str">
        <f t="shared" si="8"/>
        <v/>
      </c>
      <c r="I156" s="349" t="b">
        <f t="shared" si="9"/>
        <v>0</v>
      </c>
      <c r="J156" s="357">
        <f t="shared" si="10"/>
        <v>1</v>
      </c>
      <c r="K156" s="33"/>
    </row>
    <row r="157" spans="1:11">
      <c r="A157" s="37">
        <v>148</v>
      </c>
      <c r="B157" s="6"/>
      <c r="C157" s="6"/>
      <c r="D157" s="6"/>
      <c r="E157" s="6"/>
      <c r="F157" s="217"/>
      <c r="G157" s="16" t="str">
        <f>IF(OR($B157="",$C157="",$E157="",$F157&lt;an_initial,$F157&gt;an_final,$I157=FALSE),"",80*VLOOKUP(J157,Coef!$E$2:$F$17,2,FALSE))</f>
        <v/>
      </c>
      <c r="H157" s="58" t="str">
        <f t="shared" si="8"/>
        <v/>
      </c>
      <c r="I157" s="349" t="b">
        <f t="shared" si="9"/>
        <v>0</v>
      </c>
      <c r="J157" s="357">
        <f t="shared" si="10"/>
        <v>1</v>
      </c>
      <c r="K157" s="33"/>
    </row>
    <row r="158" spans="1:11">
      <c r="A158" s="37">
        <v>149</v>
      </c>
      <c r="B158" s="6"/>
      <c r="C158" s="6"/>
      <c r="D158" s="6"/>
      <c r="E158" s="6"/>
      <c r="F158" s="217"/>
      <c r="G158" s="16" t="str">
        <f>IF(OR($B158="",$C158="",$E158="",$F158&lt;an_initial,$F158&gt;an_final,$I158=FALSE),"",80*VLOOKUP(J158,Coef!$E$2:$F$17,2,FALSE))</f>
        <v/>
      </c>
      <c r="H158" s="58" t="str">
        <f t="shared" si="8"/>
        <v/>
      </c>
      <c r="I158" s="349" t="b">
        <f t="shared" si="9"/>
        <v>0</v>
      </c>
      <c r="J158" s="357">
        <f t="shared" si="10"/>
        <v>1</v>
      </c>
      <c r="K158" s="33"/>
    </row>
    <row r="159" spans="1:11">
      <c r="A159" s="37">
        <v>150</v>
      </c>
      <c r="B159" s="6"/>
      <c r="C159" s="6"/>
      <c r="D159" s="6"/>
      <c r="E159" s="6"/>
      <c r="F159" s="217"/>
      <c r="G159" s="16" t="str">
        <f>IF(OR($B159="",$C159="",$E159="",$F159&lt;an_initial,$F159&gt;an_final,$I159=FALSE),"",80*VLOOKUP(J159,Coef!$E$2:$F$17,2,FALSE))</f>
        <v/>
      </c>
      <c r="H159" s="58" t="str">
        <f t="shared" si="8"/>
        <v/>
      </c>
      <c r="I159" s="349" t="b">
        <f t="shared" si="9"/>
        <v>0</v>
      </c>
      <c r="J159" s="357">
        <f t="shared" si="10"/>
        <v>1</v>
      </c>
      <c r="K159" s="33"/>
    </row>
    <row r="160" spans="1:11">
      <c r="A160" s="37">
        <v>151</v>
      </c>
      <c r="B160" s="6"/>
      <c r="C160" s="6"/>
      <c r="D160" s="6"/>
      <c r="E160" s="6"/>
      <c r="F160" s="217"/>
      <c r="G160" s="16" t="str">
        <f>IF(OR($B160="",$C160="",$E160="",$F160&lt;an_initial,$F160&gt;an_final,$I160=FALSE),"",80*VLOOKUP(J160,Coef!$E$2:$F$17,2,FALSE))</f>
        <v/>
      </c>
      <c r="H160" s="58" t="str">
        <f t="shared" si="8"/>
        <v/>
      </c>
      <c r="I160" s="349" t="b">
        <f t="shared" si="9"/>
        <v>0</v>
      </c>
      <c r="J160" s="357">
        <f t="shared" si="10"/>
        <v>1</v>
      </c>
      <c r="K160" s="33"/>
    </row>
    <row r="161" spans="1:11">
      <c r="A161" s="37">
        <v>152</v>
      </c>
      <c r="B161" s="6"/>
      <c r="C161" s="6"/>
      <c r="D161" s="6"/>
      <c r="E161" s="6"/>
      <c r="F161" s="217"/>
      <c r="G161" s="16" t="str">
        <f>IF(OR($B161="",$C161="",$E161="",$F161&lt;an_initial,$F161&gt;an_final,$I161=FALSE),"",80*VLOOKUP(J161,Coef!$E$2:$F$17,2,FALSE))</f>
        <v/>
      </c>
      <c r="H161" s="58" t="str">
        <f t="shared" si="8"/>
        <v/>
      </c>
      <c r="I161" s="349" t="b">
        <f t="shared" si="9"/>
        <v>0</v>
      </c>
      <c r="J161" s="357">
        <f t="shared" si="10"/>
        <v>1</v>
      </c>
      <c r="K161" s="33"/>
    </row>
    <row r="162" spans="1:11">
      <c r="A162" s="37">
        <v>153</v>
      </c>
      <c r="B162" s="6"/>
      <c r="C162" s="6"/>
      <c r="D162" s="6"/>
      <c r="E162" s="6"/>
      <c r="F162" s="217"/>
      <c r="G162" s="16" t="str">
        <f>IF(OR($B162="",$C162="",$E162="",$F162&lt;an_initial,$F162&gt;an_final,$I162=FALSE),"",80*VLOOKUP(J162,Coef!$E$2:$F$17,2,FALSE))</f>
        <v/>
      </c>
      <c r="H162" s="58" t="str">
        <f t="shared" si="8"/>
        <v/>
      </c>
      <c r="I162" s="349" t="b">
        <f t="shared" si="9"/>
        <v>0</v>
      </c>
      <c r="J162" s="357">
        <f t="shared" si="10"/>
        <v>1</v>
      </c>
      <c r="K162" s="33"/>
    </row>
    <row r="163" spans="1:11">
      <c r="A163" s="37">
        <v>154</v>
      </c>
      <c r="B163" s="6"/>
      <c r="C163" s="6"/>
      <c r="D163" s="6"/>
      <c r="E163" s="6"/>
      <c r="F163" s="217"/>
      <c r="G163" s="16" t="str">
        <f>IF(OR($B163="",$C163="",$E163="",$F163&lt;an_initial,$F163&gt;an_final,$I163=FALSE),"",80*VLOOKUP(J163,Coef!$E$2:$F$17,2,FALSE))</f>
        <v/>
      </c>
      <c r="H163" s="58" t="str">
        <f t="shared" si="8"/>
        <v/>
      </c>
      <c r="I163" s="349" t="b">
        <f t="shared" si="9"/>
        <v>0</v>
      </c>
      <c r="J163" s="357">
        <f t="shared" si="10"/>
        <v>1</v>
      </c>
      <c r="K163" s="33"/>
    </row>
    <row r="164" spans="1:11">
      <c r="A164" s="37">
        <v>155</v>
      </c>
      <c r="B164" s="6"/>
      <c r="C164" s="6"/>
      <c r="D164" s="6"/>
      <c r="E164" s="6"/>
      <c r="F164" s="217"/>
      <c r="G164" s="16" t="str">
        <f>IF(OR($B164="",$C164="",$E164="",$F164&lt;an_initial,$F164&gt;an_final,$I164=FALSE),"",80*VLOOKUP(J164,Coef!$E$2:$F$17,2,FALSE))</f>
        <v/>
      </c>
      <c r="H164" s="58" t="str">
        <f t="shared" si="8"/>
        <v/>
      </c>
      <c r="I164" s="349" t="b">
        <f t="shared" si="9"/>
        <v>0</v>
      </c>
      <c r="J164" s="357">
        <f t="shared" si="10"/>
        <v>1</v>
      </c>
      <c r="K164" s="33"/>
    </row>
    <row r="165" spans="1:11">
      <c r="A165" s="37">
        <v>156</v>
      </c>
      <c r="B165" s="6"/>
      <c r="C165" s="6"/>
      <c r="D165" s="6"/>
      <c r="E165" s="6"/>
      <c r="F165" s="217"/>
      <c r="G165" s="16" t="str">
        <f>IF(OR($B165="",$C165="",$E165="",$F165&lt;an_initial,$F165&gt;an_final,$I165=FALSE),"",80*VLOOKUP(J165,Coef!$E$2:$F$17,2,FALSE))</f>
        <v/>
      </c>
      <c r="H165" s="58" t="str">
        <f t="shared" si="8"/>
        <v/>
      </c>
      <c r="I165" s="349" t="b">
        <f t="shared" si="9"/>
        <v>0</v>
      </c>
      <c r="J165" s="357">
        <f t="shared" si="10"/>
        <v>1</v>
      </c>
      <c r="K165" s="33"/>
    </row>
    <row r="166" spans="1:11">
      <c r="A166" s="37">
        <v>157</v>
      </c>
      <c r="B166" s="6"/>
      <c r="C166" s="6"/>
      <c r="D166" s="6"/>
      <c r="E166" s="6"/>
      <c r="F166" s="217"/>
      <c r="G166" s="16" t="str">
        <f>IF(OR($B166="",$C166="",$E166="",$F166&lt;an_initial,$F166&gt;an_final,$I166=FALSE),"",80*VLOOKUP(J166,Coef!$E$2:$F$17,2,FALSE))</f>
        <v/>
      </c>
      <c r="H166" s="58" t="str">
        <f t="shared" si="8"/>
        <v/>
      </c>
      <c r="I166" s="349" t="b">
        <f t="shared" si="9"/>
        <v>0</v>
      </c>
      <c r="J166" s="357">
        <f t="shared" si="10"/>
        <v>1</v>
      </c>
      <c r="K166" s="33"/>
    </row>
    <row r="167" spans="1:11">
      <c r="A167" s="37">
        <v>158</v>
      </c>
      <c r="B167" s="6"/>
      <c r="C167" s="6"/>
      <c r="D167" s="6"/>
      <c r="E167" s="6"/>
      <c r="F167" s="217"/>
      <c r="G167" s="16" t="str">
        <f>IF(OR($B167="",$C167="",$E167="",$F167&lt;an_initial,$F167&gt;an_final,$I167=FALSE),"",80*VLOOKUP(J167,Coef!$E$2:$F$17,2,FALSE))</f>
        <v/>
      </c>
      <c r="H167" s="58" t="str">
        <f t="shared" si="8"/>
        <v/>
      </c>
      <c r="I167" s="349" t="b">
        <f t="shared" si="9"/>
        <v>0</v>
      </c>
      <c r="J167" s="357">
        <f t="shared" si="10"/>
        <v>1</v>
      </c>
      <c r="K167" s="33"/>
    </row>
    <row r="168" spans="1:11">
      <c r="A168" s="37">
        <v>159</v>
      </c>
      <c r="B168" s="6"/>
      <c r="C168" s="6"/>
      <c r="D168" s="6"/>
      <c r="E168" s="6"/>
      <c r="F168" s="217"/>
      <c r="G168" s="16" t="str">
        <f>IF(OR($B168="",$C168="",$E168="",$F168&lt;an_initial,$F168&gt;an_final,$I168=FALSE),"",80*VLOOKUP(J168,Coef!$E$2:$F$17,2,FALSE))</f>
        <v/>
      </c>
      <c r="H168" s="58" t="str">
        <f t="shared" si="8"/>
        <v/>
      </c>
      <c r="I168" s="349" t="b">
        <f t="shared" si="9"/>
        <v>0</v>
      </c>
      <c r="J168" s="357">
        <f t="shared" si="10"/>
        <v>1</v>
      </c>
      <c r="K168" s="33"/>
    </row>
    <row r="169" spans="1:11">
      <c r="A169" s="37">
        <v>160</v>
      </c>
      <c r="B169" s="6"/>
      <c r="C169" s="6"/>
      <c r="D169" s="6"/>
      <c r="E169" s="6"/>
      <c r="F169" s="217"/>
      <c r="G169" s="16" t="str">
        <f>IF(OR($B169="",$C169="",$E169="",$F169&lt;an_initial,$F169&gt;an_final,$I169=FALSE),"",80*VLOOKUP(J169,Coef!$E$2:$F$17,2,FALSE))</f>
        <v/>
      </c>
      <c r="H169" s="58" t="str">
        <f t="shared" si="8"/>
        <v/>
      </c>
      <c r="I169" s="349" t="b">
        <f t="shared" si="9"/>
        <v>0</v>
      </c>
      <c r="J169" s="357">
        <f t="shared" si="10"/>
        <v>1</v>
      </c>
      <c r="K169" s="33"/>
    </row>
    <row r="170" spans="1:11">
      <c r="A170" s="37">
        <v>161</v>
      </c>
      <c r="B170" s="6"/>
      <c r="C170" s="6"/>
      <c r="D170" s="6"/>
      <c r="E170" s="6"/>
      <c r="F170" s="217"/>
      <c r="G170" s="16" t="str">
        <f>IF(OR($B170="",$C170="",$E170="",$F170&lt;an_initial,$F170&gt;an_final,$I170=FALSE),"",80*VLOOKUP(J170,Coef!$E$2:$F$17,2,FALSE))</f>
        <v/>
      </c>
      <c r="H170" s="58" t="str">
        <f t="shared" si="8"/>
        <v/>
      </c>
      <c r="I170" s="349" t="b">
        <f t="shared" si="9"/>
        <v>0</v>
      </c>
      <c r="J170" s="357">
        <f t="shared" ref="J170:J201" si="11">LEN(B170)-LEN(SUBSTITUTE(B170,",",""))+1</f>
        <v>1</v>
      </c>
      <c r="K170" s="33"/>
    </row>
    <row r="171" spans="1:11">
      <c r="A171" s="37">
        <v>162</v>
      </c>
      <c r="B171" s="6"/>
      <c r="C171" s="6"/>
      <c r="D171" s="6"/>
      <c r="E171" s="6"/>
      <c r="F171" s="217"/>
      <c r="G171" s="16" t="str">
        <f>IF(OR($B171="",$C171="",$E171="",$F171&lt;an_initial,$F171&gt;an_final,$I171=FALSE),"",80*VLOOKUP(J171,Coef!$E$2:$F$17,2,FALSE))</f>
        <v/>
      </c>
      <c r="H171" s="58" t="str">
        <f t="shared" si="8"/>
        <v/>
      </c>
      <c r="I171" s="349" t="b">
        <f t="shared" si="9"/>
        <v>0</v>
      </c>
      <c r="J171" s="357">
        <f t="shared" si="11"/>
        <v>1</v>
      </c>
      <c r="K171" s="33"/>
    </row>
    <row r="172" spans="1:11">
      <c r="A172" s="37">
        <v>163</v>
      </c>
      <c r="B172" s="6"/>
      <c r="C172" s="6"/>
      <c r="D172" s="6"/>
      <c r="E172" s="6"/>
      <c r="F172" s="217"/>
      <c r="G172" s="16" t="str">
        <f>IF(OR($B172="",$C172="",$E172="",$F172&lt;an_initial,$F172&gt;an_final,$I172=FALSE),"",80*VLOOKUP(J172,Coef!$E$2:$F$17,2,FALSE))</f>
        <v/>
      </c>
      <c r="H172" s="58" t="str">
        <f t="shared" si="8"/>
        <v/>
      </c>
      <c r="I172" s="349" t="b">
        <f t="shared" si="9"/>
        <v>0</v>
      </c>
      <c r="J172" s="357">
        <f t="shared" si="11"/>
        <v>1</v>
      </c>
      <c r="K172" s="33"/>
    </row>
    <row r="173" spans="1:11">
      <c r="A173" s="37">
        <v>164</v>
      </c>
      <c r="B173" s="6"/>
      <c r="C173" s="6"/>
      <c r="D173" s="6"/>
      <c r="E173" s="6"/>
      <c r="F173" s="217"/>
      <c r="G173" s="16" t="str">
        <f>IF(OR($B173="",$C173="",$E173="",$F173&lt;an_initial,$F173&gt;an_final,$I173=FALSE),"",80*VLOOKUP(J173,Coef!$E$2:$F$17,2,FALSE))</f>
        <v/>
      </c>
      <c r="H173" s="58" t="str">
        <f t="shared" si="8"/>
        <v/>
      </c>
      <c r="I173" s="349" t="b">
        <f t="shared" si="9"/>
        <v>0</v>
      </c>
      <c r="J173" s="357">
        <f t="shared" si="11"/>
        <v>1</v>
      </c>
      <c r="K173" s="33"/>
    </row>
    <row r="174" spans="1:11">
      <c r="A174" s="37">
        <v>165</v>
      </c>
      <c r="B174" s="6"/>
      <c r="C174" s="6"/>
      <c r="D174" s="6"/>
      <c r="E174" s="6"/>
      <c r="F174" s="217"/>
      <c r="G174" s="16" t="str">
        <f>IF(OR($B174="",$C174="",$E174="",$F174&lt;an_initial,$F174&gt;an_final,$I174=FALSE),"",80*VLOOKUP(J174,Coef!$E$2:$F$17,2,FALSE))</f>
        <v/>
      </c>
      <c r="H174" s="58" t="str">
        <f t="shared" si="8"/>
        <v/>
      </c>
      <c r="I174" s="349" t="b">
        <f t="shared" si="9"/>
        <v>0</v>
      </c>
      <c r="J174" s="357">
        <f t="shared" si="11"/>
        <v>1</v>
      </c>
      <c r="K174" s="33"/>
    </row>
    <row r="175" spans="1:11">
      <c r="A175" s="37">
        <v>166</v>
      </c>
      <c r="B175" s="6"/>
      <c r="C175" s="6"/>
      <c r="D175" s="6"/>
      <c r="E175" s="6"/>
      <c r="F175" s="217"/>
      <c r="G175" s="16" t="str">
        <f>IF(OR($B175="",$C175="",$E175="",$F175&lt;an_initial,$F175&gt;an_final,$I175=FALSE),"",80*VLOOKUP(J175,Coef!$E$2:$F$17,2,FALSE))</f>
        <v/>
      </c>
      <c r="H175" s="58" t="str">
        <f t="shared" si="8"/>
        <v/>
      </c>
      <c r="I175" s="349" t="b">
        <f t="shared" si="9"/>
        <v>0</v>
      </c>
      <c r="J175" s="357">
        <f t="shared" si="11"/>
        <v>1</v>
      </c>
      <c r="K175" s="33"/>
    </row>
    <row r="176" spans="1:11">
      <c r="A176" s="37">
        <v>167</v>
      </c>
      <c r="B176" s="6"/>
      <c r="C176" s="6"/>
      <c r="D176" s="6"/>
      <c r="E176" s="6"/>
      <c r="F176" s="217"/>
      <c r="G176" s="16" t="str">
        <f>IF(OR($B176="",$C176="",$E176="",$F176&lt;an_initial,$F176&gt;an_final,$I176=FALSE),"",80*VLOOKUP(J176,Coef!$E$2:$F$17,2,FALSE))</f>
        <v/>
      </c>
      <c r="H176" s="58" t="str">
        <f t="shared" si="8"/>
        <v/>
      </c>
      <c r="I176" s="349" t="b">
        <f t="shared" si="9"/>
        <v>0</v>
      </c>
      <c r="J176" s="357">
        <f t="shared" si="11"/>
        <v>1</v>
      </c>
      <c r="K176" s="33"/>
    </row>
    <row r="177" spans="1:11">
      <c r="A177" s="37">
        <v>168</v>
      </c>
      <c r="B177" s="6"/>
      <c r="C177" s="6"/>
      <c r="D177" s="6"/>
      <c r="E177" s="6"/>
      <c r="F177" s="217"/>
      <c r="G177" s="16" t="str">
        <f>IF(OR($B177="",$C177="",$E177="",$F177&lt;an_initial,$F177&gt;an_final,$I177=FALSE),"",80*VLOOKUP(J177,Coef!$E$2:$F$17,2,FALSE))</f>
        <v/>
      </c>
      <c r="H177" s="58" t="str">
        <f t="shared" si="8"/>
        <v/>
      </c>
      <c r="I177" s="349" t="b">
        <f t="shared" si="9"/>
        <v>0</v>
      </c>
      <c r="J177" s="357">
        <f t="shared" si="11"/>
        <v>1</v>
      </c>
      <c r="K177" s="33"/>
    </row>
    <row r="178" spans="1:11">
      <c r="A178" s="37">
        <v>169</v>
      </c>
      <c r="B178" s="6"/>
      <c r="C178" s="6"/>
      <c r="D178" s="6"/>
      <c r="E178" s="6"/>
      <c r="F178" s="217"/>
      <c r="G178" s="16" t="str">
        <f>IF(OR($B178="",$C178="",$E178="",$F178&lt;an_initial,$F178&gt;an_final,$I178=FALSE),"",80*VLOOKUP(J178,Coef!$E$2:$F$17,2,FALSE))</f>
        <v/>
      </c>
      <c r="H178" s="58" t="str">
        <f t="shared" si="8"/>
        <v/>
      </c>
      <c r="I178" s="349" t="b">
        <f t="shared" si="9"/>
        <v>0</v>
      </c>
      <c r="J178" s="357">
        <f t="shared" si="11"/>
        <v>1</v>
      </c>
      <c r="K178" s="33"/>
    </row>
    <row r="179" spans="1:11">
      <c r="A179" s="37">
        <v>170</v>
      </c>
      <c r="B179" s="6"/>
      <c r="C179" s="6"/>
      <c r="D179" s="6"/>
      <c r="E179" s="6"/>
      <c r="F179" s="217"/>
      <c r="G179" s="16" t="str">
        <f>IF(OR($B179="",$C179="",$E179="",$F179&lt;an_initial,$F179&gt;an_final,$I179=FALSE),"",80*VLOOKUP(J179,Coef!$E$2:$F$17,2,FALSE))</f>
        <v/>
      </c>
      <c r="H179" s="58" t="str">
        <f t="shared" si="8"/>
        <v/>
      </c>
      <c r="I179" s="349" t="b">
        <f t="shared" si="9"/>
        <v>0</v>
      </c>
      <c r="J179" s="357">
        <f t="shared" si="11"/>
        <v>1</v>
      </c>
      <c r="K179" s="33"/>
    </row>
    <row r="180" spans="1:11">
      <c r="A180" s="37">
        <v>171</v>
      </c>
      <c r="B180" s="6"/>
      <c r="C180" s="6"/>
      <c r="D180" s="6"/>
      <c r="E180" s="6"/>
      <c r="F180" s="217"/>
      <c r="G180" s="16" t="str">
        <f>IF(OR($B180="",$C180="",$E180="",$F180&lt;an_initial,$F180&gt;an_final,$I180=FALSE),"",80*VLOOKUP(J180,Coef!$E$2:$F$17,2,FALSE))</f>
        <v/>
      </c>
      <c r="H180" s="58" t="str">
        <f t="shared" si="8"/>
        <v/>
      </c>
      <c r="I180" s="349" t="b">
        <f t="shared" si="9"/>
        <v>0</v>
      </c>
      <c r="J180" s="357">
        <f t="shared" si="11"/>
        <v>1</v>
      </c>
      <c r="K180" s="33"/>
    </row>
    <row r="181" spans="1:11">
      <c r="A181" s="37">
        <v>172</v>
      </c>
      <c r="B181" s="6"/>
      <c r="C181" s="6"/>
      <c r="D181" s="6"/>
      <c r="E181" s="6"/>
      <c r="F181" s="217"/>
      <c r="G181" s="16" t="str">
        <f>IF(OR($B181="",$C181="",$E181="",$F181&lt;an_initial,$F181&gt;an_final,$I181=FALSE),"",80*VLOOKUP(J181,Coef!$E$2:$F$17,2,FALSE))</f>
        <v/>
      </c>
      <c r="H181" s="58" t="str">
        <f t="shared" si="8"/>
        <v/>
      </c>
      <c r="I181" s="349" t="b">
        <f t="shared" si="9"/>
        <v>0</v>
      </c>
      <c r="J181" s="357">
        <f t="shared" si="11"/>
        <v>1</v>
      </c>
      <c r="K181" s="33"/>
    </row>
    <row r="182" spans="1:11">
      <c r="A182" s="37">
        <v>173</v>
      </c>
      <c r="B182" s="6"/>
      <c r="C182" s="6"/>
      <c r="D182" s="6"/>
      <c r="E182" s="6"/>
      <c r="F182" s="217"/>
      <c r="G182" s="16" t="str">
        <f>IF(OR($B182="",$C182="",$E182="",$F182&lt;an_initial,$F182&gt;an_final,$I182=FALSE),"",80*VLOOKUP(J182,Coef!$E$2:$F$17,2,FALSE))</f>
        <v/>
      </c>
      <c r="H182" s="58" t="str">
        <f t="shared" si="8"/>
        <v/>
      </c>
      <c r="I182" s="349" t="b">
        <f t="shared" si="9"/>
        <v>0</v>
      </c>
      <c r="J182" s="357">
        <f t="shared" si="11"/>
        <v>1</v>
      </c>
      <c r="K182" s="33"/>
    </row>
    <row r="183" spans="1:11">
      <c r="A183" s="37">
        <v>174</v>
      </c>
      <c r="B183" s="6"/>
      <c r="C183" s="6"/>
      <c r="D183" s="6"/>
      <c r="E183" s="6"/>
      <c r="F183" s="217"/>
      <c r="G183" s="16" t="str">
        <f>IF(OR($B183="",$C183="",$E183="",$F183&lt;an_initial,$F183&gt;an_final,$I183=FALSE),"",80*VLOOKUP(J183,Coef!$E$2:$F$17,2,FALSE))</f>
        <v/>
      </c>
      <c r="H183" s="58" t="str">
        <f t="shared" si="8"/>
        <v/>
      </c>
      <c r="I183" s="349" t="b">
        <f t="shared" si="9"/>
        <v>0</v>
      </c>
      <c r="J183" s="357">
        <f t="shared" si="11"/>
        <v>1</v>
      </c>
      <c r="K183" s="33"/>
    </row>
    <row r="184" spans="1:11">
      <c r="A184" s="37">
        <v>175</v>
      </c>
      <c r="B184" s="6"/>
      <c r="C184" s="6"/>
      <c r="D184" s="6"/>
      <c r="E184" s="6"/>
      <c r="F184" s="217"/>
      <c r="G184" s="16" t="str">
        <f>IF(OR($B184="",$C184="",$E184="",$F184&lt;an_initial,$F184&gt;an_final,$I184=FALSE),"",80*VLOOKUP(J184,Coef!$E$2:$F$17,2,FALSE))</f>
        <v/>
      </c>
      <c r="H184" s="58" t="str">
        <f t="shared" si="8"/>
        <v/>
      </c>
      <c r="I184" s="349" t="b">
        <f t="shared" si="9"/>
        <v>0</v>
      </c>
      <c r="J184" s="357">
        <f t="shared" si="11"/>
        <v>1</v>
      </c>
      <c r="K184" s="33"/>
    </row>
    <row r="185" spans="1:11">
      <c r="A185" s="37">
        <v>176</v>
      </c>
      <c r="B185" s="6"/>
      <c r="C185" s="6"/>
      <c r="D185" s="6"/>
      <c r="E185" s="6"/>
      <c r="F185" s="217"/>
      <c r="G185" s="16" t="str">
        <f>IF(OR($B185="",$C185="",$E185="",$F185&lt;an_initial,$F185&gt;an_final,$I185=FALSE),"",80*VLOOKUP(J185,Coef!$E$2:$F$17,2,FALSE))</f>
        <v/>
      </c>
      <c r="H185" s="58" t="str">
        <f t="shared" si="8"/>
        <v/>
      </c>
      <c r="I185" s="349" t="b">
        <f t="shared" si="9"/>
        <v>0</v>
      </c>
      <c r="J185" s="357">
        <f t="shared" si="11"/>
        <v>1</v>
      </c>
      <c r="K185" s="33"/>
    </row>
    <row r="186" spans="1:11">
      <c r="A186" s="37">
        <v>177</v>
      </c>
      <c r="B186" s="6"/>
      <c r="C186" s="6"/>
      <c r="D186" s="6"/>
      <c r="E186" s="6"/>
      <c r="F186" s="217"/>
      <c r="G186" s="16" t="str">
        <f>IF(OR($B186="",$C186="",$E186="",$F186&lt;an_initial,$F186&gt;an_final,$I186=FALSE),"",80*VLOOKUP(J186,Coef!$E$2:$F$17,2,FALSE))</f>
        <v/>
      </c>
      <c r="H186" s="58" t="str">
        <f t="shared" si="8"/>
        <v/>
      </c>
      <c r="I186" s="349" t="b">
        <f t="shared" si="9"/>
        <v>0</v>
      </c>
      <c r="J186" s="357">
        <f t="shared" si="11"/>
        <v>1</v>
      </c>
      <c r="K186" s="33"/>
    </row>
    <row r="187" spans="1:11">
      <c r="A187" s="37">
        <v>178</v>
      </c>
      <c r="B187" s="6"/>
      <c r="C187" s="6"/>
      <c r="D187" s="6"/>
      <c r="E187" s="6"/>
      <c r="F187" s="217"/>
      <c r="G187" s="16" t="str">
        <f>IF(OR($B187="",$C187="",$E187="",$F187&lt;an_initial,$F187&gt;an_final,$I187=FALSE),"",80*VLOOKUP(J187,Coef!$E$2:$F$17,2,FALSE))</f>
        <v/>
      </c>
      <c r="H187" s="58" t="str">
        <f t="shared" si="8"/>
        <v/>
      </c>
      <c r="I187" s="349" t="b">
        <f t="shared" si="9"/>
        <v>0</v>
      </c>
      <c r="J187" s="357">
        <f t="shared" si="11"/>
        <v>1</v>
      </c>
      <c r="K187" s="33"/>
    </row>
    <row r="188" spans="1:11">
      <c r="A188" s="37">
        <v>179</v>
      </c>
      <c r="B188" s="6"/>
      <c r="C188" s="6"/>
      <c r="D188" s="6"/>
      <c r="E188" s="6"/>
      <c r="F188" s="217"/>
      <c r="G188" s="16" t="str">
        <f>IF(OR($B188="",$C188="",$E188="",$F188&lt;an_initial,$F188&gt;an_final,$I188=FALSE),"",80*VLOOKUP(J188,Coef!$E$2:$F$17,2,FALSE))</f>
        <v/>
      </c>
      <c r="H188" s="58" t="str">
        <f t="shared" si="8"/>
        <v/>
      </c>
      <c r="I188" s="349" t="b">
        <f t="shared" si="9"/>
        <v>0</v>
      </c>
      <c r="J188" s="357">
        <f t="shared" si="11"/>
        <v>1</v>
      </c>
      <c r="K188" s="33"/>
    </row>
    <row r="189" spans="1:11">
      <c r="A189" s="37">
        <v>180</v>
      </c>
      <c r="B189" s="6"/>
      <c r="C189" s="6"/>
      <c r="D189" s="6"/>
      <c r="E189" s="6"/>
      <c r="F189" s="217"/>
      <c r="G189" s="16" t="str">
        <f>IF(OR($B189="",$C189="",$E189="",$F189&lt;an_initial,$F189&gt;an_final,$I189=FALSE),"",80*VLOOKUP(J189,Coef!$E$2:$F$17,2,FALSE))</f>
        <v/>
      </c>
      <c r="H189" s="58" t="str">
        <f t="shared" si="8"/>
        <v/>
      </c>
      <c r="I189" s="349" t="b">
        <f t="shared" si="9"/>
        <v>0</v>
      </c>
      <c r="J189" s="357">
        <f t="shared" si="11"/>
        <v>1</v>
      </c>
      <c r="K189" s="33"/>
    </row>
    <row r="190" spans="1:11">
      <c r="A190" s="37">
        <v>181</v>
      </c>
      <c r="B190" s="6"/>
      <c r="C190" s="6"/>
      <c r="D190" s="6"/>
      <c r="E190" s="6"/>
      <c r="F190" s="217"/>
      <c r="G190" s="16" t="str">
        <f>IF(OR($B190="",$C190="",$E190="",$F190&lt;an_initial,$F190&gt;an_final,$I190=FALSE),"",80*VLOOKUP(J190,Coef!$E$2:$F$17,2,FALSE))</f>
        <v/>
      </c>
      <c r="H190" s="58" t="str">
        <f t="shared" si="8"/>
        <v/>
      </c>
      <c r="I190" s="349" t="b">
        <f t="shared" si="9"/>
        <v>0</v>
      </c>
      <c r="J190" s="357">
        <f t="shared" si="11"/>
        <v>1</v>
      </c>
      <c r="K190" s="33"/>
    </row>
    <row r="191" spans="1:11">
      <c r="A191" s="37">
        <v>182</v>
      </c>
      <c r="B191" s="6"/>
      <c r="C191" s="6"/>
      <c r="D191" s="6"/>
      <c r="E191" s="6"/>
      <c r="F191" s="217"/>
      <c r="G191" s="16" t="str">
        <f>IF(OR($B191="",$C191="",$E191="",$F191&lt;an_initial,$F191&gt;an_final,$I191=FALSE),"",80*VLOOKUP(J191,Coef!$E$2:$F$17,2,FALSE))</f>
        <v/>
      </c>
      <c r="H191" s="58" t="str">
        <f t="shared" si="8"/>
        <v/>
      </c>
      <c r="I191" s="349" t="b">
        <f t="shared" si="9"/>
        <v>0</v>
      </c>
      <c r="J191" s="357">
        <f t="shared" si="11"/>
        <v>1</v>
      </c>
      <c r="K191" s="33"/>
    </row>
    <row r="192" spans="1:11">
      <c r="A192" s="37">
        <v>183</v>
      </c>
      <c r="B192" s="6"/>
      <c r="C192" s="6"/>
      <c r="D192" s="6"/>
      <c r="E192" s="6"/>
      <c r="F192" s="217"/>
      <c r="G192" s="16" t="str">
        <f>IF(OR($B192="",$C192="",$E192="",$F192&lt;an_initial,$F192&gt;an_final,$I192=FALSE),"",80*VLOOKUP(J192,Coef!$E$2:$F$17,2,FALSE))</f>
        <v/>
      </c>
      <c r="H192" s="58" t="str">
        <f t="shared" si="8"/>
        <v/>
      </c>
      <c r="I192" s="349" t="b">
        <f t="shared" si="9"/>
        <v>0</v>
      </c>
      <c r="J192" s="357">
        <f t="shared" si="11"/>
        <v>1</v>
      </c>
      <c r="K192" s="33"/>
    </row>
    <row r="193" spans="1:11">
      <c r="A193" s="37">
        <v>184</v>
      </c>
      <c r="B193" s="6"/>
      <c r="C193" s="6"/>
      <c r="D193" s="6"/>
      <c r="E193" s="6"/>
      <c r="F193" s="217"/>
      <c r="G193" s="16" t="str">
        <f>IF(OR($B193="",$C193="",$E193="",$F193&lt;an_initial,$F193&gt;an_final,$I193=FALSE),"",80*VLOOKUP(J193,Coef!$E$2:$F$17,2,FALSE))</f>
        <v/>
      </c>
      <c r="H193" s="58" t="str">
        <f t="shared" si="8"/>
        <v/>
      </c>
      <c r="I193" s="349" t="b">
        <f t="shared" si="9"/>
        <v>0</v>
      </c>
      <c r="J193" s="357">
        <f t="shared" si="11"/>
        <v>1</v>
      </c>
      <c r="K193" s="33"/>
    </row>
    <row r="194" spans="1:11">
      <c r="A194" s="37">
        <v>185</v>
      </c>
      <c r="B194" s="6"/>
      <c r="C194" s="6"/>
      <c r="D194" s="6"/>
      <c r="E194" s="6"/>
      <c r="F194" s="217"/>
      <c r="G194" s="16" t="str">
        <f>IF(OR($B194="",$C194="",$E194="",$F194&lt;an_initial,$F194&gt;an_final,$I194=FALSE),"",80*VLOOKUP(J194,Coef!$E$2:$F$17,2,FALSE))</f>
        <v/>
      </c>
      <c r="H194" s="58" t="str">
        <f t="shared" si="8"/>
        <v/>
      </c>
      <c r="I194" s="349" t="b">
        <f t="shared" si="9"/>
        <v>0</v>
      </c>
      <c r="J194" s="357">
        <f t="shared" si="11"/>
        <v>1</v>
      </c>
      <c r="K194" s="33"/>
    </row>
    <row r="195" spans="1:11">
      <c r="A195" s="37">
        <v>186</v>
      </c>
      <c r="B195" s="6"/>
      <c r="C195" s="6"/>
      <c r="D195" s="6"/>
      <c r="E195" s="6"/>
      <c r="F195" s="217"/>
      <c r="G195" s="16" t="str">
        <f>IF(OR($B195="",$C195="",$E195="",$F195&lt;an_initial,$F195&gt;an_final,$I195=FALSE),"",80*VLOOKUP(J195,Coef!$E$2:$F$17,2,FALSE))</f>
        <v/>
      </c>
      <c r="H195" s="58" t="str">
        <f t="shared" si="8"/>
        <v/>
      </c>
      <c r="I195" s="349" t="b">
        <f t="shared" si="9"/>
        <v>0</v>
      </c>
      <c r="J195" s="357">
        <f t="shared" si="11"/>
        <v>1</v>
      </c>
      <c r="K195" s="33"/>
    </row>
    <row r="196" spans="1:11">
      <c r="A196" s="37">
        <v>187</v>
      </c>
      <c r="B196" s="6"/>
      <c r="C196" s="6"/>
      <c r="D196" s="6"/>
      <c r="E196" s="6"/>
      <c r="F196" s="217"/>
      <c r="G196" s="16" t="str">
        <f>IF(OR($B196="",$C196="",$E196="",$F196&lt;an_initial,$F196&gt;an_final,$I196=FALSE),"",80*VLOOKUP(J196,Coef!$E$2:$F$17,2,FALSE))</f>
        <v/>
      </c>
      <c r="H196" s="58" t="str">
        <f t="shared" si="8"/>
        <v/>
      </c>
      <c r="I196" s="349" t="b">
        <f t="shared" si="9"/>
        <v>0</v>
      </c>
      <c r="J196" s="357">
        <f t="shared" si="11"/>
        <v>1</v>
      </c>
      <c r="K196" s="33"/>
    </row>
    <row r="197" spans="1:11">
      <c r="A197" s="37">
        <v>188</v>
      </c>
      <c r="B197" s="6"/>
      <c r="C197" s="6"/>
      <c r="D197" s="6"/>
      <c r="E197" s="6"/>
      <c r="F197" s="217"/>
      <c r="G197" s="16" t="str">
        <f>IF(OR($B197="",$C197="",$E197="",$F197&lt;an_initial,$F197&gt;an_final,$I197=FALSE),"",80*VLOOKUP(J197,Coef!$E$2:$F$17,2,FALSE))</f>
        <v/>
      </c>
      <c r="H197" s="58" t="str">
        <f t="shared" si="8"/>
        <v/>
      </c>
      <c r="I197" s="349" t="b">
        <f t="shared" si="9"/>
        <v>0</v>
      </c>
      <c r="J197" s="357">
        <f t="shared" si="11"/>
        <v>1</v>
      </c>
      <c r="K197" s="33"/>
    </row>
    <row r="198" spans="1:11">
      <c r="A198" s="37">
        <v>189</v>
      </c>
      <c r="B198" s="6"/>
      <c r="C198" s="6"/>
      <c r="D198" s="6"/>
      <c r="E198" s="6"/>
      <c r="F198" s="217"/>
      <c r="G198" s="16" t="str">
        <f>IF(OR($B198="",$C198="",$E198="",$F198&lt;an_initial,$F198&gt;an_final,$I198=FALSE),"",80*VLOOKUP(J198,Coef!$E$2:$F$17,2,FALSE))</f>
        <v/>
      </c>
      <c r="H198" s="58" t="str">
        <f t="shared" si="8"/>
        <v/>
      </c>
      <c r="I198" s="349" t="b">
        <f t="shared" si="9"/>
        <v>0</v>
      </c>
      <c r="J198" s="357">
        <f t="shared" si="11"/>
        <v>1</v>
      </c>
      <c r="K198" s="33"/>
    </row>
    <row r="199" spans="1:11">
      <c r="A199" s="37">
        <v>190</v>
      </c>
      <c r="B199" s="6"/>
      <c r="C199" s="6"/>
      <c r="D199" s="6"/>
      <c r="E199" s="6"/>
      <c r="F199" s="217"/>
      <c r="G199" s="16" t="str">
        <f>IF(OR($B199="",$C199="",$E199="",$F199&lt;an_initial,$F199&gt;an_final,$I199=FALSE),"",80*VLOOKUP(J199,Coef!$E$2:$F$17,2,FALSE))</f>
        <v/>
      </c>
      <c r="H199" s="58" t="str">
        <f t="shared" si="8"/>
        <v/>
      </c>
      <c r="I199" s="349" t="b">
        <f t="shared" si="9"/>
        <v>0</v>
      </c>
      <c r="J199" s="357">
        <f t="shared" si="11"/>
        <v>1</v>
      </c>
      <c r="K199" s="33"/>
    </row>
    <row r="200" spans="1:11">
      <c r="A200" s="37">
        <v>191</v>
      </c>
      <c r="B200" s="6"/>
      <c r="C200" s="6"/>
      <c r="D200" s="6"/>
      <c r="E200" s="6"/>
      <c r="F200" s="217"/>
      <c r="G200" s="16" t="str">
        <f>IF(OR($B200="",$C200="",$E200="",$F200&lt;an_initial,$F200&gt;an_final,$I200=FALSE),"",80*VLOOKUP(J200,Coef!$E$2:$F$17,2,FALSE))</f>
        <v/>
      </c>
      <c r="H200" s="58" t="str">
        <f t="shared" si="8"/>
        <v/>
      </c>
      <c r="I200" s="349" t="b">
        <f t="shared" si="9"/>
        <v>0</v>
      </c>
      <c r="J200" s="357">
        <f t="shared" si="11"/>
        <v>1</v>
      </c>
      <c r="K200" s="33"/>
    </row>
    <row r="201" spans="1:11">
      <c r="A201" s="37">
        <v>192</v>
      </c>
      <c r="B201" s="6"/>
      <c r="C201" s="6"/>
      <c r="D201" s="6"/>
      <c r="E201" s="6"/>
      <c r="F201" s="217"/>
      <c r="G201" s="16" t="str">
        <f>IF(OR($B201="",$C201="",$E201="",$F201&lt;an_initial,$F201&gt;an_final,$I201=FALSE),"",80*VLOOKUP(J201,Coef!$E$2:$F$17,2,FALSE))</f>
        <v/>
      </c>
      <c r="H201" s="58" t="str">
        <f t="shared" si="8"/>
        <v/>
      </c>
      <c r="I201" s="349" t="b">
        <f t="shared" si="9"/>
        <v>0</v>
      </c>
      <c r="J201" s="357">
        <f t="shared" si="11"/>
        <v>1</v>
      </c>
      <c r="K201" s="33"/>
    </row>
    <row r="202" spans="1:11">
      <c r="A202" s="37">
        <v>193</v>
      </c>
      <c r="B202" s="6"/>
      <c r="C202" s="6"/>
      <c r="D202" s="6"/>
      <c r="E202" s="6"/>
      <c r="F202" s="217"/>
      <c r="G202" s="16" t="str">
        <f>IF(OR($B202="",$C202="",$E202="",$F202&lt;an_initial,$F202&gt;an_final,$I202=FALSE),"",80*VLOOKUP(J202,Coef!$E$2:$F$17,2,FALSE))</f>
        <v/>
      </c>
      <c r="H202" s="58" t="str">
        <f t="shared" ref="H202:H259" si="12">IF(OR($B202="",$C202="",$E202="",$F202&gt;an_final,$I202=FALSE),"",IF($F202&gt;=an_initial,1,""))</f>
        <v/>
      </c>
      <c r="I202" s="349" t="b">
        <f t="shared" ref="I202:I259" si="13">IF(nume_candidat="",FALSE,ISNUMBER(SEARCH(nume_candidat,$B202)))</f>
        <v>0</v>
      </c>
      <c r="J202" s="357">
        <f t="shared" ref="J202:J259" si="14">LEN(B202)-LEN(SUBSTITUTE(B202,",",""))+1</f>
        <v>1</v>
      </c>
      <c r="K202" s="33"/>
    </row>
    <row r="203" spans="1:11">
      <c r="A203" s="37">
        <v>194</v>
      </c>
      <c r="B203" s="6"/>
      <c r="C203" s="6"/>
      <c r="D203" s="6"/>
      <c r="E203" s="6"/>
      <c r="F203" s="217"/>
      <c r="G203" s="16" t="str">
        <f>IF(OR($B203="",$C203="",$E203="",$F203&lt;an_initial,$F203&gt;an_final,$I203=FALSE),"",80*VLOOKUP(J203,Coef!$E$2:$F$17,2,FALSE))</f>
        <v/>
      </c>
      <c r="H203" s="58" t="str">
        <f t="shared" si="12"/>
        <v/>
      </c>
      <c r="I203" s="349" t="b">
        <f t="shared" si="13"/>
        <v>0</v>
      </c>
      <c r="J203" s="357">
        <f t="shared" si="14"/>
        <v>1</v>
      </c>
      <c r="K203" s="33"/>
    </row>
    <row r="204" spans="1:11">
      <c r="A204" s="37">
        <v>195</v>
      </c>
      <c r="B204" s="6"/>
      <c r="C204" s="6"/>
      <c r="D204" s="6"/>
      <c r="E204" s="6"/>
      <c r="F204" s="217"/>
      <c r="G204" s="16" t="str">
        <f>IF(OR($B204="",$C204="",$E204="",$F204&lt;an_initial,$F204&gt;an_final,$I204=FALSE),"",80*VLOOKUP(J204,Coef!$E$2:$F$17,2,FALSE))</f>
        <v/>
      </c>
      <c r="H204" s="58" t="str">
        <f t="shared" si="12"/>
        <v/>
      </c>
      <c r="I204" s="349" t="b">
        <f t="shared" si="13"/>
        <v>0</v>
      </c>
      <c r="J204" s="357">
        <f t="shared" si="14"/>
        <v>1</v>
      </c>
      <c r="K204" s="33"/>
    </row>
    <row r="205" spans="1:11">
      <c r="A205" s="37">
        <v>196</v>
      </c>
      <c r="B205" s="6"/>
      <c r="C205" s="6"/>
      <c r="D205" s="6"/>
      <c r="E205" s="6"/>
      <c r="F205" s="217"/>
      <c r="G205" s="16" t="str">
        <f>IF(OR($B205="",$C205="",$E205="",$F205&lt;an_initial,$F205&gt;an_final,$I205=FALSE),"",80*VLOOKUP(J205,Coef!$E$2:$F$17,2,FALSE))</f>
        <v/>
      </c>
      <c r="H205" s="58" t="str">
        <f t="shared" si="12"/>
        <v/>
      </c>
      <c r="I205" s="349" t="b">
        <f t="shared" si="13"/>
        <v>0</v>
      </c>
      <c r="J205" s="357">
        <f t="shared" si="14"/>
        <v>1</v>
      </c>
      <c r="K205" s="33"/>
    </row>
    <row r="206" spans="1:11">
      <c r="A206" s="37">
        <v>197</v>
      </c>
      <c r="B206" s="6"/>
      <c r="C206" s="6"/>
      <c r="D206" s="6"/>
      <c r="E206" s="6"/>
      <c r="F206" s="217"/>
      <c r="G206" s="16" t="str">
        <f>IF(OR($B206="",$C206="",$E206="",$F206&lt;an_initial,$F206&gt;an_final,$I206=FALSE),"",80*VLOOKUP(J206,Coef!$E$2:$F$17,2,FALSE))</f>
        <v/>
      </c>
      <c r="H206" s="58" t="str">
        <f t="shared" si="12"/>
        <v/>
      </c>
      <c r="I206" s="349" t="b">
        <f t="shared" si="13"/>
        <v>0</v>
      </c>
      <c r="J206" s="357">
        <f t="shared" si="14"/>
        <v>1</v>
      </c>
      <c r="K206" s="33"/>
    </row>
    <row r="207" spans="1:11">
      <c r="A207" s="37">
        <v>198</v>
      </c>
      <c r="B207" s="6"/>
      <c r="C207" s="6"/>
      <c r="D207" s="6"/>
      <c r="E207" s="6"/>
      <c r="F207" s="217"/>
      <c r="G207" s="16" t="str">
        <f>IF(OR($B207="",$C207="",$E207="",$F207&lt;an_initial,$F207&gt;an_final,$I207=FALSE),"",80*VLOOKUP(J207,Coef!$E$2:$F$17,2,FALSE))</f>
        <v/>
      </c>
      <c r="H207" s="58" t="str">
        <f t="shared" si="12"/>
        <v/>
      </c>
      <c r="I207" s="349" t="b">
        <f t="shared" si="13"/>
        <v>0</v>
      </c>
      <c r="J207" s="357">
        <f t="shared" si="14"/>
        <v>1</v>
      </c>
      <c r="K207" s="33"/>
    </row>
    <row r="208" spans="1:11">
      <c r="A208" s="37">
        <v>199</v>
      </c>
      <c r="B208" s="6"/>
      <c r="C208" s="6"/>
      <c r="D208" s="6"/>
      <c r="E208" s="6"/>
      <c r="F208" s="217"/>
      <c r="G208" s="16" t="str">
        <f>IF(OR($B208="",$C208="",$E208="",$F208&lt;an_initial,$F208&gt;an_final,$I208=FALSE),"",80*VLOOKUP(J208,Coef!$E$2:$F$17,2,FALSE))</f>
        <v/>
      </c>
      <c r="H208" s="58" t="str">
        <f t="shared" si="12"/>
        <v/>
      </c>
      <c r="I208" s="349" t="b">
        <f t="shared" si="13"/>
        <v>0</v>
      </c>
      <c r="J208" s="357">
        <f t="shared" si="14"/>
        <v>1</v>
      </c>
      <c r="K208" s="33"/>
    </row>
    <row r="209" spans="1:11">
      <c r="A209" s="37">
        <v>200</v>
      </c>
      <c r="B209" s="6"/>
      <c r="C209" s="6"/>
      <c r="D209" s="6"/>
      <c r="E209" s="6"/>
      <c r="F209" s="217"/>
      <c r="G209" s="16" t="str">
        <f>IF(OR($B209="",$C209="",$E209="",$F209&lt;an_initial,$F209&gt;an_final,$I209=FALSE),"",80*VLOOKUP(J209,Coef!$E$2:$F$17,2,FALSE))</f>
        <v/>
      </c>
      <c r="H209" s="58" t="str">
        <f t="shared" si="12"/>
        <v/>
      </c>
      <c r="I209" s="349" t="b">
        <f t="shared" si="13"/>
        <v>0</v>
      </c>
      <c r="J209" s="357">
        <f t="shared" si="14"/>
        <v>1</v>
      </c>
      <c r="K209" s="33"/>
    </row>
    <row r="210" spans="1:11">
      <c r="A210" s="37">
        <v>201</v>
      </c>
      <c r="B210" s="6"/>
      <c r="C210" s="6"/>
      <c r="D210" s="6"/>
      <c r="E210" s="6"/>
      <c r="F210" s="217"/>
      <c r="G210" s="16" t="str">
        <f>IF(OR($B210="",$C210="",$E210="",$F210&lt;an_initial,$F210&gt;an_final,$I210=FALSE),"",80*VLOOKUP(J210,Coef!$E$2:$F$17,2,FALSE))</f>
        <v/>
      </c>
      <c r="H210" s="58" t="str">
        <f t="shared" si="12"/>
        <v/>
      </c>
      <c r="I210" s="349" t="b">
        <f t="shared" si="13"/>
        <v>0</v>
      </c>
      <c r="J210" s="357">
        <f t="shared" si="14"/>
        <v>1</v>
      </c>
      <c r="K210" s="33"/>
    </row>
    <row r="211" spans="1:11">
      <c r="A211" s="37">
        <v>202</v>
      </c>
      <c r="B211" s="6"/>
      <c r="C211" s="6"/>
      <c r="D211" s="6"/>
      <c r="E211" s="6"/>
      <c r="F211" s="217"/>
      <c r="G211" s="16" t="str">
        <f>IF(OR($B211="",$C211="",$E211="",$F211&lt;an_initial,$F211&gt;an_final,$I211=FALSE),"",80*VLOOKUP(J211,Coef!$E$2:$F$17,2,FALSE))</f>
        <v/>
      </c>
      <c r="H211" s="58" t="str">
        <f t="shared" si="12"/>
        <v/>
      </c>
      <c r="I211" s="349" t="b">
        <f t="shared" si="13"/>
        <v>0</v>
      </c>
      <c r="J211" s="357">
        <f t="shared" si="14"/>
        <v>1</v>
      </c>
      <c r="K211" s="33"/>
    </row>
    <row r="212" spans="1:11">
      <c r="A212" s="37">
        <v>203</v>
      </c>
      <c r="B212" s="6"/>
      <c r="C212" s="6"/>
      <c r="D212" s="6"/>
      <c r="E212" s="6"/>
      <c r="F212" s="217"/>
      <c r="G212" s="16" t="str">
        <f>IF(OR($B212="",$C212="",$E212="",$F212&lt;an_initial,$F212&gt;an_final,$I212=FALSE),"",80*VLOOKUP(J212,Coef!$E$2:$F$17,2,FALSE))</f>
        <v/>
      </c>
      <c r="H212" s="58" t="str">
        <f t="shared" si="12"/>
        <v/>
      </c>
      <c r="I212" s="349" t="b">
        <f t="shared" si="13"/>
        <v>0</v>
      </c>
      <c r="J212" s="357">
        <f t="shared" si="14"/>
        <v>1</v>
      </c>
      <c r="K212" s="33"/>
    </row>
    <row r="213" spans="1:11">
      <c r="A213" s="37">
        <v>204</v>
      </c>
      <c r="B213" s="6"/>
      <c r="C213" s="6"/>
      <c r="D213" s="6"/>
      <c r="E213" s="6"/>
      <c r="F213" s="217"/>
      <c r="G213" s="16" t="str">
        <f>IF(OR($B213="",$C213="",$E213="",$F213&lt;an_initial,$F213&gt;an_final,$I213=FALSE),"",80*VLOOKUP(J213,Coef!$E$2:$F$17,2,FALSE))</f>
        <v/>
      </c>
      <c r="H213" s="58" t="str">
        <f t="shared" si="12"/>
        <v/>
      </c>
      <c r="I213" s="349" t="b">
        <f t="shared" si="13"/>
        <v>0</v>
      </c>
      <c r="J213" s="357">
        <f t="shared" si="14"/>
        <v>1</v>
      </c>
      <c r="K213" s="33"/>
    </row>
    <row r="214" spans="1:11">
      <c r="A214" s="37">
        <v>205</v>
      </c>
      <c r="B214" s="6"/>
      <c r="C214" s="6"/>
      <c r="D214" s="6"/>
      <c r="E214" s="6"/>
      <c r="F214" s="217"/>
      <c r="G214" s="16" t="str">
        <f>IF(OR($B214="",$C214="",$E214="",$F214&lt;an_initial,$F214&gt;an_final,$I214=FALSE),"",80*VLOOKUP(J214,Coef!$E$2:$F$17,2,FALSE))</f>
        <v/>
      </c>
      <c r="H214" s="58" t="str">
        <f t="shared" si="12"/>
        <v/>
      </c>
      <c r="I214" s="349" t="b">
        <f t="shared" si="13"/>
        <v>0</v>
      </c>
      <c r="J214" s="357">
        <f t="shared" si="14"/>
        <v>1</v>
      </c>
      <c r="K214" s="33"/>
    </row>
    <row r="215" spans="1:11">
      <c r="A215" s="37">
        <v>206</v>
      </c>
      <c r="B215" s="6"/>
      <c r="C215" s="6"/>
      <c r="D215" s="6"/>
      <c r="E215" s="6"/>
      <c r="F215" s="217"/>
      <c r="G215" s="16" t="str">
        <f>IF(OR($B215="",$C215="",$E215="",$F215&lt;an_initial,$F215&gt;an_final,$I215=FALSE),"",80*VLOOKUP(J215,Coef!$E$2:$F$17,2,FALSE))</f>
        <v/>
      </c>
      <c r="H215" s="58" t="str">
        <f t="shared" si="12"/>
        <v/>
      </c>
      <c r="I215" s="349" t="b">
        <f t="shared" si="13"/>
        <v>0</v>
      </c>
      <c r="J215" s="357">
        <f t="shared" si="14"/>
        <v>1</v>
      </c>
      <c r="K215" s="33"/>
    </row>
    <row r="216" spans="1:11">
      <c r="A216" s="37">
        <v>207</v>
      </c>
      <c r="B216" s="6"/>
      <c r="C216" s="6"/>
      <c r="D216" s="6"/>
      <c r="E216" s="6"/>
      <c r="F216" s="217"/>
      <c r="G216" s="16" t="str">
        <f>IF(OR($B216="",$C216="",$E216="",$F216&lt;an_initial,$F216&gt;an_final,$I216=FALSE),"",80*VLOOKUP(J216,Coef!$E$2:$F$17,2,FALSE))</f>
        <v/>
      </c>
      <c r="H216" s="58" t="str">
        <f t="shared" si="12"/>
        <v/>
      </c>
      <c r="I216" s="349" t="b">
        <f t="shared" si="13"/>
        <v>0</v>
      </c>
      <c r="J216" s="357">
        <f t="shared" si="14"/>
        <v>1</v>
      </c>
      <c r="K216" s="33"/>
    </row>
    <row r="217" spans="1:11">
      <c r="A217" s="37">
        <v>208</v>
      </c>
      <c r="B217" s="6"/>
      <c r="C217" s="6"/>
      <c r="D217" s="6"/>
      <c r="E217" s="6"/>
      <c r="F217" s="217"/>
      <c r="G217" s="16" t="str">
        <f>IF(OR($B217="",$C217="",$E217="",$F217&lt;an_initial,$F217&gt;an_final,$I217=FALSE),"",80*VLOOKUP(J217,Coef!$E$2:$F$17,2,FALSE))</f>
        <v/>
      </c>
      <c r="H217" s="58" t="str">
        <f t="shared" si="12"/>
        <v/>
      </c>
      <c r="I217" s="349" t="b">
        <f t="shared" si="13"/>
        <v>0</v>
      </c>
      <c r="J217" s="357">
        <f t="shared" si="14"/>
        <v>1</v>
      </c>
      <c r="K217" s="33"/>
    </row>
    <row r="218" spans="1:11">
      <c r="A218" s="37">
        <v>209</v>
      </c>
      <c r="B218" s="6"/>
      <c r="C218" s="6"/>
      <c r="D218" s="6"/>
      <c r="E218" s="6"/>
      <c r="F218" s="217"/>
      <c r="G218" s="16" t="str">
        <f>IF(OR($B218="",$C218="",$E218="",$F218&lt;an_initial,$F218&gt;an_final,$I218=FALSE),"",80*VLOOKUP(J218,Coef!$E$2:$F$17,2,FALSE))</f>
        <v/>
      </c>
      <c r="H218" s="58" t="str">
        <f t="shared" si="12"/>
        <v/>
      </c>
      <c r="I218" s="349" t="b">
        <f t="shared" si="13"/>
        <v>0</v>
      </c>
      <c r="J218" s="357">
        <f t="shared" si="14"/>
        <v>1</v>
      </c>
      <c r="K218" s="33"/>
    </row>
    <row r="219" spans="1:11">
      <c r="A219" s="37">
        <v>210</v>
      </c>
      <c r="B219" s="6"/>
      <c r="C219" s="6"/>
      <c r="D219" s="6"/>
      <c r="E219" s="6"/>
      <c r="F219" s="217"/>
      <c r="G219" s="16" t="str">
        <f>IF(OR($B219="",$C219="",$E219="",$F219&lt;an_initial,$F219&gt;an_final,$I219=FALSE),"",80*VLOOKUP(J219,Coef!$E$2:$F$17,2,FALSE))</f>
        <v/>
      </c>
      <c r="H219" s="58" t="str">
        <f t="shared" si="12"/>
        <v/>
      </c>
      <c r="I219" s="349" t="b">
        <f t="shared" si="13"/>
        <v>0</v>
      </c>
      <c r="J219" s="357">
        <f t="shared" si="14"/>
        <v>1</v>
      </c>
      <c r="K219" s="33"/>
    </row>
    <row r="220" spans="1:11">
      <c r="A220" s="37">
        <v>211</v>
      </c>
      <c r="B220" s="6"/>
      <c r="C220" s="6"/>
      <c r="D220" s="6"/>
      <c r="E220" s="6"/>
      <c r="F220" s="217"/>
      <c r="G220" s="16" t="str">
        <f>IF(OR($B220="",$C220="",$E220="",$F220&lt;an_initial,$F220&gt;an_final,$I220=FALSE),"",80*VLOOKUP(J220,Coef!$E$2:$F$17,2,FALSE))</f>
        <v/>
      </c>
      <c r="H220" s="58" t="str">
        <f t="shared" si="12"/>
        <v/>
      </c>
      <c r="I220" s="349" t="b">
        <f t="shared" si="13"/>
        <v>0</v>
      </c>
      <c r="J220" s="357">
        <f t="shared" si="14"/>
        <v>1</v>
      </c>
      <c r="K220" s="33"/>
    </row>
    <row r="221" spans="1:11">
      <c r="A221" s="37">
        <v>212</v>
      </c>
      <c r="B221" s="6"/>
      <c r="C221" s="6"/>
      <c r="D221" s="6"/>
      <c r="E221" s="6"/>
      <c r="F221" s="217"/>
      <c r="G221" s="16" t="str">
        <f>IF(OR($B221="",$C221="",$E221="",$F221&lt;an_initial,$F221&gt;an_final,$I221=FALSE),"",80*VLOOKUP(J221,Coef!$E$2:$F$17,2,FALSE))</f>
        <v/>
      </c>
      <c r="H221" s="58" t="str">
        <f t="shared" si="12"/>
        <v/>
      </c>
      <c r="I221" s="349" t="b">
        <f t="shared" si="13"/>
        <v>0</v>
      </c>
      <c r="J221" s="357">
        <f t="shared" si="14"/>
        <v>1</v>
      </c>
      <c r="K221" s="33"/>
    </row>
    <row r="222" spans="1:11">
      <c r="A222" s="37">
        <v>213</v>
      </c>
      <c r="B222" s="6"/>
      <c r="C222" s="6"/>
      <c r="D222" s="6"/>
      <c r="E222" s="6"/>
      <c r="F222" s="217"/>
      <c r="G222" s="16" t="str">
        <f>IF(OR($B222="",$C222="",$E222="",$F222&lt;an_initial,$F222&gt;an_final,$I222=FALSE),"",80*VLOOKUP(J222,Coef!$E$2:$F$17,2,FALSE))</f>
        <v/>
      </c>
      <c r="H222" s="58" t="str">
        <f t="shared" si="12"/>
        <v/>
      </c>
      <c r="I222" s="349" t="b">
        <f t="shared" si="13"/>
        <v>0</v>
      </c>
      <c r="J222" s="357">
        <f t="shared" si="14"/>
        <v>1</v>
      </c>
      <c r="K222" s="33"/>
    </row>
    <row r="223" spans="1:11">
      <c r="A223" s="37">
        <v>214</v>
      </c>
      <c r="B223" s="6"/>
      <c r="C223" s="6"/>
      <c r="D223" s="6"/>
      <c r="E223" s="6"/>
      <c r="F223" s="217"/>
      <c r="G223" s="16" t="str">
        <f>IF(OR($B223="",$C223="",$E223="",$F223&lt;an_initial,$F223&gt;an_final,$I223=FALSE),"",80*VLOOKUP(J223,Coef!$E$2:$F$17,2,FALSE))</f>
        <v/>
      </c>
      <c r="H223" s="58" t="str">
        <f t="shared" si="12"/>
        <v/>
      </c>
      <c r="I223" s="349" t="b">
        <f t="shared" si="13"/>
        <v>0</v>
      </c>
      <c r="J223" s="357">
        <f t="shared" si="14"/>
        <v>1</v>
      </c>
      <c r="K223" s="33"/>
    </row>
    <row r="224" spans="1:11">
      <c r="A224" s="37">
        <v>215</v>
      </c>
      <c r="B224" s="6"/>
      <c r="C224" s="6"/>
      <c r="D224" s="6"/>
      <c r="E224" s="6"/>
      <c r="F224" s="217"/>
      <c r="G224" s="16" t="str">
        <f>IF(OR($B224="",$C224="",$E224="",$F224&lt;an_initial,$F224&gt;an_final,$I224=FALSE),"",80*VLOOKUP(J224,Coef!$E$2:$F$17,2,FALSE))</f>
        <v/>
      </c>
      <c r="H224" s="58" t="str">
        <f t="shared" si="12"/>
        <v/>
      </c>
      <c r="I224" s="349" t="b">
        <f t="shared" si="13"/>
        <v>0</v>
      </c>
      <c r="J224" s="357">
        <f t="shared" si="14"/>
        <v>1</v>
      </c>
      <c r="K224" s="33"/>
    </row>
    <row r="225" spans="1:11">
      <c r="A225" s="37">
        <v>216</v>
      </c>
      <c r="B225" s="6"/>
      <c r="C225" s="6"/>
      <c r="D225" s="6"/>
      <c r="E225" s="6"/>
      <c r="F225" s="217"/>
      <c r="G225" s="16" t="str">
        <f>IF(OR($B225="",$C225="",$E225="",$F225&lt;an_initial,$F225&gt;an_final,$I225=FALSE),"",80*VLOOKUP(J225,Coef!$E$2:$F$17,2,FALSE))</f>
        <v/>
      </c>
      <c r="H225" s="58" t="str">
        <f t="shared" si="12"/>
        <v/>
      </c>
      <c r="I225" s="349" t="b">
        <f t="shared" si="13"/>
        <v>0</v>
      </c>
      <c r="J225" s="357">
        <f t="shared" si="14"/>
        <v>1</v>
      </c>
      <c r="K225" s="33"/>
    </row>
    <row r="226" spans="1:11">
      <c r="A226" s="37">
        <v>217</v>
      </c>
      <c r="B226" s="6"/>
      <c r="C226" s="6"/>
      <c r="D226" s="6"/>
      <c r="E226" s="6"/>
      <c r="F226" s="217"/>
      <c r="G226" s="16" t="str">
        <f>IF(OR($B226="",$C226="",$E226="",$F226&lt;an_initial,$F226&gt;an_final,$I226=FALSE),"",80*VLOOKUP(J226,Coef!$E$2:$F$17,2,FALSE))</f>
        <v/>
      </c>
      <c r="H226" s="58" t="str">
        <f t="shared" si="12"/>
        <v/>
      </c>
      <c r="I226" s="349" t="b">
        <f t="shared" si="13"/>
        <v>0</v>
      </c>
      <c r="J226" s="357">
        <f t="shared" si="14"/>
        <v>1</v>
      </c>
      <c r="K226" s="33"/>
    </row>
    <row r="227" spans="1:11">
      <c r="A227" s="37">
        <v>218</v>
      </c>
      <c r="B227" s="6"/>
      <c r="C227" s="6"/>
      <c r="D227" s="6"/>
      <c r="E227" s="6"/>
      <c r="F227" s="217"/>
      <c r="G227" s="16" t="str">
        <f>IF(OR($B227="",$C227="",$E227="",$F227&lt;an_initial,$F227&gt;an_final,$I227=FALSE),"",80*VLOOKUP(J227,Coef!$E$2:$F$17,2,FALSE))</f>
        <v/>
      </c>
      <c r="H227" s="58" t="str">
        <f t="shared" si="12"/>
        <v/>
      </c>
      <c r="I227" s="349" t="b">
        <f t="shared" si="13"/>
        <v>0</v>
      </c>
      <c r="J227" s="357">
        <f t="shared" si="14"/>
        <v>1</v>
      </c>
      <c r="K227" s="33"/>
    </row>
    <row r="228" spans="1:11">
      <c r="A228" s="37">
        <v>219</v>
      </c>
      <c r="B228" s="6"/>
      <c r="C228" s="6"/>
      <c r="D228" s="6"/>
      <c r="E228" s="6"/>
      <c r="F228" s="217"/>
      <c r="G228" s="16" t="str">
        <f>IF(OR($B228="",$C228="",$E228="",$F228&lt;an_initial,$F228&gt;an_final,$I228=FALSE),"",80*VLOOKUP(J228,Coef!$E$2:$F$17,2,FALSE))</f>
        <v/>
      </c>
      <c r="H228" s="58" t="str">
        <f t="shared" si="12"/>
        <v/>
      </c>
      <c r="I228" s="349" t="b">
        <f t="shared" si="13"/>
        <v>0</v>
      </c>
      <c r="J228" s="357">
        <f t="shared" si="14"/>
        <v>1</v>
      </c>
      <c r="K228" s="33"/>
    </row>
    <row r="229" spans="1:11">
      <c r="A229" s="37">
        <v>220</v>
      </c>
      <c r="B229" s="6"/>
      <c r="C229" s="6"/>
      <c r="D229" s="6"/>
      <c r="E229" s="6"/>
      <c r="F229" s="217"/>
      <c r="G229" s="16" t="str">
        <f>IF(OR($B229="",$C229="",$E229="",$F229&lt;an_initial,$F229&gt;an_final,$I229=FALSE),"",80*VLOOKUP(J229,Coef!$E$2:$F$17,2,FALSE))</f>
        <v/>
      </c>
      <c r="H229" s="58" t="str">
        <f t="shared" si="12"/>
        <v/>
      </c>
      <c r="I229" s="349" t="b">
        <f t="shared" si="13"/>
        <v>0</v>
      </c>
      <c r="J229" s="357">
        <f t="shared" si="14"/>
        <v>1</v>
      </c>
      <c r="K229" s="33"/>
    </row>
    <row r="230" spans="1:11">
      <c r="A230" s="37">
        <v>221</v>
      </c>
      <c r="B230" s="6"/>
      <c r="C230" s="6"/>
      <c r="D230" s="6"/>
      <c r="E230" s="6"/>
      <c r="F230" s="217"/>
      <c r="G230" s="16" t="str">
        <f>IF(OR($B230="",$C230="",$E230="",$F230&lt;an_initial,$F230&gt;an_final,$I230=FALSE),"",80*VLOOKUP(J230,Coef!$E$2:$F$17,2,FALSE))</f>
        <v/>
      </c>
      <c r="H230" s="58" t="str">
        <f t="shared" si="12"/>
        <v/>
      </c>
      <c r="I230" s="349" t="b">
        <f t="shared" si="13"/>
        <v>0</v>
      </c>
      <c r="J230" s="357">
        <f t="shared" si="14"/>
        <v>1</v>
      </c>
      <c r="K230" s="33"/>
    </row>
    <row r="231" spans="1:11">
      <c r="A231" s="37">
        <v>222</v>
      </c>
      <c r="B231" s="6"/>
      <c r="C231" s="6"/>
      <c r="D231" s="6"/>
      <c r="E231" s="6"/>
      <c r="F231" s="217"/>
      <c r="G231" s="16" t="str">
        <f>IF(OR($B231="",$C231="",$E231="",$F231&lt;an_initial,$F231&gt;an_final,$I231=FALSE),"",80*VLOOKUP(J231,Coef!$E$2:$F$17,2,FALSE))</f>
        <v/>
      </c>
      <c r="H231" s="58" t="str">
        <f t="shared" si="12"/>
        <v/>
      </c>
      <c r="I231" s="349" t="b">
        <f t="shared" si="13"/>
        <v>0</v>
      </c>
      <c r="J231" s="357">
        <f t="shared" si="14"/>
        <v>1</v>
      </c>
      <c r="K231" s="33"/>
    </row>
    <row r="232" spans="1:11">
      <c r="A232" s="37">
        <v>223</v>
      </c>
      <c r="B232" s="6"/>
      <c r="C232" s="6"/>
      <c r="D232" s="6"/>
      <c r="E232" s="6"/>
      <c r="F232" s="217"/>
      <c r="G232" s="16" t="str">
        <f>IF(OR($B232="",$C232="",$E232="",$F232&lt;an_initial,$F232&gt;an_final,$I232=FALSE),"",80*VLOOKUP(J232,Coef!$E$2:$F$17,2,FALSE))</f>
        <v/>
      </c>
      <c r="H232" s="58" t="str">
        <f t="shared" si="12"/>
        <v/>
      </c>
      <c r="I232" s="349" t="b">
        <f t="shared" si="13"/>
        <v>0</v>
      </c>
      <c r="J232" s="357">
        <f t="shared" si="14"/>
        <v>1</v>
      </c>
      <c r="K232" s="33"/>
    </row>
    <row r="233" spans="1:11">
      <c r="A233" s="37">
        <v>224</v>
      </c>
      <c r="B233" s="6"/>
      <c r="C233" s="6"/>
      <c r="D233" s="6"/>
      <c r="E233" s="6"/>
      <c r="F233" s="217"/>
      <c r="G233" s="16" t="str">
        <f>IF(OR($B233="",$C233="",$E233="",$F233&lt;an_initial,$F233&gt;an_final,$I233=FALSE),"",80*VLOOKUP(J233,Coef!$E$2:$F$17,2,FALSE))</f>
        <v/>
      </c>
      <c r="H233" s="58" t="str">
        <f t="shared" si="12"/>
        <v/>
      </c>
      <c r="I233" s="349" t="b">
        <f t="shared" si="13"/>
        <v>0</v>
      </c>
      <c r="J233" s="357">
        <f t="shared" si="14"/>
        <v>1</v>
      </c>
      <c r="K233" s="33"/>
    </row>
    <row r="234" spans="1:11">
      <c r="A234" s="37">
        <v>225</v>
      </c>
      <c r="B234" s="6"/>
      <c r="C234" s="6"/>
      <c r="D234" s="6"/>
      <c r="E234" s="6"/>
      <c r="F234" s="217"/>
      <c r="G234" s="16" t="str">
        <f>IF(OR($B234="",$C234="",$E234="",$F234&lt;an_initial,$F234&gt;an_final,$I234=FALSE),"",80*VLOOKUP(J234,Coef!$E$2:$F$17,2,FALSE))</f>
        <v/>
      </c>
      <c r="H234" s="58" t="str">
        <f t="shared" si="12"/>
        <v/>
      </c>
      <c r="I234" s="349" t="b">
        <f t="shared" si="13"/>
        <v>0</v>
      </c>
      <c r="J234" s="357">
        <f t="shared" si="14"/>
        <v>1</v>
      </c>
      <c r="K234" s="33"/>
    </row>
    <row r="235" spans="1:11">
      <c r="A235" s="37">
        <v>226</v>
      </c>
      <c r="B235" s="6"/>
      <c r="C235" s="6"/>
      <c r="D235" s="6"/>
      <c r="E235" s="6"/>
      <c r="F235" s="217"/>
      <c r="G235" s="16" t="str">
        <f>IF(OR($B235="",$C235="",$E235="",$F235&lt;an_initial,$F235&gt;an_final,$I235=FALSE),"",80*VLOOKUP(J235,Coef!$E$2:$F$17,2,FALSE))</f>
        <v/>
      </c>
      <c r="H235" s="58" t="str">
        <f t="shared" si="12"/>
        <v/>
      </c>
      <c r="I235" s="349" t="b">
        <f t="shared" si="13"/>
        <v>0</v>
      </c>
      <c r="J235" s="357">
        <f t="shared" si="14"/>
        <v>1</v>
      </c>
      <c r="K235" s="33"/>
    </row>
    <row r="236" spans="1:11">
      <c r="A236" s="37">
        <v>227</v>
      </c>
      <c r="B236" s="6"/>
      <c r="C236" s="6"/>
      <c r="D236" s="6"/>
      <c r="E236" s="6"/>
      <c r="F236" s="217"/>
      <c r="G236" s="16" t="str">
        <f>IF(OR($B236="",$C236="",$E236="",$F236&lt;an_initial,$F236&gt;an_final,$I236=FALSE),"",80*VLOOKUP(J236,Coef!$E$2:$F$17,2,FALSE))</f>
        <v/>
      </c>
      <c r="H236" s="58" t="str">
        <f t="shared" si="12"/>
        <v/>
      </c>
      <c r="I236" s="349" t="b">
        <f t="shared" si="13"/>
        <v>0</v>
      </c>
      <c r="J236" s="357">
        <f t="shared" si="14"/>
        <v>1</v>
      </c>
      <c r="K236" s="33"/>
    </row>
    <row r="237" spans="1:11">
      <c r="A237" s="37">
        <v>228</v>
      </c>
      <c r="B237" s="6"/>
      <c r="C237" s="6"/>
      <c r="D237" s="6"/>
      <c r="E237" s="6"/>
      <c r="F237" s="217"/>
      <c r="G237" s="16" t="str">
        <f>IF(OR($B237="",$C237="",$E237="",$F237&lt;an_initial,$F237&gt;an_final,$I237=FALSE),"",80*VLOOKUP(J237,Coef!$E$2:$F$17,2,FALSE))</f>
        <v/>
      </c>
      <c r="H237" s="58" t="str">
        <f t="shared" si="12"/>
        <v/>
      </c>
      <c r="I237" s="349" t="b">
        <f t="shared" si="13"/>
        <v>0</v>
      </c>
      <c r="J237" s="357">
        <f t="shared" si="14"/>
        <v>1</v>
      </c>
      <c r="K237" s="33"/>
    </row>
    <row r="238" spans="1:11">
      <c r="A238" s="37">
        <v>229</v>
      </c>
      <c r="B238" s="6"/>
      <c r="C238" s="6"/>
      <c r="D238" s="6"/>
      <c r="E238" s="6"/>
      <c r="F238" s="217"/>
      <c r="G238" s="16" t="str">
        <f>IF(OR($B238="",$C238="",$E238="",$F238&lt;an_initial,$F238&gt;an_final,$I238=FALSE),"",80*VLOOKUP(J238,Coef!$E$2:$F$17,2,FALSE))</f>
        <v/>
      </c>
      <c r="H238" s="58" t="str">
        <f t="shared" si="12"/>
        <v/>
      </c>
      <c r="I238" s="349" t="b">
        <f t="shared" si="13"/>
        <v>0</v>
      </c>
      <c r="J238" s="357">
        <f t="shared" si="14"/>
        <v>1</v>
      </c>
      <c r="K238" s="33"/>
    </row>
    <row r="239" spans="1:11">
      <c r="A239" s="37">
        <v>230</v>
      </c>
      <c r="B239" s="6"/>
      <c r="C239" s="6"/>
      <c r="D239" s="6"/>
      <c r="E239" s="6"/>
      <c r="F239" s="217"/>
      <c r="G239" s="16" t="str">
        <f>IF(OR($B239="",$C239="",$E239="",$F239&lt;an_initial,$F239&gt;an_final,$I239=FALSE),"",80*VLOOKUP(J239,Coef!$E$2:$F$17,2,FALSE))</f>
        <v/>
      </c>
      <c r="H239" s="58" t="str">
        <f t="shared" si="12"/>
        <v/>
      </c>
      <c r="I239" s="349" t="b">
        <f t="shared" si="13"/>
        <v>0</v>
      </c>
      <c r="J239" s="357">
        <f t="shared" si="14"/>
        <v>1</v>
      </c>
      <c r="K239" s="33"/>
    </row>
    <row r="240" spans="1:11">
      <c r="A240" s="37">
        <v>231</v>
      </c>
      <c r="B240" s="6"/>
      <c r="C240" s="6"/>
      <c r="D240" s="6"/>
      <c r="E240" s="6"/>
      <c r="F240" s="217"/>
      <c r="G240" s="16" t="str">
        <f>IF(OR($B240="",$C240="",$E240="",$F240&lt;an_initial,$F240&gt;an_final,$I240=FALSE),"",80*VLOOKUP(J240,Coef!$E$2:$F$17,2,FALSE))</f>
        <v/>
      </c>
      <c r="H240" s="58" t="str">
        <f t="shared" si="12"/>
        <v/>
      </c>
      <c r="I240" s="349" t="b">
        <f t="shared" si="13"/>
        <v>0</v>
      </c>
      <c r="J240" s="357">
        <f t="shared" si="14"/>
        <v>1</v>
      </c>
      <c r="K240" s="33"/>
    </row>
    <row r="241" spans="1:11">
      <c r="A241" s="37">
        <v>232</v>
      </c>
      <c r="B241" s="6"/>
      <c r="C241" s="6"/>
      <c r="D241" s="6"/>
      <c r="E241" s="6"/>
      <c r="F241" s="217"/>
      <c r="G241" s="16" t="str">
        <f>IF(OR($B241="",$C241="",$E241="",$F241&lt;an_initial,$F241&gt;an_final,$I241=FALSE),"",80*VLOOKUP(J241,Coef!$E$2:$F$17,2,FALSE))</f>
        <v/>
      </c>
      <c r="H241" s="58" t="str">
        <f t="shared" si="12"/>
        <v/>
      </c>
      <c r="I241" s="349" t="b">
        <f t="shared" si="13"/>
        <v>0</v>
      </c>
      <c r="J241" s="357">
        <f t="shared" si="14"/>
        <v>1</v>
      </c>
      <c r="K241" s="33"/>
    </row>
    <row r="242" spans="1:11">
      <c r="A242" s="37">
        <v>233</v>
      </c>
      <c r="B242" s="6"/>
      <c r="C242" s="6"/>
      <c r="D242" s="6"/>
      <c r="E242" s="6"/>
      <c r="F242" s="217"/>
      <c r="G242" s="16" t="str">
        <f>IF(OR($B242="",$C242="",$E242="",$F242&lt;an_initial,$F242&gt;an_final,$I242=FALSE),"",80*VLOOKUP(J242,Coef!$E$2:$F$17,2,FALSE))</f>
        <v/>
      </c>
      <c r="H242" s="58" t="str">
        <f t="shared" si="12"/>
        <v/>
      </c>
      <c r="I242" s="349" t="b">
        <f t="shared" si="13"/>
        <v>0</v>
      </c>
      <c r="J242" s="357">
        <f t="shared" si="14"/>
        <v>1</v>
      </c>
      <c r="K242" s="33"/>
    </row>
    <row r="243" spans="1:11">
      <c r="A243" s="37">
        <v>234</v>
      </c>
      <c r="B243" s="6"/>
      <c r="C243" s="6"/>
      <c r="D243" s="6"/>
      <c r="E243" s="6"/>
      <c r="F243" s="217"/>
      <c r="G243" s="16" t="str">
        <f>IF(OR($B243="",$C243="",$E243="",$F243&lt;an_initial,$F243&gt;an_final,$I243=FALSE),"",80*VLOOKUP(J243,Coef!$E$2:$F$17,2,FALSE))</f>
        <v/>
      </c>
      <c r="H243" s="58" t="str">
        <f t="shared" si="12"/>
        <v/>
      </c>
      <c r="I243" s="349" t="b">
        <f t="shared" si="13"/>
        <v>0</v>
      </c>
      <c r="J243" s="357">
        <f t="shared" si="14"/>
        <v>1</v>
      </c>
      <c r="K243" s="33"/>
    </row>
    <row r="244" spans="1:11">
      <c r="A244" s="37">
        <v>235</v>
      </c>
      <c r="B244" s="6"/>
      <c r="C244" s="6"/>
      <c r="D244" s="6"/>
      <c r="E244" s="6"/>
      <c r="F244" s="217"/>
      <c r="G244" s="16" t="str">
        <f>IF(OR($B244="",$C244="",$E244="",$F244&lt;an_initial,$F244&gt;an_final,$I244=FALSE),"",80*VLOOKUP(J244,Coef!$E$2:$F$17,2,FALSE))</f>
        <v/>
      </c>
      <c r="H244" s="58" t="str">
        <f t="shared" si="12"/>
        <v/>
      </c>
      <c r="I244" s="349" t="b">
        <f t="shared" si="13"/>
        <v>0</v>
      </c>
      <c r="J244" s="357">
        <f t="shared" si="14"/>
        <v>1</v>
      </c>
      <c r="K244" s="33"/>
    </row>
    <row r="245" spans="1:11">
      <c r="A245" s="37">
        <v>236</v>
      </c>
      <c r="B245" s="6"/>
      <c r="C245" s="6"/>
      <c r="D245" s="6"/>
      <c r="E245" s="6"/>
      <c r="F245" s="217"/>
      <c r="G245" s="16" t="str">
        <f>IF(OR($B245="",$C245="",$E245="",$F245&lt;an_initial,$F245&gt;an_final,$I245=FALSE),"",80*VLOOKUP(J245,Coef!$E$2:$F$17,2,FALSE))</f>
        <v/>
      </c>
      <c r="H245" s="58" t="str">
        <f t="shared" si="12"/>
        <v/>
      </c>
      <c r="I245" s="349" t="b">
        <f t="shared" si="13"/>
        <v>0</v>
      </c>
      <c r="J245" s="357">
        <f t="shared" si="14"/>
        <v>1</v>
      </c>
      <c r="K245" s="33"/>
    </row>
    <row r="246" spans="1:11">
      <c r="A246" s="37">
        <v>237</v>
      </c>
      <c r="B246" s="6"/>
      <c r="C246" s="6"/>
      <c r="D246" s="6"/>
      <c r="E246" s="6"/>
      <c r="F246" s="217"/>
      <c r="G246" s="16" t="str">
        <f>IF(OR($B246="",$C246="",$E246="",$F246&lt;an_initial,$F246&gt;an_final,$I246=FALSE),"",80*VLOOKUP(J246,Coef!$E$2:$F$17,2,FALSE))</f>
        <v/>
      </c>
      <c r="H246" s="58" t="str">
        <f t="shared" si="12"/>
        <v/>
      </c>
      <c r="I246" s="349" t="b">
        <f t="shared" si="13"/>
        <v>0</v>
      </c>
      <c r="J246" s="357">
        <f t="shared" si="14"/>
        <v>1</v>
      </c>
      <c r="K246" s="33"/>
    </row>
    <row r="247" spans="1:11">
      <c r="A247" s="37">
        <v>238</v>
      </c>
      <c r="B247" s="6"/>
      <c r="C247" s="6"/>
      <c r="D247" s="6"/>
      <c r="E247" s="6"/>
      <c r="F247" s="217"/>
      <c r="G247" s="16" t="str">
        <f>IF(OR($B247="",$C247="",$E247="",$F247&lt;an_initial,$F247&gt;an_final,$I247=FALSE),"",80*VLOOKUP(J247,Coef!$E$2:$F$17,2,FALSE))</f>
        <v/>
      </c>
      <c r="H247" s="58" t="str">
        <f t="shared" si="12"/>
        <v/>
      </c>
      <c r="I247" s="349" t="b">
        <f t="shared" si="13"/>
        <v>0</v>
      </c>
      <c r="J247" s="357">
        <f t="shared" si="14"/>
        <v>1</v>
      </c>
      <c r="K247" s="33"/>
    </row>
    <row r="248" spans="1:11">
      <c r="A248" s="37">
        <v>239</v>
      </c>
      <c r="B248" s="6"/>
      <c r="C248" s="6"/>
      <c r="D248" s="6"/>
      <c r="E248" s="6"/>
      <c r="F248" s="217"/>
      <c r="G248" s="16" t="str">
        <f>IF(OR($B248="",$C248="",$E248="",$F248&lt;an_initial,$F248&gt;an_final,$I248=FALSE),"",80*VLOOKUP(J248,Coef!$E$2:$F$17,2,FALSE))</f>
        <v/>
      </c>
      <c r="H248" s="58" t="str">
        <f t="shared" si="12"/>
        <v/>
      </c>
      <c r="I248" s="349" t="b">
        <f t="shared" si="13"/>
        <v>0</v>
      </c>
      <c r="J248" s="357">
        <f t="shared" si="14"/>
        <v>1</v>
      </c>
      <c r="K248" s="33"/>
    </row>
    <row r="249" spans="1:11">
      <c r="A249" s="37">
        <v>240</v>
      </c>
      <c r="B249" s="6"/>
      <c r="C249" s="6"/>
      <c r="D249" s="6"/>
      <c r="E249" s="6"/>
      <c r="F249" s="217"/>
      <c r="G249" s="16" t="str">
        <f>IF(OR($B249="",$C249="",$E249="",$F249&lt;an_initial,$F249&gt;an_final,$I249=FALSE),"",80*VLOOKUP(J249,Coef!$E$2:$F$17,2,FALSE))</f>
        <v/>
      </c>
      <c r="H249" s="58" t="str">
        <f t="shared" si="12"/>
        <v/>
      </c>
      <c r="I249" s="349" t="b">
        <f t="shared" si="13"/>
        <v>0</v>
      </c>
      <c r="J249" s="357">
        <f t="shared" si="14"/>
        <v>1</v>
      </c>
      <c r="K249" s="33"/>
    </row>
    <row r="250" spans="1:11">
      <c r="A250" s="37">
        <v>241</v>
      </c>
      <c r="B250" s="6"/>
      <c r="C250" s="6"/>
      <c r="D250" s="6"/>
      <c r="E250" s="6"/>
      <c r="F250" s="217"/>
      <c r="G250" s="16" t="str">
        <f>IF(OR($B250="",$C250="",$E250="",$F250&lt;an_initial,$F250&gt;an_final,$I250=FALSE),"",80*VLOOKUP(J250,Coef!$E$2:$F$17,2,FALSE))</f>
        <v/>
      </c>
      <c r="H250" s="58" t="str">
        <f t="shared" si="12"/>
        <v/>
      </c>
      <c r="I250" s="349" t="b">
        <f t="shared" si="13"/>
        <v>0</v>
      </c>
      <c r="J250" s="357">
        <f t="shared" si="14"/>
        <v>1</v>
      </c>
      <c r="K250" s="33"/>
    </row>
    <row r="251" spans="1:11">
      <c r="A251" s="37">
        <v>242</v>
      </c>
      <c r="B251" s="6"/>
      <c r="C251" s="6"/>
      <c r="D251" s="6"/>
      <c r="E251" s="6"/>
      <c r="F251" s="217"/>
      <c r="G251" s="16" t="str">
        <f>IF(OR($B251="",$C251="",$E251="",$F251&lt;an_initial,$F251&gt;an_final,$I251=FALSE),"",80*VLOOKUP(J251,Coef!$E$2:$F$17,2,FALSE))</f>
        <v/>
      </c>
      <c r="H251" s="58" t="str">
        <f t="shared" si="12"/>
        <v/>
      </c>
      <c r="I251" s="349" t="b">
        <f t="shared" si="13"/>
        <v>0</v>
      </c>
      <c r="J251" s="357">
        <f t="shared" si="14"/>
        <v>1</v>
      </c>
      <c r="K251" s="33"/>
    </row>
    <row r="252" spans="1:11">
      <c r="A252" s="37">
        <v>243</v>
      </c>
      <c r="B252" s="6"/>
      <c r="C252" s="6"/>
      <c r="D252" s="6"/>
      <c r="E252" s="6"/>
      <c r="F252" s="217"/>
      <c r="G252" s="16" t="str">
        <f>IF(OR($B252="",$C252="",$E252="",$F252&lt;an_initial,$F252&gt;an_final,$I252=FALSE),"",80*VLOOKUP(J252,Coef!$E$2:$F$17,2,FALSE))</f>
        <v/>
      </c>
      <c r="H252" s="58" t="str">
        <f t="shared" si="12"/>
        <v/>
      </c>
      <c r="I252" s="349" t="b">
        <f t="shared" si="13"/>
        <v>0</v>
      </c>
      <c r="J252" s="357">
        <f t="shared" si="14"/>
        <v>1</v>
      </c>
      <c r="K252" s="33"/>
    </row>
    <row r="253" spans="1:11">
      <c r="A253" s="37">
        <v>244</v>
      </c>
      <c r="B253" s="6"/>
      <c r="C253" s="6"/>
      <c r="D253" s="6"/>
      <c r="E253" s="6"/>
      <c r="F253" s="217"/>
      <c r="G253" s="16" t="str">
        <f>IF(OR($B253="",$C253="",$E253="",$F253&lt;an_initial,$F253&gt;an_final,$I253=FALSE),"",80*VLOOKUP(J253,Coef!$E$2:$F$17,2,FALSE))</f>
        <v/>
      </c>
      <c r="H253" s="58" t="str">
        <f t="shared" si="12"/>
        <v/>
      </c>
      <c r="I253" s="349" t="b">
        <f t="shared" si="13"/>
        <v>0</v>
      </c>
      <c r="J253" s="357">
        <f t="shared" si="14"/>
        <v>1</v>
      </c>
      <c r="K253" s="33"/>
    </row>
    <row r="254" spans="1:11">
      <c r="A254" s="37">
        <v>245</v>
      </c>
      <c r="B254" s="6"/>
      <c r="C254" s="6"/>
      <c r="D254" s="6"/>
      <c r="E254" s="6"/>
      <c r="F254" s="217"/>
      <c r="G254" s="16" t="str">
        <f>IF(OR($B254="",$C254="",$E254="",$F254&lt;an_initial,$F254&gt;an_final,$I254=FALSE),"",80*VLOOKUP(J254,Coef!$E$2:$F$17,2,FALSE))</f>
        <v/>
      </c>
      <c r="H254" s="58" t="str">
        <f t="shared" si="12"/>
        <v/>
      </c>
      <c r="I254" s="349" t="b">
        <f t="shared" si="13"/>
        <v>0</v>
      </c>
      <c r="J254" s="357">
        <f t="shared" si="14"/>
        <v>1</v>
      </c>
      <c r="K254" s="33"/>
    </row>
    <row r="255" spans="1:11">
      <c r="A255" s="37">
        <v>246</v>
      </c>
      <c r="B255" s="6"/>
      <c r="C255" s="6"/>
      <c r="D255" s="6"/>
      <c r="E255" s="6"/>
      <c r="F255" s="217"/>
      <c r="G255" s="16" t="str">
        <f>IF(OR($B255="",$C255="",$E255="",$F255&lt;an_initial,$F255&gt;an_final,$I255=FALSE),"",80*VLOOKUP(J255,Coef!$E$2:$F$17,2,FALSE))</f>
        <v/>
      </c>
      <c r="H255" s="58" t="str">
        <f t="shared" si="12"/>
        <v/>
      </c>
      <c r="I255" s="349" t="b">
        <f t="shared" si="13"/>
        <v>0</v>
      </c>
      <c r="J255" s="357">
        <f t="shared" si="14"/>
        <v>1</v>
      </c>
      <c r="K255" s="33"/>
    </row>
    <row r="256" spans="1:11">
      <c r="A256" s="37">
        <v>247</v>
      </c>
      <c r="B256" s="6"/>
      <c r="C256" s="6"/>
      <c r="D256" s="6"/>
      <c r="E256" s="6"/>
      <c r="F256" s="217"/>
      <c r="G256" s="16" t="str">
        <f>IF(OR($B256="",$C256="",$E256="",$F256&lt;an_initial,$F256&gt;an_final,$I256=FALSE),"",80*VLOOKUP(J256,Coef!$E$2:$F$17,2,FALSE))</f>
        <v/>
      </c>
      <c r="H256" s="58" t="str">
        <f t="shared" si="12"/>
        <v/>
      </c>
      <c r="I256" s="349" t="b">
        <f t="shared" si="13"/>
        <v>0</v>
      </c>
      <c r="J256" s="357">
        <f t="shared" si="14"/>
        <v>1</v>
      </c>
      <c r="K256" s="33"/>
    </row>
    <row r="257" spans="1:11">
      <c r="A257" s="37">
        <v>248</v>
      </c>
      <c r="B257" s="6"/>
      <c r="C257" s="6"/>
      <c r="D257" s="6"/>
      <c r="E257" s="6"/>
      <c r="F257" s="217"/>
      <c r="G257" s="16" t="str">
        <f>IF(OR($B257="",$C257="",$E257="",$F257&lt;an_initial,$F257&gt;an_final,$I257=FALSE),"",80*VLOOKUP(J257,Coef!$E$2:$F$17,2,FALSE))</f>
        <v/>
      </c>
      <c r="H257" s="58" t="str">
        <f t="shared" si="12"/>
        <v/>
      </c>
      <c r="I257" s="349" t="b">
        <f t="shared" si="13"/>
        <v>0</v>
      </c>
      <c r="J257" s="357">
        <f t="shared" si="14"/>
        <v>1</v>
      </c>
      <c r="K257" s="33"/>
    </row>
    <row r="258" spans="1:11">
      <c r="A258" s="37">
        <v>249</v>
      </c>
      <c r="B258" s="6"/>
      <c r="C258" s="6"/>
      <c r="D258" s="6"/>
      <c r="E258" s="6"/>
      <c r="F258" s="217"/>
      <c r="G258" s="16" t="str">
        <f>IF(OR($B258="",$C258="",$E258="",$F258&lt;an_initial,$F258&gt;an_final,$I258=FALSE),"",80*VLOOKUP(J258,Coef!$E$2:$F$17,2,FALSE))</f>
        <v/>
      </c>
      <c r="H258" s="58" t="str">
        <f t="shared" si="12"/>
        <v/>
      </c>
      <c r="I258" s="349" t="b">
        <f t="shared" si="13"/>
        <v>0</v>
      </c>
      <c r="J258" s="357">
        <f t="shared" si="14"/>
        <v>1</v>
      </c>
      <c r="K258" s="33"/>
    </row>
    <row r="259" spans="1:11">
      <c r="A259" s="37">
        <v>250</v>
      </c>
      <c r="B259" s="6"/>
      <c r="C259" s="6"/>
      <c r="D259" s="6"/>
      <c r="E259" s="6"/>
      <c r="F259" s="217"/>
      <c r="G259" s="16" t="str">
        <f>IF(OR($B259="",$C259="",$E259="",$F259&lt;an_initial,$F259&gt;an_final,$I259=FALSE),"",80*VLOOKUP(J259,Coef!$E$2:$F$17,2,FALSE))</f>
        <v/>
      </c>
      <c r="H259" s="58" t="str">
        <f t="shared" si="12"/>
        <v/>
      </c>
      <c r="I259" s="349" t="b">
        <f t="shared" si="13"/>
        <v>0</v>
      </c>
      <c r="J259" s="357">
        <f t="shared" si="14"/>
        <v>1</v>
      </c>
      <c r="K259" s="33"/>
    </row>
  </sheetData>
  <sheetProtection algorithmName="SHA-512" hashValue="1QwgJ7PnJZzkfHO7er64TWdX5mVMAAPc2OeWytEvV8cC4MIlf1/jRm2JmGf4ojedlgyXtH9Dcu4lSIV+75WaIQ==" saltValue="MmxgTFk/a67ZaR0PqODm9Q==" spinCount="100000" sheet="1" objects="1" scenarios="1"/>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heetViews>
  <sheetFormatPr defaultRowHeight="14.4"/>
  <cols>
    <col min="1" max="2" width="36.5546875" bestFit="1" customWidth="1"/>
    <col min="3" max="3" width="33.6640625" bestFit="1" customWidth="1"/>
    <col min="4" max="4" width="36.5546875" bestFit="1" customWidth="1"/>
  </cols>
  <sheetData>
    <row r="1" spans="1:10">
      <c r="A1" s="35" t="s">
        <v>488</v>
      </c>
      <c r="C1" s="35" t="s">
        <v>484</v>
      </c>
      <c r="F1" s="35" t="s">
        <v>499</v>
      </c>
      <c r="J1" s="35" t="s">
        <v>510</v>
      </c>
    </row>
    <row r="2" spans="1:10">
      <c r="A2" t="s">
        <v>489</v>
      </c>
      <c r="C2" t="s">
        <v>498</v>
      </c>
      <c r="F2" t="s">
        <v>500</v>
      </c>
      <c r="J2" t="s">
        <v>511</v>
      </c>
    </row>
    <row r="3" spans="1:10">
      <c r="A3" t="s">
        <v>490</v>
      </c>
      <c r="C3" t="s">
        <v>497</v>
      </c>
      <c r="F3" t="s">
        <v>501</v>
      </c>
      <c r="J3" t="s">
        <v>512</v>
      </c>
    </row>
    <row r="4" spans="1:10">
      <c r="A4" t="s">
        <v>491</v>
      </c>
      <c r="C4" t="s">
        <v>1025</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65" t="s">
        <v>536</v>
      </c>
      <c r="B9" s="167"/>
      <c r="F9" t="s">
        <v>507</v>
      </c>
      <c r="J9" t="s">
        <v>518</v>
      </c>
    </row>
    <row r="10" spans="1:10">
      <c r="A10" s="177" t="s">
        <v>537</v>
      </c>
      <c r="B10" s="178">
        <v>2015</v>
      </c>
      <c r="F10" t="s">
        <v>508</v>
      </c>
      <c r="J10" t="s">
        <v>519</v>
      </c>
    </row>
    <row r="11" spans="1:10">
      <c r="A11" s="177" t="s">
        <v>538</v>
      </c>
      <c r="B11" s="178">
        <v>2019</v>
      </c>
      <c r="F11" t="s">
        <v>509</v>
      </c>
      <c r="J11" t="s">
        <v>520</v>
      </c>
    </row>
    <row r="12" spans="1:10">
      <c r="A12" s="179" t="s">
        <v>539</v>
      </c>
      <c r="B12" s="180">
        <f>an_final-an_initial+1</f>
        <v>5</v>
      </c>
      <c r="J12" t="s">
        <v>521</v>
      </c>
    </row>
    <row r="13" spans="1:10">
      <c r="J13" t="s">
        <v>522</v>
      </c>
    </row>
    <row r="14" spans="1:10">
      <c r="J14" t="s">
        <v>523</v>
      </c>
    </row>
    <row r="15" spans="1:10">
      <c r="A15" s="165" t="s">
        <v>802</v>
      </c>
      <c r="B15" s="166"/>
      <c r="C15" s="167"/>
      <c r="J15" t="s">
        <v>524</v>
      </c>
    </row>
    <row r="16" spans="1:10">
      <c r="A16" s="168"/>
      <c r="B16" s="169" t="s">
        <v>815</v>
      </c>
      <c r="C16" s="170" t="s">
        <v>816</v>
      </c>
      <c r="J16" t="s">
        <v>525</v>
      </c>
    </row>
    <row r="17" spans="1:10">
      <c r="A17" s="171" t="s">
        <v>811</v>
      </c>
      <c r="B17" s="172">
        <v>100</v>
      </c>
      <c r="C17" s="173">
        <v>50</v>
      </c>
      <c r="J17" t="s">
        <v>526</v>
      </c>
    </row>
    <row r="18" spans="1:10">
      <c r="A18" s="171" t="s">
        <v>812</v>
      </c>
      <c r="B18" s="172">
        <v>50</v>
      </c>
      <c r="C18" s="173">
        <v>25</v>
      </c>
      <c r="J18" t="s">
        <v>527</v>
      </c>
    </row>
    <row r="19" spans="1:10">
      <c r="A19" s="174" t="s">
        <v>813</v>
      </c>
      <c r="B19" s="175">
        <v>25</v>
      </c>
      <c r="C19" s="176">
        <v>10</v>
      </c>
      <c r="J19" t="s">
        <v>528</v>
      </c>
    </row>
    <row r="20" spans="1:10">
      <c r="J20" t="s">
        <v>529</v>
      </c>
    </row>
    <row r="21" spans="1:10">
      <c r="A21" s="165" t="s">
        <v>818</v>
      </c>
      <c r="B21" s="166"/>
      <c r="C21" s="166"/>
      <c r="D21" s="166"/>
      <c r="E21" s="167"/>
      <c r="J21" t="s">
        <v>530</v>
      </c>
    </row>
    <row r="22" spans="1:10">
      <c r="A22" s="174"/>
      <c r="B22" s="169" t="s">
        <v>819</v>
      </c>
      <c r="C22" s="169" t="s">
        <v>820</v>
      </c>
      <c r="D22" s="169" t="s">
        <v>821</v>
      </c>
      <c r="E22" s="170" t="s">
        <v>822</v>
      </c>
      <c r="J22" t="s">
        <v>531</v>
      </c>
    </row>
    <row r="23" spans="1:10">
      <c r="A23" s="174" t="s">
        <v>811</v>
      </c>
      <c r="B23" s="172">
        <v>100</v>
      </c>
      <c r="C23" s="172">
        <v>90</v>
      </c>
      <c r="D23" s="172">
        <v>80</v>
      </c>
      <c r="E23" s="173">
        <v>70</v>
      </c>
      <c r="J23" t="s">
        <v>532</v>
      </c>
    </row>
    <row r="24" spans="1:10">
      <c r="A24" s="171" t="s">
        <v>812</v>
      </c>
      <c r="B24" s="175">
        <v>50</v>
      </c>
      <c r="C24" s="175">
        <v>45</v>
      </c>
      <c r="D24" s="175">
        <v>40</v>
      </c>
      <c r="E24" s="176">
        <v>35</v>
      </c>
      <c r="J24" t="s">
        <v>533</v>
      </c>
    </row>
    <row r="25" spans="1:10">
      <c r="J25" t="s">
        <v>534</v>
      </c>
    </row>
    <row r="26" spans="1:10">
      <c r="A26" s="165" t="s">
        <v>826</v>
      </c>
      <c r="B26" s="166"/>
      <c r="C26" s="167"/>
      <c r="J26" t="s">
        <v>1063</v>
      </c>
    </row>
    <row r="27" spans="1:10">
      <c r="A27" s="177" t="s">
        <v>828</v>
      </c>
      <c r="B27" s="182" t="s">
        <v>829</v>
      </c>
      <c r="C27" s="178" t="s">
        <v>830</v>
      </c>
      <c r="J27" t="s">
        <v>535</v>
      </c>
    </row>
    <row r="28" spans="1:10">
      <c r="A28" s="179">
        <v>50</v>
      </c>
      <c r="B28" s="183">
        <v>25</v>
      </c>
      <c r="C28" s="180">
        <v>10</v>
      </c>
    </row>
    <row r="30" spans="1:10">
      <c r="A30" s="165" t="s">
        <v>838</v>
      </c>
      <c r="B30" s="166"/>
      <c r="C30" s="167"/>
    </row>
    <row r="31" spans="1:10">
      <c r="A31" s="177" t="s">
        <v>839</v>
      </c>
      <c r="B31" s="182" t="s">
        <v>840</v>
      </c>
      <c r="C31" s="178" t="s">
        <v>841</v>
      </c>
    </row>
    <row r="32" spans="1:10">
      <c r="A32" s="179">
        <v>5</v>
      </c>
      <c r="B32" s="183">
        <v>10</v>
      </c>
      <c r="C32" s="180">
        <v>2</v>
      </c>
    </row>
    <row r="34" spans="1:14">
      <c r="A34" s="165" t="s">
        <v>846</v>
      </c>
      <c r="B34" s="166"/>
      <c r="C34" s="167"/>
    </row>
    <row r="35" spans="1:14">
      <c r="A35" s="177" t="s">
        <v>848</v>
      </c>
      <c r="B35" s="182" t="s">
        <v>849</v>
      </c>
      <c r="C35" s="178" t="s">
        <v>847</v>
      </c>
    </row>
    <row r="36" spans="1:14">
      <c r="A36" s="187">
        <v>50</v>
      </c>
      <c r="B36" s="188">
        <v>20</v>
      </c>
      <c r="C36" s="189">
        <v>5</v>
      </c>
      <c r="N36" s="164"/>
    </row>
    <row r="37" spans="1:14">
      <c r="N37" s="164"/>
    </row>
    <row r="38" spans="1:14">
      <c r="A38" s="165" t="s">
        <v>855</v>
      </c>
      <c r="B38" s="167"/>
      <c r="N38" s="164"/>
    </row>
    <row r="39" spans="1:14">
      <c r="A39" s="177" t="s">
        <v>853</v>
      </c>
      <c r="B39" s="178" t="s">
        <v>854</v>
      </c>
    </row>
    <row r="40" spans="1:14">
      <c r="A40" s="179">
        <v>5</v>
      </c>
      <c r="B40" s="180">
        <v>5</v>
      </c>
    </row>
    <row r="42" spans="1:14">
      <c r="A42" s="190" t="s">
        <v>856</v>
      </c>
      <c r="B42" s="166"/>
      <c r="C42" s="167"/>
    </row>
    <row r="43" spans="1:14">
      <c r="A43" s="177" t="s">
        <v>857</v>
      </c>
      <c r="B43" s="182" t="s">
        <v>858</v>
      </c>
      <c r="C43" s="178" t="s">
        <v>859</v>
      </c>
    </row>
    <row r="44" spans="1:14">
      <c r="A44" s="179">
        <v>10</v>
      </c>
      <c r="B44" s="183">
        <v>10</v>
      </c>
      <c r="C44" s="180">
        <v>5</v>
      </c>
    </row>
    <row r="46" spans="1:14">
      <c r="A46" t="s">
        <v>865</v>
      </c>
    </row>
    <row r="47" spans="1:14">
      <c r="A47" s="164" t="s">
        <v>866</v>
      </c>
      <c r="B47" s="164" t="s">
        <v>867</v>
      </c>
      <c r="C47" s="164" t="s">
        <v>868</v>
      </c>
      <c r="D47" s="164" t="s">
        <v>869</v>
      </c>
    </row>
    <row r="48" spans="1:14">
      <c r="A48" s="191">
        <v>120</v>
      </c>
      <c r="B48" s="191">
        <v>60</v>
      </c>
      <c r="C48" s="191">
        <v>40</v>
      </c>
      <c r="D48" s="191">
        <v>20</v>
      </c>
    </row>
    <row r="50" spans="1:5">
      <c r="A50" t="s">
        <v>873</v>
      </c>
    </row>
    <row r="51" spans="1:5">
      <c r="A51" s="164" t="s">
        <v>866</v>
      </c>
      <c r="B51" s="164" t="s">
        <v>874</v>
      </c>
    </row>
    <row r="52" spans="1:5">
      <c r="A52" s="164">
        <v>200</v>
      </c>
      <c r="B52" s="191">
        <v>50</v>
      </c>
    </row>
    <row r="54" spans="1:5">
      <c r="A54" t="s">
        <v>877</v>
      </c>
    </row>
    <row r="55" spans="1:5" ht="19.2">
      <c r="B55" s="181" t="s">
        <v>754</v>
      </c>
      <c r="C55" s="181" t="s">
        <v>755</v>
      </c>
      <c r="D55" s="181" t="s">
        <v>756</v>
      </c>
    </row>
    <row r="56" spans="1:5">
      <c r="A56" s="191" t="s">
        <v>785</v>
      </c>
      <c r="B56" s="191">
        <v>50</v>
      </c>
      <c r="C56" s="191">
        <v>5</v>
      </c>
      <c r="D56">
        <v>3</v>
      </c>
    </row>
    <row r="57" spans="1:5">
      <c r="A57" s="191" t="s">
        <v>786</v>
      </c>
      <c r="B57" s="191">
        <v>20</v>
      </c>
      <c r="C57" s="191">
        <v>2</v>
      </c>
      <c r="D57">
        <v>3</v>
      </c>
    </row>
    <row r="59" spans="1:5">
      <c r="A59" t="s">
        <v>880</v>
      </c>
    </row>
    <row r="60" spans="1:5">
      <c r="A60" s="164" t="s">
        <v>881</v>
      </c>
      <c r="B60" s="164" t="s">
        <v>462</v>
      </c>
    </row>
    <row r="61" spans="1:5">
      <c r="A61" s="191">
        <v>15</v>
      </c>
      <c r="B61" s="191">
        <v>10</v>
      </c>
    </row>
    <row r="63" spans="1:5">
      <c r="A63" t="s">
        <v>891</v>
      </c>
    </row>
    <row r="64" spans="1:5">
      <c r="A64" t="s">
        <v>887</v>
      </c>
      <c r="B64" t="s">
        <v>888</v>
      </c>
      <c r="C64" t="s">
        <v>889</v>
      </c>
      <c r="D64" t="s">
        <v>890</v>
      </c>
      <c r="E64" t="s">
        <v>886</v>
      </c>
    </row>
    <row r="65" spans="1:8">
      <c r="A65" s="164">
        <v>10</v>
      </c>
      <c r="B65" s="164">
        <v>10</v>
      </c>
      <c r="C65" s="164">
        <v>10</v>
      </c>
      <c r="D65" s="164">
        <v>50</v>
      </c>
      <c r="E65" s="164">
        <v>10</v>
      </c>
    </row>
    <row r="66" spans="1:8">
      <c r="B66" s="164"/>
    </row>
    <row r="67" spans="1:8">
      <c r="A67" t="s">
        <v>896</v>
      </c>
      <c r="B67" s="164"/>
    </row>
    <row r="68" spans="1:8">
      <c r="A68" t="s">
        <v>898</v>
      </c>
      <c r="B68" t="s">
        <v>899</v>
      </c>
      <c r="C68" t="s">
        <v>897</v>
      </c>
    </row>
    <row r="69" spans="1:8">
      <c r="A69" s="164">
        <v>60</v>
      </c>
      <c r="B69" s="164">
        <v>30</v>
      </c>
      <c r="C69" s="164">
        <v>15</v>
      </c>
    </row>
    <row r="70" spans="1:8">
      <c r="B70" s="164"/>
    </row>
    <row r="71" spans="1:8" ht="15.75" customHeight="1">
      <c r="A71" s="161" t="s">
        <v>916</v>
      </c>
      <c r="B71" s="161"/>
      <c r="C71" s="161"/>
      <c r="D71" s="161"/>
      <c r="E71" s="161"/>
      <c r="F71" s="161"/>
      <c r="G71" s="161"/>
      <c r="H71" s="161"/>
    </row>
    <row r="72" spans="1:8">
      <c r="A72" t="s">
        <v>908</v>
      </c>
      <c r="B72" t="s">
        <v>909</v>
      </c>
      <c r="C72" t="s">
        <v>910</v>
      </c>
      <c r="D72" t="s">
        <v>911</v>
      </c>
      <c r="E72" t="s">
        <v>912</v>
      </c>
      <c r="F72" t="s">
        <v>914</v>
      </c>
      <c r="G72" t="s">
        <v>915</v>
      </c>
    </row>
    <row r="73" spans="1:8">
      <c r="A73">
        <f>150*6</f>
        <v>900</v>
      </c>
      <c r="B73">
        <f>150*5</f>
        <v>750</v>
      </c>
      <c r="C73">
        <f>150*3</f>
        <v>450</v>
      </c>
      <c r="D73">
        <f>150*2</f>
        <v>300</v>
      </c>
      <c r="E73">
        <v>100</v>
      </c>
      <c r="F73">
        <v>30</v>
      </c>
      <c r="G73">
        <v>15</v>
      </c>
    </row>
    <row r="75" spans="1:8" ht="15.6">
      <c r="A75" s="161" t="s">
        <v>918</v>
      </c>
    </row>
    <row r="76" spans="1:8">
      <c r="A76" t="s">
        <v>917</v>
      </c>
      <c r="B76" t="s">
        <v>913</v>
      </c>
      <c r="C76" t="s">
        <v>914</v>
      </c>
      <c r="D76" t="s">
        <v>915</v>
      </c>
    </row>
    <row r="77" spans="1:8">
      <c r="A77">
        <v>100</v>
      </c>
      <c r="B77">
        <v>60</v>
      </c>
      <c r="C77">
        <v>30</v>
      </c>
      <c r="D77">
        <v>15</v>
      </c>
    </row>
    <row r="79" spans="1:8" ht="15.6">
      <c r="A79" s="161" t="s">
        <v>929</v>
      </c>
      <c r="B79" s="161"/>
      <c r="C79" s="161"/>
      <c r="D79" s="161"/>
      <c r="E79" s="161"/>
      <c r="F79" s="161"/>
      <c r="G79" s="161"/>
    </row>
    <row r="80" spans="1:8">
      <c r="A80" s="197" t="s">
        <v>922</v>
      </c>
      <c r="B80" s="197" t="s">
        <v>921</v>
      </c>
    </row>
    <row r="81" spans="1:10">
      <c r="A81">
        <v>200</v>
      </c>
      <c r="B81">
        <v>100</v>
      </c>
    </row>
    <row r="83" spans="1:10" ht="15.6">
      <c r="A83" s="199" t="s">
        <v>923</v>
      </c>
      <c r="B83" s="199"/>
      <c r="C83" s="199"/>
      <c r="D83" s="198"/>
      <c r="E83" s="198"/>
      <c r="F83" s="198"/>
      <c r="G83" s="198"/>
      <c r="H83" s="198"/>
      <c r="I83" s="198"/>
    </row>
    <row r="84" spans="1:10" ht="15.6">
      <c r="A84" s="200" t="s">
        <v>548</v>
      </c>
      <c r="B84" s="200" t="s">
        <v>549</v>
      </c>
      <c r="C84" s="201" t="s">
        <v>927</v>
      </c>
      <c r="J84" s="198"/>
    </row>
    <row r="85" spans="1:10">
      <c r="A85" s="202">
        <v>200</v>
      </c>
      <c r="B85" s="202">
        <v>100</v>
      </c>
      <c r="C85" s="202">
        <v>100</v>
      </c>
    </row>
    <row r="87" spans="1:10" ht="15.6">
      <c r="A87" s="161" t="s">
        <v>928</v>
      </c>
      <c r="B87" s="161"/>
      <c r="C87" s="161"/>
      <c r="D87" s="161"/>
      <c r="E87" s="161"/>
      <c r="F87" s="161"/>
      <c r="G87" s="161"/>
    </row>
    <row r="88" spans="1:10">
      <c r="A88" t="s">
        <v>714</v>
      </c>
      <c r="B88" t="s">
        <v>715</v>
      </c>
      <c r="C88" t="s">
        <v>716</v>
      </c>
    </row>
    <row r="89" spans="1:10">
      <c r="A89">
        <v>10</v>
      </c>
      <c r="B89">
        <v>8</v>
      </c>
      <c r="C89">
        <v>3</v>
      </c>
    </row>
    <row r="91" spans="1:10" ht="15.6">
      <c r="A91" s="161" t="s">
        <v>935</v>
      </c>
      <c r="B91" s="161" t="s">
        <v>723</v>
      </c>
    </row>
    <row r="92" spans="1:10">
      <c r="B92" t="s">
        <v>936</v>
      </c>
      <c r="C92" t="s">
        <v>937</v>
      </c>
      <c r="D92" t="s">
        <v>938</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940</v>
      </c>
    </row>
    <row r="100" spans="1:8">
      <c r="B100" t="s">
        <v>936</v>
      </c>
      <c r="C100" t="s">
        <v>937</v>
      </c>
      <c r="D100" t="s">
        <v>938</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5.6">
      <c r="A106" s="161" t="s">
        <v>947</v>
      </c>
      <c r="B106" s="161"/>
      <c r="C106" s="161"/>
      <c r="D106" s="161"/>
      <c r="E106" s="161"/>
      <c r="F106" s="161"/>
      <c r="G106" s="161"/>
      <c r="H106" s="161"/>
    </row>
    <row r="107" spans="1:8">
      <c r="A107" t="s">
        <v>949</v>
      </c>
      <c r="B107" t="s">
        <v>950</v>
      </c>
      <c r="C107" t="s">
        <v>948</v>
      </c>
    </row>
    <row r="108" spans="1:8">
      <c r="A108">
        <v>0.75</v>
      </c>
      <c r="B108">
        <v>0.6</v>
      </c>
      <c r="C108">
        <v>0.5</v>
      </c>
    </row>
    <row r="110" spans="1:8" ht="15.75" customHeight="1">
      <c r="A110" s="161" t="s">
        <v>951</v>
      </c>
      <c r="B110" s="161"/>
      <c r="C110" s="161"/>
      <c r="D110" s="161"/>
      <c r="E110" s="161"/>
      <c r="F110" s="161"/>
      <c r="G110" s="161"/>
      <c r="H110" s="161"/>
    </row>
    <row r="111" spans="1:8">
      <c r="A111" t="s">
        <v>952</v>
      </c>
      <c r="B111" t="s">
        <v>953</v>
      </c>
      <c r="C111" t="s">
        <v>954</v>
      </c>
      <c r="D111" t="s">
        <v>955</v>
      </c>
    </row>
    <row r="112" spans="1:8">
      <c r="A112">
        <v>30</v>
      </c>
      <c r="B112">
        <v>15</v>
      </c>
      <c r="C112">
        <v>10</v>
      </c>
      <c r="D112">
        <v>5</v>
      </c>
    </row>
    <row r="114" spans="1:8" ht="15.6">
      <c r="A114" s="342" t="s">
        <v>957</v>
      </c>
      <c r="B114" s="342"/>
      <c r="C114" s="342"/>
      <c r="D114" s="342"/>
      <c r="E114" s="342"/>
      <c r="F114" s="342"/>
      <c r="G114" s="342"/>
      <c r="H114" s="342"/>
    </row>
    <row r="115" spans="1:8">
      <c r="A115" t="s">
        <v>959</v>
      </c>
      <c r="B115" t="s">
        <v>960</v>
      </c>
      <c r="C115" t="s">
        <v>961</v>
      </c>
      <c r="D115" t="s">
        <v>962</v>
      </c>
    </row>
    <row r="116" spans="1:8">
      <c r="A116">
        <v>0.3</v>
      </c>
      <c r="B116">
        <v>0.4</v>
      </c>
      <c r="C116">
        <v>0.4</v>
      </c>
      <c r="D116">
        <v>0.3</v>
      </c>
    </row>
    <row r="118" spans="1:8" ht="15.6">
      <c r="A118" s="195" t="s">
        <v>977</v>
      </c>
      <c r="B118" s="195"/>
      <c r="C118" s="195"/>
      <c r="D118" s="195"/>
      <c r="E118" s="195"/>
      <c r="F118" s="195"/>
    </row>
    <row r="119" spans="1:8">
      <c r="A119" s="164" t="s">
        <v>967</v>
      </c>
      <c r="B119" s="164" t="s">
        <v>968</v>
      </c>
    </row>
    <row r="120" spans="1:8">
      <c r="A120">
        <v>10</v>
      </c>
      <c r="B120">
        <v>8</v>
      </c>
    </row>
    <row r="122" spans="1:8">
      <c r="A122" t="s">
        <v>1040</v>
      </c>
    </row>
    <row r="123" spans="1:8" ht="19.2">
      <c r="A123" s="191" t="s">
        <v>1042</v>
      </c>
      <c r="B123" s="191" t="s">
        <v>1041</v>
      </c>
      <c r="C123" s="191" t="str">
        <f>CONCATENATE("Sub îndrumarea comisiei care include ",functie," ",nume_candidat)</f>
        <v>Sub îndrumarea comisiei care include Profesor Socalici Ana Virginia</v>
      </c>
    </row>
    <row r="124" spans="1:8">
      <c r="A124">
        <v>50</v>
      </c>
      <c r="B124">
        <v>10</v>
      </c>
      <c r="C124">
        <v>5</v>
      </c>
    </row>
    <row r="126" spans="1:8" ht="15.6">
      <c r="A126" s="195" t="s">
        <v>976</v>
      </c>
      <c r="B126" s="195"/>
      <c r="C126" s="195"/>
      <c r="D126" s="195"/>
      <c r="E126" s="195"/>
    </row>
    <row r="127" spans="1:8">
      <c r="A127" t="s">
        <v>973</v>
      </c>
      <c r="B127" t="s">
        <v>974</v>
      </c>
      <c r="C127" t="s">
        <v>975</v>
      </c>
    </row>
    <row r="128" spans="1:8">
      <c r="A128" s="191">
        <v>20</v>
      </c>
      <c r="B128" s="191">
        <v>5</v>
      </c>
      <c r="C128" s="191">
        <v>2</v>
      </c>
    </row>
    <row r="130" spans="1:12">
      <c r="A130" t="s">
        <v>983</v>
      </c>
    </row>
    <row r="131" spans="1:12">
      <c r="A131" t="s">
        <v>985</v>
      </c>
      <c r="B131" t="s">
        <v>986</v>
      </c>
      <c r="C131" t="s">
        <v>987</v>
      </c>
      <c r="D131" t="s">
        <v>988</v>
      </c>
      <c r="E131" t="s">
        <v>989</v>
      </c>
      <c r="F131" t="s">
        <v>990</v>
      </c>
    </row>
    <row r="132" spans="1:12">
      <c r="A132" s="205">
        <v>50</v>
      </c>
      <c r="B132" s="206">
        <v>25</v>
      </c>
      <c r="C132" s="207">
        <v>10</v>
      </c>
      <c r="D132" s="205">
        <v>20</v>
      </c>
      <c r="E132" s="206">
        <v>10</v>
      </c>
      <c r="F132" s="207">
        <v>5</v>
      </c>
    </row>
    <row r="134" spans="1:12">
      <c r="A134" t="s">
        <v>984</v>
      </c>
    </row>
    <row r="135" spans="1:12">
      <c r="A135" t="s">
        <v>985</v>
      </c>
      <c r="B135" t="s">
        <v>986</v>
      </c>
      <c r="C135" t="s">
        <v>987</v>
      </c>
      <c r="D135" t="s">
        <v>988</v>
      </c>
      <c r="E135" t="s">
        <v>989</v>
      </c>
      <c r="F135" t="s">
        <v>990</v>
      </c>
    </row>
    <row r="136" spans="1:12">
      <c r="A136">
        <v>10</v>
      </c>
      <c r="B136">
        <v>6</v>
      </c>
      <c r="C136">
        <v>4</v>
      </c>
      <c r="D136">
        <v>5</v>
      </c>
      <c r="E136">
        <v>3</v>
      </c>
      <c r="F136">
        <v>2</v>
      </c>
    </row>
    <row r="139" spans="1:12">
      <c r="A139" t="s">
        <v>1005</v>
      </c>
    </row>
    <row r="140" spans="1:12" ht="345.6">
      <c r="A140" s="208" t="s">
        <v>993</v>
      </c>
      <c r="B140" s="209" t="s">
        <v>994</v>
      </c>
      <c r="C140" s="209" t="s">
        <v>995</v>
      </c>
      <c r="D140" s="210" t="s">
        <v>996</v>
      </c>
      <c r="E140" s="208" t="s">
        <v>997</v>
      </c>
      <c r="F140" s="209" t="s">
        <v>998</v>
      </c>
      <c r="G140" s="209" t="s">
        <v>999</v>
      </c>
      <c r="H140" s="210" t="s">
        <v>1000</v>
      </c>
      <c r="I140" s="208" t="s">
        <v>1001</v>
      </c>
      <c r="K140" s="209" t="s">
        <v>1003</v>
      </c>
      <c r="L140" s="210" t="s">
        <v>1004</v>
      </c>
    </row>
    <row r="141" spans="1:12" ht="244.8">
      <c r="A141" s="208">
        <v>400</v>
      </c>
      <c r="B141" s="209">
        <v>200</v>
      </c>
      <c r="C141" s="209">
        <v>100</v>
      </c>
      <c r="D141" s="210">
        <v>50</v>
      </c>
      <c r="E141" s="208">
        <v>200</v>
      </c>
      <c r="F141" s="209">
        <v>100</v>
      </c>
      <c r="G141" s="209">
        <v>50</v>
      </c>
      <c r="H141" s="210">
        <v>25</v>
      </c>
      <c r="I141" s="208">
        <v>20</v>
      </c>
      <c r="J141" s="209" t="s">
        <v>1002</v>
      </c>
      <c r="K141" s="209">
        <v>10</v>
      </c>
      <c r="L141" s="210">
        <v>5</v>
      </c>
    </row>
    <row r="142" spans="1:12">
      <c r="J142" s="209">
        <v>10</v>
      </c>
    </row>
    <row r="143" spans="1:12" ht="15.6">
      <c r="A143" s="343" t="s">
        <v>1007</v>
      </c>
      <c r="B143" s="343"/>
      <c r="C143" s="343"/>
      <c r="D143" s="343"/>
      <c r="E143" s="343"/>
    </row>
    <row r="144" spans="1:12">
      <c r="A144" s="206" t="s">
        <v>1008</v>
      </c>
      <c r="B144" s="211" t="s">
        <v>1009</v>
      </c>
    </row>
    <row r="145" spans="1:3">
      <c r="A145" s="206">
        <v>100</v>
      </c>
      <c r="B145" s="207">
        <v>50</v>
      </c>
    </row>
    <row r="147" spans="1:3" ht="28.8">
      <c r="A147" s="185" t="s">
        <v>1011</v>
      </c>
      <c r="B147" s="186" t="s">
        <v>605</v>
      </c>
      <c r="C147" s="186" t="s">
        <v>605</v>
      </c>
    </row>
    <row r="148" spans="1:3">
      <c r="A148" s="212" t="s">
        <v>1012</v>
      </c>
      <c r="B148" s="212" t="s">
        <v>1013</v>
      </c>
    </row>
    <row r="149" spans="1:3">
      <c r="A149" s="186">
        <v>10</v>
      </c>
      <c r="B149" s="186">
        <v>5</v>
      </c>
    </row>
  </sheetData>
  <sheetProtection algorithmName="SHA-512" hashValue="2b8Ohx2eKP648w14vSKMu9h1wpfIrCrafvr6q3yYOSbkawNjd6BRJc1kDtbQceCYuan3/pMUEaEnWCpq1fInGA==" saltValue="wtNR/F0A2ENFXjPk0J/q7A==" spinCount="100000" sheet="1" objects="1" scenarios="1"/>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pageSetUpPr fitToPage="1"/>
  </sheetPr>
  <dimension ref="A1:K259"/>
  <sheetViews>
    <sheetView topLeftCell="A4" zoomScaleNormal="100" workbookViewId="0">
      <selection activeCell="C11" sqref="C11"/>
    </sheetView>
  </sheetViews>
  <sheetFormatPr defaultColWidth="9.109375" defaultRowHeight="15.6"/>
  <cols>
    <col min="1" max="1" width="5.6640625" style="60" customWidth="1"/>
    <col min="2" max="2" width="36.6640625" style="64" customWidth="1"/>
    <col min="3" max="3" width="38.44140625" style="64" customWidth="1"/>
    <col min="4" max="4" width="27.44140625" style="64"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F1" s="61"/>
      <c r="G1" s="63"/>
      <c r="H1" s="62"/>
      <c r="I1" s="289"/>
    </row>
    <row r="2" spans="1:10" s="60" customFormat="1">
      <c r="A2" s="400" t="str">
        <f>IF(ISBLANK(facultate), IF(ISBLANK(departament),"","Departament " &amp; departament), "Facultatea " &amp; facultate)</f>
        <v>Facultatea Inginerie din Hunedoara</v>
      </c>
      <c r="F2" s="61"/>
      <c r="G2" s="63"/>
      <c r="H2" s="62"/>
      <c r="I2" s="289"/>
    </row>
    <row r="3" spans="1:10" s="60" customFormat="1">
      <c r="A3" s="400" t="str">
        <f>IF(ISBLANK(departament),"","Departamentul " &amp; departament)</f>
        <v>Departamentul Inginerie și Management din Hunedoara</v>
      </c>
      <c r="F3" s="61"/>
      <c r="G3" s="63"/>
      <c r="H3" s="62"/>
      <c r="I3" s="289"/>
    </row>
    <row r="4" spans="1:10">
      <c r="A4" s="540" t="s">
        <v>906</v>
      </c>
      <c r="B4" s="540"/>
      <c r="C4" s="540"/>
      <c r="D4" s="540"/>
      <c r="E4" s="540"/>
      <c r="F4" s="540"/>
      <c r="G4" s="540"/>
      <c r="H4" s="226"/>
      <c r="I4" s="291"/>
    </row>
    <row r="5" spans="1:10" ht="15.75" customHeight="1">
      <c r="A5" s="546" t="s">
        <v>925</v>
      </c>
      <c r="B5" s="540"/>
      <c r="C5" s="540"/>
      <c r="D5" s="540"/>
      <c r="E5" s="540"/>
      <c r="F5" s="540"/>
      <c r="G5" s="540"/>
      <c r="H5" s="226"/>
    </row>
    <row r="6" spans="1:10" ht="13.5" customHeight="1">
      <c r="G6" s="369" t="str">
        <f>CONCATENATE(functie," ",nume_candidat)</f>
        <v>Profesor Socalici Ana Virginia</v>
      </c>
    </row>
    <row r="7" spans="1:10" s="33" customFormat="1" ht="15.75" customHeight="1">
      <c r="A7" s="537" t="s">
        <v>338</v>
      </c>
      <c r="B7" s="537" t="s">
        <v>0</v>
      </c>
      <c r="C7" s="537" t="s">
        <v>1</v>
      </c>
      <c r="D7" s="538" t="s">
        <v>1031</v>
      </c>
      <c r="E7" s="538" t="s">
        <v>1030</v>
      </c>
      <c r="F7" s="537" t="s">
        <v>2</v>
      </c>
      <c r="G7" s="538" t="s">
        <v>544</v>
      </c>
      <c r="H7" s="217" t="s">
        <v>4</v>
      </c>
      <c r="I7" s="544" t="s">
        <v>541</v>
      </c>
      <c r="J7" s="547" t="s">
        <v>551</v>
      </c>
    </row>
    <row r="8" spans="1:10" s="33" customFormat="1" ht="31.2">
      <c r="A8" s="537"/>
      <c r="B8" s="537"/>
      <c r="C8" s="537"/>
      <c r="D8" s="539"/>
      <c r="E8" s="539"/>
      <c r="F8" s="537"/>
      <c r="G8" s="539"/>
      <c r="H8" s="370" t="str">
        <f>CONCATENATE("ultimii                                  ",durata_evaluare," ani")</f>
        <v>ultimii                                  5 ani</v>
      </c>
      <c r="I8" s="544"/>
      <c r="J8" s="547"/>
    </row>
    <row r="9" spans="1:10" s="33" customFormat="1">
      <c r="A9" s="88"/>
      <c r="B9" s="65"/>
      <c r="C9" s="65"/>
      <c r="D9" s="65"/>
      <c r="E9" s="65"/>
      <c r="F9" s="162"/>
      <c r="G9" s="356">
        <f>SUMIF(G10:G1010,"&gt;0")</f>
        <v>1066</v>
      </c>
      <c r="H9" s="371">
        <f>SUMIF(H10:H1259,"&gt;0")</f>
        <v>19</v>
      </c>
      <c r="I9" s="298"/>
      <c r="J9" s="304"/>
    </row>
    <row r="10" spans="1:10" s="79" customFormat="1" ht="109.2">
      <c r="A10" s="37">
        <v>1</v>
      </c>
      <c r="B10" s="7" t="s">
        <v>1501</v>
      </c>
      <c r="C10" s="7" t="s">
        <v>1371</v>
      </c>
      <c r="D10" s="13" t="s">
        <v>1372</v>
      </c>
      <c r="E10" s="13" t="s">
        <v>913</v>
      </c>
      <c r="F10" s="220">
        <v>2019</v>
      </c>
      <c r="G10" s="356">
        <f>IF(OR($B10="",$C10="",$D10="",$F10&lt;an_initial,$F10&gt;an_final,$I10=FALSE),"",(HLOOKUP(E10,ii12punctaje,2,FALSE))*VLOOKUP(J10,Coef!$E$2:$F$17,2,FALSE))</f>
        <v>42</v>
      </c>
      <c r="H10" s="372">
        <f t="shared" ref="H10:H73" si="0">IF(OR($B10="",$C10="",$D10="",$F10&gt;an_final,$I10=FALSE),"",IF($F10&gt;=an_initial,1,""))</f>
        <v>1</v>
      </c>
      <c r="I10" s="373" t="b">
        <f t="shared" ref="I10:I73" si="1">IF(nume_candidat="",FALSE,ISNUMBER(SEARCH(nume_candidat,$B10)))</f>
        <v>1</v>
      </c>
      <c r="J10" s="374">
        <f t="shared" ref="J10:J41" si="2">LEN(B10)-LEN(SUBSTITUTE(B10,",",""))+1</f>
        <v>4</v>
      </c>
    </row>
    <row r="11" spans="1:10" s="33" customFormat="1" ht="109.2">
      <c r="A11" s="37">
        <v>2</v>
      </c>
      <c r="B11" s="7" t="s">
        <v>1502</v>
      </c>
      <c r="C11" s="7" t="s">
        <v>1373</v>
      </c>
      <c r="D11" s="13" t="s">
        <v>1374</v>
      </c>
      <c r="E11" s="7" t="s">
        <v>913</v>
      </c>
      <c r="F11" s="220">
        <v>2019</v>
      </c>
      <c r="G11" s="356">
        <f>IF(OR($B11="",$C11="",$D11="",$F11&lt;an_initial,$F11&gt;an_final,$I11=FALSE),"",(HLOOKUP(E11,ii12punctaje,2,FALSE))*VLOOKUP(J11,Coef!$E$2:$F$17,2,FALSE))</f>
        <v>42</v>
      </c>
      <c r="H11" s="372">
        <f t="shared" si="0"/>
        <v>1</v>
      </c>
      <c r="I11" s="373" t="b">
        <f t="shared" si="1"/>
        <v>1</v>
      </c>
      <c r="J11" s="374">
        <f t="shared" si="2"/>
        <v>4</v>
      </c>
    </row>
    <row r="12" spans="1:10" s="33" customFormat="1" ht="109.2">
      <c r="A12" s="37">
        <v>3</v>
      </c>
      <c r="B12" s="6" t="s">
        <v>1503</v>
      </c>
      <c r="C12" s="7" t="s">
        <v>1375</v>
      </c>
      <c r="D12" s="13" t="s">
        <v>1376</v>
      </c>
      <c r="E12" s="196" t="s">
        <v>913</v>
      </c>
      <c r="F12" s="220">
        <v>2019</v>
      </c>
      <c r="G12" s="356">
        <f>IF(OR($B12="",$C12="",$D12="",$F12&lt;an_initial,$F12&gt;an_final,$I12=FALSE),"",(HLOOKUP(E12,ii12punctaje,2,FALSE))*VLOOKUP(J12,Coef!$E$2:$F$17,2,FALSE))</f>
        <v>42</v>
      </c>
      <c r="H12" s="372">
        <f t="shared" si="0"/>
        <v>1</v>
      </c>
      <c r="I12" s="373" t="b">
        <f t="shared" si="1"/>
        <v>1</v>
      </c>
      <c r="J12" s="374">
        <f t="shared" si="2"/>
        <v>4</v>
      </c>
    </row>
    <row r="13" spans="1:10" s="33" customFormat="1" ht="109.2">
      <c r="A13" s="37">
        <v>4</v>
      </c>
      <c r="B13" s="6" t="s">
        <v>1504</v>
      </c>
      <c r="C13" s="6" t="s">
        <v>1377</v>
      </c>
      <c r="D13" s="13" t="s">
        <v>1378</v>
      </c>
      <c r="E13" s="6" t="s">
        <v>913</v>
      </c>
      <c r="F13" s="217">
        <v>2019</v>
      </c>
      <c r="G13" s="356">
        <f>IF(OR($B13="",$C13="",$D13="",$F13&lt;an_initial,$F13&gt;an_final,$I13=FALSE),"",(HLOOKUP(E13,ii12punctaje,2,FALSE))*VLOOKUP(J13,Coef!$E$2:$F$17,2,FALSE))</f>
        <v>42</v>
      </c>
      <c r="H13" s="372">
        <f t="shared" si="0"/>
        <v>1</v>
      </c>
      <c r="I13" s="373" t="b">
        <f t="shared" si="1"/>
        <v>1</v>
      </c>
      <c r="J13" s="374">
        <f t="shared" si="2"/>
        <v>4</v>
      </c>
    </row>
    <row r="14" spans="1:10" s="33" customFormat="1" ht="187.2">
      <c r="A14" s="37">
        <v>5</v>
      </c>
      <c r="B14" s="6" t="s">
        <v>1505</v>
      </c>
      <c r="C14" s="6" t="s">
        <v>1379</v>
      </c>
      <c r="D14" s="6" t="s">
        <v>1380</v>
      </c>
      <c r="E14" s="6" t="s">
        <v>917</v>
      </c>
      <c r="F14" s="217">
        <v>2019</v>
      </c>
      <c r="G14" s="356">
        <f>IF(OR($B14="",$C14="",$D14="",$F14&lt;an_initial,$F14&gt;an_final,$I14=FALSE),"",(HLOOKUP(E14,ii12punctaje,2,FALSE))*VLOOKUP(J14,Coef!$E$2:$F$17,2,FALSE))</f>
        <v>60</v>
      </c>
      <c r="H14" s="372">
        <f t="shared" si="0"/>
        <v>1</v>
      </c>
      <c r="I14" s="373" t="b">
        <f t="shared" si="1"/>
        <v>1</v>
      </c>
      <c r="J14" s="374">
        <f t="shared" si="2"/>
        <v>5</v>
      </c>
    </row>
    <row r="15" spans="1:10" s="33" customFormat="1" ht="187.2">
      <c r="A15" s="37">
        <v>6</v>
      </c>
      <c r="B15" s="6" t="s">
        <v>1506</v>
      </c>
      <c r="C15" s="6" t="s">
        <v>1381</v>
      </c>
      <c r="D15" s="6" t="s">
        <v>1382</v>
      </c>
      <c r="E15" s="6" t="s">
        <v>917</v>
      </c>
      <c r="F15" s="217">
        <v>2019</v>
      </c>
      <c r="G15" s="356">
        <f>IF(OR($B15="",$C15="",$D15="",$F15&lt;an_initial,$F15&gt;an_final,$I15=FALSE),"",(HLOOKUP(E15,ii12punctaje,2,FALSE))*VLOOKUP(J15,Coef!$E$2:$F$17,2,FALSE))</f>
        <v>60</v>
      </c>
      <c r="H15" s="372">
        <f t="shared" si="0"/>
        <v>1</v>
      </c>
      <c r="I15" s="373" t="b">
        <f t="shared" si="1"/>
        <v>1</v>
      </c>
      <c r="J15" s="374">
        <f t="shared" si="2"/>
        <v>5</v>
      </c>
    </row>
    <row r="16" spans="1:10" s="33" customFormat="1" ht="124.8">
      <c r="A16" s="37">
        <v>7</v>
      </c>
      <c r="B16" s="6" t="s">
        <v>1507</v>
      </c>
      <c r="C16" s="6" t="s">
        <v>1383</v>
      </c>
      <c r="D16" s="6" t="s">
        <v>1384</v>
      </c>
      <c r="E16" s="6" t="s">
        <v>913</v>
      </c>
      <c r="F16" s="217">
        <v>2018</v>
      </c>
      <c r="G16" s="356">
        <f>IF(OR($B16="",$C16="",$D16="",$F16&lt;an_initial,$F16&gt;an_final,$I16=FALSE),"",(HLOOKUP(E16,ii12punctaje,2,FALSE))*VLOOKUP(J16,Coef!$E$2:$F$17,2,FALSE))</f>
        <v>42</v>
      </c>
      <c r="H16" s="372">
        <f t="shared" si="0"/>
        <v>1</v>
      </c>
      <c r="I16" s="373" t="b">
        <f t="shared" si="1"/>
        <v>1</v>
      </c>
      <c r="J16" s="374">
        <f t="shared" si="2"/>
        <v>4</v>
      </c>
    </row>
    <row r="17" spans="1:10" s="33" customFormat="1" ht="202.8">
      <c r="A17" s="37">
        <v>8</v>
      </c>
      <c r="B17" s="6" t="s">
        <v>1508</v>
      </c>
      <c r="C17" s="6" t="s">
        <v>1385</v>
      </c>
      <c r="D17" s="6" t="s">
        <v>1386</v>
      </c>
      <c r="E17" s="6" t="s">
        <v>913</v>
      </c>
      <c r="F17" s="217">
        <v>2018</v>
      </c>
      <c r="G17" s="356">
        <f>IF(OR($B17="",$C17="",$D17="",$F17&lt;an_initial,$F17&gt;an_final,$I17=FALSE),"",(HLOOKUP(E17,ii12punctaje,2,FALSE))*VLOOKUP(J17,Coef!$E$2:$F$17,2,FALSE))</f>
        <v>42</v>
      </c>
      <c r="H17" s="372">
        <f t="shared" si="0"/>
        <v>1</v>
      </c>
      <c r="I17" s="373" t="b">
        <f t="shared" si="1"/>
        <v>1</v>
      </c>
      <c r="J17" s="374">
        <f t="shared" si="2"/>
        <v>4</v>
      </c>
    </row>
    <row r="18" spans="1:10" s="33" customFormat="1" ht="156">
      <c r="A18" s="37">
        <v>9</v>
      </c>
      <c r="B18" s="6" t="s">
        <v>1509</v>
      </c>
      <c r="C18" s="6" t="s">
        <v>1387</v>
      </c>
      <c r="D18" s="6" t="s">
        <v>1388</v>
      </c>
      <c r="E18" s="6" t="s">
        <v>917</v>
      </c>
      <c r="F18" s="217">
        <v>2017</v>
      </c>
      <c r="G18" s="356">
        <f>IF(OR($B18="",$C18="",$D18="",$F18&lt;an_initial,$F18&gt;an_final,$I18=FALSE),"",(HLOOKUP(E18,ii12punctaje,2,FALSE))*VLOOKUP(J18,Coef!$E$2:$F$17,2,FALSE))</f>
        <v>70</v>
      </c>
      <c r="H18" s="372">
        <f t="shared" si="0"/>
        <v>1</v>
      </c>
      <c r="I18" s="373" t="b">
        <f t="shared" si="1"/>
        <v>1</v>
      </c>
      <c r="J18" s="374">
        <f t="shared" si="2"/>
        <v>4</v>
      </c>
    </row>
    <row r="19" spans="1:10" s="33" customFormat="1" ht="156">
      <c r="A19" s="37">
        <v>10</v>
      </c>
      <c r="B19" s="6" t="s">
        <v>1510</v>
      </c>
      <c r="C19" s="11" t="s">
        <v>1389</v>
      </c>
      <c r="D19" s="6" t="s">
        <v>1388</v>
      </c>
      <c r="E19" s="6" t="s">
        <v>917</v>
      </c>
      <c r="F19" s="217">
        <v>2017</v>
      </c>
      <c r="G19" s="356">
        <f>IF(OR($B19="",$C19="",$D19="",$F19&lt;an_initial,$F19&gt;an_final,$I19=FALSE),"",(HLOOKUP(E19,ii12punctaje,2,FALSE))*VLOOKUP(J19,Coef!$E$2:$F$17,2,FALSE))</f>
        <v>60</v>
      </c>
      <c r="H19" s="372">
        <f t="shared" si="0"/>
        <v>1</v>
      </c>
      <c r="I19" s="373" t="b">
        <f t="shared" si="1"/>
        <v>1</v>
      </c>
      <c r="J19" s="374">
        <f t="shared" si="2"/>
        <v>5</v>
      </c>
    </row>
    <row r="20" spans="1:10" s="33" customFormat="1" ht="93.6">
      <c r="A20" s="37">
        <v>11</v>
      </c>
      <c r="B20" s="6" t="s">
        <v>1511</v>
      </c>
      <c r="C20" s="6" t="s">
        <v>1390</v>
      </c>
      <c r="D20" s="6" t="s">
        <v>1391</v>
      </c>
      <c r="E20" s="6" t="s">
        <v>917</v>
      </c>
      <c r="F20" s="217">
        <v>2016</v>
      </c>
      <c r="G20" s="356">
        <f>IF(OR($B20="",$C20="",$D20="",$F20&lt;an_initial,$F20&gt;an_final,$I20=FALSE),"",(HLOOKUP(E20,ii12punctaje,2,FALSE))*VLOOKUP(J20,Coef!$E$2:$F$17,2,FALSE))</f>
        <v>80</v>
      </c>
      <c r="H20" s="372">
        <f t="shared" si="0"/>
        <v>1</v>
      </c>
      <c r="I20" s="373" t="b">
        <f t="shared" si="1"/>
        <v>1</v>
      </c>
      <c r="J20" s="374">
        <f t="shared" si="2"/>
        <v>3</v>
      </c>
    </row>
    <row r="21" spans="1:10" s="33" customFormat="1" ht="109.2">
      <c r="A21" s="37">
        <v>12</v>
      </c>
      <c r="B21" s="6" t="s">
        <v>1512</v>
      </c>
      <c r="C21" s="380" t="s">
        <v>1392</v>
      </c>
      <c r="D21" s="6" t="s">
        <v>1393</v>
      </c>
      <c r="E21" s="6" t="s">
        <v>913</v>
      </c>
      <c r="F21" s="217">
        <v>2016</v>
      </c>
      <c r="G21" s="356">
        <f>IF(OR($B21="",$C21="",$D21="",$F21&lt;an_initial,$F21&gt;an_final,$I21=FALSE),"",(HLOOKUP(E21,ii12punctaje,2,FALSE))*VLOOKUP(J21,Coef!$E$2:$F$17,2,FALSE))</f>
        <v>42</v>
      </c>
      <c r="H21" s="372">
        <f t="shared" si="0"/>
        <v>1</v>
      </c>
      <c r="I21" s="373" t="b">
        <f t="shared" si="1"/>
        <v>1</v>
      </c>
      <c r="J21" s="374">
        <f t="shared" si="2"/>
        <v>4</v>
      </c>
    </row>
    <row r="22" spans="1:10" s="33" customFormat="1" ht="109.2">
      <c r="A22" s="37">
        <v>13</v>
      </c>
      <c r="B22" s="6" t="s">
        <v>1513</v>
      </c>
      <c r="C22" s="380" t="s">
        <v>1394</v>
      </c>
      <c r="D22" s="6" t="s">
        <v>1395</v>
      </c>
      <c r="E22" s="6" t="s">
        <v>913</v>
      </c>
      <c r="F22" s="217">
        <v>2016</v>
      </c>
      <c r="G22" s="356">
        <f>IF(OR($B22="",$C22="",$D22="",$F22&lt;an_initial,$F22&gt;an_final,$I22=FALSE),"",(HLOOKUP(E22,ii12punctaje,2,FALSE))*VLOOKUP(J22,Coef!$E$2:$F$17,2,FALSE))</f>
        <v>42</v>
      </c>
      <c r="H22" s="372">
        <f t="shared" si="0"/>
        <v>1</v>
      </c>
      <c r="I22" s="373" t="b">
        <f t="shared" si="1"/>
        <v>1</v>
      </c>
      <c r="J22" s="374">
        <f t="shared" si="2"/>
        <v>4</v>
      </c>
    </row>
    <row r="23" spans="1:10" s="33" customFormat="1" ht="124.8">
      <c r="A23" s="37">
        <v>14</v>
      </c>
      <c r="B23" s="6" t="s">
        <v>1514</v>
      </c>
      <c r="C23" s="6" t="s">
        <v>1396</v>
      </c>
      <c r="D23" s="6" t="s">
        <v>1397</v>
      </c>
      <c r="E23" s="6" t="s">
        <v>917</v>
      </c>
      <c r="F23" s="217">
        <v>2016</v>
      </c>
      <c r="G23" s="356">
        <f>IF(OR($B23="",$C23="",$D23="",$F23&lt;an_initial,$F23&gt;an_final,$I23=FALSE),"",(HLOOKUP(E23,ii12punctaje,2,FALSE))*VLOOKUP(J23,Coef!$E$2:$F$17,2,FALSE))</f>
        <v>60</v>
      </c>
      <c r="H23" s="372">
        <f t="shared" si="0"/>
        <v>1</v>
      </c>
      <c r="I23" s="373" t="b">
        <f t="shared" si="1"/>
        <v>1</v>
      </c>
      <c r="J23" s="374">
        <f t="shared" si="2"/>
        <v>5</v>
      </c>
    </row>
    <row r="24" spans="1:10" s="33" customFormat="1" ht="124.8">
      <c r="A24" s="37">
        <v>15</v>
      </c>
      <c r="B24" s="6" t="s">
        <v>1515</v>
      </c>
      <c r="C24" s="6" t="s">
        <v>1398</v>
      </c>
      <c r="D24" s="6" t="s">
        <v>1399</v>
      </c>
      <c r="E24" s="6" t="s">
        <v>917</v>
      </c>
      <c r="F24" s="217">
        <v>2016</v>
      </c>
      <c r="G24" s="356">
        <f>IF(OR($B24="",$C24="",$D24="",$F24&lt;an_initial,$F24&gt;an_final,$I24=FALSE),"",(HLOOKUP(E24,ii12punctaje,2,FALSE))*VLOOKUP(J24,Coef!$E$2:$F$17,2,FALSE))</f>
        <v>60</v>
      </c>
      <c r="H24" s="372">
        <f t="shared" si="0"/>
        <v>1</v>
      </c>
      <c r="I24" s="373" t="b">
        <f t="shared" si="1"/>
        <v>1</v>
      </c>
      <c r="J24" s="374">
        <f t="shared" si="2"/>
        <v>5</v>
      </c>
    </row>
    <row r="25" spans="1:10" s="33" customFormat="1" ht="124.8">
      <c r="A25" s="37">
        <v>16</v>
      </c>
      <c r="B25" s="6" t="s">
        <v>1516</v>
      </c>
      <c r="C25" s="6" t="s">
        <v>1400</v>
      </c>
      <c r="D25" s="6" t="s">
        <v>1401</v>
      </c>
      <c r="E25" s="6" t="s">
        <v>917</v>
      </c>
      <c r="F25" s="217">
        <v>2016</v>
      </c>
      <c r="G25" s="356">
        <f>IF(OR($B25="",$C25="",$D25="",$F25&lt;an_initial,$F25&gt;an_final,$I25=FALSE),"",(HLOOKUP(E25,ii12punctaje,2,FALSE))*VLOOKUP(J25,Coef!$E$2:$F$17,2,FALSE))</f>
        <v>70</v>
      </c>
      <c r="H25" s="372">
        <f t="shared" si="0"/>
        <v>1</v>
      </c>
      <c r="I25" s="373" t="b">
        <f t="shared" si="1"/>
        <v>1</v>
      </c>
      <c r="J25" s="374">
        <f t="shared" si="2"/>
        <v>4</v>
      </c>
    </row>
    <row r="26" spans="1:10" s="33" customFormat="1" ht="124.8">
      <c r="A26" s="37">
        <v>17</v>
      </c>
      <c r="B26" s="6" t="s">
        <v>1517</v>
      </c>
      <c r="C26" s="6" t="s">
        <v>1402</v>
      </c>
      <c r="D26" s="6" t="s">
        <v>1403</v>
      </c>
      <c r="E26" s="6" t="s">
        <v>917</v>
      </c>
      <c r="F26" s="217">
        <v>2016</v>
      </c>
      <c r="G26" s="356">
        <f>IF(OR($B26="",$C26="",$D26="",$F26&lt;an_initial,$F26&gt;an_final,$I26=FALSE),"",(HLOOKUP(E26,ii12punctaje,2,FALSE))*VLOOKUP(J26,Coef!$E$2:$F$17,2,FALSE))</f>
        <v>70</v>
      </c>
      <c r="H26" s="372">
        <f t="shared" si="0"/>
        <v>1</v>
      </c>
      <c r="I26" s="373" t="b">
        <f t="shared" si="1"/>
        <v>1</v>
      </c>
      <c r="J26" s="374">
        <f t="shared" si="2"/>
        <v>4</v>
      </c>
    </row>
    <row r="27" spans="1:10" s="33" customFormat="1" ht="109.2">
      <c r="A27" s="37">
        <v>18</v>
      </c>
      <c r="B27" s="6" t="s">
        <v>1518</v>
      </c>
      <c r="C27" s="11" t="s">
        <v>1404</v>
      </c>
      <c r="D27" s="6" t="s">
        <v>1405</v>
      </c>
      <c r="E27" s="6" t="s">
        <v>917</v>
      </c>
      <c r="F27" s="217">
        <v>2015</v>
      </c>
      <c r="G27" s="356">
        <f>IF(OR($B27="",$C27="",$D27="",$F27&lt;an_initial,$F27&gt;an_final,$I27=FALSE),"",(HLOOKUP(E27,ii12punctaje,2,FALSE))*VLOOKUP(J27,Coef!$E$2:$F$17,2,FALSE))</f>
        <v>70</v>
      </c>
      <c r="H27" s="372">
        <f t="shared" si="0"/>
        <v>1</v>
      </c>
      <c r="I27" s="373" t="b">
        <f t="shared" si="1"/>
        <v>1</v>
      </c>
      <c r="J27" s="374">
        <f t="shared" si="2"/>
        <v>4</v>
      </c>
    </row>
    <row r="28" spans="1:10" s="33" customFormat="1" ht="109.2">
      <c r="A28" s="37">
        <v>19</v>
      </c>
      <c r="B28" s="6" t="s">
        <v>1519</v>
      </c>
      <c r="C28" s="6" t="s">
        <v>1406</v>
      </c>
      <c r="D28" s="6" t="s">
        <v>1407</v>
      </c>
      <c r="E28" s="6" t="s">
        <v>917</v>
      </c>
      <c r="F28" s="217">
        <v>2015</v>
      </c>
      <c r="G28" s="356">
        <f>IF(OR($B28="",$C28="",$D28="",$F28&lt;an_initial,$F28&gt;an_final,$I28=FALSE),"",(HLOOKUP(E28,ii12punctaje,2,FALSE))*VLOOKUP(J28,Coef!$E$2:$F$17,2,FALSE))</f>
        <v>70</v>
      </c>
      <c r="H28" s="372">
        <f t="shared" si="0"/>
        <v>1</v>
      </c>
      <c r="I28" s="373" t="b">
        <f t="shared" si="1"/>
        <v>1</v>
      </c>
      <c r="J28" s="374">
        <f t="shared" si="2"/>
        <v>4</v>
      </c>
    </row>
    <row r="29" spans="1:10" s="33" customFormat="1">
      <c r="A29" s="37">
        <v>20</v>
      </c>
      <c r="B29" s="6"/>
      <c r="C29" s="6"/>
      <c r="D29" s="6"/>
      <c r="E29" s="6"/>
      <c r="F29" s="217"/>
      <c r="G29" s="356" t="str">
        <f>IF(OR($B29="",$C29="",$D29="",$F29&lt;an_initial,$F29&gt;an_final,$I29=FALSE),"",(HLOOKUP(E29,ii12punctaje,2,FALSE))*VLOOKUP(J29,Coef!$E$2:$F$17,2,FALSE))</f>
        <v/>
      </c>
      <c r="H29" s="372" t="str">
        <f t="shared" si="0"/>
        <v/>
      </c>
      <c r="I29" s="373" t="b">
        <f t="shared" si="1"/>
        <v>0</v>
      </c>
      <c r="J29" s="374">
        <f t="shared" si="2"/>
        <v>1</v>
      </c>
    </row>
    <row r="30" spans="1:10" s="33" customFormat="1">
      <c r="A30" s="37">
        <v>21</v>
      </c>
      <c r="B30" s="6"/>
      <c r="C30" s="6"/>
      <c r="D30" s="6"/>
      <c r="E30" s="6"/>
      <c r="F30" s="217"/>
      <c r="G30" s="356" t="str">
        <f>IF(OR($B30="",$C30="",$D30="",$F30&lt;an_initial,$F30&gt;an_final,$I30=FALSE),"",(HLOOKUP(E30,ii12punctaje,2,FALSE))*VLOOKUP(J30,Coef!$E$2:$F$17,2,FALSE))</f>
        <v/>
      </c>
      <c r="H30" s="372" t="str">
        <f t="shared" si="0"/>
        <v/>
      </c>
      <c r="I30" s="373" t="b">
        <f t="shared" si="1"/>
        <v>0</v>
      </c>
      <c r="J30" s="374">
        <f t="shared" si="2"/>
        <v>1</v>
      </c>
    </row>
    <row r="31" spans="1:10" s="33" customFormat="1">
      <c r="A31" s="37">
        <v>22</v>
      </c>
      <c r="B31" s="6"/>
      <c r="C31" s="6"/>
      <c r="D31" s="6"/>
      <c r="E31" s="6"/>
      <c r="F31" s="217"/>
      <c r="G31" s="356" t="str">
        <f>IF(OR($B31="",$C31="",$D31="",$F31&lt;an_initial,$F31&gt;an_final,$I31=FALSE),"",(HLOOKUP(E31,ii12punctaje,2,FALSE))*VLOOKUP(J31,Coef!$E$2:$F$17,2,FALSE))</f>
        <v/>
      </c>
      <c r="H31" s="372" t="str">
        <f t="shared" si="0"/>
        <v/>
      </c>
      <c r="I31" s="373" t="b">
        <f t="shared" si="1"/>
        <v>0</v>
      </c>
      <c r="J31" s="374">
        <f t="shared" si="2"/>
        <v>1</v>
      </c>
    </row>
    <row r="32" spans="1:10" s="33" customFormat="1">
      <c r="A32" s="37">
        <v>23</v>
      </c>
      <c r="B32" s="6"/>
      <c r="C32" s="6"/>
      <c r="D32" s="6"/>
      <c r="E32" s="6"/>
      <c r="F32" s="217"/>
      <c r="G32" s="356" t="str">
        <f>IF(OR($B32="",$C32="",$D32="",$F32&lt;an_initial,$F32&gt;an_final,$I32=FALSE),"",(HLOOKUP(E32,ii12punctaje,2,FALSE))*VLOOKUP(J32,Coef!$E$2:$F$17,2,FALSE))</f>
        <v/>
      </c>
      <c r="H32" s="372" t="str">
        <f t="shared" si="0"/>
        <v/>
      </c>
      <c r="I32" s="373" t="b">
        <f t="shared" si="1"/>
        <v>0</v>
      </c>
      <c r="J32" s="374">
        <f t="shared" si="2"/>
        <v>1</v>
      </c>
    </row>
    <row r="33" spans="1:10" s="33" customFormat="1">
      <c r="A33" s="37">
        <v>24</v>
      </c>
      <c r="B33" s="6"/>
      <c r="C33" s="6"/>
      <c r="D33" s="6"/>
      <c r="E33" s="6"/>
      <c r="F33" s="217"/>
      <c r="G33" s="356" t="str">
        <f>IF(OR($B33="",$C33="",$D33="",$F33&lt;an_initial,$F33&gt;an_final,$I33=FALSE),"",(HLOOKUP(E33,ii12punctaje,2,FALSE))*VLOOKUP(J33,Coef!$E$2:$F$17,2,FALSE))</f>
        <v/>
      </c>
      <c r="H33" s="372" t="str">
        <f t="shared" si="0"/>
        <v/>
      </c>
      <c r="I33" s="373" t="b">
        <f t="shared" si="1"/>
        <v>0</v>
      </c>
      <c r="J33" s="374">
        <f t="shared" si="2"/>
        <v>1</v>
      </c>
    </row>
    <row r="34" spans="1:10" s="33" customFormat="1">
      <c r="A34" s="37">
        <v>25</v>
      </c>
      <c r="B34" s="6"/>
      <c r="C34" s="6"/>
      <c r="D34" s="6"/>
      <c r="E34" s="6"/>
      <c r="F34" s="217"/>
      <c r="G34" s="356" t="str">
        <f>IF(OR($B34="",$C34="",$D34="",$F34&lt;an_initial,$F34&gt;an_final,$I34=FALSE),"",(HLOOKUP(E34,ii12punctaje,2,FALSE))*VLOOKUP(J34,Coef!$E$2:$F$17,2,FALSE))</f>
        <v/>
      </c>
      <c r="H34" s="372" t="str">
        <f t="shared" si="0"/>
        <v/>
      </c>
      <c r="I34" s="373" t="b">
        <f t="shared" si="1"/>
        <v>0</v>
      </c>
      <c r="J34" s="374">
        <f t="shared" si="2"/>
        <v>1</v>
      </c>
    </row>
    <row r="35" spans="1:10" s="33" customFormat="1">
      <c r="A35" s="37">
        <v>26</v>
      </c>
      <c r="B35" s="6"/>
      <c r="C35" s="6"/>
      <c r="D35" s="6"/>
      <c r="E35" s="6"/>
      <c r="F35" s="217"/>
      <c r="G35" s="356" t="str">
        <f>IF(OR($B35="",$C35="",$D35="",$F35&lt;an_initial,$F35&gt;an_final,$I35=FALSE),"",(HLOOKUP(E35,ii12punctaje,2,FALSE))*VLOOKUP(J35,Coef!$E$2:$F$17,2,FALSE))</f>
        <v/>
      </c>
      <c r="H35" s="372" t="str">
        <f t="shared" si="0"/>
        <v/>
      </c>
      <c r="I35" s="373" t="b">
        <f t="shared" si="1"/>
        <v>0</v>
      </c>
      <c r="J35" s="374">
        <f t="shared" si="2"/>
        <v>1</v>
      </c>
    </row>
    <row r="36" spans="1:10" s="33" customFormat="1">
      <c r="A36" s="37">
        <v>27</v>
      </c>
      <c r="B36" s="6"/>
      <c r="C36" s="6"/>
      <c r="D36" s="6"/>
      <c r="E36" s="6"/>
      <c r="F36" s="217"/>
      <c r="G36" s="356" t="str">
        <f>IF(OR($B36="",$C36="",$D36="",$F36&lt;an_initial,$F36&gt;an_final,$I36=FALSE),"",(HLOOKUP(E36,ii12punctaje,2,FALSE))*VLOOKUP(J36,Coef!$E$2:$F$17,2,FALSE))</f>
        <v/>
      </c>
      <c r="H36" s="372" t="str">
        <f t="shared" si="0"/>
        <v/>
      </c>
      <c r="I36" s="373" t="b">
        <f t="shared" si="1"/>
        <v>0</v>
      </c>
      <c r="J36" s="374">
        <f t="shared" si="2"/>
        <v>1</v>
      </c>
    </row>
    <row r="37" spans="1:10" s="33" customFormat="1">
      <c r="A37" s="37">
        <v>28</v>
      </c>
      <c r="B37" s="6"/>
      <c r="C37" s="6"/>
      <c r="D37" s="6"/>
      <c r="E37" s="6"/>
      <c r="F37" s="217"/>
      <c r="G37" s="356" t="str">
        <f>IF(OR($B37="",$C37="",$D37="",$F37&lt;an_initial,$F37&gt;an_final,$I37=FALSE),"",(HLOOKUP(E37,ii12punctaje,2,FALSE))*VLOOKUP(J37,Coef!$E$2:$F$17,2,FALSE))</f>
        <v/>
      </c>
      <c r="H37" s="372" t="str">
        <f t="shared" si="0"/>
        <v/>
      </c>
      <c r="I37" s="373" t="b">
        <f t="shared" si="1"/>
        <v>0</v>
      </c>
      <c r="J37" s="374">
        <f t="shared" si="2"/>
        <v>1</v>
      </c>
    </row>
    <row r="38" spans="1:10" s="33" customFormat="1">
      <c r="A38" s="37">
        <v>29</v>
      </c>
      <c r="B38" s="6"/>
      <c r="C38" s="6"/>
      <c r="D38" s="6"/>
      <c r="E38" s="6"/>
      <c r="F38" s="217"/>
      <c r="G38" s="356" t="str">
        <f>IF(OR($B38="",$C38="",$D38="",$F38&lt;an_initial,$F38&gt;an_final,$I38=FALSE),"",(HLOOKUP(E38,ii12punctaje,2,FALSE))*VLOOKUP(J38,Coef!$E$2:$F$17,2,FALSE))</f>
        <v/>
      </c>
      <c r="H38" s="372" t="str">
        <f t="shared" si="0"/>
        <v/>
      </c>
      <c r="I38" s="373" t="b">
        <f t="shared" si="1"/>
        <v>0</v>
      </c>
      <c r="J38" s="374">
        <f t="shared" si="2"/>
        <v>1</v>
      </c>
    </row>
    <row r="39" spans="1:10" s="33" customFormat="1">
      <c r="A39" s="37">
        <v>30</v>
      </c>
      <c r="B39" s="6"/>
      <c r="C39" s="6"/>
      <c r="D39" s="6"/>
      <c r="E39" s="6"/>
      <c r="F39" s="217"/>
      <c r="G39" s="356" t="str">
        <f>IF(OR($B39="",$C39="",$D39="",$F39&lt;an_initial,$F39&gt;an_final,$I39=FALSE),"",(HLOOKUP(E39,ii12punctaje,2,FALSE))*VLOOKUP(J39,Coef!$E$2:$F$17,2,FALSE))</f>
        <v/>
      </c>
      <c r="H39" s="372" t="str">
        <f t="shared" si="0"/>
        <v/>
      </c>
      <c r="I39" s="373" t="b">
        <f t="shared" si="1"/>
        <v>0</v>
      </c>
      <c r="J39" s="374">
        <f t="shared" si="2"/>
        <v>1</v>
      </c>
    </row>
    <row r="40" spans="1:10" s="33" customFormat="1">
      <c r="A40" s="37">
        <v>31</v>
      </c>
      <c r="B40" s="6"/>
      <c r="C40" s="6"/>
      <c r="D40" s="6"/>
      <c r="E40" s="6"/>
      <c r="F40" s="217"/>
      <c r="G40" s="356" t="str">
        <f>IF(OR($B40="",$C40="",$D40="",$F40&lt;an_initial,$F40&gt;an_final,$I40=FALSE),"",(HLOOKUP(E40,ii12punctaje,2,FALSE))*VLOOKUP(J40,Coef!$E$2:$F$17,2,FALSE))</f>
        <v/>
      </c>
      <c r="H40" s="372" t="str">
        <f t="shared" si="0"/>
        <v/>
      </c>
      <c r="I40" s="373" t="b">
        <f t="shared" si="1"/>
        <v>0</v>
      </c>
      <c r="J40" s="374">
        <f t="shared" si="2"/>
        <v>1</v>
      </c>
    </row>
    <row r="41" spans="1:10" s="33" customFormat="1">
      <c r="A41" s="37">
        <v>32</v>
      </c>
      <c r="B41" s="6"/>
      <c r="C41" s="6"/>
      <c r="D41" s="6"/>
      <c r="E41" s="6"/>
      <c r="F41" s="217"/>
      <c r="G41" s="356" t="str">
        <f>IF(OR($B41="",$C41="",$D41="",$F41&lt;an_initial,$F41&gt;an_final,$I41=FALSE),"",(HLOOKUP(E41,ii12punctaje,2,FALSE))*VLOOKUP(J41,Coef!$E$2:$F$17,2,FALSE))</f>
        <v/>
      </c>
      <c r="H41" s="372" t="str">
        <f t="shared" si="0"/>
        <v/>
      </c>
      <c r="I41" s="373" t="b">
        <f t="shared" si="1"/>
        <v>0</v>
      </c>
      <c r="J41" s="374">
        <f t="shared" si="2"/>
        <v>1</v>
      </c>
    </row>
    <row r="42" spans="1:10" s="33" customFormat="1">
      <c r="A42" s="37">
        <v>33</v>
      </c>
      <c r="B42" s="6"/>
      <c r="C42" s="6"/>
      <c r="D42" s="6"/>
      <c r="E42" s="6"/>
      <c r="F42" s="217"/>
      <c r="G42" s="356" t="str">
        <f>IF(OR($B42="",$C42="",$D42="",$F42&lt;an_initial,$F42&gt;an_final,$I42=FALSE),"",(HLOOKUP(E42,ii12punctaje,2,FALSE))*VLOOKUP(J42,Coef!$E$2:$F$17,2,FALSE))</f>
        <v/>
      </c>
      <c r="H42" s="372" t="str">
        <f t="shared" si="0"/>
        <v/>
      </c>
      <c r="I42" s="373" t="b">
        <f t="shared" si="1"/>
        <v>0</v>
      </c>
      <c r="J42" s="374">
        <f t="shared" ref="J42:J73" si="3">LEN(B42)-LEN(SUBSTITUTE(B42,",",""))+1</f>
        <v>1</v>
      </c>
    </row>
    <row r="43" spans="1:10" s="33" customFormat="1">
      <c r="A43" s="37">
        <v>34</v>
      </c>
      <c r="B43" s="6"/>
      <c r="C43" s="6"/>
      <c r="D43" s="6"/>
      <c r="E43" s="6"/>
      <c r="F43" s="217"/>
      <c r="G43" s="356" t="str">
        <f>IF(OR($B43="",$C43="",$D43="",$F43&lt;an_initial,$F43&gt;an_final,$I43=FALSE),"",(HLOOKUP(E43,ii12punctaje,2,FALSE))*VLOOKUP(J43,Coef!$E$2:$F$17,2,FALSE))</f>
        <v/>
      </c>
      <c r="H43" s="372" t="str">
        <f t="shared" si="0"/>
        <v/>
      </c>
      <c r="I43" s="373" t="b">
        <f t="shared" si="1"/>
        <v>0</v>
      </c>
      <c r="J43" s="374">
        <f t="shared" si="3"/>
        <v>1</v>
      </c>
    </row>
    <row r="44" spans="1:10" s="33" customFormat="1">
      <c r="A44" s="37">
        <v>35</v>
      </c>
      <c r="B44" s="6"/>
      <c r="C44" s="6"/>
      <c r="D44" s="6"/>
      <c r="E44" s="6"/>
      <c r="F44" s="217"/>
      <c r="G44" s="356" t="str">
        <f>IF(OR($B44="",$C44="",$D44="",$F44&lt;an_initial,$F44&gt;an_final,$I44=FALSE),"",(HLOOKUP(E44,ii12punctaje,2,FALSE))*VLOOKUP(J44,Coef!$E$2:$F$17,2,FALSE))</f>
        <v/>
      </c>
      <c r="H44" s="372" t="str">
        <f t="shared" si="0"/>
        <v/>
      </c>
      <c r="I44" s="373" t="b">
        <f t="shared" si="1"/>
        <v>0</v>
      </c>
      <c r="J44" s="374">
        <f t="shared" si="3"/>
        <v>1</v>
      </c>
    </row>
    <row r="45" spans="1:10" s="33" customFormat="1">
      <c r="A45" s="37">
        <v>36</v>
      </c>
      <c r="B45" s="6"/>
      <c r="C45" s="6"/>
      <c r="D45" s="6"/>
      <c r="E45" s="6"/>
      <c r="F45" s="217"/>
      <c r="G45" s="356" t="str">
        <f>IF(OR($B45="",$C45="",$D45="",$F45&lt;an_initial,$F45&gt;an_final,$I45=FALSE),"",(HLOOKUP(E45,ii12punctaje,2,FALSE))*VLOOKUP(J45,Coef!$E$2:$F$17,2,FALSE))</f>
        <v/>
      </c>
      <c r="H45" s="372" t="str">
        <f t="shared" si="0"/>
        <v/>
      </c>
      <c r="I45" s="373" t="b">
        <f t="shared" si="1"/>
        <v>0</v>
      </c>
      <c r="J45" s="374">
        <f t="shared" si="3"/>
        <v>1</v>
      </c>
    </row>
    <row r="46" spans="1:10" s="33" customFormat="1">
      <c r="A46" s="37">
        <v>37</v>
      </c>
      <c r="B46" s="6"/>
      <c r="C46" s="6"/>
      <c r="D46" s="6"/>
      <c r="E46" s="6"/>
      <c r="F46" s="217"/>
      <c r="G46" s="356" t="str">
        <f>IF(OR($B46="",$C46="",$D46="",$F46&lt;an_initial,$F46&gt;an_final,$I46=FALSE),"",(HLOOKUP(E46,ii12punctaje,2,FALSE))*VLOOKUP(J46,Coef!$E$2:$F$17,2,FALSE))</f>
        <v/>
      </c>
      <c r="H46" s="372" t="str">
        <f t="shared" si="0"/>
        <v/>
      </c>
      <c r="I46" s="373" t="b">
        <f t="shared" si="1"/>
        <v>0</v>
      </c>
      <c r="J46" s="374">
        <f t="shared" si="3"/>
        <v>1</v>
      </c>
    </row>
    <row r="47" spans="1:10" s="33" customFormat="1">
      <c r="A47" s="37">
        <v>38</v>
      </c>
      <c r="B47" s="6"/>
      <c r="C47" s="6"/>
      <c r="D47" s="6"/>
      <c r="E47" s="6"/>
      <c r="F47" s="217"/>
      <c r="G47" s="356" t="str">
        <f>IF(OR($B47="",$C47="",$D47="",$F47&lt;an_initial,$F47&gt;an_final,$I47=FALSE),"",(HLOOKUP(E47,ii12punctaje,2,FALSE))*VLOOKUP(J47,Coef!$E$2:$F$17,2,FALSE))</f>
        <v/>
      </c>
      <c r="H47" s="372" t="str">
        <f t="shared" si="0"/>
        <v/>
      </c>
      <c r="I47" s="373" t="b">
        <f t="shared" si="1"/>
        <v>0</v>
      </c>
      <c r="J47" s="374">
        <f t="shared" si="3"/>
        <v>1</v>
      </c>
    </row>
    <row r="48" spans="1:10" s="33" customFormat="1">
      <c r="A48" s="37">
        <v>39</v>
      </c>
      <c r="B48" s="6"/>
      <c r="C48" s="6"/>
      <c r="D48" s="6"/>
      <c r="E48" s="6"/>
      <c r="F48" s="217"/>
      <c r="G48" s="356" t="str">
        <f>IF(OR($B48="",$C48="",$D48="",$F48&lt;an_initial,$F48&gt;an_final,$I48=FALSE),"",(HLOOKUP(E48,ii12punctaje,2,FALSE))*VLOOKUP(J48,Coef!$E$2:$F$17,2,FALSE))</f>
        <v/>
      </c>
      <c r="H48" s="372" t="str">
        <f t="shared" si="0"/>
        <v/>
      </c>
      <c r="I48" s="373" t="b">
        <f t="shared" si="1"/>
        <v>0</v>
      </c>
      <c r="J48" s="374">
        <f t="shared" si="3"/>
        <v>1</v>
      </c>
    </row>
    <row r="49" spans="1:10" s="33" customFormat="1">
      <c r="A49" s="37">
        <v>40</v>
      </c>
      <c r="B49" s="6"/>
      <c r="C49" s="6"/>
      <c r="D49" s="6"/>
      <c r="E49" s="6"/>
      <c r="F49" s="217"/>
      <c r="G49" s="356" t="str">
        <f>IF(OR($B49="",$C49="",$D49="",$F49&lt;an_initial,$F49&gt;an_final,$I49=FALSE),"",(HLOOKUP(E49,ii12punctaje,2,FALSE))*VLOOKUP(J49,Coef!$E$2:$F$17,2,FALSE))</f>
        <v/>
      </c>
      <c r="H49" s="372" t="str">
        <f t="shared" si="0"/>
        <v/>
      </c>
      <c r="I49" s="373" t="b">
        <f t="shared" si="1"/>
        <v>0</v>
      </c>
      <c r="J49" s="374">
        <f t="shared" si="3"/>
        <v>1</v>
      </c>
    </row>
    <row r="50" spans="1:10" s="33" customFormat="1">
      <c r="A50" s="37">
        <v>41</v>
      </c>
      <c r="B50" s="6"/>
      <c r="C50" s="6"/>
      <c r="D50" s="6"/>
      <c r="E50" s="6"/>
      <c r="F50" s="217"/>
      <c r="G50" s="356" t="str">
        <f>IF(OR($B50="",$C50="",$D50="",$F50&lt;an_initial,$F50&gt;an_final,$I50=FALSE),"",(HLOOKUP(E50,ii12punctaje,2,FALSE))*VLOOKUP(J50,Coef!$E$2:$F$17,2,FALSE))</f>
        <v/>
      </c>
      <c r="H50" s="372" t="str">
        <f t="shared" si="0"/>
        <v/>
      </c>
      <c r="I50" s="373" t="b">
        <f t="shared" si="1"/>
        <v>0</v>
      </c>
      <c r="J50" s="374">
        <f t="shared" si="3"/>
        <v>1</v>
      </c>
    </row>
    <row r="51" spans="1:10" s="33" customFormat="1">
      <c r="A51" s="37">
        <v>42</v>
      </c>
      <c r="B51" s="6"/>
      <c r="C51" s="6"/>
      <c r="D51" s="6"/>
      <c r="E51" s="6"/>
      <c r="F51" s="217"/>
      <c r="G51" s="356" t="str">
        <f>IF(OR($B51="",$C51="",$D51="",$F51&lt;an_initial,$F51&gt;an_final,$I51=FALSE),"",(HLOOKUP(E51,ii12punctaje,2,FALSE))*VLOOKUP(J51,Coef!$E$2:$F$17,2,FALSE))</f>
        <v/>
      </c>
      <c r="H51" s="372" t="str">
        <f t="shared" si="0"/>
        <v/>
      </c>
      <c r="I51" s="373" t="b">
        <f t="shared" si="1"/>
        <v>0</v>
      </c>
      <c r="J51" s="374">
        <f t="shared" si="3"/>
        <v>1</v>
      </c>
    </row>
    <row r="52" spans="1:10" s="33" customFormat="1">
      <c r="A52" s="37">
        <v>43</v>
      </c>
      <c r="B52" s="6"/>
      <c r="C52" s="6"/>
      <c r="D52" s="6"/>
      <c r="E52" s="6"/>
      <c r="F52" s="217"/>
      <c r="G52" s="356" t="str">
        <f>IF(OR($B52="",$C52="",$D52="",$F52&lt;an_initial,$F52&gt;an_final,$I52=FALSE),"",(HLOOKUP(E52,ii12punctaje,2,FALSE))*VLOOKUP(J52,Coef!$E$2:$F$17,2,FALSE))</f>
        <v/>
      </c>
      <c r="H52" s="372" t="str">
        <f t="shared" si="0"/>
        <v/>
      </c>
      <c r="I52" s="373" t="b">
        <f t="shared" si="1"/>
        <v>0</v>
      </c>
      <c r="J52" s="374">
        <f t="shared" si="3"/>
        <v>1</v>
      </c>
    </row>
    <row r="53" spans="1:10" s="33" customFormat="1">
      <c r="A53" s="37">
        <v>44</v>
      </c>
      <c r="B53" s="6"/>
      <c r="C53" s="6"/>
      <c r="D53" s="6"/>
      <c r="E53" s="6"/>
      <c r="F53" s="217"/>
      <c r="G53" s="356" t="str">
        <f>IF(OR($B53="",$C53="",$D53="",$F53&lt;an_initial,$F53&gt;an_final,$I53=FALSE),"",(HLOOKUP(E53,ii12punctaje,2,FALSE))*VLOOKUP(J53,Coef!$E$2:$F$17,2,FALSE))</f>
        <v/>
      </c>
      <c r="H53" s="372" t="str">
        <f t="shared" si="0"/>
        <v/>
      </c>
      <c r="I53" s="373" t="b">
        <f t="shared" si="1"/>
        <v>0</v>
      </c>
      <c r="J53" s="374">
        <f t="shared" si="3"/>
        <v>1</v>
      </c>
    </row>
    <row r="54" spans="1:10" s="33" customFormat="1">
      <c r="A54" s="37">
        <v>45</v>
      </c>
      <c r="B54" s="6"/>
      <c r="C54" s="6"/>
      <c r="D54" s="6"/>
      <c r="E54" s="6"/>
      <c r="F54" s="217"/>
      <c r="G54" s="356" t="str">
        <f>IF(OR($B54="",$C54="",$D54="",$F54&lt;an_initial,$F54&gt;an_final,$I54=FALSE),"",(HLOOKUP(E54,ii12punctaje,2,FALSE))*VLOOKUP(J54,Coef!$E$2:$F$17,2,FALSE))</f>
        <v/>
      </c>
      <c r="H54" s="372" t="str">
        <f t="shared" si="0"/>
        <v/>
      </c>
      <c r="I54" s="373" t="b">
        <f t="shared" si="1"/>
        <v>0</v>
      </c>
      <c r="J54" s="374">
        <f t="shared" si="3"/>
        <v>1</v>
      </c>
    </row>
    <row r="55" spans="1:10" s="33" customFormat="1">
      <c r="A55" s="37">
        <v>46</v>
      </c>
      <c r="B55" s="6"/>
      <c r="C55" s="6"/>
      <c r="D55" s="6"/>
      <c r="E55" s="6"/>
      <c r="F55" s="217"/>
      <c r="G55" s="356" t="str">
        <f>IF(OR($B55="",$C55="",$D55="",$F55&lt;an_initial,$F55&gt;an_final,$I55=FALSE),"",(HLOOKUP(E55,ii12punctaje,2,FALSE))*VLOOKUP(J55,Coef!$E$2:$F$17,2,FALSE))</f>
        <v/>
      </c>
      <c r="H55" s="372" t="str">
        <f t="shared" si="0"/>
        <v/>
      </c>
      <c r="I55" s="373" t="b">
        <f t="shared" si="1"/>
        <v>0</v>
      </c>
      <c r="J55" s="374">
        <f t="shared" si="3"/>
        <v>1</v>
      </c>
    </row>
    <row r="56" spans="1:10" s="33" customFormat="1">
      <c r="A56" s="37">
        <v>47</v>
      </c>
      <c r="B56" s="6"/>
      <c r="C56" s="6"/>
      <c r="D56" s="6"/>
      <c r="E56" s="6"/>
      <c r="F56" s="217"/>
      <c r="G56" s="356" t="str">
        <f>IF(OR($B56="",$C56="",$D56="",$F56&lt;an_initial,$F56&gt;an_final,$I56=FALSE),"",(HLOOKUP(E56,ii12punctaje,2,FALSE))*VLOOKUP(J56,Coef!$E$2:$F$17,2,FALSE))</f>
        <v/>
      </c>
      <c r="H56" s="372" t="str">
        <f t="shared" si="0"/>
        <v/>
      </c>
      <c r="I56" s="373" t="b">
        <f t="shared" si="1"/>
        <v>0</v>
      </c>
      <c r="J56" s="374">
        <f t="shared" si="3"/>
        <v>1</v>
      </c>
    </row>
    <row r="57" spans="1:10" s="33" customFormat="1">
      <c r="A57" s="37">
        <v>48</v>
      </c>
      <c r="B57" s="6"/>
      <c r="C57" s="6"/>
      <c r="D57" s="6"/>
      <c r="E57" s="6"/>
      <c r="F57" s="217"/>
      <c r="G57" s="356" t="str">
        <f>IF(OR($B57="",$C57="",$D57="",$F57&lt;an_initial,$F57&gt;an_final,$I57=FALSE),"",(HLOOKUP(E57,ii12punctaje,2,FALSE))*VLOOKUP(J57,Coef!$E$2:$F$17,2,FALSE))</f>
        <v/>
      </c>
      <c r="H57" s="372" t="str">
        <f t="shared" si="0"/>
        <v/>
      </c>
      <c r="I57" s="373" t="b">
        <f t="shared" si="1"/>
        <v>0</v>
      </c>
      <c r="J57" s="374">
        <f t="shared" si="3"/>
        <v>1</v>
      </c>
    </row>
    <row r="58" spans="1:10" s="33" customFormat="1">
      <c r="A58" s="37">
        <v>49</v>
      </c>
      <c r="B58" s="6"/>
      <c r="C58" s="6"/>
      <c r="D58" s="6"/>
      <c r="E58" s="6"/>
      <c r="F58" s="217"/>
      <c r="G58" s="356" t="str">
        <f>IF(OR($B58="",$C58="",$D58="",$F58&lt;an_initial,$F58&gt;an_final,$I58=FALSE),"",(HLOOKUP(E58,ii12punctaje,2,FALSE))*VLOOKUP(J58,Coef!$E$2:$F$17,2,FALSE))</f>
        <v/>
      </c>
      <c r="H58" s="372" t="str">
        <f t="shared" si="0"/>
        <v/>
      </c>
      <c r="I58" s="373" t="b">
        <f t="shared" si="1"/>
        <v>0</v>
      </c>
      <c r="J58" s="374">
        <f t="shared" si="3"/>
        <v>1</v>
      </c>
    </row>
    <row r="59" spans="1:10" s="33" customFormat="1">
      <c r="A59" s="37">
        <v>50</v>
      </c>
      <c r="B59" s="6"/>
      <c r="C59" s="6"/>
      <c r="D59" s="6"/>
      <c r="E59" s="6"/>
      <c r="F59" s="217"/>
      <c r="G59" s="356" t="str">
        <f>IF(OR($B59="",$C59="",$D59="",$F59&lt;an_initial,$F59&gt;an_final,$I59=FALSE),"",(HLOOKUP(E59,ii12punctaje,2,FALSE))*VLOOKUP(J59,Coef!$E$2:$F$17,2,FALSE))</f>
        <v/>
      </c>
      <c r="H59" s="372" t="str">
        <f t="shared" si="0"/>
        <v/>
      </c>
      <c r="I59" s="373" t="b">
        <f t="shared" si="1"/>
        <v>0</v>
      </c>
      <c r="J59" s="374">
        <f t="shared" si="3"/>
        <v>1</v>
      </c>
    </row>
    <row r="60" spans="1:10" s="33" customFormat="1">
      <c r="A60" s="37">
        <v>51</v>
      </c>
      <c r="B60" s="6"/>
      <c r="C60" s="6"/>
      <c r="D60" s="6"/>
      <c r="E60" s="6"/>
      <c r="F60" s="217"/>
      <c r="G60" s="356" t="str">
        <f>IF(OR($B60="",$C60="",$D60="",$F60&lt;an_initial,$F60&gt;an_final,$I60=FALSE),"",(HLOOKUP(E60,ii12punctaje,2,FALSE))*VLOOKUP(J60,Coef!$E$2:$F$17,2,FALSE))</f>
        <v/>
      </c>
      <c r="H60" s="372" t="str">
        <f t="shared" si="0"/>
        <v/>
      </c>
      <c r="I60" s="373" t="b">
        <f t="shared" si="1"/>
        <v>0</v>
      </c>
      <c r="J60" s="374">
        <f t="shared" si="3"/>
        <v>1</v>
      </c>
    </row>
    <row r="61" spans="1:10" s="33" customFormat="1">
      <c r="A61" s="37">
        <v>52</v>
      </c>
      <c r="B61" s="6"/>
      <c r="C61" s="6"/>
      <c r="D61" s="6"/>
      <c r="E61" s="6"/>
      <c r="F61" s="217"/>
      <c r="G61" s="356" t="str">
        <f>IF(OR($B61="",$C61="",$D61="",$F61&lt;an_initial,$F61&gt;an_final,$I61=FALSE),"",(HLOOKUP(E61,ii12punctaje,2,FALSE))*VLOOKUP(J61,Coef!$E$2:$F$17,2,FALSE))</f>
        <v/>
      </c>
      <c r="H61" s="372" t="str">
        <f t="shared" si="0"/>
        <v/>
      </c>
      <c r="I61" s="373" t="b">
        <f t="shared" si="1"/>
        <v>0</v>
      </c>
      <c r="J61" s="374">
        <f t="shared" si="3"/>
        <v>1</v>
      </c>
    </row>
    <row r="62" spans="1:10" s="33" customFormat="1">
      <c r="A62" s="37">
        <v>53</v>
      </c>
      <c r="B62" s="6"/>
      <c r="C62" s="6"/>
      <c r="D62" s="6"/>
      <c r="E62" s="6"/>
      <c r="F62" s="217"/>
      <c r="G62" s="356" t="str">
        <f>IF(OR($B62="",$C62="",$D62="",$F62&lt;an_initial,$F62&gt;an_final,$I62=FALSE),"",(HLOOKUP(E62,ii12punctaje,2,FALSE))*VLOOKUP(J62,Coef!$E$2:$F$17,2,FALSE))</f>
        <v/>
      </c>
      <c r="H62" s="372" t="str">
        <f t="shared" si="0"/>
        <v/>
      </c>
      <c r="I62" s="373" t="b">
        <f t="shared" si="1"/>
        <v>0</v>
      </c>
      <c r="J62" s="374">
        <f t="shared" si="3"/>
        <v>1</v>
      </c>
    </row>
    <row r="63" spans="1:10" s="33" customFormat="1">
      <c r="A63" s="37">
        <v>54</v>
      </c>
      <c r="B63" s="6"/>
      <c r="C63" s="6"/>
      <c r="D63" s="6"/>
      <c r="E63" s="6"/>
      <c r="F63" s="217"/>
      <c r="G63" s="356" t="str">
        <f>IF(OR($B63="",$C63="",$D63="",$F63&lt;an_initial,$F63&gt;an_final,$I63=FALSE),"",(HLOOKUP(E63,ii12punctaje,2,FALSE))*VLOOKUP(J63,Coef!$E$2:$F$17,2,FALSE))</f>
        <v/>
      </c>
      <c r="H63" s="372" t="str">
        <f t="shared" si="0"/>
        <v/>
      </c>
      <c r="I63" s="373" t="b">
        <f t="shared" si="1"/>
        <v>0</v>
      </c>
      <c r="J63" s="374">
        <f t="shared" si="3"/>
        <v>1</v>
      </c>
    </row>
    <row r="64" spans="1:10" s="33" customFormat="1">
      <c r="A64" s="37">
        <v>55</v>
      </c>
      <c r="B64" s="6"/>
      <c r="C64" s="6"/>
      <c r="D64" s="6"/>
      <c r="E64" s="6"/>
      <c r="F64" s="217"/>
      <c r="G64" s="356" t="str">
        <f>IF(OR($B64="",$C64="",$D64="",$F64&lt;an_initial,$F64&gt;an_final,$I64=FALSE),"",(HLOOKUP(E64,ii12punctaje,2,FALSE))*VLOOKUP(J64,Coef!$E$2:$F$17,2,FALSE))</f>
        <v/>
      </c>
      <c r="H64" s="372" t="str">
        <f t="shared" si="0"/>
        <v/>
      </c>
      <c r="I64" s="373" t="b">
        <f t="shared" si="1"/>
        <v>0</v>
      </c>
      <c r="J64" s="374">
        <f t="shared" si="3"/>
        <v>1</v>
      </c>
    </row>
    <row r="65" spans="1:11" s="33" customFormat="1">
      <c r="A65" s="37">
        <v>56</v>
      </c>
      <c r="B65" s="6"/>
      <c r="C65" s="6"/>
      <c r="D65" s="6"/>
      <c r="E65" s="6"/>
      <c r="F65" s="217"/>
      <c r="G65" s="356" t="str">
        <f>IF(OR($B65="",$C65="",$D65="",$F65&lt;an_initial,$F65&gt;an_final,$I65=FALSE),"",(HLOOKUP(E65,ii12punctaje,2,FALSE))*VLOOKUP(J65,Coef!$E$2:$F$17,2,FALSE))</f>
        <v/>
      </c>
      <c r="H65" s="372" t="str">
        <f t="shared" si="0"/>
        <v/>
      </c>
      <c r="I65" s="373" t="b">
        <f t="shared" si="1"/>
        <v>0</v>
      </c>
      <c r="J65" s="374">
        <f t="shared" si="3"/>
        <v>1</v>
      </c>
    </row>
    <row r="66" spans="1:11" s="33" customFormat="1">
      <c r="A66" s="37">
        <v>57</v>
      </c>
      <c r="B66" s="6"/>
      <c r="C66" s="6"/>
      <c r="D66" s="6"/>
      <c r="E66" s="6"/>
      <c r="F66" s="217"/>
      <c r="G66" s="356" t="str">
        <f>IF(OR($B66="",$C66="",$D66="",$F66&lt;an_initial,$F66&gt;an_final,$I66=FALSE),"",(HLOOKUP(E66,ii12punctaje,2,FALSE))*VLOOKUP(J66,Coef!$E$2:$F$17,2,FALSE))</f>
        <v/>
      </c>
      <c r="H66" s="372" t="str">
        <f t="shared" si="0"/>
        <v/>
      </c>
      <c r="I66" s="373" t="b">
        <f t="shared" si="1"/>
        <v>0</v>
      </c>
      <c r="J66" s="374">
        <f t="shared" si="3"/>
        <v>1</v>
      </c>
    </row>
    <row r="67" spans="1:11" s="33" customFormat="1">
      <c r="A67" s="37">
        <v>58</v>
      </c>
      <c r="B67" s="6"/>
      <c r="C67" s="6"/>
      <c r="D67" s="6"/>
      <c r="E67" s="6"/>
      <c r="F67" s="217"/>
      <c r="G67" s="356" t="str">
        <f>IF(OR($B67="",$C67="",$D67="",$F67&lt;an_initial,$F67&gt;an_final,$I67=FALSE),"",(HLOOKUP(E67,ii12punctaje,2,FALSE))*VLOOKUP(J67,Coef!$E$2:$F$17,2,FALSE))</f>
        <v/>
      </c>
      <c r="H67" s="372" t="str">
        <f t="shared" si="0"/>
        <v/>
      </c>
      <c r="I67" s="373" t="b">
        <f t="shared" si="1"/>
        <v>0</v>
      </c>
      <c r="J67" s="374">
        <f t="shared" si="3"/>
        <v>1</v>
      </c>
    </row>
    <row r="68" spans="1:11" s="33" customFormat="1">
      <c r="A68" s="37">
        <v>59</v>
      </c>
      <c r="B68" s="6"/>
      <c r="C68" s="6"/>
      <c r="D68" s="6"/>
      <c r="E68" s="6"/>
      <c r="F68" s="217"/>
      <c r="G68" s="356" t="str">
        <f>IF(OR($B68="",$C68="",$D68="",$F68&lt;an_initial,$F68&gt;an_final,$I68=FALSE),"",(HLOOKUP(E68,ii12punctaje,2,FALSE))*VLOOKUP(J68,Coef!$E$2:$F$17,2,FALSE))</f>
        <v/>
      </c>
      <c r="H68" s="372" t="str">
        <f t="shared" si="0"/>
        <v/>
      </c>
      <c r="I68" s="373" t="b">
        <f t="shared" si="1"/>
        <v>0</v>
      </c>
      <c r="J68" s="374">
        <f t="shared" si="3"/>
        <v>1</v>
      </c>
    </row>
    <row r="69" spans="1:11" s="33" customFormat="1">
      <c r="A69" s="37">
        <v>60</v>
      </c>
      <c r="B69" s="6"/>
      <c r="C69" s="6"/>
      <c r="D69" s="6"/>
      <c r="E69" s="6"/>
      <c r="F69" s="217"/>
      <c r="G69" s="356" t="str">
        <f>IF(OR($B69="",$C69="",$D69="",$F69&lt;an_initial,$F69&gt;an_final,$I69=FALSE),"",(HLOOKUP(E69,ii12punctaje,2,FALSE))*VLOOKUP(J69,Coef!$E$2:$F$17,2,FALSE))</f>
        <v/>
      </c>
      <c r="H69" s="372" t="str">
        <f t="shared" si="0"/>
        <v/>
      </c>
      <c r="I69" s="373" t="b">
        <f t="shared" si="1"/>
        <v>0</v>
      </c>
      <c r="J69" s="374">
        <f t="shared" si="3"/>
        <v>1</v>
      </c>
    </row>
    <row r="70" spans="1:11" s="33" customFormat="1">
      <c r="A70" s="37">
        <v>61</v>
      </c>
      <c r="B70" s="6"/>
      <c r="C70" s="6"/>
      <c r="D70" s="6"/>
      <c r="E70" s="6"/>
      <c r="F70" s="217"/>
      <c r="G70" s="356" t="str">
        <f>IF(OR($B70="",$C70="",$D70="",$F70&lt;an_initial,$F70&gt;an_final,$I70=FALSE),"",(HLOOKUP(E70,ii12punctaje,2,FALSE))*VLOOKUP(J70,Coef!$E$2:$F$17,2,FALSE))</f>
        <v/>
      </c>
      <c r="H70" s="372" t="str">
        <f t="shared" si="0"/>
        <v/>
      </c>
      <c r="I70" s="373" t="b">
        <f t="shared" si="1"/>
        <v>0</v>
      </c>
      <c r="J70" s="374">
        <f t="shared" si="3"/>
        <v>1</v>
      </c>
    </row>
    <row r="71" spans="1:11" s="33" customFormat="1">
      <c r="A71" s="37">
        <v>62</v>
      </c>
      <c r="B71" s="6"/>
      <c r="C71" s="6"/>
      <c r="D71" s="6"/>
      <c r="E71" s="6"/>
      <c r="F71" s="217"/>
      <c r="G71" s="356" t="str">
        <f>IF(OR($B71="",$C71="",$D71="",$F71&lt;an_initial,$F71&gt;an_final,$I71=FALSE),"",(HLOOKUP(E71,ii12punctaje,2,FALSE))*VLOOKUP(J71,Coef!$E$2:$F$17,2,FALSE))</f>
        <v/>
      </c>
      <c r="H71" s="372" t="str">
        <f t="shared" si="0"/>
        <v/>
      </c>
      <c r="I71" s="373" t="b">
        <f t="shared" si="1"/>
        <v>0</v>
      </c>
      <c r="J71" s="374">
        <f t="shared" si="3"/>
        <v>1</v>
      </c>
    </row>
    <row r="72" spans="1:11" s="33" customFormat="1">
      <c r="A72" s="37">
        <v>63</v>
      </c>
      <c r="B72" s="6"/>
      <c r="C72" s="6"/>
      <c r="D72" s="6"/>
      <c r="E72" s="6"/>
      <c r="F72" s="217"/>
      <c r="G72" s="356" t="str">
        <f>IF(OR($B72="",$C72="",$D72="",$F72&lt;an_initial,$F72&gt;an_final,$I72=FALSE),"",(HLOOKUP(E72,ii12punctaje,2,FALSE))*VLOOKUP(J72,Coef!$E$2:$F$17,2,FALSE))</f>
        <v/>
      </c>
      <c r="H72" s="372" t="str">
        <f t="shared" si="0"/>
        <v/>
      </c>
      <c r="I72" s="373" t="b">
        <f t="shared" si="1"/>
        <v>0</v>
      </c>
      <c r="J72" s="374">
        <f t="shared" si="3"/>
        <v>1</v>
      </c>
    </row>
    <row r="73" spans="1:11" s="33" customFormat="1">
      <c r="A73" s="37">
        <v>64</v>
      </c>
      <c r="B73" s="6"/>
      <c r="C73" s="6"/>
      <c r="D73" s="6"/>
      <c r="E73" s="6"/>
      <c r="F73" s="217"/>
      <c r="G73" s="356" t="str">
        <f>IF(OR($B73="",$C73="",$D73="",$F73&lt;an_initial,$F73&gt;an_final,$I73=FALSE),"",(HLOOKUP(E73,ii12punctaje,2,FALSE))*VLOOKUP(J73,Coef!$E$2:$F$17,2,FALSE))</f>
        <v/>
      </c>
      <c r="H73" s="372" t="str">
        <f t="shared" si="0"/>
        <v/>
      </c>
      <c r="I73" s="373" t="b">
        <f t="shared" si="1"/>
        <v>0</v>
      </c>
      <c r="J73" s="374">
        <f t="shared" si="3"/>
        <v>1</v>
      </c>
    </row>
    <row r="74" spans="1:11" s="33" customFormat="1">
      <c r="A74" s="37">
        <v>65</v>
      </c>
      <c r="B74" s="6"/>
      <c r="C74" s="6"/>
      <c r="D74" s="6"/>
      <c r="E74" s="6"/>
      <c r="F74" s="217"/>
      <c r="G74" s="356" t="str">
        <f>IF(OR($B74="",$C74="",$D74="",$F74&lt;an_initial,$F74&gt;an_final,$I74=FALSE),"",(HLOOKUP(E74,ii12punctaje,2,FALSE))*VLOOKUP(J74,Coef!$E$2:$F$17,2,FALSE))</f>
        <v/>
      </c>
      <c r="H74" s="372" t="str">
        <f t="shared" ref="H74:H137" si="4">IF(OR($B74="",$C74="",$D74="",$F74&gt;an_final,$I74=FALSE),"",IF($F74&gt;=an_initial,1,""))</f>
        <v/>
      </c>
      <c r="I74" s="373" t="b">
        <f t="shared" ref="I74:I137" si="5">IF(nume_candidat="",FALSE,ISNUMBER(SEARCH(nume_candidat,$B74)))</f>
        <v>0</v>
      </c>
      <c r="J74" s="374">
        <f t="shared" ref="J74:J105" si="6">LEN(B74)-LEN(SUBSTITUTE(B74,",",""))+1</f>
        <v>1</v>
      </c>
    </row>
    <row r="75" spans="1:11" s="33" customFormat="1">
      <c r="A75" s="37">
        <v>66</v>
      </c>
      <c r="B75" s="6"/>
      <c r="C75" s="6"/>
      <c r="D75" s="6"/>
      <c r="E75" s="6"/>
      <c r="F75" s="217"/>
      <c r="G75" s="356" t="str">
        <f>IF(OR($B75="",$C75="",$D75="",$F75&lt;an_initial,$F75&gt;an_final,$I75=FALSE),"",(HLOOKUP(E75,ii12punctaje,2,FALSE))*VLOOKUP(J75,Coef!$E$2:$F$17,2,FALSE))</f>
        <v/>
      </c>
      <c r="H75" s="372" t="str">
        <f t="shared" si="4"/>
        <v/>
      </c>
      <c r="I75" s="373" t="b">
        <f t="shared" si="5"/>
        <v>0</v>
      </c>
      <c r="J75" s="374">
        <f t="shared" si="6"/>
        <v>1</v>
      </c>
    </row>
    <row r="76" spans="1:11" s="33" customFormat="1">
      <c r="A76" s="37">
        <v>67</v>
      </c>
      <c r="B76" s="6"/>
      <c r="C76" s="6"/>
      <c r="D76" s="6"/>
      <c r="E76" s="6"/>
      <c r="F76" s="217"/>
      <c r="G76" s="356" t="str">
        <f>IF(OR($B76="",$C76="",$D76="",$F76&lt;an_initial,$F76&gt;an_final,$I76=FALSE),"",(HLOOKUP(E76,ii12punctaje,2,FALSE))*VLOOKUP(J76,Coef!$E$2:$F$17,2,FALSE))</f>
        <v/>
      </c>
      <c r="H76" s="372" t="str">
        <f t="shared" si="4"/>
        <v/>
      </c>
      <c r="I76" s="373" t="b">
        <f t="shared" si="5"/>
        <v>0</v>
      </c>
      <c r="J76" s="374">
        <f t="shared" si="6"/>
        <v>1</v>
      </c>
    </row>
    <row r="77" spans="1:11" s="33" customFormat="1">
      <c r="A77" s="37">
        <v>68</v>
      </c>
      <c r="B77" s="6"/>
      <c r="C77" s="6"/>
      <c r="D77" s="6"/>
      <c r="E77" s="6"/>
      <c r="F77" s="217"/>
      <c r="G77" s="356" t="str">
        <f>IF(OR($B77="",$C77="",$D77="",$F77&lt;an_initial,$F77&gt;an_final,$I77=FALSE),"",(HLOOKUP(E77,ii12punctaje,2,FALSE))*VLOOKUP(J77,Coef!$E$2:$F$17,2,FALSE))</f>
        <v/>
      </c>
      <c r="H77" s="372" t="str">
        <f t="shared" si="4"/>
        <v/>
      </c>
      <c r="I77" s="373" t="b">
        <f t="shared" si="5"/>
        <v>0</v>
      </c>
      <c r="J77" s="374">
        <f t="shared" si="6"/>
        <v>1</v>
      </c>
    </row>
    <row r="78" spans="1:11" s="33" customFormat="1">
      <c r="A78" s="37">
        <v>69</v>
      </c>
      <c r="B78" s="6"/>
      <c r="C78" s="6"/>
      <c r="D78" s="6"/>
      <c r="E78" s="6"/>
      <c r="F78" s="217"/>
      <c r="G78" s="356" t="str">
        <f>IF(OR($B78="",$C78="",$D78="",$F78&lt;an_initial,$F78&gt;an_final,$I78=FALSE),"",(HLOOKUP(E78,ii12punctaje,2,FALSE))*VLOOKUP(J78,Coef!$E$2:$F$17,2,FALSE))</f>
        <v/>
      </c>
      <c r="H78" s="372" t="str">
        <f t="shared" si="4"/>
        <v/>
      </c>
      <c r="I78" s="373" t="b">
        <f t="shared" si="5"/>
        <v>0</v>
      </c>
      <c r="J78" s="374">
        <f t="shared" si="6"/>
        <v>1</v>
      </c>
    </row>
    <row r="79" spans="1:11" s="33" customFormat="1">
      <c r="A79" s="37">
        <v>70</v>
      </c>
      <c r="B79" s="6"/>
      <c r="C79" s="6"/>
      <c r="D79" s="6"/>
      <c r="E79" s="6"/>
      <c r="F79" s="217"/>
      <c r="G79" s="356" t="str">
        <f>IF(OR($B79="",$C79="",$D79="",$F79&lt;an_initial,$F79&gt;an_final,$I79=FALSE),"",(HLOOKUP(E79,ii12punctaje,2,FALSE))*VLOOKUP(J79,Coef!$E$2:$F$17,2,FALSE))</f>
        <v/>
      </c>
      <c r="H79" s="372" t="str">
        <f t="shared" si="4"/>
        <v/>
      </c>
      <c r="I79" s="373" t="b">
        <f t="shared" si="5"/>
        <v>0</v>
      </c>
      <c r="J79" s="374">
        <f t="shared" si="6"/>
        <v>1</v>
      </c>
    </row>
    <row r="80" spans="1:11">
      <c r="A80" s="37">
        <v>71</v>
      </c>
      <c r="B80" s="6"/>
      <c r="C80" s="6"/>
      <c r="D80" s="6"/>
      <c r="E80" s="6"/>
      <c r="F80" s="217"/>
      <c r="G80" s="356" t="str">
        <f>IF(OR($B80="",$C80="",$D80="",$F80&lt;an_initial,$F80&gt;an_final,$I80=FALSE),"",(HLOOKUP(E80,ii12punctaje,2,FALSE))*VLOOKUP(J80,Coef!$E$2:$F$17,2,FALSE))</f>
        <v/>
      </c>
      <c r="H80" s="372" t="str">
        <f t="shared" si="4"/>
        <v/>
      </c>
      <c r="I80" s="373" t="b">
        <f t="shared" si="5"/>
        <v>0</v>
      </c>
      <c r="J80" s="374">
        <f t="shared" si="6"/>
        <v>1</v>
      </c>
      <c r="K80" s="33"/>
    </row>
    <row r="81" spans="1:11">
      <c r="A81" s="37">
        <v>72</v>
      </c>
      <c r="B81" s="6"/>
      <c r="C81" s="6"/>
      <c r="D81" s="6"/>
      <c r="E81" s="6"/>
      <c r="F81" s="217"/>
      <c r="G81" s="356" t="str">
        <f>IF(OR($B81="",$C81="",$D81="",$F81&lt;an_initial,$F81&gt;an_final,$I81=FALSE),"",(HLOOKUP(E81,ii12punctaje,2,FALSE))*VLOOKUP(J81,Coef!$E$2:$F$17,2,FALSE))</f>
        <v/>
      </c>
      <c r="H81" s="372" t="str">
        <f t="shared" si="4"/>
        <v/>
      </c>
      <c r="I81" s="373" t="b">
        <f t="shared" si="5"/>
        <v>0</v>
      </c>
      <c r="J81" s="374">
        <f t="shared" si="6"/>
        <v>1</v>
      </c>
      <c r="K81" s="33"/>
    </row>
    <row r="82" spans="1:11">
      <c r="A82" s="37">
        <v>73</v>
      </c>
      <c r="B82" s="6"/>
      <c r="C82" s="6"/>
      <c r="D82" s="6"/>
      <c r="E82" s="6"/>
      <c r="F82" s="217"/>
      <c r="G82" s="356" t="str">
        <f>IF(OR($B82="",$C82="",$D82="",$F82&lt;an_initial,$F82&gt;an_final,$I82=FALSE),"",(HLOOKUP(E82,ii12punctaje,2,FALSE))*VLOOKUP(J82,Coef!$E$2:$F$17,2,FALSE))</f>
        <v/>
      </c>
      <c r="H82" s="372" t="str">
        <f t="shared" si="4"/>
        <v/>
      </c>
      <c r="I82" s="373" t="b">
        <f t="shared" si="5"/>
        <v>0</v>
      </c>
      <c r="J82" s="374">
        <f t="shared" si="6"/>
        <v>1</v>
      </c>
      <c r="K82" s="33"/>
    </row>
    <row r="83" spans="1:11">
      <c r="A83" s="37">
        <v>74</v>
      </c>
      <c r="B83" s="6"/>
      <c r="C83" s="6"/>
      <c r="D83" s="6"/>
      <c r="E83" s="6"/>
      <c r="F83" s="217"/>
      <c r="G83" s="356" t="str">
        <f>IF(OR($B83="",$C83="",$D83="",$F83&lt;an_initial,$F83&gt;an_final,$I83=FALSE),"",(HLOOKUP(E83,ii12punctaje,2,FALSE))*VLOOKUP(J83,Coef!$E$2:$F$17,2,FALSE))</f>
        <v/>
      </c>
      <c r="H83" s="372" t="str">
        <f t="shared" si="4"/>
        <v/>
      </c>
      <c r="I83" s="373" t="b">
        <f t="shared" si="5"/>
        <v>0</v>
      </c>
      <c r="J83" s="374">
        <f t="shared" si="6"/>
        <v>1</v>
      </c>
      <c r="K83" s="33"/>
    </row>
    <row r="84" spans="1:11">
      <c r="A84" s="37">
        <v>75</v>
      </c>
      <c r="B84" s="6"/>
      <c r="C84" s="6"/>
      <c r="D84" s="6"/>
      <c r="E84" s="6"/>
      <c r="F84" s="217"/>
      <c r="G84" s="356" t="str">
        <f>IF(OR($B84="",$C84="",$D84="",$F84&lt;an_initial,$F84&gt;an_final,$I84=FALSE),"",(HLOOKUP(E84,ii12punctaje,2,FALSE))*VLOOKUP(J84,Coef!$E$2:$F$17,2,FALSE))</f>
        <v/>
      </c>
      <c r="H84" s="372" t="str">
        <f t="shared" si="4"/>
        <v/>
      </c>
      <c r="I84" s="373" t="b">
        <f t="shared" si="5"/>
        <v>0</v>
      </c>
      <c r="J84" s="374">
        <f t="shared" si="6"/>
        <v>1</v>
      </c>
      <c r="K84" s="33"/>
    </row>
    <row r="85" spans="1:11">
      <c r="A85" s="37">
        <v>76</v>
      </c>
      <c r="B85" s="6"/>
      <c r="C85" s="6"/>
      <c r="D85" s="6"/>
      <c r="E85" s="6"/>
      <c r="F85" s="217"/>
      <c r="G85" s="356" t="str">
        <f>IF(OR($B85="",$C85="",$D85="",$F85&lt;an_initial,$F85&gt;an_final,$I85=FALSE),"",(HLOOKUP(E85,ii12punctaje,2,FALSE))*VLOOKUP(J85,Coef!$E$2:$F$17,2,FALSE))</f>
        <v/>
      </c>
      <c r="H85" s="372" t="str">
        <f t="shared" si="4"/>
        <v/>
      </c>
      <c r="I85" s="373" t="b">
        <f t="shared" si="5"/>
        <v>0</v>
      </c>
      <c r="J85" s="374">
        <f t="shared" si="6"/>
        <v>1</v>
      </c>
      <c r="K85" s="33"/>
    </row>
    <row r="86" spans="1:11">
      <c r="A86" s="37">
        <v>77</v>
      </c>
      <c r="B86" s="6"/>
      <c r="C86" s="6"/>
      <c r="D86" s="6"/>
      <c r="E86" s="6"/>
      <c r="F86" s="217"/>
      <c r="G86" s="356" t="str">
        <f>IF(OR($B86="",$C86="",$D86="",$F86&lt;an_initial,$F86&gt;an_final,$I86=FALSE),"",(HLOOKUP(E86,ii12punctaje,2,FALSE))*VLOOKUP(J86,Coef!$E$2:$F$17,2,FALSE))</f>
        <v/>
      </c>
      <c r="H86" s="372" t="str">
        <f t="shared" si="4"/>
        <v/>
      </c>
      <c r="I86" s="373" t="b">
        <f t="shared" si="5"/>
        <v>0</v>
      </c>
      <c r="J86" s="374">
        <f t="shared" si="6"/>
        <v>1</v>
      </c>
      <c r="K86" s="33"/>
    </row>
    <row r="87" spans="1:11">
      <c r="A87" s="37">
        <v>78</v>
      </c>
      <c r="B87" s="6"/>
      <c r="C87" s="6"/>
      <c r="D87" s="6"/>
      <c r="E87" s="6"/>
      <c r="F87" s="217"/>
      <c r="G87" s="356" t="str">
        <f>IF(OR($B87="",$C87="",$D87="",$F87&lt;an_initial,$F87&gt;an_final,$I87=FALSE),"",(HLOOKUP(E87,ii12punctaje,2,FALSE))*VLOOKUP(J87,Coef!$E$2:$F$17,2,FALSE))</f>
        <v/>
      </c>
      <c r="H87" s="372" t="str">
        <f t="shared" si="4"/>
        <v/>
      </c>
      <c r="I87" s="373" t="b">
        <f t="shared" si="5"/>
        <v>0</v>
      </c>
      <c r="J87" s="374">
        <f t="shared" si="6"/>
        <v>1</v>
      </c>
      <c r="K87" s="33"/>
    </row>
    <row r="88" spans="1:11">
      <c r="A88" s="37">
        <v>79</v>
      </c>
      <c r="B88" s="6"/>
      <c r="C88" s="6"/>
      <c r="D88" s="6"/>
      <c r="E88" s="6"/>
      <c r="F88" s="217"/>
      <c r="G88" s="356" t="str">
        <f>IF(OR($B88="",$C88="",$D88="",$F88&lt;an_initial,$F88&gt;an_final,$I88=FALSE),"",(HLOOKUP(E88,ii12punctaje,2,FALSE))*VLOOKUP(J88,Coef!$E$2:$F$17,2,FALSE))</f>
        <v/>
      </c>
      <c r="H88" s="372" t="str">
        <f t="shared" si="4"/>
        <v/>
      </c>
      <c r="I88" s="373" t="b">
        <f t="shared" si="5"/>
        <v>0</v>
      </c>
      <c r="J88" s="374">
        <f t="shared" si="6"/>
        <v>1</v>
      </c>
      <c r="K88" s="33"/>
    </row>
    <row r="89" spans="1:11">
      <c r="A89" s="37">
        <v>80</v>
      </c>
      <c r="B89" s="6"/>
      <c r="C89" s="6"/>
      <c r="D89" s="6"/>
      <c r="E89" s="6"/>
      <c r="F89" s="217"/>
      <c r="G89" s="356" t="str">
        <f>IF(OR($B89="",$C89="",$D89="",$F89&lt;an_initial,$F89&gt;an_final,$I89=FALSE),"",(HLOOKUP(E89,ii12punctaje,2,FALSE))*VLOOKUP(J89,Coef!$E$2:$F$17,2,FALSE))</f>
        <v/>
      </c>
      <c r="H89" s="372" t="str">
        <f t="shared" si="4"/>
        <v/>
      </c>
      <c r="I89" s="373" t="b">
        <f t="shared" si="5"/>
        <v>0</v>
      </c>
      <c r="J89" s="374">
        <f t="shared" si="6"/>
        <v>1</v>
      </c>
      <c r="K89" s="33"/>
    </row>
    <row r="90" spans="1:11">
      <c r="A90" s="37">
        <v>81</v>
      </c>
      <c r="B90" s="6"/>
      <c r="C90" s="6"/>
      <c r="D90" s="6"/>
      <c r="E90" s="6"/>
      <c r="F90" s="217"/>
      <c r="G90" s="356" t="str">
        <f>IF(OR($B90="",$C90="",$D90="",$F90&lt;an_initial,$F90&gt;an_final,$I90=FALSE),"",(HLOOKUP(E90,ii12punctaje,2,FALSE))*VLOOKUP(J90,Coef!$E$2:$F$17,2,FALSE))</f>
        <v/>
      </c>
      <c r="H90" s="372" t="str">
        <f t="shared" si="4"/>
        <v/>
      </c>
      <c r="I90" s="373" t="b">
        <f t="shared" si="5"/>
        <v>0</v>
      </c>
      <c r="J90" s="374">
        <f t="shared" si="6"/>
        <v>1</v>
      </c>
      <c r="K90" s="33"/>
    </row>
    <row r="91" spans="1:11">
      <c r="A91" s="37">
        <v>82</v>
      </c>
      <c r="B91" s="6"/>
      <c r="C91" s="6"/>
      <c r="D91" s="6"/>
      <c r="E91" s="6"/>
      <c r="F91" s="217"/>
      <c r="G91" s="356" t="str">
        <f>IF(OR($B91="",$C91="",$D91="",$F91&lt;an_initial,$F91&gt;an_final,$I91=FALSE),"",(HLOOKUP(E91,ii12punctaje,2,FALSE))*VLOOKUP(J91,Coef!$E$2:$F$17,2,FALSE))</f>
        <v/>
      </c>
      <c r="H91" s="372" t="str">
        <f t="shared" si="4"/>
        <v/>
      </c>
      <c r="I91" s="373" t="b">
        <f t="shared" si="5"/>
        <v>0</v>
      </c>
      <c r="J91" s="374">
        <f t="shared" si="6"/>
        <v>1</v>
      </c>
      <c r="K91" s="33"/>
    </row>
    <row r="92" spans="1:11">
      <c r="A92" s="37">
        <v>83</v>
      </c>
      <c r="B92" s="6"/>
      <c r="C92" s="6"/>
      <c r="D92" s="6"/>
      <c r="E92" s="6"/>
      <c r="F92" s="217"/>
      <c r="G92" s="356" t="str">
        <f>IF(OR($B92="",$C92="",$D92="",$F92&lt;an_initial,$F92&gt;an_final,$I92=FALSE),"",(HLOOKUP(E92,ii12punctaje,2,FALSE))*VLOOKUP(J92,Coef!$E$2:$F$17,2,FALSE))</f>
        <v/>
      </c>
      <c r="H92" s="372" t="str">
        <f t="shared" si="4"/>
        <v/>
      </c>
      <c r="I92" s="373" t="b">
        <f t="shared" si="5"/>
        <v>0</v>
      </c>
      <c r="J92" s="374">
        <f t="shared" si="6"/>
        <v>1</v>
      </c>
      <c r="K92" s="33"/>
    </row>
    <row r="93" spans="1:11">
      <c r="A93" s="37">
        <v>84</v>
      </c>
      <c r="B93" s="6"/>
      <c r="C93" s="6"/>
      <c r="D93" s="6"/>
      <c r="E93" s="6"/>
      <c r="F93" s="217"/>
      <c r="G93" s="356" t="str">
        <f>IF(OR($B93="",$C93="",$D93="",$F93&lt;an_initial,$F93&gt;an_final,$I93=FALSE),"",(HLOOKUP(E93,ii12punctaje,2,FALSE))*VLOOKUP(J93,Coef!$E$2:$F$17,2,FALSE))</f>
        <v/>
      </c>
      <c r="H93" s="372" t="str">
        <f t="shared" si="4"/>
        <v/>
      </c>
      <c r="I93" s="373" t="b">
        <f t="shared" si="5"/>
        <v>0</v>
      </c>
      <c r="J93" s="374">
        <f t="shared" si="6"/>
        <v>1</v>
      </c>
      <c r="K93" s="33"/>
    </row>
    <row r="94" spans="1:11">
      <c r="A94" s="37">
        <v>85</v>
      </c>
      <c r="B94" s="6"/>
      <c r="C94" s="6"/>
      <c r="D94" s="6"/>
      <c r="E94" s="6"/>
      <c r="F94" s="217"/>
      <c r="G94" s="356" t="str">
        <f>IF(OR($B94="",$C94="",$D94="",$F94&lt;an_initial,$F94&gt;an_final,$I94=FALSE),"",(HLOOKUP(E94,ii12punctaje,2,FALSE))*VLOOKUP(J94,Coef!$E$2:$F$17,2,FALSE))</f>
        <v/>
      </c>
      <c r="H94" s="372" t="str">
        <f t="shared" si="4"/>
        <v/>
      </c>
      <c r="I94" s="373" t="b">
        <f t="shared" si="5"/>
        <v>0</v>
      </c>
      <c r="J94" s="374">
        <f t="shared" si="6"/>
        <v>1</v>
      </c>
      <c r="K94" s="33"/>
    </row>
    <row r="95" spans="1:11">
      <c r="A95" s="37">
        <v>86</v>
      </c>
      <c r="B95" s="6"/>
      <c r="C95" s="6"/>
      <c r="D95" s="6"/>
      <c r="E95" s="6"/>
      <c r="F95" s="217"/>
      <c r="G95" s="356" t="str">
        <f>IF(OR($B95="",$C95="",$D95="",$F95&lt;an_initial,$F95&gt;an_final,$I95=FALSE),"",(HLOOKUP(E95,ii12punctaje,2,FALSE))*VLOOKUP(J95,Coef!$E$2:$F$17,2,FALSE))</f>
        <v/>
      </c>
      <c r="H95" s="372" t="str">
        <f t="shared" si="4"/>
        <v/>
      </c>
      <c r="I95" s="373" t="b">
        <f t="shared" si="5"/>
        <v>0</v>
      </c>
      <c r="J95" s="374">
        <f t="shared" si="6"/>
        <v>1</v>
      </c>
      <c r="K95" s="33"/>
    </row>
    <row r="96" spans="1:11">
      <c r="A96" s="37">
        <v>87</v>
      </c>
      <c r="B96" s="6"/>
      <c r="C96" s="6"/>
      <c r="D96" s="6"/>
      <c r="E96" s="6"/>
      <c r="F96" s="217"/>
      <c r="G96" s="356" t="str">
        <f>IF(OR($B96="",$C96="",$D96="",$F96&lt;an_initial,$F96&gt;an_final,$I96=FALSE),"",(HLOOKUP(E96,ii12punctaje,2,FALSE))*VLOOKUP(J96,Coef!$E$2:$F$17,2,FALSE))</f>
        <v/>
      </c>
      <c r="H96" s="372" t="str">
        <f t="shared" si="4"/>
        <v/>
      </c>
      <c r="I96" s="373" t="b">
        <f t="shared" si="5"/>
        <v>0</v>
      </c>
      <c r="J96" s="374">
        <f t="shared" si="6"/>
        <v>1</v>
      </c>
      <c r="K96" s="33"/>
    </row>
    <row r="97" spans="1:11">
      <c r="A97" s="37">
        <v>88</v>
      </c>
      <c r="B97" s="6"/>
      <c r="C97" s="6"/>
      <c r="D97" s="6"/>
      <c r="E97" s="6"/>
      <c r="F97" s="217"/>
      <c r="G97" s="356" t="str">
        <f>IF(OR($B97="",$C97="",$D97="",$F97&lt;an_initial,$F97&gt;an_final,$I97=FALSE),"",(HLOOKUP(E97,ii12punctaje,2,FALSE))*VLOOKUP(J97,Coef!$E$2:$F$17,2,FALSE))</f>
        <v/>
      </c>
      <c r="H97" s="372" t="str">
        <f t="shared" si="4"/>
        <v/>
      </c>
      <c r="I97" s="373" t="b">
        <f t="shared" si="5"/>
        <v>0</v>
      </c>
      <c r="J97" s="374">
        <f t="shared" si="6"/>
        <v>1</v>
      </c>
      <c r="K97" s="33"/>
    </row>
    <row r="98" spans="1:11">
      <c r="A98" s="37">
        <v>89</v>
      </c>
      <c r="B98" s="6"/>
      <c r="C98" s="6"/>
      <c r="D98" s="6"/>
      <c r="E98" s="6"/>
      <c r="F98" s="217"/>
      <c r="G98" s="356" t="str">
        <f>IF(OR($B98="",$C98="",$D98="",$F98&lt;an_initial,$F98&gt;an_final,$I98=FALSE),"",(HLOOKUP(E98,ii12punctaje,2,FALSE))*VLOOKUP(J98,Coef!$E$2:$F$17,2,FALSE))</f>
        <v/>
      </c>
      <c r="H98" s="372" t="str">
        <f t="shared" si="4"/>
        <v/>
      </c>
      <c r="I98" s="373" t="b">
        <f t="shared" si="5"/>
        <v>0</v>
      </c>
      <c r="J98" s="374">
        <f t="shared" si="6"/>
        <v>1</v>
      </c>
      <c r="K98" s="33"/>
    </row>
    <row r="99" spans="1:11">
      <c r="A99" s="37">
        <v>90</v>
      </c>
      <c r="B99" s="6"/>
      <c r="C99" s="6"/>
      <c r="D99" s="6"/>
      <c r="E99" s="6"/>
      <c r="F99" s="217"/>
      <c r="G99" s="356" t="str">
        <f>IF(OR($B99="",$C99="",$D99="",$F99&lt;an_initial,$F99&gt;an_final,$I99=FALSE),"",(HLOOKUP(E99,ii12punctaje,2,FALSE))*VLOOKUP(J99,Coef!$E$2:$F$17,2,FALSE))</f>
        <v/>
      </c>
      <c r="H99" s="372" t="str">
        <f t="shared" si="4"/>
        <v/>
      </c>
      <c r="I99" s="373" t="b">
        <f t="shared" si="5"/>
        <v>0</v>
      </c>
      <c r="J99" s="374">
        <f t="shared" si="6"/>
        <v>1</v>
      </c>
      <c r="K99" s="33"/>
    </row>
    <row r="100" spans="1:11">
      <c r="A100" s="37">
        <v>91</v>
      </c>
      <c r="B100" s="6"/>
      <c r="C100" s="6"/>
      <c r="D100" s="6"/>
      <c r="E100" s="6"/>
      <c r="F100" s="217"/>
      <c r="G100" s="356" t="str">
        <f>IF(OR($B100="",$C100="",$D100="",$F100&lt;an_initial,$F100&gt;an_final,$I100=FALSE),"",(HLOOKUP(E100,ii12punctaje,2,FALSE))*VLOOKUP(J100,Coef!$E$2:$F$17,2,FALSE))</f>
        <v/>
      </c>
      <c r="H100" s="372" t="str">
        <f t="shared" si="4"/>
        <v/>
      </c>
      <c r="I100" s="373" t="b">
        <f t="shared" si="5"/>
        <v>0</v>
      </c>
      <c r="J100" s="374">
        <f t="shared" si="6"/>
        <v>1</v>
      </c>
      <c r="K100" s="33"/>
    </row>
    <row r="101" spans="1:11">
      <c r="A101" s="37">
        <v>92</v>
      </c>
      <c r="B101" s="6"/>
      <c r="C101" s="6"/>
      <c r="D101" s="6"/>
      <c r="E101" s="6"/>
      <c r="F101" s="217"/>
      <c r="G101" s="356" t="str">
        <f>IF(OR($B101="",$C101="",$D101="",$F101&lt;an_initial,$F101&gt;an_final,$I101=FALSE),"",(HLOOKUP(E101,ii12punctaje,2,FALSE))*VLOOKUP(J101,Coef!$E$2:$F$17,2,FALSE))</f>
        <v/>
      </c>
      <c r="H101" s="372" t="str">
        <f t="shared" si="4"/>
        <v/>
      </c>
      <c r="I101" s="373" t="b">
        <f t="shared" si="5"/>
        <v>0</v>
      </c>
      <c r="J101" s="374">
        <f t="shared" si="6"/>
        <v>1</v>
      </c>
      <c r="K101" s="33"/>
    </row>
    <row r="102" spans="1:11">
      <c r="A102" s="37">
        <v>93</v>
      </c>
      <c r="B102" s="6"/>
      <c r="C102" s="6"/>
      <c r="D102" s="6"/>
      <c r="E102" s="6"/>
      <c r="F102" s="217"/>
      <c r="G102" s="356" t="str">
        <f>IF(OR($B102="",$C102="",$D102="",$F102&lt;an_initial,$F102&gt;an_final,$I102=FALSE),"",(HLOOKUP(E102,ii12punctaje,2,FALSE))*VLOOKUP(J102,Coef!$E$2:$F$17,2,FALSE))</f>
        <v/>
      </c>
      <c r="H102" s="372" t="str">
        <f t="shared" si="4"/>
        <v/>
      </c>
      <c r="I102" s="373" t="b">
        <f t="shared" si="5"/>
        <v>0</v>
      </c>
      <c r="J102" s="374">
        <f t="shared" si="6"/>
        <v>1</v>
      </c>
      <c r="K102" s="33"/>
    </row>
    <row r="103" spans="1:11">
      <c r="A103" s="37">
        <v>94</v>
      </c>
      <c r="B103" s="6"/>
      <c r="C103" s="6"/>
      <c r="D103" s="6"/>
      <c r="E103" s="6"/>
      <c r="F103" s="217"/>
      <c r="G103" s="356" t="str">
        <f>IF(OR($B103="",$C103="",$D103="",$F103&lt;an_initial,$F103&gt;an_final,$I103=FALSE),"",(HLOOKUP(E103,ii12punctaje,2,FALSE))*VLOOKUP(J103,Coef!$E$2:$F$17,2,FALSE))</f>
        <v/>
      </c>
      <c r="H103" s="372" t="str">
        <f t="shared" si="4"/>
        <v/>
      </c>
      <c r="I103" s="373" t="b">
        <f t="shared" si="5"/>
        <v>0</v>
      </c>
      <c r="J103" s="374">
        <f t="shared" si="6"/>
        <v>1</v>
      </c>
      <c r="K103" s="33"/>
    </row>
    <row r="104" spans="1:11">
      <c r="A104" s="37">
        <v>95</v>
      </c>
      <c r="B104" s="6"/>
      <c r="C104" s="6"/>
      <c r="D104" s="6"/>
      <c r="E104" s="6"/>
      <c r="F104" s="217"/>
      <c r="G104" s="356" t="str">
        <f>IF(OR($B104="",$C104="",$D104="",$F104&lt;an_initial,$F104&gt;an_final,$I104=FALSE),"",(HLOOKUP(E104,ii12punctaje,2,FALSE))*VLOOKUP(J104,Coef!$E$2:$F$17,2,FALSE))</f>
        <v/>
      </c>
      <c r="H104" s="372" t="str">
        <f t="shared" si="4"/>
        <v/>
      </c>
      <c r="I104" s="373" t="b">
        <f t="shared" si="5"/>
        <v>0</v>
      </c>
      <c r="J104" s="374">
        <f t="shared" si="6"/>
        <v>1</v>
      </c>
      <c r="K104" s="33"/>
    </row>
    <row r="105" spans="1:11">
      <c r="A105" s="37">
        <v>96</v>
      </c>
      <c r="B105" s="6"/>
      <c r="C105" s="6"/>
      <c r="D105" s="6"/>
      <c r="E105" s="6"/>
      <c r="F105" s="217"/>
      <c r="G105" s="356" t="str">
        <f>IF(OR($B105="",$C105="",$D105="",$F105&lt;an_initial,$F105&gt;an_final,$I105=FALSE),"",(HLOOKUP(E105,ii12punctaje,2,FALSE))*VLOOKUP(J105,Coef!$E$2:$F$17,2,FALSE))</f>
        <v/>
      </c>
      <c r="H105" s="372" t="str">
        <f t="shared" si="4"/>
        <v/>
      </c>
      <c r="I105" s="373" t="b">
        <f t="shared" si="5"/>
        <v>0</v>
      </c>
      <c r="J105" s="374">
        <f t="shared" si="6"/>
        <v>1</v>
      </c>
      <c r="K105" s="33"/>
    </row>
    <row r="106" spans="1:11">
      <c r="A106" s="37">
        <v>97</v>
      </c>
      <c r="B106" s="6"/>
      <c r="C106" s="6"/>
      <c r="D106" s="6"/>
      <c r="E106" s="6"/>
      <c r="F106" s="217"/>
      <c r="G106" s="356" t="str">
        <f>IF(OR($B106="",$C106="",$D106="",$F106&lt;an_initial,$F106&gt;an_final,$I106=FALSE),"",(HLOOKUP(E106,ii12punctaje,2,FALSE))*VLOOKUP(J106,Coef!$E$2:$F$17,2,FALSE))</f>
        <v/>
      </c>
      <c r="H106" s="372" t="str">
        <f t="shared" si="4"/>
        <v/>
      </c>
      <c r="I106" s="373" t="b">
        <f t="shared" si="5"/>
        <v>0</v>
      </c>
      <c r="J106" s="374">
        <f t="shared" ref="J106:J137" si="7">LEN(B106)-LEN(SUBSTITUTE(B106,",",""))+1</f>
        <v>1</v>
      </c>
      <c r="K106" s="33"/>
    </row>
    <row r="107" spans="1:11">
      <c r="A107" s="37">
        <v>98</v>
      </c>
      <c r="B107" s="6"/>
      <c r="C107" s="6"/>
      <c r="D107" s="6"/>
      <c r="E107" s="6"/>
      <c r="F107" s="217"/>
      <c r="G107" s="356" t="str">
        <f>IF(OR($B107="",$C107="",$D107="",$F107&lt;an_initial,$F107&gt;an_final,$I107=FALSE),"",(HLOOKUP(E107,ii12punctaje,2,FALSE))*VLOOKUP(J107,Coef!$E$2:$F$17,2,FALSE))</f>
        <v/>
      </c>
      <c r="H107" s="372" t="str">
        <f t="shared" si="4"/>
        <v/>
      </c>
      <c r="I107" s="373" t="b">
        <f t="shared" si="5"/>
        <v>0</v>
      </c>
      <c r="J107" s="374">
        <f t="shared" si="7"/>
        <v>1</v>
      </c>
      <c r="K107" s="33"/>
    </row>
    <row r="108" spans="1:11">
      <c r="A108" s="37">
        <v>99</v>
      </c>
      <c r="B108" s="6"/>
      <c r="C108" s="6"/>
      <c r="D108" s="6"/>
      <c r="E108" s="6"/>
      <c r="F108" s="217"/>
      <c r="G108" s="356" t="str">
        <f>IF(OR($B108="",$C108="",$D108="",$F108&lt;an_initial,$F108&gt;an_final,$I108=FALSE),"",(HLOOKUP(E108,ii12punctaje,2,FALSE))*VLOOKUP(J108,Coef!$E$2:$F$17,2,FALSE))</f>
        <v/>
      </c>
      <c r="H108" s="372" t="str">
        <f t="shared" si="4"/>
        <v/>
      </c>
      <c r="I108" s="373" t="b">
        <f t="shared" si="5"/>
        <v>0</v>
      </c>
      <c r="J108" s="374">
        <f t="shared" si="7"/>
        <v>1</v>
      </c>
      <c r="K108" s="33"/>
    </row>
    <row r="109" spans="1:11">
      <c r="A109" s="37">
        <v>100</v>
      </c>
      <c r="B109" s="6"/>
      <c r="C109" s="6"/>
      <c r="D109" s="6"/>
      <c r="E109" s="6"/>
      <c r="F109" s="217"/>
      <c r="G109" s="356" t="str">
        <f>IF(OR($B109="",$C109="",$D109="",$F109&lt;an_initial,$F109&gt;an_final,$I109=FALSE),"",(HLOOKUP(E109,ii12punctaje,2,FALSE))*VLOOKUP(J109,Coef!$E$2:$F$17,2,FALSE))</f>
        <v/>
      </c>
      <c r="H109" s="372" t="str">
        <f t="shared" si="4"/>
        <v/>
      </c>
      <c r="I109" s="373" t="b">
        <f t="shared" si="5"/>
        <v>0</v>
      </c>
      <c r="J109" s="374">
        <f t="shared" si="7"/>
        <v>1</v>
      </c>
      <c r="K109" s="33"/>
    </row>
    <row r="110" spans="1:11">
      <c r="A110" s="37">
        <v>101</v>
      </c>
      <c r="B110" s="6"/>
      <c r="C110" s="6"/>
      <c r="D110" s="6"/>
      <c r="E110" s="6"/>
      <c r="F110" s="217"/>
      <c r="G110" s="356" t="str">
        <f>IF(OR($B110="",$C110="",$D110="",$F110&lt;an_initial,$F110&gt;an_final,$I110=FALSE),"",(HLOOKUP(E110,ii12punctaje,2,FALSE))*VLOOKUP(J110,Coef!$E$2:$F$17,2,FALSE))</f>
        <v/>
      </c>
      <c r="H110" s="372" t="str">
        <f t="shared" si="4"/>
        <v/>
      </c>
      <c r="I110" s="373" t="b">
        <f t="shared" si="5"/>
        <v>0</v>
      </c>
      <c r="J110" s="374">
        <f t="shared" si="7"/>
        <v>1</v>
      </c>
      <c r="K110" s="33"/>
    </row>
    <row r="111" spans="1:11">
      <c r="A111" s="37">
        <v>102</v>
      </c>
      <c r="B111" s="6"/>
      <c r="C111" s="6"/>
      <c r="D111" s="6"/>
      <c r="E111" s="6"/>
      <c r="F111" s="217"/>
      <c r="G111" s="356" t="str">
        <f>IF(OR($B111="",$C111="",$D111="",$F111&lt;an_initial,$F111&gt;an_final,$I111=FALSE),"",(HLOOKUP(E111,ii12punctaje,2,FALSE))*VLOOKUP(J111,Coef!$E$2:$F$17,2,FALSE))</f>
        <v/>
      </c>
      <c r="H111" s="372" t="str">
        <f t="shared" si="4"/>
        <v/>
      </c>
      <c r="I111" s="373" t="b">
        <f t="shared" si="5"/>
        <v>0</v>
      </c>
      <c r="J111" s="374">
        <f t="shared" si="7"/>
        <v>1</v>
      </c>
      <c r="K111" s="33"/>
    </row>
    <row r="112" spans="1:11">
      <c r="A112" s="37">
        <v>103</v>
      </c>
      <c r="B112" s="6"/>
      <c r="C112" s="6"/>
      <c r="D112" s="6"/>
      <c r="E112" s="6"/>
      <c r="F112" s="217"/>
      <c r="G112" s="356" t="str">
        <f>IF(OR($B112="",$C112="",$D112="",$F112&lt;an_initial,$F112&gt;an_final,$I112=FALSE),"",(HLOOKUP(E112,ii12punctaje,2,FALSE))*VLOOKUP(J112,Coef!$E$2:$F$17,2,FALSE))</f>
        <v/>
      </c>
      <c r="H112" s="372" t="str">
        <f t="shared" si="4"/>
        <v/>
      </c>
      <c r="I112" s="373" t="b">
        <f t="shared" si="5"/>
        <v>0</v>
      </c>
      <c r="J112" s="374">
        <f t="shared" si="7"/>
        <v>1</v>
      </c>
      <c r="K112" s="33"/>
    </row>
    <row r="113" spans="1:11">
      <c r="A113" s="37">
        <v>104</v>
      </c>
      <c r="B113" s="6"/>
      <c r="C113" s="6"/>
      <c r="D113" s="6"/>
      <c r="E113" s="6"/>
      <c r="F113" s="217"/>
      <c r="G113" s="356" t="str">
        <f>IF(OR($B113="",$C113="",$D113="",$F113&lt;an_initial,$F113&gt;an_final,$I113=FALSE),"",(HLOOKUP(E113,ii12punctaje,2,FALSE))*VLOOKUP(J113,Coef!$E$2:$F$17,2,FALSE))</f>
        <v/>
      </c>
      <c r="H113" s="372" t="str">
        <f t="shared" si="4"/>
        <v/>
      </c>
      <c r="I113" s="373" t="b">
        <f t="shared" si="5"/>
        <v>0</v>
      </c>
      <c r="J113" s="374">
        <f t="shared" si="7"/>
        <v>1</v>
      </c>
      <c r="K113" s="33"/>
    </row>
    <row r="114" spans="1:11">
      <c r="A114" s="37">
        <v>105</v>
      </c>
      <c r="B114" s="6"/>
      <c r="C114" s="6"/>
      <c r="D114" s="6"/>
      <c r="E114" s="6"/>
      <c r="F114" s="217"/>
      <c r="G114" s="356" t="str">
        <f>IF(OR($B114="",$C114="",$D114="",$F114&lt;an_initial,$F114&gt;an_final,$I114=FALSE),"",(HLOOKUP(E114,ii12punctaje,2,FALSE))*VLOOKUP(J114,Coef!$E$2:$F$17,2,FALSE))</f>
        <v/>
      </c>
      <c r="H114" s="372" t="str">
        <f t="shared" si="4"/>
        <v/>
      </c>
      <c r="I114" s="373" t="b">
        <f t="shared" si="5"/>
        <v>0</v>
      </c>
      <c r="J114" s="374">
        <f t="shared" si="7"/>
        <v>1</v>
      </c>
      <c r="K114" s="33"/>
    </row>
    <row r="115" spans="1:11">
      <c r="A115" s="37">
        <v>106</v>
      </c>
      <c r="B115" s="6"/>
      <c r="C115" s="6"/>
      <c r="D115" s="6"/>
      <c r="E115" s="6"/>
      <c r="F115" s="217"/>
      <c r="G115" s="356" t="str">
        <f>IF(OR($B115="",$C115="",$D115="",$F115&lt;an_initial,$F115&gt;an_final,$I115=FALSE),"",(HLOOKUP(E115,ii12punctaje,2,FALSE))*VLOOKUP(J115,Coef!$E$2:$F$17,2,FALSE))</f>
        <v/>
      </c>
      <c r="H115" s="372" t="str">
        <f t="shared" si="4"/>
        <v/>
      </c>
      <c r="I115" s="373" t="b">
        <f t="shared" si="5"/>
        <v>0</v>
      </c>
      <c r="J115" s="374">
        <f t="shared" si="7"/>
        <v>1</v>
      </c>
      <c r="K115" s="33"/>
    </row>
    <row r="116" spans="1:11">
      <c r="A116" s="37">
        <v>107</v>
      </c>
      <c r="B116" s="6"/>
      <c r="C116" s="6"/>
      <c r="D116" s="6"/>
      <c r="E116" s="6"/>
      <c r="F116" s="217"/>
      <c r="G116" s="356" t="str">
        <f>IF(OR($B116="",$C116="",$D116="",$F116&lt;an_initial,$F116&gt;an_final,$I116=FALSE),"",(HLOOKUP(E116,ii12punctaje,2,FALSE))*VLOOKUP(J116,Coef!$E$2:$F$17,2,FALSE))</f>
        <v/>
      </c>
      <c r="H116" s="372" t="str">
        <f t="shared" si="4"/>
        <v/>
      </c>
      <c r="I116" s="373" t="b">
        <f t="shared" si="5"/>
        <v>0</v>
      </c>
      <c r="J116" s="374">
        <f t="shared" si="7"/>
        <v>1</v>
      </c>
      <c r="K116" s="33"/>
    </row>
    <row r="117" spans="1:11">
      <c r="A117" s="37">
        <v>108</v>
      </c>
      <c r="B117" s="6"/>
      <c r="C117" s="6"/>
      <c r="D117" s="6"/>
      <c r="E117" s="6"/>
      <c r="F117" s="217"/>
      <c r="G117" s="356" t="str">
        <f>IF(OR($B117="",$C117="",$D117="",$F117&lt;an_initial,$F117&gt;an_final,$I117=FALSE),"",(HLOOKUP(E117,ii12punctaje,2,FALSE))*VLOOKUP(J117,Coef!$E$2:$F$17,2,FALSE))</f>
        <v/>
      </c>
      <c r="H117" s="372" t="str">
        <f t="shared" si="4"/>
        <v/>
      </c>
      <c r="I117" s="373" t="b">
        <f t="shared" si="5"/>
        <v>0</v>
      </c>
      <c r="J117" s="374">
        <f t="shared" si="7"/>
        <v>1</v>
      </c>
      <c r="K117" s="33"/>
    </row>
    <row r="118" spans="1:11">
      <c r="A118" s="37">
        <v>109</v>
      </c>
      <c r="B118" s="6"/>
      <c r="C118" s="6"/>
      <c r="D118" s="6"/>
      <c r="E118" s="6"/>
      <c r="F118" s="217"/>
      <c r="G118" s="356" t="str">
        <f>IF(OR($B118="",$C118="",$D118="",$F118&lt;an_initial,$F118&gt;an_final,$I118=FALSE),"",(HLOOKUP(E118,ii12punctaje,2,FALSE))*VLOOKUP(J118,Coef!$E$2:$F$17,2,FALSE))</f>
        <v/>
      </c>
      <c r="H118" s="372" t="str">
        <f t="shared" si="4"/>
        <v/>
      </c>
      <c r="I118" s="373" t="b">
        <f t="shared" si="5"/>
        <v>0</v>
      </c>
      <c r="J118" s="374">
        <f t="shared" si="7"/>
        <v>1</v>
      </c>
      <c r="K118" s="33"/>
    </row>
    <row r="119" spans="1:11">
      <c r="A119" s="37">
        <v>110</v>
      </c>
      <c r="B119" s="6"/>
      <c r="C119" s="6"/>
      <c r="D119" s="6"/>
      <c r="E119" s="6"/>
      <c r="F119" s="217"/>
      <c r="G119" s="356" t="str">
        <f>IF(OR($B119="",$C119="",$D119="",$F119&lt;an_initial,$F119&gt;an_final,$I119=FALSE),"",(HLOOKUP(E119,ii12punctaje,2,FALSE))*VLOOKUP(J119,Coef!$E$2:$F$17,2,FALSE))</f>
        <v/>
      </c>
      <c r="H119" s="372" t="str">
        <f t="shared" si="4"/>
        <v/>
      </c>
      <c r="I119" s="373" t="b">
        <f t="shared" si="5"/>
        <v>0</v>
      </c>
      <c r="J119" s="374">
        <f t="shared" si="7"/>
        <v>1</v>
      </c>
      <c r="K119" s="33"/>
    </row>
    <row r="120" spans="1:11">
      <c r="A120" s="37">
        <v>111</v>
      </c>
      <c r="B120" s="6"/>
      <c r="C120" s="6"/>
      <c r="D120" s="6"/>
      <c r="E120" s="6"/>
      <c r="F120" s="217"/>
      <c r="G120" s="356" t="str">
        <f>IF(OR($B120="",$C120="",$D120="",$F120&lt;an_initial,$F120&gt;an_final,$I120=FALSE),"",(HLOOKUP(E120,ii12punctaje,2,FALSE))*VLOOKUP(J120,Coef!$E$2:$F$17,2,FALSE))</f>
        <v/>
      </c>
      <c r="H120" s="372" t="str">
        <f t="shared" si="4"/>
        <v/>
      </c>
      <c r="I120" s="373" t="b">
        <f t="shared" si="5"/>
        <v>0</v>
      </c>
      <c r="J120" s="374">
        <f t="shared" si="7"/>
        <v>1</v>
      </c>
      <c r="K120" s="33"/>
    </row>
    <row r="121" spans="1:11">
      <c r="A121" s="37">
        <v>112</v>
      </c>
      <c r="B121" s="6"/>
      <c r="C121" s="6"/>
      <c r="D121" s="6"/>
      <c r="E121" s="6"/>
      <c r="F121" s="217"/>
      <c r="G121" s="356" t="str">
        <f>IF(OR($B121="",$C121="",$D121="",$F121&lt;an_initial,$F121&gt;an_final,$I121=FALSE),"",(HLOOKUP(E121,ii12punctaje,2,FALSE))*VLOOKUP(J121,Coef!$E$2:$F$17,2,FALSE))</f>
        <v/>
      </c>
      <c r="H121" s="372" t="str">
        <f t="shared" si="4"/>
        <v/>
      </c>
      <c r="I121" s="373" t="b">
        <f t="shared" si="5"/>
        <v>0</v>
      </c>
      <c r="J121" s="374">
        <f t="shared" si="7"/>
        <v>1</v>
      </c>
      <c r="K121" s="33"/>
    </row>
    <row r="122" spans="1:11">
      <c r="A122" s="37">
        <v>113</v>
      </c>
      <c r="B122" s="6"/>
      <c r="C122" s="6"/>
      <c r="D122" s="6"/>
      <c r="E122" s="6"/>
      <c r="F122" s="217"/>
      <c r="G122" s="356" t="str">
        <f>IF(OR($B122="",$C122="",$D122="",$F122&lt;an_initial,$F122&gt;an_final,$I122=FALSE),"",(HLOOKUP(E122,ii12punctaje,2,FALSE))*VLOOKUP(J122,Coef!$E$2:$F$17,2,FALSE))</f>
        <v/>
      </c>
      <c r="H122" s="372" t="str">
        <f t="shared" si="4"/>
        <v/>
      </c>
      <c r="I122" s="373" t="b">
        <f t="shared" si="5"/>
        <v>0</v>
      </c>
      <c r="J122" s="374">
        <f t="shared" si="7"/>
        <v>1</v>
      </c>
      <c r="K122" s="33"/>
    </row>
    <row r="123" spans="1:11">
      <c r="A123" s="37">
        <v>114</v>
      </c>
      <c r="B123" s="6"/>
      <c r="C123" s="6"/>
      <c r="D123" s="6"/>
      <c r="E123" s="6"/>
      <c r="F123" s="217"/>
      <c r="G123" s="356" t="str">
        <f>IF(OR($B123="",$C123="",$D123="",$F123&lt;an_initial,$F123&gt;an_final,$I123=FALSE),"",(HLOOKUP(E123,ii12punctaje,2,FALSE))*VLOOKUP(J123,Coef!$E$2:$F$17,2,FALSE))</f>
        <v/>
      </c>
      <c r="H123" s="372" t="str">
        <f t="shared" si="4"/>
        <v/>
      </c>
      <c r="I123" s="373" t="b">
        <f t="shared" si="5"/>
        <v>0</v>
      </c>
      <c r="J123" s="374">
        <f t="shared" si="7"/>
        <v>1</v>
      </c>
      <c r="K123" s="33"/>
    </row>
    <row r="124" spans="1:11">
      <c r="A124" s="37">
        <v>115</v>
      </c>
      <c r="B124" s="6"/>
      <c r="C124" s="6"/>
      <c r="D124" s="6"/>
      <c r="E124" s="6"/>
      <c r="F124" s="217"/>
      <c r="G124" s="356" t="str">
        <f>IF(OR($B124="",$C124="",$D124="",$F124&lt;an_initial,$F124&gt;an_final,$I124=FALSE),"",(HLOOKUP(E124,ii12punctaje,2,FALSE))*VLOOKUP(J124,Coef!$E$2:$F$17,2,FALSE))</f>
        <v/>
      </c>
      <c r="H124" s="372" t="str">
        <f t="shared" si="4"/>
        <v/>
      </c>
      <c r="I124" s="373" t="b">
        <f t="shared" si="5"/>
        <v>0</v>
      </c>
      <c r="J124" s="374">
        <f t="shared" si="7"/>
        <v>1</v>
      </c>
      <c r="K124" s="33"/>
    </row>
    <row r="125" spans="1:11">
      <c r="A125" s="37">
        <v>116</v>
      </c>
      <c r="B125" s="6"/>
      <c r="C125" s="6"/>
      <c r="D125" s="6"/>
      <c r="E125" s="6"/>
      <c r="F125" s="217"/>
      <c r="G125" s="356" t="str">
        <f>IF(OR($B125="",$C125="",$D125="",$F125&lt;an_initial,$F125&gt;an_final,$I125=FALSE),"",(HLOOKUP(E125,ii12punctaje,2,FALSE))*VLOOKUP(J125,Coef!$E$2:$F$17,2,FALSE))</f>
        <v/>
      </c>
      <c r="H125" s="372" t="str">
        <f t="shared" si="4"/>
        <v/>
      </c>
      <c r="I125" s="373" t="b">
        <f t="shared" si="5"/>
        <v>0</v>
      </c>
      <c r="J125" s="374">
        <f t="shared" si="7"/>
        <v>1</v>
      </c>
      <c r="K125" s="33"/>
    </row>
    <row r="126" spans="1:11">
      <c r="A126" s="37">
        <v>117</v>
      </c>
      <c r="B126" s="6"/>
      <c r="C126" s="6"/>
      <c r="D126" s="6"/>
      <c r="E126" s="6"/>
      <c r="F126" s="217"/>
      <c r="G126" s="356" t="str">
        <f>IF(OR($B126="",$C126="",$D126="",$F126&lt;an_initial,$F126&gt;an_final,$I126=FALSE),"",(HLOOKUP(E126,ii12punctaje,2,FALSE))*VLOOKUP(J126,Coef!$E$2:$F$17,2,FALSE))</f>
        <v/>
      </c>
      <c r="H126" s="372" t="str">
        <f t="shared" si="4"/>
        <v/>
      </c>
      <c r="I126" s="373" t="b">
        <f t="shared" si="5"/>
        <v>0</v>
      </c>
      <c r="J126" s="374">
        <f t="shared" si="7"/>
        <v>1</v>
      </c>
      <c r="K126" s="33"/>
    </row>
    <row r="127" spans="1:11">
      <c r="A127" s="37">
        <v>118</v>
      </c>
      <c r="B127" s="6"/>
      <c r="C127" s="6"/>
      <c r="D127" s="6"/>
      <c r="E127" s="6"/>
      <c r="F127" s="217"/>
      <c r="G127" s="356" t="str">
        <f>IF(OR($B127="",$C127="",$D127="",$F127&lt;an_initial,$F127&gt;an_final,$I127=FALSE),"",(HLOOKUP(E127,ii12punctaje,2,FALSE))*VLOOKUP(J127,Coef!$E$2:$F$17,2,FALSE))</f>
        <v/>
      </c>
      <c r="H127" s="372" t="str">
        <f t="shared" si="4"/>
        <v/>
      </c>
      <c r="I127" s="373" t="b">
        <f t="shared" si="5"/>
        <v>0</v>
      </c>
      <c r="J127" s="374">
        <f t="shared" si="7"/>
        <v>1</v>
      </c>
      <c r="K127" s="33"/>
    </row>
    <row r="128" spans="1:11">
      <c r="A128" s="37">
        <v>119</v>
      </c>
      <c r="B128" s="6"/>
      <c r="C128" s="6"/>
      <c r="D128" s="6"/>
      <c r="E128" s="6"/>
      <c r="F128" s="217"/>
      <c r="G128" s="356" t="str">
        <f>IF(OR($B128="",$C128="",$D128="",$F128&lt;an_initial,$F128&gt;an_final,$I128=FALSE),"",(HLOOKUP(E128,ii12punctaje,2,FALSE))*VLOOKUP(J128,Coef!$E$2:$F$17,2,FALSE))</f>
        <v/>
      </c>
      <c r="H128" s="372" t="str">
        <f t="shared" si="4"/>
        <v/>
      </c>
      <c r="I128" s="373" t="b">
        <f t="shared" si="5"/>
        <v>0</v>
      </c>
      <c r="J128" s="374">
        <f t="shared" si="7"/>
        <v>1</v>
      </c>
      <c r="K128" s="33"/>
    </row>
    <row r="129" spans="1:11">
      <c r="A129" s="37">
        <v>120</v>
      </c>
      <c r="B129" s="6"/>
      <c r="C129" s="6"/>
      <c r="D129" s="6"/>
      <c r="E129" s="6"/>
      <c r="F129" s="217"/>
      <c r="G129" s="356" t="str">
        <f>IF(OR($B129="",$C129="",$D129="",$F129&lt;an_initial,$F129&gt;an_final,$I129=FALSE),"",(HLOOKUP(E129,ii12punctaje,2,FALSE))*VLOOKUP(J129,Coef!$E$2:$F$17,2,FALSE))</f>
        <v/>
      </c>
      <c r="H129" s="372" t="str">
        <f t="shared" si="4"/>
        <v/>
      </c>
      <c r="I129" s="373" t="b">
        <f t="shared" si="5"/>
        <v>0</v>
      </c>
      <c r="J129" s="374">
        <f t="shared" si="7"/>
        <v>1</v>
      </c>
      <c r="K129" s="33"/>
    </row>
    <row r="130" spans="1:11">
      <c r="A130" s="37">
        <v>121</v>
      </c>
      <c r="B130" s="6"/>
      <c r="C130" s="6"/>
      <c r="D130" s="6"/>
      <c r="E130" s="6"/>
      <c r="F130" s="217"/>
      <c r="G130" s="356" t="str">
        <f>IF(OR($B130="",$C130="",$D130="",$F130&lt;an_initial,$F130&gt;an_final,$I130=FALSE),"",(HLOOKUP(E130,ii12punctaje,2,FALSE))*VLOOKUP(J130,Coef!$E$2:$F$17,2,FALSE))</f>
        <v/>
      </c>
      <c r="H130" s="372" t="str">
        <f t="shared" si="4"/>
        <v/>
      </c>
      <c r="I130" s="373" t="b">
        <f t="shared" si="5"/>
        <v>0</v>
      </c>
      <c r="J130" s="374">
        <f t="shared" si="7"/>
        <v>1</v>
      </c>
      <c r="K130" s="33"/>
    </row>
    <row r="131" spans="1:11">
      <c r="A131" s="37">
        <v>122</v>
      </c>
      <c r="B131" s="6"/>
      <c r="C131" s="6"/>
      <c r="D131" s="6"/>
      <c r="E131" s="6"/>
      <c r="F131" s="217"/>
      <c r="G131" s="356" t="str">
        <f>IF(OR($B131="",$C131="",$D131="",$F131&lt;an_initial,$F131&gt;an_final,$I131=FALSE),"",(HLOOKUP(E131,ii12punctaje,2,FALSE))*VLOOKUP(J131,Coef!$E$2:$F$17,2,FALSE))</f>
        <v/>
      </c>
      <c r="H131" s="372" t="str">
        <f t="shared" si="4"/>
        <v/>
      </c>
      <c r="I131" s="373" t="b">
        <f t="shared" si="5"/>
        <v>0</v>
      </c>
      <c r="J131" s="374">
        <f t="shared" si="7"/>
        <v>1</v>
      </c>
      <c r="K131" s="33"/>
    </row>
    <row r="132" spans="1:11">
      <c r="A132" s="37">
        <v>123</v>
      </c>
      <c r="B132" s="6"/>
      <c r="C132" s="6"/>
      <c r="D132" s="6"/>
      <c r="E132" s="6"/>
      <c r="F132" s="217"/>
      <c r="G132" s="356" t="str">
        <f>IF(OR($B132="",$C132="",$D132="",$F132&lt;an_initial,$F132&gt;an_final,$I132=FALSE),"",(HLOOKUP(E132,ii12punctaje,2,FALSE))*VLOOKUP(J132,Coef!$E$2:$F$17,2,FALSE))</f>
        <v/>
      </c>
      <c r="H132" s="372" t="str">
        <f t="shared" si="4"/>
        <v/>
      </c>
      <c r="I132" s="373" t="b">
        <f t="shared" si="5"/>
        <v>0</v>
      </c>
      <c r="J132" s="374">
        <f t="shared" si="7"/>
        <v>1</v>
      </c>
      <c r="K132" s="33"/>
    </row>
    <row r="133" spans="1:11">
      <c r="A133" s="37">
        <v>124</v>
      </c>
      <c r="B133" s="6"/>
      <c r="C133" s="6"/>
      <c r="D133" s="6"/>
      <c r="E133" s="6"/>
      <c r="F133" s="217"/>
      <c r="G133" s="356" t="str">
        <f>IF(OR($B133="",$C133="",$D133="",$F133&lt;an_initial,$F133&gt;an_final,$I133=FALSE),"",(HLOOKUP(E133,ii12punctaje,2,FALSE))*VLOOKUP(J133,Coef!$E$2:$F$17,2,FALSE))</f>
        <v/>
      </c>
      <c r="H133" s="372" t="str">
        <f t="shared" si="4"/>
        <v/>
      </c>
      <c r="I133" s="373" t="b">
        <f t="shared" si="5"/>
        <v>0</v>
      </c>
      <c r="J133" s="374">
        <f t="shared" si="7"/>
        <v>1</v>
      </c>
      <c r="K133" s="33"/>
    </row>
    <row r="134" spans="1:11">
      <c r="A134" s="37">
        <v>125</v>
      </c>
      <c r="B134" s="6"/>
      <c r="C134" s="6"/>
      <c r="D134" s="6"/>
      <c r="E134" s="6"/>
      <c r="F134" s="217"/>
      <c r="G134" s="356" t="str">
        <f>IF(OR($B134="",$C134="",$D134="",$F134&lt;an_initial,$F134&gt;an_final,$I134=FALSE),"",(HLOOKUP(E134,ii12punctaje,2,FALSE))*VLOOKUP(J134,Coef!$E$2:$F$17,2,FALSE))</f>
        <v/>
      </c>
      <c r="H134" s="372" t="str">
        <f t="shared" si="4"/>
        <v/>
      </c>
      <c r="I134" s="373" t="b">
        <f t="shared" si="5"/>
        <v>0</v>
      </c>
      <c r="J134" s="374">
        <f t="shared" si="7"/>
        <v>1</v>
      </c>
      <c r="K134" s="33"/>
    </row>
    <row r="135" spans="1:11">
      <c r="A135" s="37">
        <v>126</v>
      </c>
      <c r="B135" s="6"/>
      <c r="C135" s="6"/>
      <c r="D135" s="6"/>
      <c r="E135" s="6"/>
      <c r="F135" s="217"/>
      <c r="G135" s="356" t="str">
        <f>IF(OR($B135="",$C135="",$D135="",$F135&lt;an_initial,$F135&gt;an_final,$I135=FALSE),"",(HLOOKUP(E135,ii12punctaje,2,FALSE))*VLOOKUP(J135,Coef!$E$2:$F$17,2,FALSE))</f>
        <v/>
      </c>
      <c r="H135" s="372" t="str">
        <f t="shared" si="4"/>
        <v/>
      </c>
      <c r="I135" s="373" t="b">
        <f t="shared" si="5"/>
        <v>0</v>
      </c>
      <c r="J135" s="374">
        <f t="shared" si="7"/>
        <v>1</v>
      </c>
      <c r="K135" s="33"/>
    </row>
    <row r="136" spans="1:11">
      <c r="A136" s="37">
        <v>127</v>
      </c>
      <c r="B136" s="6"/>
      <c r="C136" s="6"/>
      <c r="D136" s="6"/>
      <c r="E136" s="6"/>
      <c r="F136" s="217"/>
      <c r="G136" s="356" t="str">
        <f>IF(OR($B136="",$C136="",$D136="",$F136&lt;an_initial,$F136&gt;an_final,$I136=FALSE),"",(HLOOKUP(E136,ii12punctaje,2,FALSE))*VLOOKUP(J136,Coef!$E$2:$F$17,2,FALSE))</f>
        <v/>
      </c>
      <c r="H136" s="372" t="str">
        <f t="shared" si="4"/>
        <v/>
      </c>
      <c r="I136" s="373" t="b">
        <f t="shared" si="5"/>
        <v>0</v>
      </c>
      <c r="J136" s="374">
        <f t="shared" si="7"/>
        <v>1</v>
      </c>
      <c r="K136" s="33"/>
    </row>
    <row r="137" spans="1:11">
      <c r="A137" s="37">
        <v>128</v>
      </c>
      <c r="B137" s="6"/>
      <c r="C137" s="6"/>
      <c r="D137" s="6"/>
      <c r="E137" s="6"/>
      <c r="F137" s="217"/>
      <c r="G137" s="356" t="str">
        <f>IF(OR($B137="",$C137="",$D137="",$F137&lt;an_initial,$F137&gt;an_final,$I137=FALSE),"",(HLOOKUP(E137,ii12punctaje,2,FALSE))*VLOOKUP(J137,Coef!$E$2:$F$17,2,FALSE))</f>
        <v/>
      </c>
      <c r="H137" s="372" t="str">
        <f t="shared" si="4"/>
        <v/>
      </c>
      <c r="I137" s="373" t="b">
        <f t="shared" si="5"/>
        <v>0</v>
      </c>
      <c r="J137" s="374">
        <f t="shared" si="7"/>
        <v>1</v>
      </c>
      <c r="K137" s="33"/>
    </row>
    <row r="138" spans="1:11">
      <c r="A138" s="37">
        <v>129</v>
      </c>
      <c r="B138" s="6"/>
      <c r="C138" s="6"/>
      <c r="D138" s="6"/>
      <c r="E138" s="6"/>
      <c r="F138" s="217"/>
      <c r="G138" s="356" t="str">
        <f>IF(OR($B138="",$C138="",$D138="",$F138&lt;an_initial,$F138&gt;an_final,$I138=FALSE),"",(HLOOKUP(E138,ii12punctaje,2,FALSE))*VLOOKUP(J138,Coef!$E$2:$F$17,2,FALSE))</f>
        <v/>
      </c>
      <c r="H138" s="372" t="str">
        <f t="shared" ref="H138:H201" si="8">IF(OR($B138="",$C138="",$D138="",$F138&gt;an_final,$I138=FALSE),"",IF($F138&gt;=an_initial,1,""))</f>
        <v/>
      </c>
      <c r="I138" s="373" t="b">
        <f t="shared" ref="I138:I201" si="9">IF(nume_candidat="",FALSE,ISNUMBER(SEARCH(nume_candidat,$B138)))</f>
        <v>0</v>
      </c>
      <c r="J138" s="374">
        <f t="shared" ref="J138:J169" si="10">LEN(B138)-LEN(SUBSTITUTE(B138,",",""))+1</f>
        <v>1</v>
      </c>
      <c r="K138" s="33"/>
    </row>
    <row r="139" spans="1:11">
      <c r="A139" s="37">
        <v>130</v>
      </c>
      <c r="B139" s="6"/>
      <c r="C139" s="6"/>
      <c r="D139" s="6"/>
      <c r="E139" s="6"/>
      <c r="F139" s="217"/>
      <c r="G139" s="356" t="str">
        <f>IF(OR($B139="",$C139="",$D139="",$F139&lt;an_initial,$F139&gt;an_final,$I139=FALSE),"",(HLOOKUP(E139,ii12punctaje,2,FALSE))*VLOOKUP(J139,Coef!$E$2:$F$17,2,FALSE))</f>
        <v/>
      </c>
      <c r="H139" s="372" t="str">
        <f t="shared" si="8"/>
        <v/>
      </c>
      <c r="I139" s="373" t="b">
        <f t="shared" si="9"/>
        <v>0</v>
      </c>
      <c r="J139" s="374">
        <f t="shared" si="10"/>
        <v>1</v>
      </c>
      <c r="K139" s="33"/>
    </row>
    <row r="140" spans="1:11">
      <c r="A140" s="37">
        <v>131</v>
      </c>
      <c r="B140" s="6"/>
      <c r="C140" s="6"/>
      <c r="D140" s="6"/>
      <c r="E140" s="6"/>
      <c r="F140" s="217"/>
      <c r="G140" s="356" t="str">
        <f>IF(OR($B140="",$C140="",$D140="",$F140&lt;an_initial,$F140&gt;an_final,$I140=FALSE),"",(HLOOKUP(E140,ii12punctaje,2,FALSE))*VLOOKUP(J140,Coef!$E$2:$F$17,2,FALSE))</f>
        <v/>
      </c>
      <c r="H140" s="372" t="str">
        <f t="shared" si="8"/>
        <v/>
      </c>
      <c r="I140" s="373" t="b">
        <f t="shared" si="9"/>
        <v>0</v>
      </c>
      <c r="J140" s="374">
        <f t="shared" si="10"/>
        <v>1</v>
      </c>
      <c r="K140" s="33"/>
    </row>
    <row r="141" spans="1:11">
      <c r="A141" s="37">
        <v>132</v>
      </c>
      <c r="B141" s="6"/>
      <c r="C141" s="6"/>
      <c r="D141" s="6"/>
      <c r="E141" s="6"/>
      <c r="F141" s="217"/>
      <c r="G141" s="356" t="str">
        <f>IF(OR($B141="",$C141="",$D141="",$F141&lt;an_initial,$F141&gt;an_final,$I141=FALSE),"",(HLOOKUP(E141,ii12punctaje,2,FALSE))*VLOOKUP(J141,Coef!$E$2:$F$17,2,FALSE))</f>
        <v/>
      </c>
      <c r="H141" s="372" t="str">
        <f t="shared" si="8"/>
        <v/>
      </c>
      <c r="I141" s="373" t="b">
        <f t="shared" si="9"/>
        <v>0</v>
      </c>
      <c r="J141" s="374">
        <f t="shared" si="10"/>
        <v>1</v>
      </c>
      <c r="K141" s="33"/>
    </row>
    <row r="142" spans="1:11">
      <c r="A142" s="37">
        <v>133</v>
      </c>
      <c r="B142" s="6"/>
      <c r="C142" s="6"/>
      <c r="D142" s="6"/>
      <c r="E142" s="6"/>
      <c r="F142" s="217"/>
      <c r="G142" s="356" t="str">
        <f>IF(OR($B142="",$C142="",$D142="",$F142&lt;an_initial,$F142&gt;an_final,$I142=FALSE),"",(HLOOKUP(E142,ii12punctaje,2,FALSE))*VLOOKUP(J142,Coef!$E$2:$F$17,2,FALSE))</f>
        <v/>
      </c>
      <c r="H142" s="372" t="str">
        <f t="shared" si="8"/>
        <v/>
      </c>
      <c r="I142" s="373" t="b">
        <f t="shared" si="9"/>
        <v>0</v>
      </c>
      <c r="J142" s="374">
        <f t="shared" si="10"/>
        <v>1</v>
      </c>
      <c r="K142" s="33"/>
    </row>
    <row r="143" spans="1:11">
      <c r="A143" s="37">
        <v>134</v>
      </c>
      <c r="B143" s="6"/>
      <c r="C143" s="6"/>
      <c r="D143" s="6"/>
      <c r="E143" s="6"/>
      <c r="F143" s="217"/>
      <c r="G143" s="356" t="str">
        <f>IF(OR($B143="",$C143="",$D143="",$F143&lt;an_initial,$F143&gt;an_final,$I143=FALSE),"",(HLOOKUP(E143,ii12punctaje,2,FALSE))*VLOOKUP(J143,Coef!$E$2:$F$17,2,FALSE))</f>
        <v/>
      </c>
      <c r="H143" s="372" t="str">
        <f t="shared" si="8"/>
        <v/>
      </c>
      <c r="I143" s="373" t="b">
        <f t="shared" si="9"/>
        <v>0</v>
      </c>
      <c r="J143" s="374">
        <f t="shared" si="10"/>
        <v>1</v>
      </c>
      <c r="K143" s="33"/>
    </row>
    <row r="144" spans="1:11">
      <c r="A144" s="37">
        <v>135</v>
      </c>
      <c r="B144" s="6"/>
      <c r="C144" s="6"/>
      <c r="D144" s="6"/>
      <c r="E144" s="6"/>
      <c r="F144" s="217"/>
      <c r="G144" s="356" t="str">
        <f>IF(OR($B144="",$C144="",$D144="",$F144&lt;an_initial,$F144&gt;an_final,$I144=FALSE),"",(HLOOKUP(E144,ii12punctaje,2,FALSE))*VLOOKUP(J144,Coef!$E$2:$F$17,2,FALSE))</f>
        <v/>
      </c>
      <c r="H144" s="372" t="str">
        <f t="shared" si="8"/>
        <v/>
      </c>
      <c r="I144" s="373" t="b">
        <f t="shared" si="9"/>
        <v>0</v>
      </c>
      <c r="J144" s="374">
        <f t="shared" si="10"/>
        <v>1</v>
      </c>
      <c r="K144" s="33"/>
    </row>
    <row r="145" spans="1:11">
      <c r="A145" s="37">
        <v>136</v>
      </c>
      <c r="B145" s="6"/>
      <c r="C145" s="6"/>
      <c r="D145" s="6"/>
      <c r="E145" s="6"/>
      <c r="F145" s="217"/>
      <c r="G145" s="356" t="str">
        <f>IF(OR($B145="",$C145="",$D145="",$F145&lt;an_initial,$F145&gt;an_final,$I145=FALSE),"",(HLOOKUP(E145,ii12punctaje,2,FALSE))*VLOOKUP(J145,Coef!$E$2:$F$17,2,FALSE))</f>
        <v/>
      </c>
      <c r="H145" s="372" t="str">
        <f t="shared" si="8"/>
        <v/>
      </c>
      <c r="I145" s="373" t="b">
        <f t="shared" si="9"/>
        <v>0</v>
      </c>
      <c r="J145" s="374">
        <f t="shared" si="10"/>
        <v>1</v>
      </c>
      <c r="K145" s="33"/>
    </row>
    <row r="146" spans="1:11">
      <c r="A146" s="37">
        <v>137</v>
      </c>
      <c r="B146" s="6"/>
      <c r="C146" s="6"/>
      <c r="D146" s="6"/>
      <c r="E146" s="6"/>
      <c r="F146" s="217"/>
      <c r="G146" s="356" t="str">
        <f>IF(OR($B146="",$C146="",$D146="",$F146&lt;an_initial,$F146&gt;an_final,$I146=FALSE),"",(HLOOKUP(E146,ii12punctaje,2,FALSE))*VLOOKUP(J146,Coef!$E$2:$F$17,2,FALSE))</f>
        <v/>
      </c>
      <c r="H146" s="372" t="str">
        <f t="shared" si="8"/>
        <v/>
      </c>
      <c r="I146" s="373" t="b">
        <f t="shared" si="9"/>
        <v>0</v>
      </c>
      <c r="J146" s="374">
        <f t="shared" si="10"/>
        <v>1</v>
      </c>
      <c r="K146" s="33"/>
    </row>
    <row r="147" spans="1:11">
      <c r="A147" s="37">
        <v>138</v>
      </c>
      <c r="B147" s="6"/>
      <c r="C147" s="6"/>
      <c r="D147" s="6"/>
      <c r="E147" s="6"/>
      <c r="F147" s="217"/>
      <c r="G147" s="356" t="str">
        <f>IF(OR($B147="",$C147="",$D147="",$F147&lt;an_initial,$F147&gt;an_final,$I147=FALSE),"",(HLOOKUP(E147,ii12punctaje,2,FALSE))*VLOOKUP(J147,Coef!$E$2:$F$17,2,FALSE))</f>
        <v/>
      </c>
      <c r="H147" s="372" t="str">
        <f t="shared" si="8"/>
        <v/>
      </c>
      <c r="I147" s="373" t="b">
        <f t="shared" si="9"/>
        <v>0</v>
      </c>
      <c r="J147" s="374">
        <f t="shared" si="10"/>
        <v>1</v>
      </c>
      <c r="K147" s="33"/>
    </row>
    <row r="148" spans="1:11">
      <c r="A148" s="37">
        <v>139</v>
      </c>
      <c r="B148" s="6"/>
      <c r="C148" s="6"/>
      <c r="D148" s="6"/>
      <c r="E148" s="6"/>
      <c r="F148" s="217"/>
      <c r="G148" s="356" t="str">
        <f>IF(OR($B148="",$C148="",$D148="",$F148&lt;an_initial,$F148&gt;an_final,$I148=FALSE),"",(HLOOKUP(E148,ii12punctaje,2,FALSE))*VLOOKUP(J148,Coef!$E$2:$F$17,2,FALSE))</f>
        <v/>
      </c>
      <c r="H148" s="372" t="str">
        <f t="shared" si="8"/>
        <v/>
      </c>
      <c r="I148" s="373" t="b">
        <f t="shared" si="9"/>
        <v>0</v>
      </c>
      <c r="J148" s="374">
        <f t="shared" si="10"/>
        <v>1</v>
      </c>
      <c r="K148" s="33"/>
    </row>
    <row r="149" spans="1:11">
      <c r="A149" s="37">
        <v>140</v>
      </c>
      <c r="B149" s="6"/>
      <c r="C149" s="6"/>
      <c r="D149" s="6"/>
      <c r="E149" s="6"/>
      <c r="F149" s="217"/>
      <c r="G149" s="356" t="str">
        <f>IF(OR($B149="",$C149="",$D149="",$F149&lt;an_initial,$F149&gt;an_final,$I149=FALSE),"",(HLOOKUP(E149,ii12punctaje,2,FALSE))*VLOOKUP(J149,Coef!$E$2:$F$17,2,FALSE))</f>
        <v/>
      </c>
      <c r="H149" s="372" t="str">
        <f t="shared" si="8"/>
        <v/>
      </c>
      <c r="I149" s="373" t="b">
        <f t="shared" si="9"/>
        <v>0</v>
      </c>
      <c r="J149" s="374">
        <f t="shared" si="10"/>
        <v>1</v>
      </c>
      <c r="K149" s="33"/>
    </row>
    <row r="150" spans="1:11">
      <c r="A150" s="37">
        <v>141</v>
      </c>
      <c r="B150" s="6"/>
      <c r="C150" s="6"/>
      <c r="D150" s="6"/>
      <c r="E150" s="6"/>
      <c r="F150" s="217"/>
      <c r="G150" s="356" t="str">
        <f>IF(OR($B150="",$C150="",$D150="",$F150&lt;an_initial,$F150&gt;an_final,$I150=FALSE),"",(HLOOKUP(E150,ii12punctaje,2,FALSE))*VLOOKUP(J150,Coef!$E$2:$F$17,2,FALSE))</f>
        <v/>
      </c>
      <c r="H150" s="372" t="str">
        <f t="shared" si="8"/>
        <v/>
      </c>
      <c r="I150" s="373" t="b">
        <f t="shared" si="9"/>
        <v>0</v>
      </c>
      <c r="J150" s="374">
        <f t="shared" si="10"/>
        <v>1</v>
      </c>
      <c r="K150" s="33"/>
    </row>
    <row r="151" spans="1:11">
      <c r="A151" s="37">
        <v>142</v>
      </c>
      <c r="B151" s="6"/>
      <c r="C151" s="6"/>
      <c r="D151" s="6"/>
      <c r="E151" s="6"/>
      <c r="F151" s="217"/>
      <c r="G151" s="356" t="str">
        <f>IF(OR($B151="",$C151="",$D151="",$F151&lt;an_initial,$F151&gt;an_final,$I151=FALSE),"",(HLOOKUP(E151,ii12punctaje,2,FALSE))*VLOOKUP(J151,Coef!$E$2:$F$17,2,FALSE))</f>
        <v/>
      </c>
      <c r="H151" s="372" t="str">
        <f t="shared" si="8"/>
        <v/>
      </c>
      <c r="I151" s="373" t="b">
        <f t="shared" si="9"/>
        <v>0</v>
      </c>
      <c r="J151" s="374">
        <f t="shared" si="10"/>
        <v>1</v>
      </c>
      <c r="K151" s="33"/>
    </row>
    <row r="152" spans="1:11">
      <c r="A152" s="37">
        <v>143</v>
      </c>
      <c r="B152" s="6"/>
      <c r="C152" s="6"/>
      <c r="D152" s="6"/>
      <c r="E152" s="6"/>
      <c r="F152" s="217"/>
      <c r="G152" s="356" t="str">
        <f>IF(OR($B152="",$C152="",$D152="",$F152&lt;an_initial,$F152&gt;an_final,$I152=FALSE),"",(HLOOKUP(E152,ii12punctaje,2,FALSE))*VLOOKUP(J152,Coef!$E$2:$F$17,2,FALSE))</f>
        <v/>
      </c>
      <c r="H152" s="372" t="str">
        <f t="shared" si="8"/>
        <v/>
      </c>
      <c r="I152" s="373" t="b">
        <f t="shared" si="9"/>
        <v>0</v>
      </c>
      <c r="J152" s="374">
        <f t="shared" si="10"/>
        <v>1</v>
      </c>
      <c r="K152" s="33"/>
    </row>
    <row r="153" spans="1:11">
      <c r="A153" s="37">
        <v>144</v>
      </c>
      <c r="B153" s="6"/>
      <c r="C153" s="6"/>
      <c r="D153" s="6"/>
      <c r="E153" s="6"/>
      <c r="F153" s="217"/>
      <c r="G153" s="356" t="str">
        <f>IF(OR($B153="",$C153="",$D153="",$F153&lt;an_initial,$F153&gt;an_final,$I153=FALSE),"",(HLOOKUP(E153,ii12punctaje,2,FALSE))*VLOOKUP(J153,Coef!$E$2:$F$17,2,FALSE))</f>
        <v/>
      </c>
      <c r="H153" s="372" t="str">
        <f t="shared" si="8"/>
        <v/>
      </c>
      <c r="I153" s="373" t="b">
        <f t="shared" si="9"/>
        <v>0</v>
      </c>
      <c r="J153" s="374">
        <f t="shared" si="10"/>
        <v>1</v>
      </c>
      <c r="K153" s="33"/>
    </row>
    <row r="154" spans="1:11">
      <c r="A154" s="37">
        <v>145</v>
      </c>
      <c r="B154" s="6"/>
      <c r="C154" s="6"/>
      <c r="D154" s="6"/>
      <c r="E154" s="6"/>
      <c r="F154" s="217"/>
      <c r="G154" s="356" t="str">
        <f>IF(OR($B154="",$C154="",$D154="",$F154&lt;an_initial,$F154&gt;an_final,$I154=FALSE),"",(HLOOKUP(E154,ii12punctaje,2,FALSE))*VLOOKUP(J154,Coef!$E$2:$F$17,2,FALSE))</f>
        <v/>
      </c>
      <c r="H154" s="372" t="str">
        <f t="shared" si="8"/>
        <v/>
      </c>
      <c r="I154" s="373" t="b">
        <f t="shared" si="9"/>
        <v>0</v>
      </c>
      <c r="J154" s="374">
        <f t="shared" si="10"/>
        <v>1</v>
      </c>
      <c r="K154" s="33"/>
    </row>
    <row r="155" spans="1:11">
      <c r="A155" s="37">
        <v>146</v>
      </c>
      <c r="B155" s="6"/>
      <c r="C155" s="6"/>
      <c r="D155" s="6"/>
      <c r="E155" s="6"/>
      <c r="F155" s="217"/>
      <c r="G155" s="356" t="str">
        <f>IF(OR($B155="",$C155="",$D155="",$F155&lt;an_initial,$F155&gt;an_final,$I155=FALSE),"",(HLOOKUP(E155,ii12punctaje,2,FALSE))*VLOOKUP(J155,Coef!$E$2:$F$17,2,FALSE))</f>
        <v/>
      </c>
      <c r="H155" s="372" t="str">
        <f t="shared" si="8"/>
        <v/>
      </c>
      <c r="I155" s="373" t="b">
        <f t="shared" si="9"/>
        <v>0</v>
      </c>
      <c r="J155" s="374">
        <f t="shared" si="10"/>
        <v>1</v>
      </c>
      <c r="K155" s="33"/>
    </row>
    <row r="156" spans="1:11">
      <c r="A156" s="37">
        <v>147</v>
      </c>
      <c r="B156" s="6"/>
      <c r="C156" s="6"/>
      <c r="D156" s="6"/>
      <c r="E156" s="6"/>
      <c r="F156" s="217"/>
      <c r="G156" s="356" t="str">
        <f>IF(OR($B156="",$C156="",$D156="",$F156&lt;an_initial,$F156&gt;an_final,$I156=FALSE),"",(HLOOKUP(E156,ii12punctaje,2,FALSE))*VLOOKUP(J156,Coef!$E$2:$F$17,2,FALSE))</f>
        <v/>
      </c>
      <c r="H156" s="372" t="str">
        <f t="shared" si="8"/>
        <v/>
      </c>
      <c r="I156" s="373" t="b">
        <f t="shared" si="9"/>
        <v>0</v>
      </c>
      <c r="J156" s="374">
        <f t="shared" si="10"/>
        <v>1</v>
      </c>
      <c r="K156" s="33"/>
    </row>
    <row r="157" spans="1:11">
      <c r="A157" s="37">
        <v>148</v>
      </c>
      <c r="B157" s="6"/>
      <c r="C157" s="6"/>
      <c r="D157" s="6"/>
      <c r="E157" s="6"/>
      <c r="F157" s="217"/>
      <c r="G157" s="356" t="str">
        <f>IF(OR($B157="",$C157="",$D157="",$F157&lt;an_initial,$F157&gt;an_final,$I157=FALSE),"",(HLOOKUP(E157,ii12punctaje,2,FALSE))*VLOOKUP(J157,Coef!$E$2:$F$17,2,FALSE))</f>
        <v/>
      </c>
      <c r="H157" s="372" t="str">
        <f t="shared" si="8"/>
        <v/>
      </c>
      <c r="I157" s="373" t="b">
        <f t="shared" si="9"/>
        <v>0</v>
      </c>
      <c r="J157" s="374">
        <f t="shared" si="10"/>
        <v>1</v>
      </c>
      <c r="K157" s="33"/>
    </row>
    <row r="158" spans="1:11">
      <c r="A158" s="37">
        <v>149</v>
      </c>
      <c r="B158" s="6"/>
      <c r="C158" s="6"/>
      <c r="D158" s="6"/>
      <c r="E158" s="6"/>
      <c r="F158" s="217"/>
      <c r="G158" s="356" t="str">
        <f>IF(OR($B158="",$C158="",$D158="",$F158&lt;an_initial,$F158&gt;an_final,$I158=FALSE),"",(HLOOKUP(E158,ii12punctaje,2,FALSE))*VLOOKUP(J158,Coef!$E$2:$F$17,2,FALSE))</f>
        <v/>
      </c>
      <c r="H158" s="372" t="str">
        <f t="shared" si="8"/>
        <v/>
      </c>
      <c r="I158" s="373" t="b">
        <f t="shared" si="9"/>
        <v>0</v>
      </c>
      <c r="J158" s="374">
        <f t="shared" si="10"/>
        <v>1</v>
      </c>
      <c r="K158" s="33"/>
    </row>
    <row r="159" spans="1:11">
      <c r="A159" s="37">
        <v>150</v>
      </c>
      <c r="B159" s="6"/>
      <c r="C159" s="6"/>
      <c r="D159" s="6"/>
      <c r="E159" s="6"/>
      <c r="F159" s="217"/>
      <c r="G159" s="356" t="str">
        <f>IF(OR($B159="",$C159="",$D159="",$F159&lt;an_initial,$F159&gt;an_final,$I159=FALSE),"",(HLOOKUP(E159,ii12punctaje,2,FALSE))*VLOOKUP(J159,Coef!$E$2:$F$17,2,FALSE))</f>
        <v/>
      </c>
      <c r="H159" s="372" t="str">
        <f t="shared" si="8"/>
        <v/>
      </c>
      <c r="I159" s="373" t="b">
        <f t="shared" si="9"/>
        <v>0</v>
      </c>
      <c r="J159" s="374">
        <f t="shared" si="10"/>
        <v>1</v>
      </c>
      <c r="K159" s="33"/>
    </row>
    <row r="160" spans="1:11">
      <c r="A160" s="37">
        <v>151</v>
      </c>
      <c r="B160" s="6"/>
      <c r="C160" s="6"/>
      <c r="D160" s="6"/>
      <c r="E160" s="6"/>
      <c r="F160" s="217"/>
      <c r="G160" s="356" t="str">
        <f>IF(OR($B160="",$C160="",$D160="",$F160&lt;an_initial,$F160&gt;an_final,$I160=FALSE),"",(HLOOKUP(E160,ii12punctaje,2,FALSE))*VLOOKUP(J160,Coef!$E$2:$F$17,2,FALSE))</f>
        <v/>
      </c>
      <c r="H160" s="372" t="str">
        <f t="shared" si="8"/>
        <v/>
      </c>
      <c r="I160" s="373" t="b">
        <f t="shared" si="9"/>
        <v>0</v>
      </c>
      <c r="J160" s="374">
        <f t="shared" si="10"/>
        <v>1</v>
      </c>
      <c r="K160" s="33"/>
    </row>
    <row r="161" spans="1:11">
      <c r="A161" s="37">
        <v>152</v>
      </c>
      <c r="B161" s="6"/>
      <c r="C161" s="6"/>
      <c r="D161" s="6"/>
      <c r="E161" s="6"/>
      <c r="F161" s="217"/>
      <c r="G161" s="356" t="str">
        <f>IF(OR($B161="",$C161="",$D161="",$F161&lt;an_initial,$F161&gt;an_final,$I161=FALSE),"",(HLOOKUP(E161,ii12punctaje,2,FALSE))*VLOOKUP(J161,Coef!$E$2:$F$17,2,FALSE))</f>
        <v/>
      </c>
      <c r="H161" s="372" t="str">
        <f t="shared" si="8"/>
        <v/>
      </c>
      <c r="I161" s="373" t="b">
        <f t="shared" si="9"/>
        <v>0</v>
      </c>
      <c r="J161" s="374">
        <f t="shared" si="10"/>
        <v>1</v>
      </c>
      <c r="K161" s="33"/>
    </row>
    <row r="162" spans="1:11">
      <c r="A162" s="37">
        <v>153</v>
      </c>
      <c r="B162" s="6"/>
      <c r="C162" s="6"/>
      <c r="D162" s="6"/>
      <c r="E162" s="6"/>
      <c r="F162" s="217"/>
      <c r="G162" s="356" t="str">
        <f>IF(OR($B162="",$C162="",$D162="",$F162&lt;an_initial,$F162&gt;an_final,$I162=FALSE),"",(HLOOKUP(E162,ii12punctaje,2,FALSE))*VLOOKUP(J162,Coef!$E$2:$F$17,2,FALSE))</f>
        <v/>
      </c>
      <c r="H162" s="372" t="str">
        <f t="shared" si="8"/>
        <v/>
      </c>
      <c r="I162" s="373" t="b">
        <f t="shared" si="9"/>
        <v>0</v>
      </c>
      <c r="J162" s="374">
        <f t="shared" si="10"/>
        <v>1</v>
      </c>
      <c r="K162" s="33"/>
    </row>
    <row r="163" spans="1:11">
      <c r="A163" s="37">
        <v>154</v>
      </c>
      <c r="B163" s="6"/>
      <c r="C163" s="6"/>
      <c r="D163" s="6"/>
      <c r="E163" s="6"/>
      <c r="F163" s="217"/>
      <c r="G163" s="356" t="str">
        <f>IF(OR($B163="",$C163="",$D163="",$F163&lt;an_initial,$F163&gt;an_final,$I163=FALSE),"",(HLOOKUP(E163,ii12punctaje,2,FALSE))*VLOOKUP(J163,Coef!$E$2:$F$17,2,FALSE))</f>
        <v/>
      </c>
      <c r="H163" s="372" t="str">
        <f t="shared" si="8"/>
        <v/>
      </c>
      <c r="I163" s="373" t="b">
        <f t="shared" si="9"/>
        <v>0</v>
      </c>
      <c r="J163" s="374">
        <f t="shared" si="10"/>
        <v>1</v>
      </c>
      <c r="K163" s="33"/>
    </row>
    <row r="164" spans="1:11">
      <c r="A164" s="37">
        <v>155</v>
      </c>
      <c r="B164" s="6"/>
      <c r="C164" s="6"/>
      <c r="D164" s="6"/>
      <c r="E164" s="6"/>
      <c r="F164" s="217"/>
      <c r="G164" s="356" t="str">
        <f>IF(OR($B164="",$C164="",$D164="",$F164&lt;an_initial,$F164&gt;an_final,$I164=FALSE),"",(HLOOKUP(E164,ii12punctaje,2,FALSE))*VLOOKUP(J164,Coef!$E$2:$F$17,2,FALSE))</f>
        <v/>
      </c>
      <c r="H164" s="372" t="str">
        <f t="shared" si="8"/>
        <v/>
      </c>
      <c r="I164" s="373" t="b">
        <f t="shared" si="9"/>
        <v>0</v>
      </c>
      <c r="J164" s="374">
        <f t="shared" si="10"/>
        <v>1</v>
      </c>
      <c r="K164" s="33"/>
    </row>
    <row r="165" spans="1:11">
      <c r="A165" s="37">
        <v>156</v>
      </c>
      <c r="B165" s="6"/>
      <c r="C165" s="6"/>
      <c r="D165" s="6"/>
      <c r="E165" s="6"/>
      <c r="F165" s="217"/>
      <c r="G165" s="356" t="str">
        <f>IF(OR($B165="",$C165="",$D165="",$F165&lt;an_initial,$F165&gt;an_final,$I165=FALSE),"",(HLOOKUP(E165,ii12punctaje,2,FALSE))*VLOOKUP(J165,Coef!$E$2:$F$17,2,FALSE))</f>
        <v/>
      </c>
      <c r="H165" s="372" t="str">
        <f t="shared" si="8"/>
        <v/>
      </c>
      <c r="I165" s="373" t="b">
        <f t="shared" si="9"/>
        <v>0</v>
      </c>
      <c r="J165" s="374">
        <f t="shared" si="10"/>
        <v>1</v>
      </c>
      <c r="K165" s="33"/>
    </row>
    <row r="166" spans="1:11">
      <c r="A166" s="37">
        <v>157</v>
      </c>
      <c r="B166" s="6"/>
      <c r="C166" s="6"/>
      <c r="D166" s="6"/>
      <c r="E166" s="6"/>
      <c r="F166" s="217"/>
      <c r="G166" s="356" t="str">
        <f>IF(OR($B166="",$C166="",$D166="",$F166&lt;an_initial,$F166&gt;an_final,$I166=FALSE),"",(HLOOKUP(E166,ii12punctaje,2,FALSE))*VLOOKUP(J166,Coef!$E$2:$F$17,2,FALSE))</f>
        <v/>
      </c>
      <c r="H166" s="372" t="str">
        <f t="shared" si="8"/>
        <v/>
      </c>
      <c r="I166" s="373" t="b">
        <f t="shared" si="9"/>
        <v>0</v>
      </c>
      <c r="J166" s="374">
        <f t="shared" si="10"/>
        <v>1</v>
      </c>
      <c r="K166" s="33"/>
    </row>
    <row r="167" spans="1:11">
      <c r="A167" s="37">
        <v>158</v>
      </c>
      <c r="B167" s="6"/>
      <c r="C167" s="6"/>
      <c r="D167" s="6"/>
      <c r="E167" s="6"/>
      <c r="F167" s="217"/>
      <c r="G167" s="356" t="str">
        <f>IF(OR($B167="",$C167="",$D167="",$F167&lt;an_initial,$F167&gt;an_final,$I167=FALSE),"",(HLOOKUP(E167,ii12punctaje,2,FALSE))*VLOOKUP(J167,Coef!$E$2:$F$17,2,FALSE))</f>
        <v/>
      </c>
      <c r="H167" s="372" t="str">
        <f t="shared" si="8"/>
        <v/>
      </c>
      <c r="I167" s="373" t="b">
        <f t="shared" si="9"/>
        <v>0</v>
      </c>
      <c r="J167" s="374">
        <f t="shared" si="10"/>
        <v>1</v>
      </c>
      <c r="K167" s="33"/>
    </row>
    <row r="168" spans="1:11">
      <c r="A168" s="37">
        <v>159</v>
      </c>
      <c r="B168" s="6"/>
      <c r="C168" s="6"/>
      <c r="D168" s="6"/>
      <c r="E168" s="6"/>
      <c r="F168" s="217"/>
      <c r="G168" s="356" t="str">
        <f>IF(OR($B168="",$C168="",$D168="",$F168&lt;an_initial,$F168&gt;an_final,$I168=FALSE),"",(HLOOKUP(E168,ii12punctaje,2,FALSE))*VLOOKUP(J168,Coef!$E$2:$F$17,2,FALSE))</f>
        <v/>
      </c>
      <c r="H168" s="372" t="str">
        <f t="shared" si="8"/>
        <v/>
      </c>
      <c r="I168" s="373" t="b">
        <f t="shared" si="9"/>
        <v>0</v>
      </c>
      <c r="J168" s="374">
        <f t="shared" si="10"/>
        <v>1</v>
      </c>
      <c r="K168" s="33"/>
    </row>
    <row r="169" spans="1:11">
      <c r="A169" s="37">
        <v>160</v>
      </c>
      <c r="B169" s="6"/>
      <c r="C169" s="6"/>
      <c r="D169" s="6"/>
      <c r="E169" s="6"/>
      <c r="F169" s="217"/>
      <c r="G169" s="356" t="str">
        <f>IF(OR($B169="",$C169="",$D169="",$F169&lt;an_initial,$F169&gt;an_final,$I169=FALSE),"",(HLOOKUP(E169,ii12punctaje,2,FALSE))*VLOOKUP(J169,Coef!$E$2:$F$17,2,FALSE))</f>
        <v/>
      </c>
      <c r="H169" s="372" t="str">
        <f t="shared" si="8"/>
        <v/>
      </c>
      <c r="I169" s="373" t="b">
        <f t="shared" si="9"/>
        <v>0</v>
      </c>
      <c r="J169" s="374">
        <f t="shared" si="10"/>
        <v>1</v>
      </c>
      <c r="K169" s="33"/>
    </row>
    <row r="170" spans="1:11">
      <c r="A170" s="37">
        <v>161</v>
      </c>
      <c r="B170" s="6"/>
      <c r="C170" s="6"/>
      <c r="D170" s="6"/>
      <c r="E170" s="6"/>
      <c r="F170" s="217"/>
      <c r="G170" s="356" t="str">
        <f>IF(OR($B170="",$C170="",$D170="",$F170&lt;an_initial,$F170&gt;an_final,$I170=FALSE),"",(HLOOKUP(E170,ii12punctaje,2,FALSE))*VLOOKUP(J170,Coef!$E$2:$F$17,2,FALSE))</f>
        <v/>
      </c>
      <c r="H170" s="372" t="str">
        <f t="shared" si="8"/>
        <v/>
      </c>
      <c r="I170" s="373" t="b">
        <f t="shared" si="9"/>
        <v>0</v>
      </c>
      <c r="J170" s="374">
        <f t="shared" ref="J170:J202" si="11">LEN(B170)-LEN(SUBSTITUTE(B170,",",""))+1</f>
        <v>1</v>
      </c>
      <c r="K170" s="33"/>
    </row>
    <row r="171" spans="1:11">
      <c r="A171" s="37">
        <v>162</v>
      </c>
      <c r="B171" s="6"/>
      <c r="C171" s="6"/>
      <c r="D171" s="6"/>
      <c r="E171" s="6"/>
      <c r="F171" s="217"/>
      <c r="G171" s="356" t="str">
        <f>IF(OR($B171="",$C171="",$D171="",$F171&lt;an_initial,$F171&gt;an_final,$I171=FALSE),"",(HLOOKUP(E171,ii12punctaje,2,FALSE))*VLOOKUP(J171,Coef!$E$2:$F$17,2,FALSE))</f>
        <v/>
      </c>
      <c r="H171" s="372" t="str">
        <f t="shared" si="8"/>
        <v/>
      </c>
      <c r="I171" s="373" t="b">
        <f t="shared" si="9"/>
        <v>0</v>
      </c>
      <c r="J171" s="374">
        <f t="shared" si="11"/>
        <v>1</v>
      </c>
      <c r="K171" s="33"/>
    </row>
    <row r="172" spans="1:11">
      <c r="A172" s="37">
        <v>163</v>
      </c>
      <c r="B172" s="6"/>
      <c r="C172" s="6"/>
      <c r="D172" s="6"/>
      <c r="E172" s="6"/>
      <c r="F172" s="217"/>
      <c r="G172" s="356" t="str">
        <f>IF(OR($B172="",$C172="",$D172="",$F172&lt;an_initial,$F172&gt;an_final,$I172=FALSE),"",(HLOOKUP(E172,ii12punctaje,2,FALSE))*VLOOKUP(J172,Coef!$E$2:$F$17,2,FALSE))</f>
        <v/>
      </c>
      <c r="H172" s="372" t="str">
        <f t="shared" si="8"/>
        <v/>
      </c>
      <c r="I172" s="373" t="b">
        <f t="shared" si="9"/>
        <v>0</v>
      </c>
      <c r="J172" s="374">
        <f t="shared" si="11"/>
        <v>1</v>
      </c>
      <c r="K172" s="33"/>
    </row>
    <row r="173" spans="1:11">
      <c r="A173" s="37">
        <v>164</v>
      </c>
      <c r="B173" s="6"/>
      <c r="C173" s="6"/>
      <c r="D173" s="6"/>
      <c r="E173" s="6"/>
      <c r="F173" s="217"/>
      <c r="G173" s="356" t="str">
        <f>IF(OR($B173="",$C173="",$D173="",$F173&lt;an_initial,$F173&gt;an_final,$I173=FALSE),"",(HLOOKUP(E173,ii12punctaje,2,FALSE))*VLOOKUP(J173,Coef!$E$2:$F$17,2,FALSE))</f>
        <v/>
      </c>
      <c r="H173" s="372" t="str">
        <f t="shared" si="8"/>
        <v/>
      </c>
      <c r="I173" s="373" t="b">
        <f t="shared" si="9"/>
        <v>0</v>
      </c>
      <c r="J173" s="374">
        <f t="shared" si="11"/>
        <v>1</v>
      </c>
      <c r="K173" s="33"/>
    </row>
    <row r="174" spans="1:11">
      <c r="A174" s="37">
        <v>165</v>
      </c>
      <c r="B174" s="6"/>
      <c r="C174" s="6"/>
      <c r="D174" s="6"/>
      <c r="E174" s="6"/>
      <c r="F174" s="217"/>
      <c r="G174" s="356" t="str">
        <f>IF(OR($B174="",$C174="",$D174="",$F174&lt;an_initial,$F174&gt;an_final,$I174=FALSE),"",(HLOOKUP(E174,ii12punctaje,2,FALSE))*VLOOKUP(J174,Coef!$E$2:$F$17,2,FALSE))</f>
        <v/>
      </c>
      <c r="H174" s="372" t="str">
        <f t="shared" si="8"/>
        <v/>
      </c>
      <c r="I174" s="373" t="b">
        <f t="shared" si="9"/>
        <v>0</v>
      </c>
      <c r="J174" s="374">
        <f t="shared" si="11"/>
        <v>1</v>
      </c>
      <c r="K174" s="33"/>
    </row>
    <row r="175" spans="1:11">
      <c r="A175" s="37">
        <v>166</v>
      </c>
      <c r="B175" s="6"/>
      <c r="C175" s="6"/>
      <c r="D175" s="6"/>
      <c r="E175" s="6"/>
      <c r="F175" s="217"/>
      <c r="G175" s="356" t="str">
        <f>IF(OR($B175="",$C175="",$D175="",$F175&lt;an_initial,$F175&gt;an_final,$I175=FALSE),"",(HLOOKUP(E175,ii12punctaje,2,FALSE))*VLOOKUP(J175,Coef!$E$2:$F$17,2,FALSE))</f>
        <v/>
      </c>
      <c r="H175" s="372" t="str">
        <f t="shared" si="8"/>
        <v/>
      </c>
      <c r="I175" s="373" t="b">
        <f t="shared" si="9"/>
        <v>0</v>
      </c>
      <c r="J175" s="374">
        <f t="shared" si="11"/>
        <v>1</v>
      </c>
      <c r="K175" s="33"/>
    </row>
    <row r="176" spans="1:11">
      <c r="A176" s="37">
        <v>167</v>
      </c>
      <c r="B176" s="6"/>
      <c r="C176" s="6"/>
      <c r="D176" s="6"/>
      <c r="E176" s="6"/>
      <c r="F176" s="217"/>
      <c r="G176" s="356" t="str">
        <f>IF(OR($B176="",$C176="",$D176="",$F176&lt;an_initial,$F176&gt;an_final,$I176=FALSE),"",(HLOOKUP(E176,ii12punctaje,2,FALSE))*VLOOKUP(J176,Coef!$E$2:$F$17,2,FALSE))</f>
        <v/>
      </c>
      <c r="H176" s="372" t="str">
        <f t="shared" si="8"/>
        <v/>
      </c>
      <c r="I176" s="373" t="b">
        <f t="shared" si="9"/>
        <v>0</v>
      </c>
      <c r="J176" s="374">
        <f t="shared" si="11"/>
        <v>1</v>
      </c>
      <c r="K176" s="33"/>
    </row>
    <row r="177" spans="1:11">
      <c r="A177" s="37">
        <v>168</v>
      </c>
      <c r="B177" s="6"/>
      <c r="C177" s="6"/>
      <c r="D177" s="6"/>
      <c r="E177" s="6"/>
      <c r="F177" s="217"/>
      <c r="G177" s="356" t="str">
        <f>IF(OR($B177="",$C177="",$D177="",$F177&lt;an_initial,$F177&gt;an_final,$I177=FALSE),"",(HLOOKUP(E177,ii12punctaje,2,FALSE))*VLOOKUP(J177,Coef!$E$2:$F$17,2,FALSE))</f>
        <v/>
      </c>
      <c r="H177" s="372" t="str">
        <f t="shared" si="8"/>
        <v/>
      </c>
      <c r="I177" s="373" t="b">
        <f t="shared" si="9"/>
        <v>0</v>
      </c>
      <c r="J177" s="374">
        <f t="shared" si="11"/>
        <v>1</v>
      </c>
      <c r="K177" s="33"/>
    </row>
    <row r="178" spans="1:11">
      <c r="A178" s="37">
        <v>169</v>
      </c>
      <c r="B178" s="6"/>
      <c r="C178" s="6"/>
      <c r="D178" s="6"/>
      <c r="E178" s="6"/>
      <c r="F178" s="217"/>
      <c r="G178" s="356" t="str">
        <f>IF(OR($B178="",$C178="",$D178="",$F178&lt;an_initial,$F178&gt;an_final,$I178=FALSE),"",(HLOOKUP(E178,ii12punctaje,2,FALSE))*VLOOKUP(J178,Coef!$E$2:$F$17,2,FALSE))</f>
        <v/>
      </c>
      <c r="H178" s="372" t="str">
        <f t="shared" si="8"/>
        <v/>
      </c>
      <c r="I178" s="373" t="b">
        <f t="shared" si="9"/>
        <v>0</v>
      </c>
      <c r="J178" s="374">
        <f t="shared" si="11"/>
        <v>1</v>
      </c>
      <c r="K178" s="33"/>
    </row>
    <row r="179" spans="1:11">
      <c r="A179" s="37">
        <v>170</v>
      </c>
      <c r="B179" s="6"/>
      <c r="C179" s="6"/>
      <c r="D179" s="6"/>
      <c r="E179" s="6"/>
      <c r="F179" s="217"/>
      <c r="G179" s="356" t="str">
        <f>IF(OR($B179="",$C179="",$D179="",$F179&lt;an_initial,$F179&gt;an_final,$I179=FALSE),"",(HLOOKUP(E179,ii12punctaje,2,FALSE))*VLOOKUP(J179,Coef!$E$2:$F$17,2,FALSE))</f>
        <v/>
      </c>
      <c r="H179" s="372" t="str">
        <f t="shared" si="8"/>
        <v/>
      </c>
      <c r="I179" s="373" t="b">
        <f t="shared" si="9"/>
        <v>0</v>
      </c>
      <c r="J179" s="374">
        <f t="shared" si="11"/>
        <v>1</v>
      </c>
      <c r="K179" s="33"/>
    </row>
    <row r="180" spans="1:11">
      <c r="A180" s="37">
        <v>171</v>
      </c>
      <c r="B180" s="6"/>
      <c r="C180" s="6"/>
      <c r="D180" s="6"/>
      <c r="E180" s="6"/>
      <c r="F180" s="217"/>
      <c r="G180" s="356" t="str">
        <f>IF(OR($B180="",$C180="",$D180="",$F180&lt;an_initial,$F180&gt;an_final,$I180=FALSE),"",(HLOOKUP(E180,ii12punctaje,2,FALSE))*VLOOKUP(J180,Coef!$E$2:$F$17,2,FALSE))</f>
        <v/>
      </c>
      <c r="H180" s="372" t="str">
        <f t="shared" si="8"/>
        <v/>
      </c>
      <c r="I180" s="373" t="b">
        <f t="shared" si="9"/>
        <v>0</v>
      </c>
      <c r="J180" s="374">
        <f t="shared" si="11"/>
        <v>1</v>
      </c>
      <c r="K180" s="33"/>
    </row>
    <row r="181" spans="1:11">
      <c r="A181" s="37">
        <v>172</v>
      </c>
      <c r="B181" s="6"/>
      <c r="C181" s="6"/>
      <c r="D181" s="6"/>
      <c r="E181" s="6"/>
      <c r="F181" s="217"/>
      <c r="G181" s="356" t="str">
        <f>IF(OR($B181="",$C181="",$D181="",$F181&lt;an_initial,$F181&gt;an_final,$I181=FALSE),"",(HLOOKUP(E181,ii12punctaje,2,FALSE))*VLOOKUP(J181,Coef!$E$2:$F$17,2,FALSE))</f>
        <v/>
      </c>
      <c r="H181" s="372" t="str">
        <f t="shared" si="8"/>
        <v/>
      </c>
      <c r="I181" s="373" t="b">
        <f t="shared" si="9"/>
        <v>0</v>
      </c>
      <c r="J181" s="374">
        <f t="shared" si="11"/>
        <v>1</v>
      </c>
      <c r="K181" s="33"/>
    </row>
    <row r="182" spans="1:11">
      <c r="A182" s="37">
        <v>173</v>
      </c>
      <c r="B182" s="6"/>
      <c r="C182" s="6"/>
      <c r="D182" s="6"/>
      <c r="E182" s="6"/>
      <c r="F182" s="217"/>
      <c r="G182" s="356" t="str">
        <f>IF(OR($B182="",$C182="",$D182="",$F182&lt;an_initial,$F182&gt;an_final,$I182=FALSE),"",(HLOOKUP(E182,ii12punctaje,2,FALSE))*VLOOKUP(J182,Coef!$E$2:$F$17,2,FALSE))</f>
        <v/>
      </c>
      <c r="H182" s="372" t="str">
        <f t="shared" si="8"/>
        <v/>
      </c>
      <c r="I182" s="373" t="b">
        <f t="shared" si="9"/>
        <v>0</v>
      </c>
      <c r="J182" s="374">
        <f t="shared" si="11"/>
        <v>1</v>
      </c>
      <c r="K182" s="33"/>
    </row>
    <row r="183" spans="1:11">
      <c r="A183" s="37">
        <v>174</v>
      </c>
      <c r="B183" s="6"/>
      <c r="C183" s="6"/>
      <c r="D183" s="6"/>
      <c r="E183" s="6"/>
      <c r="F183" s="217"/>
      <c r="G183" s="356" t="str">
        <f>IF(OR($B183="",$C183="",$D183="",$F183&lt;an_initial,$F183&gt;an_final,$I183=FALSE),"",(HLOOKUP(E183,ii12punctaje,2,FALSE))*VLOOKUP(J183,Coef!$E$2:$F$17,2,FALSE))</f>
        <v/>
      </c>
      <c r="H183" s="372" t="str">
        <f t="shared" si="8"/>
        <v/>
      </c>
      <c r="I183" s="373" t="b">
        <f t="shared" si="9"/>
        <v>0</v>
      </c>
      <c r="J183" s="374">
        <f t="shared" si="11"/>
        <v>1</v>
      </c>
      <c r="K183" s="33"/>
    </row>
    <row r="184" spans="1:11">
      <c r="A184" s="37">
        <v>175</v>
      </c>
      <c r="B184" s="6"/>
      <c r="C184" s="6"/>
      <c r="D184" s="6"/>
      <c r="E184" s="6"/>
      <c r="F184" s="217"/>
      <c r="G184" s="356" t="str">
        <f>IF(OR($B184="",$C184="",$D184="",$F184&lt;an_initial,$F184&gt;an_final,$I184=FALSE),"",(HLOOKUP(E184,ii12punctaje,2,FALSE))*VLOOKUP(J184,Coef!$E$2:$F$17,2,FALSE))</f>
        <v/>
      </c>
      <c r="H184" s="372" t="str">
        <f t="shared" si="8"/>
        <v/>
      </c>
      <c r="I184" s="373" t="b">
        <f t="shared" si="9"/>
        <v>0</v>
      </c>
      <c r="J184" s="374">
        <f t="shared" si="11"/>
        <v>1</v>
      </c>
      <c r="K184" s="33"/>
    </row>
    <row r="185" spans="1:11">
      <c r="A185" s="37">
        <v>176</v>
      </c>
      <c r="B185" s="6"/>
      <c r="C185" s="6"/>
      <c r="D185" s="6"/>
      <c r="E185" s="6"/>
      <c r="F185" s="217"/>
      <c r="G185" s="356" t="str">
        <f>IF(OR($B185="",$C185="",$D185="",$F185&lt;an_initial,$F185&gt;an_final,$I185=FALSE),"",(HLOOKUP(E185,ii12punctaje,2,FALSE))*VLOOKUP(J185,Coef!$E$2:$F$17,2,FALSE))</f>
        <v/>
      </c>
      <c r="H185" s="372" t="str">
        <f t="shared" si="8"/>
        <v/>
      </c>
      <c r="I185" s="373" t="b">
        <f t="shared" si="9"/>
        <v>0</v>
      </c>
      <c r="J185" s="374">
        <f t="shared" si="11"/>
        <v>1</v>
      </c>
      <c r="K185" s="33"/>
    </row>
    <row r="186" spans="1:11">
      <c r="A186" s="37">
        <v>177</v>
      </c>
      <c r="B186" s="6"/>
      <c r="C186" s="6"/>
      <c r="D186" s="6"/>
      <c r="E186" s="6"/>
      <c r="F186" s="217"/>
      <c r="G186" s="356" t="str">
        <f>IF(OR($B186="",$C186="",$D186="",$F186&lt;an_initial,$F186&gt;an_final,$I186=FALSE),"",(HLOOKUP(E186,ii12punctaje,2,FALSE))*VLOOKUP(J186,Coef!$E$2:$F$17,2,FALSE))</f>
        <v/>
      </c>
      <c r="H186" s="372" t="str">
        <f t="shared" si="8"/>
        <v/>
      </c>
      <c r="I186" s="373" t="b">
        <f t="shared" si="9"/>
        <v>0</v>
      </c>
      <c r="J186" s="374">
        <f t="shared" si="11"/>
        <v>1</v>
      </c>
      <c r="K186" s="33"/>
    </row>
    <row r="187" spans="1:11">
      <c r="A187" s="37">
        <v>178</v>
      </c>
      <c r="B187" s="6"/>
      <c r="C187" s="6"/>
      <c r="D187" s="6"/>
      <c r="E187" s="6"/>
      <c r="F187" s="217"/>
      <c r="G187" s="356" t="str">
        <f>IF(OR($B187="",$C187="",$D187="",$F187&lt;an_initial,$F187&gt;an_final,$I187=FALSE),"",(HLOOKUP(E187,ii12punctaje,2,FALSE))*VLOOKUP(J187,Coef!$E$2:$F$17,2,FALSE))</f>
        <v/>
      </c>
      <c r="H187" s="372" t="str">
        <f t="shared" si="8"/>
        <v/>
      </c>
      <c r="I187" s="373" t="b">
        <f t="shared" si="9"/>
        <v>0</v>
      </c>
      <c r="J187" s="374">
        <f t="shared" si="11"/>
        <v>1</v>
      </c>
      <c r="K187" s="33"/>
    </row>
    <row r="188" spans="1:11">
      <c r="A188" s="37">
        <v>179</v>
      </c>
      <c r="B188" s="6"/>
      <c r="C188" s="6"/>
      <c r="D188" s="6"/>
      <c r="E188" s="6"/>
      <c r="F188" s="217"/>
      <c r="G188" s="356" t="str">
        <f>IF(OR($B188="",$C188="",$D188="",$F188&lt;an_initial,$F188&gt;an_final,$I188=FALSE),"",(HLOOKUP(E188,ii12punctaje,2,FALSE))*VLOOKUP(J188,Coef!$E$2:$F$17,2,FALSE))</f>
        <v/>
      </c>
      <c r="H188" s="372" t="str">
        <f t="shared" si="8"/>
        <v/>
      </c>
      <c r="I188" s="373" t="b">
        <f t="shared" si="9"/>
        <v>0</v>
      </c>
      <c r="J188" s="374">
        <f t="shared" si="11"/>
        <v>1</v>
      </c>
      <c r="K188" s="33"/>
    </row>
    <row r="189" spans="1:11">
      <c r="A189" s="37">
        <v>180</v>
      </c>
      <c r="B189" s="6"/>
      <c r="C189" s="6"/>
      <c r="D189" s="6"/>
      <c r="E189" s="6"/>
      <c r="F189" s="217"/>
      <c r="G189" s="356" t="str">
        <f>IF(OR($B189="",$C189="",$D189="",$F189&lt;an_initial,$F189&gt;an_final,$I189=FALSE),"",(HLOOKUP(E189,ii12punctaje,2,FALSE))*VLOOKUP(J189,Coef!$E$2:$F$17,2,FALSE))</f>
        <v/>
      </c>
      <c r="H189" s="372" t="str">
        <f t="shared" si="8"/>
        <v/>
      </c>
      <c r="I189" s="373" t="b">
        <f t="shared" si="9"/>
        <v>0</v>
      </c>
      <c r="J189" s="374">
        <f t="shared" si="11"/>
        <v>1</v>
      </c>
      <c r="K189" s="33"/>
    </row>
    <row r="190" spans="1:11">
      <c r="A190" s="37">
        <v>181</v>
      </c>
      <c r="B190" s="6"/>
      <c r="C190" s="6"/>
      <c r="D190" s="6"/>
      <c r="E190" s="6"/>
      <c r="F190" s="217"/>
      <c r="G190" s="356" t="str">
        <f>IF(OR($B190="",$C190="",$D190="",$F190&lt;an_initial,$F190&gt;an_final,$I190=FALSE),"",(HLOOKUP(E190,ii12punctaje,2,FALSE))*VLOOKUP(J190,Coef!$E$2:$F$17,2,FALSE))</f>
        <v/>
      </c>
      <c r="H190" s="372" t="str">
        <f t="shared" si="8"/>
        <v/>
      </c>
      <c r="I190" s="373" t="b">
        <f t="shared" si="9"/>
        <v>0</v>
      </c>
      <c r="J190" s="374">
        <f t="shared" si="11"/>
        <v>1</v>
      </c>
      <c r="K190" s="33"/>
    </row>
    <row r="191" spans="1:11">
      <c r="A191" s="37">
        <v>182</v>
      </c>
      <c r="B191" s="6"/>
      <c r="C191" s="6"/>
      <c r="D191" s="6"/>
      <c r="E191" s="6"/>
      <c r="F191" s="217"/>
      <c r="G191" s="356" t="str">
        <f>IF(OR($B191="",$C191="",$D191="",$F191&lt;an_initial,$F191&gt;an_final,$I191=FALSE),"",(HLOOKUP(E191,ii12punctaje,2,FALSE))*VLOOKUP(J191,Coef!$E$2:$F$17,2,FALSE))</f>
        <v/>
      </c>
      <c r="H191" s="372" t="str">
        <f t="shared" si="8"/>
        <v/>
      </c>
      <c r="I191" s="373" t="b">
        <f t="shared" si="9"/>
        <v>0</v>
      </c>
      <c r="J191" s="374">
        <f t="shared" si="11"/>
        <v>1</v>
      </c>
      <c r="K191" s="33"/>
    </row>
    <row r="192" spans="1:11">
      <c r="A192" s="37">
        <v>183</v>
      </c>
      <c r="B192" s="6"/>
      <c r="C192" s="6"/>
      <c r="D192" s="6"/>
      <c r="E192" s="6"/>
      <c r="F192" s="217"/>
      <c r="G192" s="356" t="str">
        <f>IF(OR($B192="",$C192="",$D192="",$F192&lt;an_initial,$F192&gt;an_final,$I192=FALSE),"",(HLOOKUP(E192,ii12punctaje,2,FALSE))*VLOOKUP(J192,Coef!$E$2:$F$17,2,FALSE))</f>
        <v/>
      </c>
      <c r="H192" s="372" t="str">
        <f t="shared" si="8"/>
        <v/>
      </c>
      <c r="I192" s="373" t="b">
        <f t="shared" si="9"/>
        <v>0</v>
      </c>
      <c r="J192" s="374">
        <f t="shared" si="11"/>
        <v>1</v>
      </c>
      <c r="K192" s="33"/>
    </row>
    <row r="193" spans="1:11">
      <c r="A193" s="37">
        <v>184</v>
      </c>
      <c r="B193" s="6"/>
      <c r="C193" s="6"/>
      <c r="D193" s="6"/>
      <c r="E193" s="6"/>
      <c r="F193" s="217"/>
      <c r="G193" s="356" t="str">
        <f>IF(OR($B193="",$C193="",$D193="",$F193&lt;an_initial,$F193&gt;an_final,$I193=FALSE),"",(HLOOKUP(E193,ii12punctaje,2,FALSE))*VLOOKUP(J193,Coef!$E$2:$F$17,2,FALSE))</f>
        <v/>
      </c>
      <c r="H193" s="372" t="str">
        <f t="shared" si="8"/>
        <v/>
      </c>
      <c r="I193" s="373" t="b">
        <f t="shared" si="9"/>
        <v>0</v>
      </c>
      <c r="J193" s="374">
        <f t="shared" si="11"/>
        <v>1</v>
      </c>
      <c r="K193" s="33"/>
    </row>
    <row r="194" spans="1:11">
      <c r="A194" s="37">
        <v>185</v>
      </c>
      <c r="B194" s="6"/>
      <c r="C194" s="6"/>
      <c r="D194" s="6"/>
      <c r="E194" s="6"/>
      <c r="F194" s="217"/>
      <c r="G194" s="356" t="str">
        <f>IF(OR($B194="",$C194="",$D194="",$F194&lt;an_initial,$F194&gt;an_final,$I194=FALSE),"",(HLOOKUP(E194,ii12punctaje,2,FALSE))*VLOOKUP(J194,Coef!$E$2:$F$17,2,FALSE))</f>
        <v/>
      </c>
      <c r="H194" s="372" t="str">
        <f t="shared" si="8"/>
        <v/>
      </c>
      <c r="I194" s="373" t="b">
        <f t="shared" si="9"/>
        <v>0</v>
      </c>
      <c r="J194" s="374">
        <f t="shared" si="11"/>
        <v>1</v>
      </c>
      <c r="K194" s="33"/>
    </row>
    <row r="195" spans="1:11">
      <c r="A195" s="37">
        <v>186</v>
      </c>
      <c r="B195" s="6"/>
      <c r="C195" s="6"/>
      <c r="D195" s="6"/>
      <c r="E195" s="6"/>
      <c r="F195" s="217"/>
      <c r="G195" s="356" t="str">
        <f>IF(OR($B195="",$C195="",$D195="",$F195&lt;an_initial,$F195&gt;an_final,$I195=FALSE),"",(HLOOKUP(E195,ii12punctaje,2,FALSE))*VLOOKUP(J195,Coef!$E$2:$F$17,2,FALSE))</f>
        <v/>
      </c>
      <c r="H195" s="372" t="str">
        <f t="shared" si="8"/>
        <v/>
      </c>
      <c r="I195" s="373" t="b">
        <f t="shared" si="9"/>
        <v>0</v>
      </c>
      <c r="J195" s="374">
        <f t="shared" si="11"/>
        <v>1</v>
      </c>
      <c r="K195" s="33"/>
    </row>
    <row r="196" spans="1:11">
      <c r="A196" s="37">
        <v>187</v>
      </c>
      <c r="B196" s="6"/>
      <c r="C196" s="6"/>
      <c r="D196" s="6"/>
      <c r="E196" s="6"/>
      <c r="F196" s="217"/>
      <c r="G196" s="356" t="str">
        <f>IF(OR($B196="",$C196="",$D196="",$F196&lt;an_initial,$F196&gt;an_final,$I196=FALSE),"",(HLOOKUP(E196,ii12punctaje,2,FALSE))*VLOOKUP(J196,Coef!$E$2:$F$17,2,FALSE))</f>
        <v/>
      </c>
      <c r="H196" s="372" t="str">
        <f t="shared" si="8"/>
        <v/>
      </c>
      <c r="I196" s="373" t="b">
        <f t="shared" si="9"/>
        <v>0</v>
      </c>
      <c r="J196" s="374">
        <f t="shared" si="11"/>
        <v>1</v>
      </c>
      <c r="K196" s="33"/>
    </row>
    <row r="197" spans="1:11">
      <c r="A197" s="37">
        <v>188</v>
      </c>
      <c r="B197" s="6"/>
      <c r="C197" s="6"/>
      <c r="D197" s="6"/>
      <c r="E197" s="6"/>
      <c r="F197" s="217"/>
      <c r="G197" s="356" t="str">
        <f>IF(OR($B197="",$C197="",$D197="",$F197&lt;an_initial,$F197&gt;an_final,$I197=FALSE),"",(HLOOKUP(E197,ii12punctaje,2,FALSE))*VLOOKUP(J197,Coef!$E$2:$F$17,2,FALSE))</f>
        <v/>
      </c>
      <c r="H197" s="372" t="str">
        <f t="shared" si="8"/>
        <v/>
      </c>
      <c r="I197" s="373" t="b">
        <f t="shared" si="9"/>
        <v>0</v>
      </c>
      <c r="J197" s="374">
        <f t="shared" si="11"/>
        <v>1</v>
      </c>
      <c r="K197" s="33"/>
    </row>
    <row r="198" spans="1:11">
      <c r="A198" s="37">
        <v>189</v>
      </c>
      <c r="B198" s="6"/>
      <c r="C198" s="6"/>
      <c r="D198" s="6"/>
      <c r="E198" s="6"/>
      <c r="F198" s="217"/>
      <c r="G198" s="356" t="str">
        <f>IF(OR($B198="",$C198="",$D198="",$F198&lt;an_initial,$F198&gt;an_final,$I198=FALSE),"",(HLOOKUP(E198,ii12punctaje,2,FALSE))*VLOOKUP(J198,Coef!$E$2:$F$17,2,FALSE))</f>
        <v/>
      </c>
      <c r="H198" s="372" t="str">
        <f t="shared" si="8"/>
        <v/>
      </c>
      <c r="I198" s="373" t="b">
        <f t="shared" si="9"/>
        <v>0</v>
      </c>
      <c r="J198" s="374">
        <f t="shared" si="11"/>
        <v>1</v>
      </c>
      <c r="K198" s="33"/>
    </row>
    <row r="199" spans="1:11">
      <c r="A199" s="37">
        <v>190</v>
      </c>
      <c r="B199" s="6"/>
      <c r="C199" s="6"/>
      <c r="D199" s="6"/>
      <c r="E199" s="6"/>
      <c r="F199" s="217"/>
      <c r="G199" s="356" t="str">
        <f>IF(OR($B199="",$C199="",$D199="",$F199&lt;an_initial,$F199&gt;an_final,$I199=FALSE),"",(HLOOKUP(E199,ii12punctaje,2,FALSE))*VLOOKUP(J199,Coef!$E$2:$F$17,2,FALSE))</f>
        <v/>
      </c>
      <c r="H199" s="372" t="str">
        <f t="shared" si="8"/>
        <v/>
      </c>
      <c r="I199" s="373" t="b">
        <f t="shared" si="9"/>
        <v>0</v>
      </c>
      <c r="J199" s="374">
        <f t="shared" si="11"/>
        <v>1</v>
      </c>
      <c r="K199" s="33"/>
    </row>
    <row r="200" spans="1:11">
      <c r="A200" s="37">
        <v>191</v>
      </c>
      <c r="B200" s="6"/>
      <c r="C200" s="6"/>
      <c r="D200" s="6"/>
      <c r="E200" s="6"/>
      <c r="F200" s="217"/>
      <c r="G200" s="356" t="str">
        <f>IF(OR($B200="",$C200="",$D200="",$F200&lt;an_initial,$F200&gt;an_final,$I200=FALSE),"",(HLOOKUP(E200,ii12punctaje,2,FALSE))*VLOOKUP(J200,Coef!$E$2:$F$17,2,FALSE))</f>
        <v/>
      </c>
      <c r="H200" s="372" t="str">
        <f t="shared" si="8"/>
        <v/>
      </c>
      <c r="I200" s="373" t="b">
        <f t="shared" si="9"/>
        <v>0</v>
      </c>
      <c r="J200" s="374">
        <f t="shared" si="11"/>
        <v>1</v>
      </c>
      <c r="K200" s="33"/>
    </row>
    <row r="201" spans="1:11">
      <c r="A201" s="37">
        <v>192</v>
      </c>
      <c r="B201" s="6"/>
      <c r="C201" s="6"/>
      <c r="D201" s="6"/>
      <c r="E201" s="6"/>
      <c r="F201" s="217"/>
      <c r="G201" s="356" t="str">
        <f>IF(OR($B201="",$C201="",$D201="",$F201&lt;an_initial,$F201&gt;an_final,$I201=FALSE),"",(HLOOKUP(E201,ii12punctaje,2,FALSE))*VLOOKUP(J201,Coef!$E$2:$F$17,2,FALSE))</f>
        <v/>
      </c>
      <c r="H201" s="372" t="str">
        <f t="shared" si="8"/>
        <v/>
      </c>
      <c r="I201" s="373" t="b">
        <f t="shared" si="9"/>
        <v>0</v>
      </c>
      <c r="J201" s="374">
        <f t="shared" si="11"/>
        <v>1</v>
      </c>
      <c r="K201" s="33"/>
    </row>
    <row r="202" spans="1:11">
      <c r="A202" s="37">
        <v>193</v>
      </c>
      <c r="B202" s="6"/>
      <c r="C202" s="6"/>
      <c r="D202" s="6"/>
      <c r="E202" s="6"/>
      <c r="F202" s="217"/>
      <c r="G202" s="356" t="str">
        <f>IF(OR($B202="",$C202="",$D202="",$F202&lt;an_initial,$F202&gt;an_final,$I202=FALSE),"",(HLOOKUP(E202,ii12punctaje,2,FALSE))*VLOOKUP(J202,Coef!$E$2:$F$17,2,FALSE))</f>
        <v/>
      </c>
      <c r="H202" s="372" t="str">
        <f t="shared" ref="H202:H259" si="12">IF(OR($B202="",$C202="",$D202="",$F202&gt;an_final,$I202=FALSE),"",IF($F202&gt;=an_initial,1,""))</f>
        <v/>
      </c>
      <c r="I202" s="373" t="b">
        <f t="shared" ref="I202:I259" si="13">IF(nume_candidat="",FALSE,ISNUMBER(SEARCH(nume_candidat,$B202)))</f>
        <v>0</v>
      </c>
      <c r="J202" s="374">
        <f t="shared" si="11"/>
        <v>1</v>
      </c>
      <c r="K202" s="33"/>
    </row>
    <row r="203" spans="1:11">
      <c r="A203" s="37">
        <v>194</v>
      </c>
      <c r="B203" s="6"/>
      <c r="C203" s="6"/>
      <c r="D203" s="6"/>
      <c r="E203" s="6"/>
      <c r="F203" s="217"/>
      <c r="G203" s="356" t="str">
        <f>IF(OR($B203="",$C203="",$D203="",$F203&lt;an_initial,$F203&gt;an_final,$I203=FALSE),"",(HLOOKUP(E203,ii12punctaje,2,FALSE))*VLOOKUP(J203,Coef!$E$2:$F$17,2,FALSE))</f>
        <v/>
      </c>
      <c r="H203" s="372" t="str">
        <f t="shared" si="12"/>
        <v/>
      </c>
      <c r="I203" s="373" t="b">
        <f t="shared" si="13"/>
        <v>0</v>
      </c>
      <c r="J203" s="374">
        <f t="shared" ref="J203:J259" si="14">LEN(B203)-LEN(SUBSTITUTE(B203,",",""))+1</f>
        <v>1</v>
      </c>
      <c r="K203" s="33"/>
    </row>
    <row r="204" spans="1:11">
      <c r="A204" s="37">
        <v>195</v>
      </c>
      <c r="B204" s="6"/>
      <c r="C204" s="6"/>
      <c r="D204" s="6"/>
      <c r="E204" s="6"/>
      <c r="F204" s="217"/>
      <c r="G204" s="356" t="str">
        <f>IF(OR($B204="",$C204="",$D204="",$F204&lt;an_initial,$F204&gt;an_final,$I204=FALSE),"",(HLOOKUP(E204,ii12punctaje,2,FALSE))*VLOOKUP(J204,Coef!$E$2:$F$17,2,FALSE))</f>
        <v/>
      </c>
      <c r="H204" s="372" t="str">
        <f t="shared" si="12"/>
        <v/>
      </c>
      <c r="I204" s="373" t="b">
        <f t="shared" si="13"/>
        <v>0</v>
      </c>
      <c r="J204" s="374">
        <f t="shared" si="14"/>
        <v>1</v>
      </c>
      <c r="K204" s="33"/>
    </row>
    <row r="205" spans="1:11">
      <c r="A205" s="37">
        <v>196</v>
      </c>
      <c r="B205" s="6"/>
      <c r="C205" s="6"/>
      <c r="D205" s="6"/>
      <c r="E205" s="6"/>
      <c r="F205" s="217"/>
      <c r="G205" s="356" t="str">
        <f>IF(OR($B205="",$C205="",$D205="",$F205&lt;an_initial,$F205&gt;an_final,$I205=FALSE),"",(HLOOKUP(E205,ii12punctaje,2,FALSE))*VLOOKUP(J205,Coef!$E$2:$F$17,2,FALSE))</f>
        <v/>
      </c>
      <c r="H205" s="372" t="str">
        <f t="shared" si="12"/>
        <v/>
      </c>
      <c r="I205" s="373" t="b">
        <f t="shared" si="13"/>
        <v>0</v>
      </c>
      <c r="J205" s="374">
        <f t="shared" si="14"/>
        <v>1</v>
      </c>
      <c r="K205" s="33"/>
    </row>
    <row r="206" spans="1:11">
      <c r="A206" s="37">
        <v>197</v>
      </c>
      <c r="B206" s="6"/>
      <c r="C206" s="6"/>
      <c r="D206" s="6"/>
      <c r="E206" s="6"/>
      <c r="F206" s="217"/>
      <c r="G206" s="356" t="str">
        <f>IF(OR($B206="",$C206="",$D206="",$F206&lt;an_initial,$F206&gt;an_final,$I206=FALSE),"",(HLOOKUP(E206,ii12punctaje,2,FALSE))*VLOOKUP(J206,Coef!$E$2:$F$17,2,FALSE))</f>
        <v/>
      </c>
      <c r="H206" s="372" t="str">
        <f t="shared" si="12"/>
        <v/>
      </c>
      <c r="I206" s="373" t="b">
        <f t="shared" si="13"/>
        <v>0</v>
      </c>
      <c r="J206" s="374">
        <f t="shared" si="14"/>
        <v>1</v>
      </c>
      <c r="K206" s="33"/>
    </row>
    <row r="207" spans="1:11">
      <c r="A207" s="37">
        <v>198</v>
      </c>
      <c r="B207" s="6"/>
      <c r="C207" s="6"/>
      <c r="D207" s="6"/>
      <c r="E207" s="6"/>
      <c r="F207" s="217"/>
      <c r="G207" s="356" t="str">
        <f>IF(OR($B207="",$C207="",$D207="",$F207&lt;an_initial,$F207&gt;an_final,$I207=FALSE),"",(HLOOKUP(E207,ii12punctaje,2,FALSE))*VLOOKUP(J207,Coef!$E$2:$F$17,2,FALSE))</f>
        <v/>
      </c>
      <c r="H207" s="372" t="str">
        <f t="shared" si="12"/>
        <v/>
      </c>
      <c r="I207" s="373" t="b">
        <f t="shared" si="13"/>
        <v>0</v>
      </c>
      <c r="J207" s="374">
        <f t="shared" si="14"/>
        <v>1</v>
      </c>
      <c r="K207" s="33"/>
    </row>
    <row r="208" spans="1:11">
      <c r="A208" s="37">
        <v>199</v>
      </c>
      <c r="B208" s="6"/>
      <c r="C208" s="6"/>
      <c r="D208" s="6"/>
      <c r="E208" s="6"/>
      <c r="F208" s="217"/>
      <c r="G208" s="356" t="str">
        <f>IF(OR($B208="",$C208="",$D208="",$F208&lt;an_initial,$F208&gt;an_final,$I208=FALSE),"",(HLOOKUP(E208,ii12punctaje,2,FALSE))*VLOOKUP(J208,Coef!$E$2:$F$17,2,FALSE))</f>
        <v/>
      </c>
      <c r="H208" s="372" t="str">
        <f t="shared" si="12"/>
        <v/>
      </c>
      <c r="I208" s="373" t="b">
        <f t="shared" si="13"/>
        <v>0</v>
      </c>
      <c r="J208" s="374">
        <f t="shared" si="14"/>
        <v>1</v>
      </c>
      <c r="K208" s="33"/>
    </row>
    <row r="209" spans="1:11">
      <c r="A209" s="37">
        <v>200</v>
      </c>
      <c r="B209" s="6"/>
      <c r="C209" s="6"/>
      <c r="D209" s="6"/>
      <c r="E209" s="6"/>
      <c r="F209" s="217"/>
      <c r="G209" s="356" t="str">
        <f>IF(OR($B209="",$C209="",$D209="",$F209&lt;an_initial,$F209&gt;an_final,$I209=FALSE),"",(HLOOKUP(E209,ii12punctaje,2,FALSE))*VLOOKUP(J209,Coef!$E$2:$F$17,2,FALSE))</f>
        <v/>
      </c>
      <c r="H209" s="372" t="str">
        <f t="shared" si="12"/>
        <v/>
      </c>
      <c r="I209" s="373" t="b">
        <f t="shared" si="13"/>
        <v>0</v>
      </c>
      <c r="J209" s="374">
        <f t="shared" si="14"/>
        <v>1</v>
      </c>
      <c r="K209" s="33"/>
    </row>
    <row r="210" spans="1:11">
      <c r="A210" s="37">
        <v>201</v>
      </c>
      <c r="B210" s="6"/>
      <c r="C210" s="6"/>
      <c r="D210" s="6"/>
      <c r="E210" s="6"/>
      <c r="F210" s="217"/>
      <c r="G210" s="356" t="str">
        <f>IF(OR($B210="",$C210="",$D210="",$F210&lt;an_initial,$F210&gt;an_final,$I210=FALSE),"",(HLOOKUP(E210,ii12punctaje,2,FALSE))*VLOOKUP(J210,Coef!$E$2:$F$17,2,FALSE))</f>
        <v/>
      </c>
      <c r="H210" s="372" t="str">
        <f t="shared" si="12"/>
        <v/>
      </c>
      <c r="I210" s="373" t="b">
        <f t="shared" si="13"/>
        <v>0</v>
      </c>
      <c r="J210" s="374">
        <f t="shared" si="14"/>
        <v>1</v>
      </c>
      <c r="K210" s="33"/>
    </row>
    <row r="211" spans="1:11">
      <c r="A211" s="37">
        <v>202</v>
      </c>
      <c r="B211" s="6"/>
      <c r="C211" s="6"/>
      <c r="D211" s="6"/>
      <c r="E211" s="6"/>
      <c r="F211" s="217"/>
      <c r="G211" s="356" t="str">
        <f>IF(OR($B211="",$C211="",$D211="",$F211&lt;an_initial,$F211&gt;an_final,$I211=FALSE),"",(HLOOKUP(E211,ii12punctaje,2,FALSE))*VLOOKUP(J211,Coef!$E$2:$F$17,2,FALSE))</f>
        <v/>
      </c>
      <c r="H211" s="372" t="str">
        <f t="shared" si="12"/>
        <v/>
      </c>
      <c r="I211" s="373" t="b">
        <f t="shared" si="13"/>
        <v>0</v>
      </c>
      <c r="J211" s="374">
        <f t="shared" si="14"/>
        <v>1</v>
      </c>
      <c r="K211" s="33"/>
    </row>
    <row r="212" spans="1:11">
      <c r="A212" s="37">
        <v>203</v>
      </c>
      <c r="B212" s="6"/>
      <c r="C212" s="6"/>
      <c r="D212" s="6"/>
      <c r="E212" s="6"/>
      <c r="F212" s="217"/>
      <c r="G212" s="356" t="str">
        <f>IF(OR($B212="",$C212="",$D212="",$F212&lt;an_initial,$F212&gt;an_final,$I212=FALSE),"",(HLOOKUP(E212,ii12punctaje,2,FALSE))*VLOOKUP(J212,Coef!$E$2:$F$17,2,FALSE))</f>
        <v/>
      </c>
      <c r="H212" s="372" t="str">
        <f t="shared" si="12"/>
        <v/>
      </c>
      <c r="I212" s="373" t="b">
        <f t="shared" si="13"/>
        <v>0</v>
      </c>
      <c r="J212" s="374">
        <f t="shared" si="14"/>
        <v>1</v>
      </c>
      <c r="K212" s="33"/>
    </row>
    <row r="213" spans="1:11">
      <c r="A213" s="37">
        <v>204</v>
      </c>
      <c r="B213" s="6"/>
      <c r="C213" s="6"/>
      <c r="D213" s="6"/>
      <c r="E213" s="6"/>
      <c r="F213" s="217"/>
      <c r="G213" s="356" t="str">
        <f>IF(OR($B213="",$C213="",$D213="",$F213&lt;an_initial,$F213&gt;an_final,$I213=FALSE),"",(HLOOKUP(E213,ii12punctaje,2,FALSE))*VLOOKUP(J213,Coef!$E$2:$F$17,2,FALSE))</f>
        <v/>
      </c>
      <c r="H213" s="372" t="str">
        <f t="shared" si="12"/>
        <v/>
      </c>
      <c r="I213" s="373" t="b">
        <f t="shared" si="13"/>
        <v>0</v>
      </c>
      <c r="J213" s="374">
        <f t="shared" si="14"/>
        <v>1</v>
      </c>
      <c r="K213" s="33"/>
    </row>
    <row r="214" spans="1:11">
      <c r="A214" s="37">
        <v>205</v>
      </c>
      <c r="B214" s="6"/>
      <c r="C214" s="6"/>
      <c r="D214" s="6"/>
      <c r="E214" s="6"/>
      <c r="F214" s="217"/>
      <c r="G214" s="356" t="str">
        <f>IF(OR($B214="",$C214="",$D214="",$F214&lt;an_initial,$F214&gt;an_final,$I214=FALSE),"",(HLOOKUP(E214,ii12punctaje,2,FALSE))*VLOOKUP(J214,Coef!$E$2:$F$17,2,FALSE))</f>
        <v/>
      </c>
      <c r="H214" s="372" t="str">
        <f t="shared" si="12"/>
        <v/>
      </c>
      <c r="I214" s="373" t="b">
        <f t="shared" si="13"/>
        <v>0</v>
      </c>
      <c r="J214" s="374">
        <f t="shared" si="14"/>
        <v>1</v>
      </c>
      <c r="K214" s="33"/>
    </row>
    <row r="215" spans="1:11">
      <c r="A215" s="37">
        <v>206</v>
      </c>
      <c r="B215" s="6"/>
      <c r="C215" s="6"/>
      <c r="D215" s="6"/>
      <c r="E215" s="6"/>
      <c r="F215" s="217"/>
      <c r="G215" s="356" t="str">
        <f>IF(OR($B215="",$C215="",$D215="",$F215&lt;an_initial,$F215&gt;an_final,$I215=FALSE),"",(HLOOKUP(E215,ii12punctaje,2,FALSE))*VLOOKUP(J215,Coef!$E$2:$F$17,2,FALSE))</f>
        <v/>
      </c>
      <c r="H215" s="372" t="str">
        <f t="shared" si="12"/>
        <v/>
      </c>
      <c r="I215" s="373" t="b">
        <f t="shared" si="13"/>
        <v>0</v>
      </c>
      <c r="J215" s="374">
        <f t="shared" si="14"/>
        <v>1</v>
      </c>
      <c r="K215" s="33"/>
    </row>
    <row r="216" spans="1:11">
      <c r="A216" s="37">
        <v>207</v>
      </c>
      <c r="B216" s="6"/>
      <c r="C216" s="6"/>
      <c r="D216" s="6"/>
      <c r="E216" s="6"/>
      <c r="F216" s="217"/>
      <c r="G216" s="356" t="str">
        <f>IF(OR($B216="",$C216="",$D216="",$F216&lt;an_initial,$F216&gt;an_final,$I216=FALSE),"",(HLOOKUP(E216,ii12punctaje,2,FALSE))*VLOOKUP(J216,Coef!$E$2:$F$17,2,FALSE))</f>
        <v/>
      </c>
      <c r="H216" s="372" t="str">
        <f t="shared" si="12"/>
        <v/>
      </c>
      <c r="I216" s="373" t="b">
        <f t="shared" si="13"/>
        <v>0</v>
      </c>
      <c r="J216" s="374">
        <f t="shared" si="14"/>
        <v>1</v>
      </c>
      <c r="K216" s="33"/>
    </row>
    <row r="217" spans="1:11">
      <c r="A217" s="37">
        <v>208</v>
      </c>
      <c r="B217" s="6"/>
      <c r="C217" s="6"/>
      <c r="D217" s="6"/>
      <c r="E217" s="6"/>
      <c r="F217" s="217"/>
      <c r="G217" s="356" t="str">
        <f>IF(OR($B217="",$C217="",$D217="",$F217&lt;an_initial,$F217&gt;an_final,$I217=FALSE),"",(HLOOKUP(E217,ii12punctaje,2,FALSE))*VLOOKUP(J217,Coef!$E$2:$F$17,2,FALSE))</f>
        <v/>
      </c>
      <c r="H217" s="372" t="str">
        <f t="shared" si="12"/>
        <v/>
      </c>
      <c r="I217" s="373" t="b">
        <f t="shared" si="13"/>
        <v>0</v>
      </c>
      <c r="J217" s="374">
        <f t="shared" si="14"/>
        <v>1</v>
      </c>
      <c r="K217" s="33"/>
    </row>
    <row r="218" spans="1:11">
      <c r="A218" s="37">
        <v>209</v>
      </c>
      <c r="B218" s="6"/>
      <c r="C218" s="6"/>
      <c r="D218" s="6"/>
      <c r="E218" s="6"/>
      <c r="F218" s="217"/>
      <c r="G218" s="356" t="str">
        <f>IF(OR($B218="",$C218="",$D218="",$F218&lt;an_initial,$F218&gt;an_final,$I218=FALSE),"",(HLOOKUP(E218,ii12punctaje,2,FALSE))*VLOOKUP(J218,Coef!$E$2:$F$17,2,FALSE))</f>
        <v/>
      </c>
      <c r="H218" s="372" t="str">
        <f t="shared" si="12"/>
        <v/>
      </c>
      <c r="I218" s="373" t="b">
        <f t="shared" si="13"/>
        <v>0</v>
      </c>
      <c r="J218" s="374">
        <f t="shared" si="14"/>
        <v>1</v>
      </c>
      <c r="K218" s="33"/>
    </row>
    <row r="219" spans="1:11">
      <c r="A219" s="37">
        <v>210</v>
      </c>
      <c r="B219" s="6"/>
      <c r="C219" s="6"/>
      <c r="D219" s="6"/>
      <c r="E219" s="6"/>
      <c r="F219" s="217"/>
      <c r="G219" s="356" t="str">
        <f>IF(OR($B219="",$C219="",$D219="",$F219&lt;an_initial,$F219&gt;an_final,$I219=FALSE),"",(HLOOKUP(E219,ii12punctaje,2,FALSE))*VLOOKUP(J219,Coef!$E$2:$F$17,2,FALSE))</f>
        <v/>
      </c>
      <c r="H219" s="372" t="str">
        <f t="shared" si="12"/>
        <v/>
      </c>
      <c r="I219" s="373" t="b">
        <f t="shared" si="13"/>
        <v>0</v>
      </c>
      <c r="J219" s="374">
        <f t="shared" si="14"/>
        <v>1</v>
      </c>
      <c r="K219" s="33"/>
    </row>
    <row r="220" spans="1:11">
      <c r="A220" s="37">
        <v>211</v>
      </c>
      <c r="B220" s="6"/>
      <c r="C220" s="6"/>
      <c r="D220" s="6"/>
      <c r="E220" s="6"/>
      <c r="F220" s="217"/>
      <c r="G220" s="356" t="str">
        <f>IF(OR($B220="",$C220="",$D220="",$F220&lt;an_initial,$F220&gt;an_final,$I220=FALSE),"",(HLOOKUP(E220,ii12punctaje,2,FALSE))*VLOOKUP(J220,Coef!$E$2:$F$17,2,FALSE))</f>
        <v/>
      </c>
      <c r="H220" s="372" t="str">
        <f t="shared" si="12"/>
        <v/>
      </c>
      <c r="I220" s="373" t="b">
        <f t="shared" si="13"/>
        <v>0</v>
      </c>
      <c r="J220" s="374">
        <f t="shared" si="14"/>
        <v>1</v>
      </c>
      <c r="K220" s="33"/>
    </row>
    <row r="221" spans="1:11">
      <c r="A221" s="37">
        <v>212</v>
      </c>
      <c r="B221" s="6"/>
      <c r="C221" s="6"/>
      <c r="D221" s="6"/>
      <c r="E221" s="6"/>
      <c r="F221" s="217"/>
      <c r="G221" s="356" t="str">
        <f>IF(OR($B221="",$C221="",$D221="",$F221&lt;an_initial,$F221&gt;an_final,$I221=FALSE),"",(HLOOKUP(E221,ii12punctaje,2,FALSE))*VLOOKUP(J221,Coef!$E$2:$F$17,2,FALSE))</f>
        <v/>
      </c>
      <c r="H221" s="372" t="str">
        <f t="shared" si="12"/>
        <v/>
      </c>
      <c r="I221" s="373" t="b">
        <f t="shared" si="13"/>
        <v>0</v>
      </c>
      <c r="J221" s="374">
        <f t="shared" si="14"/>
        <v>1</v>
      </c>
      <c r="K221" s="33"/>
    </row>
    <row r="222" spans="1:11">
      <c r="A222" s="37">
        <v>213</v>
      </c>
      <c r="B222" s="6"/>
      <c r="C222" s="6"/>
      <c r="D222" s="6"/>
      <c r="E222" s="6"/>
      <c r="F222" s="217"/>
      <c r="G222" s="356" t="str">
        <f>IF(OR($B222="",$C222="",$D222="",$F222&lt;an_initial,$F222&gt;an_final,$I222=FALSE),"",(HLOOKUP(E222,ii12punctaje,2,FALSE))*VLOOKUP(J222,Coef!$E$2:$F$17,2,FALSE))</f>
        <v/>
      </c>
      <c r="H222" s="372" t="str">
        <f t="shared" si="12"/>
        <v/>
      </c>
      <c r="I222" s="373" t="b">
        <f t="shared" si="13"/>
        <v>0</v>
      </c>
      <c r="J222" s="374">
        <f t="shared" si="14"/>
        <v>1</v>
      </c>
      <c r="K222" s="33"/>
    </row>
    <row r="223" spans="1:11">
      <c r="A223" s="37">
        <v>214</v>
      </c>
      <c r="B223" s="6"/>
      <c r="C223" s="6"/>
      <c r="D223" s="6"/>
      <c r="E223" s="6"/>
      <c r="F223" s="217"/>
      <c r="G223" s="356" t="str">
        <f>IF(OR($B223="",$C223="",$D223="",$F223&lt;an_initial,$F223&gt;an_final,$I223=FALSE),"",(HLOOKUP(E223,ii12punctaje,2,FALSE))*VLOOKUP(J223,Coef!$E$2:$F$17,2,FALSE))</f>
        <v/>
      </c>
      <c r="H223" s="372" t="str">
        <f t="shared" si="12"/>
        <v/>
      </c>
      <c r="I223" s="373" t="b">
        <f t="shared" si="13"/>
        <v>0</v>
      </c>
      <c r="J223" s="374">
        <f t="shared" si="14"/>
        <v>1</v>
      </c>
      <c r="K223" s="33"/>
    </row>
    <row r="224" spans="1:11">
      <c r="A224" s="37">
        <v>215</v>
      </c>
      <c r="B224" s="6"/>
      <c r="C224" s="6"/>
      <c r="D224" s="6"/>
      <c r="E224" s="6"/>
      <c r="F224" s="217"/>
      <c r="G224" s="356" t="str">
        <f>IF(OR($B224="",$C224="",$D224="",$F224&lt;an_initial,$F224&gt;an_final,$I224=FALSE),"",(HLOOKUP(E224,ii12punctaje,2,FALSE))*VLOOKUP(J224,Coef!$E$2:$F$17,2,FALSE))</f>
        <v/>
      </c>
      <c r="H224" s="372" t="str">
        <f t="shared" si="12"/>
        <v/>
      </c>
      <c r="I224" s="373" t="b">
        <f t="shared" si="13"/>
        <v>0</v>
      </c>
      <c r="J224" s="374">
        <f t="shared" si="14"/>
        <v>1</v>
      </c>
      <c r="K224" s="33"/>
    </row>
    <row r="225" spans="1:11">
      <c r="A225" s="37">
        <v>216</v>
      </c>
      <c r="B225" s="6"/>
      <c r="C225" s="6"/>
      <c r="D225" s="6"/>
      <c r="E225" s="6"/>
      <c r="F225" s="217"/>
      <c r="G225" s="356" t="str">
        <f>IF(OR($B225="",$C225="",$D225="",$F225&lt;an_initial,$F225&gt;an_final,$I225=FALSE),"",(HLOOKUP(E225,ii12punctaje,2,FALSE))*VLOOKUP(J225,Coef!$E$2:$F$17,2,FALSE))</f>
        <v/>
      </c>
      <c r="H225" s="372" t="str">
        <f t="shared" si="12"/>
        <v/>
      </c>
      <c r="I225" s="373" t="b">
        <f t="shared" si="13"/>
        <v>0</v>
      </c>
      <c r="J225" s="374">
        <f t="shared" si="14"/>
        <v>1</v>
      </c>
      <c r="K225" s="33"/>
    </row>
    <row r="226" spans="1:11">
      <c r="A226" s="37">
        <v>217</v>
      </c>
      <c r="B226" s="6"/>
      <c r="C226" s="6"/>
      <c r="D226" s="6"/>
      <c r="E226" s="6"/>
      <c r="F226" s="217"/>
      <c r="G226" s="356" t="str">
        <f>IF(OR($B226="",$C226="",$D226="",$F226&lt;an_initial,$F226&gt;an_final,$I226=FALSE),"",(HLOOKUP(E226,ii12punctaje,2,FALSE))*VLOOKUP(J226,Coef!$E$2:$F$17,2,FALSE))</f>
        <v/>
      </c>
      <c r="H226" s="372" t="str">
        <f t="shared" si="12"/>
        <v/>
      </c>
      <c r="I226" s="373" t="b">
        <f t="shared" si="13"/>
        <v>0</v>
      </c>
      <c r="J226" s="374">
        <f t="shared" si="14"/>
        <v>1</v>
      </c>
      <c r="K226" s="33"/>
    </row>
    <row r="227" spans="1:11">
      <c r="A227" s="37">
        <v>218</v>
      </c>
      <c r="B227" s="6"/>
      <c r="C227" s="6"/>
      <c r="D227" s="6"/>
      <c r="E227" s="6"/>
      <c r="F227" s="217"/>
      <c r="G227" s="356" t="str">
        <f>IF(OR($B227="",$C227="",$D227="",$F227&lt;an_initial,$F227&gt;an_final,$I227=FALSE),"",(HLOOKUP(E227,ii12punctaje,2,FALSE))*VLOOKUP(J227,Coef!$E$2:$F$17,2,FALSE))</f>
        <v/>
      </c>
      <c r="H227" s="372" t="str">
        <f t="shared" si="12"/>
        <v/>
      </c>
      <c r="I227" s="373" t="b">
        <f t="shared" si="13"/>
        <v>0</v>
      </c>
      <c r="J227" s="374">
        <f t="shared" si="14"/>
        <v>1</v>
      </c>
      <c r="K227" s="33"/>
    </row>
    <row r="228" spans="1:11">
      <c r="A228" s="37">
        <v>219</v>
      </c>
      <c r="B228" s="6"/>
      <c r="C228" s="6"/>
      <c r="D228" s="6"/>
      <c r="E228" s="6"/>
      <c r="F228" s="217"/>
      <c r="G228" s="356" t="str">
        <f>IF(OR($B228="",$C228="",$D228="",$F228&lt;an_initial,$F228&gt;an_final,$I228=FALSE),"",(HLOOKUP(E228,ii12punctaje,2,FALSE))*VLOOKUP(J228,Coef!$E$2:$F$17,2,FALSE))</f>
        <v/>
      </c>
      <c r="H228" s="372" t="str">
        <f t="shared" si="12"/>
        <v/>
      </c>
      <c r="I228" s="373" t="b">
        <f t="shared" si="13"/>
        <v>0</v>
      </c>
      <c r="J228" s="374">
        <f t="shared" si="14"/>
        <v>1</v>
      </c>
      <c r="K228" s="33"/>
    </row>
    <row r="229" spans="1:11">
      <c r="A229" s="37">
        <v>220</v>
      </c>
      <c r="B229" s="6"/>
      <c r="C229" s="6"/>
      <c r="D229" s="6"/>
      <c r="E229" s="6"/>
      <c r="F229" s="217"/>
      <c r="G229" s="356" t="str">
        <f>IF(OR($B229="",$C229="",$D229="",$F229&lt;an_initial,$F229&gt;an_final,$I229=FALSE),"",(HLOOKUP(E229,ii12punctaje,2,FALSE))*VLOOKUP(J229,Coef!$E$2:$F$17,2,FALSE))</f>
        <v/>
      </c>
      <c r="H229" s="372" t="str">
        <f t="shared" si="12"/>
        <v/>
      </c>
      <c r="I229" s="373" t="b">
        <f t="shared" si="13"/>
        <v>0</v>
      </c>
      <c r="J229" s="374">
        <f t="shared" si="14"/>
        <v>1</v>
      </c>
      <c r="K229" s="33"/>
    </row>
    <row r="230" spans="1:11">
      <c r="A230" s="37">
        <v>221</v>
      </c>
      <c r="B230" s="6"/>
      <c r="C230" s="6"/>
      <c r="D230" s="6"/>
      <c r="E230" s="6"/>
      <c r="F230" s="217"/>
      <c r="G230" s="356" t="str">
        <f>IF(OR($B230="",$C230="",$D230="",$F230&lt;an_initial,$F230&gt;an_final,$I230=FALSE),"",(HLOOKUP(E230,ii12punctaje,2,FALSE))*VLOOKUP(J230,Coef!$E$2:$F$17,2,FALSE))</f>
        <v/>
      </c>
      <c r="H230" s="372" t="str">
        <f t="shared" si="12"/>
        <v/>
      </c>
      <c r="I230" s="373" t="b">
        <f t="shared" si="13"/>
        <v>0</v>
      </c>
      <c r="J230" s="374">
        <f t="shared" si="14"/>
        <v>1</v>
      </c>
      <c r="K230" s="33"/>
    </row>
    <row r="231" spans="1:11">
      <c r="A231" s="37">
        <v>222</v>
      </c>
      <c r="B231" s="6"/>
      <c r="C231" s="6"/>
      <c r="D231" s="6"/>
      <c r="E231" s="6"/>
      <c r="F231" s="217"/>
      <c r="G231" s="356" t="str">
        <f>IF(OR($B231="",$C231="",$D231="",$F231&lt;an_initial,$F231&gt;an_final,$I231=FALSE),"",(HLOOKUP(E231,ii12punctaje,2,FALSE))*VLOOKUP(J231,Coef!$E$2:$F$17,2,FALSE))</f>
        <v/>
      </c>
      <c r="H231" s="372" t="str">
        <f t="shared" si="12"/>
        <v/>
      </c>
      <c r="I231" s="373" t="b">
        <f t="shared" si="13"/>
        <v>0</v>
      </c>
      <c r="J231" s="374">
        <f t="shared" si="14"/>
        <v>1</v>
      </c>
      <c r="K231" s="33"/>
    </row>
    <row r="232" spans="1:11">
      <c r="A232" s="37">
        <v>223</v>
      </c>
      <c r="B232" s="6"/>
      <c r="C232" s="6"/>
      <c r="D232" s="6"/>
      <c r="E232" s="6"/>
      <c r="F232" s="217"/>
      <c r="G232" s="356" t="str">
        <f>IF(OR($B232="",$C232="",$D232="",$F232&lt;an_initial,$F232&gt;an_final,$I232=FALSE),"",(HLOOKUP(E232,ii12punctaje,2,FALSE))*VLOOKUP(J232,Coef!$E$2:$F$17,2,FALSE))</f>
        <v/>
      </c>
      <c r="H232" s="372" t="str">
        <f t="shared" si="12"/>
        <v/>
      </c>
      <c r="I232" s="373" t="b">
        <f t="shared" si="13"/>
        <v>0</v>
      </c>
      <c r="J232" s="374">
        <f t="shared" si="14"/>
        <v>1</v>
      </c>
      <c r="K232" s="33"/>
    </row>
    <row r="233" spans="1:11">
      <c r="A233" s="37">
        <v>224</v>
      </c>
      <c r="B233" s="6"/>
      <c r="C233" s="6"/>
      <c r="D233" s="6"/>
      <c r="E233" s="6"/>
      <c r="F233" s="217"/>
      <c r="G233" s="356" t="str">
        <f>IF(OR($B233="",$C233="",$D233="",$F233&lt;an_initial,$F233&gt;an_final,$I233=FALSE),"",(HLOOKUP(E233,ii12punctaje,2,FALSE))*VLOOKUP(J233,Coef!$E$2:$F$17,2,FALSE))</f>
        <v/>
      </c>
      <c r="H233" s="372" t="str">
        <f t="shared" si="12"/>
        <v/>
      </c>
      <c r="I233" s="373" t="b">
        <f t="shared" si="13"/>
        <v>0</v>
      </c>
      <c r="J233" s="374">
        <f t="shared" si="14"/>
        <v>1</v>
      </c>
      <c r="K233" s="33"/>
    </row>
    <row r="234" spans="1:11">
      <c r="A234" s="37">
        <v>225</v>
      </c>
      <c r="B234" s="6"/>
      <c r="C234" s="6"/>
      <c r="D234" s="6"/>
      <c r="E234" s="6"/>
      <c r="F234" s="217"/>
      <c r="G234" s="356" t="str">
        <f>IF(OR($B234="",$C234="",$D234="",$F234&lt;an_initial,$F234&gt;an_final,$I234=FALSE),"",(HLOOKUP(E234,ii12punctaje,2,FALSE))*VLOOKUP(J234,Coef!$E$2:$F$17,2,FALSE))</f>
        <v/>
      </c>
      <c r="H234" s="372" t="str">
        <f t="shared" si="12"/>
        <v/>
      </c>
      <c r="I234" s="373" t="b">
        <f t="shared" si="13"/>
        <v>0</v>
      </c>
      <c r="J234" s="374">
        <f t="shared" si="14"/>
        <v>1</v>
      </c>
      <c r="K234" s="33"/>
    </row>
    <row r="235" spans="1:11">
      <c r="A235" s="37">
        <v>226</v>
      </c>
      <c r="B235" s="6"/>
      <c r="C235" s="6"/>
      <c r="D235" s="6"/>
      <c r="E235" s="6"/>
      <c r="F235" s="217"/>
      <c r="G235" s="356" t="str">
        <f>IF(OR($B235="",$C235="",$D235="",$F235&lt;an_initial,$F235&gt;an_final,$I235=FALSE),"",(HLOOKUP(E235,ii12punctaje,2,FALSE))*VLOOKUP(J235,Coef!$E$2:$F$17,2,FALSE))</f>
        <v/>
      </c>
      <c r="H235" s="372" t="str">
        <f t="shared" si="12"/>
        <v/>
      </c>
      <c r="I235" s="373" t="b">
        <f t="shared" si="13"/>
        <v>0</v>
      </c>
      <c r="J235" s="374">
        <f t="shared" si="14"/>
        <v>1</v>
      </c>
      <c r="K235" s="33"/>
    </row>
    <row r="236" spans="1:11">
      <c r="A236" s="37">
        <v>227</v>
      </c>
      <c r="B236" s="6"/>
      <c r="C236" s="6"/>
      <c r="D236" s="6"/>
      <c r="E236" s="6"/>
      <c r="F236" s="217"/>
      <c r="G236" s="356" t="str">
        <f>IF(OR($B236="",$C236="",$D236="",$F236&lt;an_initial,$F236&gt;an_final,$I236=FALSE),"",(HLOOKUP(E236,ii12punctaje,2,FALSE))*VLOOKUP(J236,Coef!$E$2:$F$17,2,FALSE))</f>
        <v/>
      </c>
      <c r="H236" s="372" t="str">
        <f t="shared" si="12"/>
        <v/>
      </c>
      <c r="I236" s="373" t="b">
        <f t="shared" si="13"/>
        <v>0</v>
      </c>
      <c r="J236" s="374">
        <f t="shared" si="14"/>
        <v>1</v>
      </c>
      <c r="K236" s="33"/>
    </row>
    <row r="237" spans="1:11">
      <c r="A237" s="37">
        <v>228</v>
      </c>
      <c r="B237" s="6"/>
      <c r="C237" s="6"/>
      <c r="D237" s="6"/>
      <c r="E237" s="6"/>
      <c r="F237" s="217"/>
      <c r="G237" s="356" t="str">
        <f>IF(OR($B237="",$C237="",$D237="",$F237&lt;an_initial,$F237&gt;an_final,$I237=FALSE),"",(HLOOKUP(E237,ii12punctaje,2,FALSE))*VLOOKUP(J237,Coef!$E$2:$F$17,2,FALSE))</f>
        <v/>
      </c>
      <c r="H237" s="372" t="str">
        <f t="shared" si="12"/>
        <v/>
      </c>
      <c r="I237" s="373" t="b">
        <f t="shared" si="13"/>
        <v>0</v>
      </c>
      <c r="J237" s="374">
        <f t="shared" si="14"/>
        <v>1</v>
      </c>
      <c r="K237" s="33"/>
    </row>
    <row r="238" spans="1:11">
      <c r="A238" s="37">
        <v>229</v>
      </c>
      <c r="B238" s="6"/>
      <c r="C238" s="6"/>
      <c r="D238" s="6"/>
      <c r="E238" s="6"/>
      <c r="F238" s="217"/>
      <c r="G238" s="356" t="str">
        <f>IF(OR($B238="",$C238="",$D238="",$F238&lt;an_initial,$F238&gt;an_final,$I238=FALSE),"",(HLOOKUP(E238,ii12punctaje,2,FALSE))*VLOOKUP(J238,Coef!$E$2:$F$17,2,FALSE))</f>
        <v/>
      </c>
      <c r="H238" s="372" t="str">
        <f t="shared" si="12"/>
        <v/>
      </c>
      <c r="I238" s="373" t="b">
        <f t="shared" si="13"/>
        <v>0</v>
      </c>
      <c r="J238" s="374">
        <f t="shared" si="14"/>
        <v>1</v>
      </c>
      <c r="K238" s="33"/>
    </row>
    <row r="239" spans="1:11">
      <c r="A239" s="37">
        <v>230</v>
      </c>
      <c r="B239" s="6"/>
      <c r="C239" s="6"/>
      <c r="D239" s="6"/>
      <c r="E239" s="6"/>
      <c r="F239" s="217"/>
      <c r="G239" s="356" t="str">
        <f>IF(OR($B239="",$C239="",$D239="",$F239&lt;an_initial,$F239&gt;an_final,$I239=FALSE),"",(HLOOKUP(E239,ii12punctaje,2,FALSE))*VLOOKUP(J239,Coef!$E$2:$F$17,2,FALSE))</f>
        <v/>
      </c>
      <c r="H239" s="372" t="str">
        <f t="shared" si="12"/>
        <v/>
      </c>
      <c r="I239" s="373" t="b">
        <f t="shared" si="13"/>
        <v>0</v>
      </c>
      <c r="J239" s="374">
        <f t="shared" si="14"/>
        <v>1</v>
      </c>
      <c r="K239" s="33"/>
    </row>
    <row r="240" spans="1:11">
      <c r="A240" s="37">
        <v>231</v>
      </c>
      <c r="B240" s="6"/>
      <c r="C240" s="6"/>
      <c r="D240" s="6"/>
      <c r="E240" s="6"/>
      <c r="F240" s="217"/>
      <c r="G240" s="356" t="str">
        <f>IF(OR($B240="",$C240="",$D240="",$F240&lt;an_initial,$F240&gt;an_final,$I240=FALSE),"",(HLOOKUP(E240,ii12punctaje,2,FALSE))*VLOOKUP(J240,Coef!$E$2:$F$17,2,FALSE))</f>
        <v/>
      </c>
      <c r="H240" s="372" t="str">
        <f t="shared" si="12"/>
        <v/>
      </c>
      <c r="I240" s="373" t="b">
        <f t="shared" si="13"/>
        <v>0</v>
      </c>
      <c r="J240" s="374">
        <f t="shared" si="14"/>
        <v>1</v>
      </c>
      <c r="K240" s="33"/>
    </row>
    <row r="241" spans="1:11">
      <c r="A241" s="37">
        <v>232</v>
      </c>
      <c r="B241" s="6"/>
      <c r="C241" s="6"/>
      <c r="D241" s="6"/>
      <c r="E241" s="6"/>
      <c r="F241" s="217"/>
      <c r="G241" s="356" t="str">
        <f>IF(OR($B241="",$C241="",$D241="",$F241&lt;an_initial,$F241&gt;an_final,$I241=FALSE),"",(HLOOKUP(E241,ii12punctaje,2,FALSE))*VLOOKUP(J241,Coef!$E$2:$F$17,2,FALSE))</f>
        <v/>
      </c>
      <c r="H241" s="372" t="str">
        <f t="shared" si="12"/>
        <v/>
      </c>
      <c r="I241" s="373" t="b">
        <f t="shared" si="13"/>
        <v>0</v>
      </c>
      <c r="J241" s="374">
        <f t="shared" si="14"/>
        <v>1</v>
      </c>
      <c r="K241" s="33"/>
    </row>
    <row r="242" spans="1:11">
      <c r="A242" s="37">
        <v>233</v>
      </c>
      <c r="B242" s="6"/>
      <c r="C242" s="6"/>
      <c r="D242" s="6"/>
      <c r="E242" s="6"/>
      <c r="F242" s="217"/>
      <c r="G242" s="356" t="str">
        <f>IF(OR($B242="",$C242="",$D242="",$F242&lt;an_initial,$F242&gt;an_final,$I242=FALSE),"",(HLOOKUP(E242,ii12punctaje,2,FALSE))*VLOOKUP(J242,Coef!$E$2:$F$17,2,FALSE))</f>
        <v/>
      </c>
      <c r="H242" s="372" t="str">
        <f t="shared" si="12"/>
        <v/>
      </c>
      <c r="I242" s="373" t="b">
        <f t="shared" si="13"/>
        <v>0</v>
      </c>
      <c r="J242" s="374">
        <f t="shared" si="14"/>
        <v>1</v>
      </c>
      <c r="K242" s="33"/>
    </row>
    <row r="243" spans="1:11">
      <c r="A243" s="37">
        <v>234</v>
      </c>
      <c r="B243" s="6"/>
      <c r="C243" s="6"/>
      <c r="D243" s="6"/>
      <c r="E243" s="6"/>
      <c r="F243" s="217"/>
      <c r="G243" s="356" t="str">
        <f>IF(OR($B243="",$C243="",$D243="",$F243&lt;an_initial,$F243&gt;an_final,$I243=FALSE),"",(HLOOKUP(E243,ii12punctaje,2,FALSE))*VLOOKUP(J243,Coef!$E$2:$F$17,2,FALSE))</f>
        <v/>
      </c>
      <c r="H243" s="372" t="str">
        <f t="shared" si="12"/>
        <v/>
      </c>
      <c r="I243" s="373" t="b">
        <f t="shared" si="13"/>
        <v>0</v>
      </c>
      <c r="J243" s="374">
        <f t="shared" si="14"/>
        <v>1</v>
      </c>
      <c r="K243" s="33"/>
    </row>
    <row r="244" spans="1:11">
      <c r="A244" s="37">
        <v>235</v>
      </c>
      <c r="B244" s="6"/>
      <c r="C244" s="6"/>
      <c r="D244" s="6"/>
      <c r="E244" s="6"/>
      <c r="F244" s="217"/>
      <c r="G244" s="356" t="str">
        <f>IF(OR($B244="",$C244="",$D244="",$F244&lt;an_initial,$F244&gt;an_final,$I244=FALSE),"",(HLOOKUP(E244,ii12punctaje,2,FALSE))*VLOOKUP(J244,Coef!$E$2:$F$17,2,FALSE))</f>
        <v/>
      </c>
      <c r="H244" s="372" t="str">
        <f t="shared" si="12"/>
        <v/>
      </c>
      <c r="I244" s="373" t="b">
        <f t="shared" si="13"/>
        <v>0</v>
      </c>
      <c r="J244" s="374">
        <f t="shared" si="14"/>
        <v>1</v>
      </c>
      <c r="K244" s="33"/>
    </row>
    <row r="245" spans="1:11">
      <c r="A245" s="37">
        <v>236</v>
      </c>
      <c r="B245" s="6"/>
      <c r="C245" s="6"/>
      <c r="D245" s="6"/>
      <c r="E245" s="6"/>
      <c r="F245" s="217"/>
      <c r="G245" s="356" t="str">
        <f>IF(OR($B245="",$C245="",$D245="",$F245&lt;an_initial,$F245&gt;an_final,$I245=FALSE),"",(HLOOKUP(E245,ii12punctaje,2,FALSE))*VLOOKUP(J245,Coef!$E$2:$F$17,2,FALSE))</f>
        <v/>
      </c>
      <c r="H245" s="372" t="str">
        <f t="shared" si="12"/>
        <v/>
      </c>
      <c r="I245" s="373" t="b">
        <f t="shared" si="13"/>
        <v>0</v>
      </c>
      <c r="J245" s="374">
        <f t="shared" si="14"/>
        <v>1</v>
      </c>
      <c r="K245" s="33"/>
    </row>
    <row r="246" spans="1:11">
      <c r="A246" s="37">
        <v>237</v>
      </c>
      <c r="B246" s="6"/>
      <c r="C246" s="6"/>
      <c r="D246" s="6"/>
      <c r="E246" s="6"/>
      <c r="F246" s="217"/>
      <c r="G246" s="356" t="str">
        <f>IF(OR($B246="",$C246="",$D246="",$F246&lt;an_initial,$F246&gt;an_final,$I246=FALSE),"",(HLOOKUP(E246,ii12punctaje,2,FALSE))*VLOOKUP(J246,Coef!$E$2:$F$17,2,FALSE))</f>
        <v/>
      </c>
      <c r="H246" s="372" t="str">
        <f t="shared" si="12"/>
        <v/>
      </c>
      <c r="I246" s="373" t="b">
        <f t="shared" si="13"/>
        <v>0</v>
      </c>
      <c r="J246" s="374">
        <f t="shared" si="14"/>
        <v>1</v>
      </c>
      <c r="K246" s="33"/>
    </row>
    <row r="247" spans="1:11">
      <c r="A247" s="37">
        <v>238</v>
      </c>
      <c r="B247" s="6"/>
      <c r="C247" s="6"/>
      <c r="D247" s="6"/>
      <c r="E247" s="6"/>
      <c r="F247" s="217"/>
      <c r="G247" s="356" t="str">
        <f>IF(OR($B247="",$C247="",$D247="",$F247&lt;an_initial,$F247&gt;an_final,$I247=FALSE),"",(HLOOKUP(E247,ii12punctaje,2,FALSE))*VLOOKUP(J247,Coef!$E$2:$F$17,2,FALSE))</f>
        <v/>
      </c>
      <c r="H247" s="372" t="str">
        <f t="shared" si="12"/>
        <v/>
      </c>
      <c r="I247" s="373" t="b">
        <f t="shared" si="13"/>
        <v>0</v>
      </c>
      <c r="J247" s="374">
        <f t="shared" si="14"/>
        <v>1</v>
      </c>
      <c r="K247" s="33"/>
    </row>
    <row r="248" spans="1:11">
      <c r="A248" s="37">
        <v>239</v>
      </c>
      <c r="B248" s="6"/>
      <c r="C248" s="6"/>
      <c r="D248" s="6"/>
      <c r="E248" s="6"/>
      <c r="F248" s="217"/>
      <c r="G248" s="356" t="str">
        <f>IF(OR($B248="",$C248="",$D248="",$F248&lt;an_initial,$F248&gt;an_final,$I248=FALSE),"",(HLOOKUP(E248,ii12punctaje,2,FALSE))*VLOOKUP(J248,Coef!$E$2:$F$17,2,FALSE))</f>
        <v/>
      </c>
      <c r="H248" s="372" t="str">
        <f t="shared" si="12"/>
        <v/>
      </c>
      <c r="I248" s="373" t="b">
        <f t="shared" si="13"/>
        <v>0</v>
      </c>
      <c r="J248" s="374">
        <f t="shared" si="14"/>
        <v>1</v>
      </c>
      <c r="K248" s="33"/>
    </row>
    <row r="249" spans="1:11">
      <c r="A249" s="37">
        <v>240</v>
      </c>
      <c r="B249" s="6"/>
      <c r="C249" s="6"/>
      <c r="D249" s="6"/>
      <c r="E249" s="6"/>
      <c r="F249" s="217"/>
      <c r="G249" s="356" t="str">
        <f>IF(OR($B249="",$C249="",$D249="",$F249&lt;an_initial,$F249&gt;an_final,$I249=FALSE),"",(HLOOKUP(E249,ii12punctaje,2,FALSE))*VLOOKUP(J249,Coef!$E$2:$F$17,2,FALSE))</f>
        <v/>
      </c>
      <c r="H249" s="372" t="str">
        <f t="shared" si="12"/>
        <v/>
      </c>
      <c r="I249" s="373" t="b">
        <f t="shared" si="13"/>
        <v>0</v>
      </c>
      <c r="J249" s="374">
        <f t="shared" si="14"/>
        <v>1</v>
      </c>
      <c r="K249" s="33"/>
    </row>
    <row r="250" spans="1:11">
      <c r="A250" s="37">
        <v>241</v>
      </c>
      <c r="B250" s="6"/>
      <c r="C250" s="6"/>
      <c r="D250" s="6"/>
      <c r="E250" s="6"/>
      <c r="F250" s="217"/>
      <c r="G250" s="356" t="str">
        <f>IF(OR($B250="",$C250="",$D250="",$F250&lt;an_initial,$F250&gt;an_final,$I250=FALSE),"",(HLOOKUP(E250,ii12punctaje,2,FALSE))*VLOOKUP(J250,Coef!$E$2:$F$17,2,FALSE))</f>
        <v/>
      </c>
      <c r="H250" s="372" t="str">
        <f t="shared" si="12"/>
        <v/>
      </c>
      <c r="I250" s="373" t="b">
        <f t="shared" si="13"/>
        <v>0</v>
      </c>
      <c r="J250" s="374">
        <f t="shared" si="14"/>
        <v>1</v>
      </c>
      <c r="K250" s="33"/>
    </row>
    <row r="251" spans="1:11">
      <c r="A251" s="37">
        <v>242</v>
      </c>
      <c r="B251" s="6"/>
      <c r="C251" s="6"/>
      <c r="D251" s="6"/>
      <c r="E251" s="6"/>
      <c r="F251" s="217"/>
      <c r="G251" s="356" t="str">
        <f>IF(OR($B251="",$C251="",$D251="",$F251&lt;an_initial,$F251&gt;an_final,$I251=FALSE),"",(HLOOKUP(E251,ii12punctaje,2,FALSE))*VLOOKUP(J251,Coef!$E$2:$F$17,2,FALSE))</f>
        <v/>
      </c>
      <c r="H251" s="372" t="str">
        <f t="shared" si="12"/>
        <v/>
      </c>
      <c r="I251" s="373" t="b">
        <f t="shared" si="13"/>
        <v>0</v>
      </c>
      <c r="J251" s="374">
        <f t="shared" si="14"/>
        <v>1</v>
      </c>
      <c r="K251" s="33"/>
    </row>
    <row r="252" spans="1:11">
      <c r="A252" s="37">
        <v>243</v>
      </c>
      <c r="B252" s="6"/>
      <c r="C252" s="6"/>
      <c r="D252" s="6"/>
      <c r="E252" s="6"/>
      <c r="F252" s="217"/>
      <c r="G252" s="356" t="str">
        <f>IF(OR($B252="",$C252="",$D252="",$F252&lt;an_initial,$F252&gt;an_final,$I252=FALSE),"",(HLOOKUP(E252,ii12punctaje,2,FALSE))*VLOOKUP(J252,Coef!$E$2:$F$17,2,FALSE))</f>
        <v/>
      </c>
      <c r="H252" s="372" t="str">
        <f t="shared" si="12"/>
        <v/>
      </c>
      <c r="I252" s="373" t="b">
        <f t="shared" si="13"/>
        <v>0</v>
      </c>
      <c r="J252" s="374">
        <f t="shared" si="14"/>
        <v>1</v>
      </c>
      <c r="K252" s="33"/>
    </row>
    <row r="253" spans="1:11">
      <c r="A253" s="37">
        <v>244</v>
      </c>
      <c r="B253" s="6"/>
      <c r="C253" s="6"/>
      <c r="D253" s="6"/>
      <c r="E253" s="6"/>
      <c r="F253" s="217"/>
      <c r="G253" s="356" t="str">
        <f>IF(OR($B253="",$C253="",$D253="",$F253&lt;an_initial,$F253&gt;an_final,$I253=FALSE),"",(HLOOKUP(E253,ii12punctaje,2,FALSE))*VLOOKUP(J253,Coef!$E$2:$F$17,2,FALSE))</f>
        <v/>
      </c>
      <c r="H253" s="372" t="str">
        <f t="shared" si="12"/>
        <v/>
      </c>
      <c r="I253" s="373" t="b">
        <f t="shared" si="13"/>
        <v>0</v>
      </c>
      <c r="J253" s="374">
        <f t="shared" si="14"/>
        <v>1</v>
      </c>
      <c r="K253" s="33"/>
    </row>
    <row r="254" spans="1:11">
      <c r="A254" s="37">
        <v>245</v>
      </c>
      <c r="B254" s="6"/>
      <c r="C254" s="6"/>
      <c r="D254" s="6"/>
      <c r="E254" s="6"/>
      <c r="F254" s="217"/>
      <c r="G254" s="356" t="str">
        <f>IF(OR($B254="",$C254="",$D254="",$F254&lt;an_initial,$F254&gt;an_final,$I254=FALSE),"",(HLOOKUP(E254,ii12punctaje,2,FALSE))*VLOOKUP(J254,Coef!$E$2:$F$17,2,FALSE))</f>
        <v/>
      </c>
      <c r="H254" s="372" t="str">
        <f t="shared" si="12"/>
        <v/>
      </c>
      <c r="I254" s="373" t="b">
        <f t="shared" si="13"/>
        <v>0</v>
      </c>
      <c r="J254" s="374">
        <f t="shared" si="14"/>
        <v>1</v>
      </c>
      <c r="K254" s="33"/>
    </row>
    <row r="255" spans="1:11">
      <c r="A255" s="37">
        <v>246</v>
      </c>
      <c r="B255" s="6"/>
      <c r="C255" s="6"/>
      <c r="D255" s="6"/>
      <c r="E255" s="6"/>
      <c r="F255" s="217"/>
      <c r="G255" s="356" t="str">
        <f>IF(OR($B255="",$C255="",$D255="",$F255&lt;an_initial,$F255&gt;an_final,$I255=FALSE),"",(HLOOKUP(E255,ii12punctaje,2,FALSE))*VLOOKUP(J255,Coef!$E$2:$F$17,2,FALSE))</f>
        <v/>
      </c>
      <c r="H255" s="372" t="str">
        <f t="shared" si="12"/>
        <v/>
      </c>
      <c r="I255" s="373" t="b">
        <f t="shared" si="13"/>
        <v>0</v>
      </c>
      <c r="J255" s="374">
        <f t="shared" si="14"/>
        <v>1</v>
      </c>
      <c r="K255" s="33"/>
    </row>
    <row r="256" spans="1:11">
      <c r="A256" s="37">
        <v>247</v>
      </c>
      <c r="B256" s="6"/>
      <c r="C256" s="6"/>
      <c r="D256" s="6"/>
      <c r="E256" s="6"/>
      <c r="F256" s="217"/>
      <c r="G256" s="356" t="str">
        <f>IF(OR($B256="",$C256="",$D256="",$F256&lt;an_initial,$F256&gt;an_final,$I256=FALSE),"",(HLOOKUP(E256,ii12punctaje,2,FALSE))*VLOOKUP(J256,Coef!$E$2:$F$17,2,FALSE))</f>
        <v/>
      </c>
      <c r="H256" s="372" t="str">
        <f t="shared" si="12"/>
        <v/>
      </c>
      <c r="I256" s="373" t="b">
        <f t="shared" si="13"/>
        <v>0</v>
      </c>
      <c r="J256" s="374">
        <f t="shared" si="14"/>
        <v>1</v>
      </c>
      <c r="K256" s="33"/>
    </row>
    <row r="257" spans="1:11">
      <c r="A257" s="37">
        <v>248</v>
      </c>
      <c r="B257" s="6"/>
      <c r="C257" s="6"/>
      <c r="D257" s="6"/>
      <c r="E257" s="6"/>
      <c r="F257" s="217"/>
      <c r="G257" s="356" t="str">
        <f>IF(OR($B257="",$C257="",$D257="",$F257&lt;an_initial,$F257&gt;an_final,$I257=FALSE),"",(HLOOKUP(E257,ii12punctaje,2,FALSE))*VLOOKUP(J257,Coef!$E$2:$F$17,2,FALSE))</f>
        <v/>
      </c>
      <c r="H257" s="372" t="str">
        <f t="shared" si="12"/>
        <v/>
      </c>
      <c r="I257" s="373" t="b">
        <f t="shared" si="13"/>
        <v>0</v>
      </c>
      <c r="J257" s="374">
        <f t="shared" si="14"/>
        <v>1</v>
      </c>
      <c r="K257" s="33"/>
    </row>
    <row r="258" spans="1:11">
      <c r="A258" s="37">
        <v>249</v>
      </c>
      <c r="B258" s="6"/>
      <c r="C258" s="6"/>
      <c r="D258" s="6"/>
      <c r="E258" s="6"/>
      <c r="F258" s="217"/>
      <c r="G258" s="356" t="str">
        <f>IF(OR($B258="",$C258="",$D258="",$F258&lt;an_initial,$F258&gt;an_final,$I258=FALSE),"",(HLOOKUP(E258,ii12punctaje,2,FALSE))*VLOOKUP(J258,Coef!$E$2:$F$17,2,FALSE))</f>
        <v/>
      </c>
      <c r="H258" s="372" t="str">
        <f t="shared" si="12"/>
        <v/>
      </c>
      <c r="I258" s="373" t="b">
        <f t="shared" si="13"/>
        <v>0</v>
      </c>
      <c r="J258" s="374">
        <f t="shared" si="14"/>
        <v>1</v>
      </c>
      <c r="K258" s="33"/>
    </row>
    <row r="259" spans="1:11">
      <c r="A259" s="37">
        <v>250</v>
      </c>
      <c r="B259" s="6"/>
      <c r="C259" s="6"/>
      <c r="D259" s="6"/>
      <c r="E259" s="6"/>
      <c r="F259" s="217"/>
      <c r="G259" s="356" t="str">
        <f>IF(OR($B259="",$C259="",$D259="",$F259&lt;an_initial,$F259&gt;an_final,$I259=FALSE),"",(HLOOKUP(E259,ii12punctaje,2,FALSE))*VLOOKUP(J259,Coef!$E$2:$F$17,2,FALSE))</f>
        <v/>
      </c>
      <c r="H259" s="372" t="str">
        <f t="shared" si="12"/>
        <v/>
      </c>
      <c r="I259" s="373" t="b">
        <f t="shared" si="13"/>
        <v>0</v>
      </c>
      <c r="J259" s="374">
        <f t="shared" si="14"/>
        <v>1</v>
      </c>
      <c r="K259" s="33"/>
    </row>
  </sheetData>
  <sheetProtection algorithmName="SHA-512" hashValue="SEhHXMsgf2Y8OcWtSMKBS1Mi1ljIdPWfYdPyVbroPoO1zwkKuMXxGG9+TxH3tMQYud6YwCaMI33RtYzbZ7jz5g==" saltValue="UjorqZbJ+en2dQYFG1UHJ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F16" sqref="F16"/>
    </sheetView>
  </sheetViews>
  <sheetFormatPr defaultColWidth="9.109375" defaultRowHeight="15.6"/>
  <cols>
    <col min="1" max="1" width="5.6640625" style="60" customWidth="1"/>
    <col min="2" max="2" width="36.6640625" style="64" customWidth="1"/>
    <col min="3" max="3" width="38.44140625" style="316" customWidth="1"/>
    <col min="4" max="4" width="27.44140625" style="316" customWidth="1"/>
    <col min="5" max="5" width="38.44140625" style="64" customWidth="1"/>
    <col min="6" max="6" width="8.6640625" style="64" customWidth="1"/>
    <col min="7" max="7" width="12.33203125" style="64" customWidth="1"/>
    <col min="8" max="8" width="10.6640625" style="70" hidden="1" customWidth="1"/>
    <col min="9" max="9" width="9.109375" style="71" hidden="1" customWidth="1"/>
    <col min="10" max="10" width="9.109375" style="64" hidden="1" customWidth="1"/>
    <col min="11" max="25" width="9.109375" style="64" customWidth="1"/>
    <col min="26" max="16384" width="9.109375" style="64"/>
  </cols>
  <sheetData>
    <row r="1" spans="1:10" s="60" customFormat="1">
      <c r="A1" s="59" t="s">
        <v>483</v>
      </c>
      <c r="C1" s="393"/>
      <c r="D1" s="393"/>
      <c r="F1" s="61"/>
      <c r="G1" s="63"/>
      <c r="H1" s="62"/>
      <c r="I1" s="289"/>
    </row>
    <row r="2" spans="1:10" s="60" customFormat="1">
      <c r="A2" s="346" t="str">
        <f>IF(ISBLANK(facultate), IF(ISBLANK(departament),"","Departament " &amp; departament), "Facultatea " &amp; facultate)</f>
        <v>Facultatea Inginerie din Hunedoara</v>
      </c>
      <c r="C2" s="393"/>
      <c r="D2" s="393"/>
      <c r="F2" s="61"/>
      <c r="G2" s="63"/>
      <c r="H2" s="62"/>
      <c r="I2" s="289"/>
    </row>
    <row r="3" spans="1:10" s="60" customFormat="1">
      <c r="A3" s="346" t="str">
        <f>IF(ISBLANK(departament),"","Departamentul " &amp; departament)</f>
        <v>Departamentul Inginerie și Management din Hunedoara</v>
      </c>
      <c r="C3" s="393"/>
      <c r="D3" s="393"/>
      <c r="F3" s="61"/>
      <c r="G3" s="63"/>
      <c r="H3" s="62"/>
      <c r="I3" s="289"/>
    </row>
    <row r="4" spans="1:10">
      <c r="A4" s="540" t="s">
        <v>906</v>
      </c>
      <c r="B4" s="540"/>
      <c r="C4" s="540"/>
      <c r="D4" s="540"/>
      <c r="E4" s="540"/>
      <c r="F4" s="540"/>
      <c r="G4" s="540"/>
      <c r="H4" s="226"/>
      <c r="I4" s="291"/>
    </row>
    <row r="5" spans="1:10" ht="15.75" customHeight="1">
      <c r="A5" s="546" t="s">
        <v>924</v>
      </c>
      <c r="B5" s="540"/>
      <c r="C5" s="540"/>
      <c r="D5" s="540"/>
      <c r="E5" s="540"/>
      <c r="F5" s="540"/>
      <c r="G5" s="540"/>
      <c r="H5" s="226"/>
    </row>
    <row r="6" spans="1:10" ht="13.5" customHeight="1">
      <c r="G6" s="347" t="str">
        <f>CONCATENATE(functie," ",nume_candidat)</f>
        <v>Profesor Socalici Ana Virginia</v>
      </c>
    </row>
    <row r="7" spans="1:10" s="33" customFormat="1" ht="15.75" customHeight="1">
      <c r="A7" s="537" t="s">
        <v>338</v>
      </c>
      <c r="B7" s="537" t="s">
        <v>919</v>
      </c>
      <c r="C7" s="537" t="s">
        <v>451</v>
      </c>
      <c r="D7" s="538" t="s">
        <v>1050</v>
      </c>
      <c r="E7" s="537" t="s">
        <v>920</v>
      </c>
      <c r="F7" s="537" t="s">
        <v>2</v>
      </c>
      <c r="G7" s="538" t="s">
        <v>544</v>
      </c>
      <c r="H7" s="217" t="s">
        <v>4</v>
      </c>
      <c r="I7" s="544" t="s">
        <v>541</v>
      </c>
      <c r="J7" s="547" t="s">
        <v>551</v>
      </c>
    </row>
    <row r="8" spans="1:10" s="33" customFormat="1" ht="31.2">
      <c r="A8" s="537"/>
      <c r="B8" s="537"/>
      <c r="C8" s="537"/>
      <c r="D8" s="539"/>
      <c r="E8" s="537"/>
      <c r="F8" s="537"/>
      <c r="G8" s="539"/>
      <c r="H8" s="348" t="str">
        <f>CONCATENATE("ultimii                                  ",durata_evaluare," ani")</f>
        <v>ultimii                                  5 ani</v>
      </c>
      <c r="I8" s="544"/>
      <c r="J8" s="547"/>
    </row>
    <row r="9" spans="1:10" s="33" customFormat="1">
      <c r="A9" s="88"/>
      <c r="B9" s="65"/>
      <c r="C9" s="65"/>
      <c r="D9" s="65"/>
      <c r="E9" s="65"/>
      <c r="F9" s="162"/>
      <c r="G9" s="148">
        <f>SUMIF(G10:G1010,"&gt;0")</f>
        <v>0</v>
      </c>
      <c r="H9" s="4">
        <f>SUMIF(H10:H1259,"&gt;0")</f>
        <v>0</v>
      </c>
      <c r="I9" s="298"/>
      <c r="J9" s="304"/>
    </row>
    <row r="10" spans="1:10" s="79" customFormat="1">
      <c r="A10" s="37">
        <v>1</v>
      </c>
      <c r="B10" s="7"/>
      <c r="C10" s="380"/>
      <c r="D10" s="13"/>
      <c r="E10" s="13"/>
      <c r="F10" s="220"/>
      <c r="G10" s="16" t="str">
        <f t="shared" ref="G10:G73" si="0">IF(OR($B10="",$C10="",$D10="",$F10&lt;an_initial,$F10&gt;an_final,$I10=FALSE),"",(HLOOKUP(E10,ii13punctaje,2,FALSE)) / J10)</f>
        <v/>
      </c>
      <c r="H10" s="58" t="str">
        <f t="shared" ref="H10:H73" si="1">IF(OR($B10="",$C10="",$D10="",$F10&gt;an_final,$I10=FALSE),"",IF($F10&gt;=an_initial,1,""))</f>
        <v/>
      </c>
      <c r="I10" s="349" t="b">
        <f t="shared" ref="I10:I73" si="2">IF(nume_candidat="",FALSE,ISNUMBER(SEARCH(nume_candidat,$B10)))</f>
        <v>0</v>
      </c>
      <c r="J10" s="357">
        <f t="shared" ref="J10:J41" si="3">LEN(B10)-LEN(SUBSTITUTE(B10,",",""))+1</f>
        <v>1</v>
      </c>
    </row>
    <row r="11" spans="1:10" s="33" customFormat="1">
      <c r="A11" s="37">
        <v>2</v>
      </c>
      <c r="B11" s="7"/>
      <c r="C11" s="380"/>
      <c r="D11" s="380"/>
      <c r="E11" s="7"/>
      <c r="F11" s="220"/>
      <c r="G11" s="16" t="str">
        <f t="shared" si="0"/>
        <v/>
      </c>
      <c r="H11" s="58" t="str">
        <f t="shared" si="1"/>
        <v/>
      </c>
      <c r="I11" s="349" t="b">
        <f t="shared" si="2"/>
        <v>0</v>
      </c>
      <c r="J11" s="357">
        <f t="shared" si="3"/>
        <v>1</v>
      </c>
    </row>
    <row r="12" spans="1:10" s="33" customFormat="1">
      <c r="A12" s="37">
        <v>3</v>
      </c>
      <c r="B12" s="6"/>
      <c r="C12" s="380"/>
      <c r="D12" s="6"/>
      <c r="E12" s="196"/>
      <c r="F12" s="220"/>
      <c r="G12" s="16" t="str">
        <f t="shared" si="0"/>
        <v/>
      </c>
      <c r="H12" s="58" t="str">
        <f t="shared" si="1"/>
        <v/>
      </c>
      <c r="I12" s="349" t="b">
        <f t="shared" si="2"/>
        <v>0</v>
      </c>
      <c r="J12" s="357">
        <f t="shared" si="3"/>
        <v>1</v>
      </c>
    </row>
    <row r="13" spans="1:10" s="33" customFormat="1">
      <c r="A13" s="37">
        <v>4</v>
      </c>
      <c r="B13" s="6"/>
      <c r="C13" s="6"/>
      <c r="D13" s="6"/>
      <c r="E13" s="6"/>
      <c r="F13" s="217"/>
      <c r="G13" s="16" t="str">
        <f t="shared" si="0"/>
        <v/>
      </c>
      <c r="H13" s="58" t="str">
        <f t="shared" si="1"/>
        <v/>
      </c>
      <c r="I13" s="349" t="b">
        <f t="shared" si="2"/>
        <v>0</v>
      </c>
      <c r="J13" s="357">
        <f t="shared" si="3"/>
        <v>1</v>
      </c>
    </row>
    <row r="14" spans="1:10" s="33" customFormat="1">
      <c r="A14" s="37">
        <v>5</v>
      </c>
      <c r="B14" s="6"/>
      <c r="C14" s="6"/>
      <c r="D14" s="6"/>
      <c r="E14" s="6"/>
      <c r="F14" s="217"/>
      <c r="G14" s="16" t="str">
        <f t="shared" si="0"/>
        <v/>
      </c>
      <c r="H14" s="58" t="str">
        <f t="shared" si="1"/>
        <v/>
      </c>
      <c r="I14" s="349" t="b">
        <f t="shared" si="2"/>
        <v>0</v>
      </c>
      <c r="J14" s="357">
        <f t="shared" si="3"/>
        <v>1</v>
      </c>
    </row>
    <row r="15" spans="1:10" s="33" customFormat="1">
      <c r="A15" s="37">
        <v>6</v>
      </c>
      <c r="B15" s="6"/>
      <c r="C15" s="6"/>
      <c r="D15" s="6"/>
      <c r="E15" s="6"/>
      <c r="F15" s="217"/>
      <c r="G15" s="16" t="str">
        <f t="shared" si="0"/>
        <v/>
      </c>
      <c r="H15" s="58" t="str">
        <f t="shared" si="1"/>
        <v/>
      </c>
      <c r="I15" s="349" t="b">
        <f t="shared" si="2"/>
        <v>0</v>
      </c>
      <c r="J15" s="357">
        <f t="shared" si="3"/>
        <v>1</v>
      </c>
    </row>
    <row r="16" spans="1:10" s="33" customFormat="1">
      <c r="A16" s="37">
        <v>7</v>
      </c>
      <c r="B16" s="6"/>
      <c r="C16" s="6"/>
      <c r="D16" s="6"/>
      <c r="E16" s="6"/>
      <c r="F16" s="217"/>
      <c r="G16" s="16" t="str">
        <f t="shared" si="0"/>
        <v/>
      </c>
      <c r="H16" s="58" t="str">
        <f t="shared" si="1"/>
        <v/>
      </c>
      <c r="I16" s="349" t="b">
        <f t="shared" si="2"/>
        <v>0</v>
      </c>
      <c r="J16" s="357">
        <f t="shared" si="3"/>
        <v>1</v>
      </c>
    </row>
    <row r="17" spans="1:10" s="33" customFormat="1">
      <c r="A17" s="37">
        <v>8</v>
      </c>
      <c r="B17" s="6"/>
      <c r="C17" s="6"/>
      <c r="D17" s="6"/>
      <c r="E17" s="6"/>
      <c r="F17" s="217"/>
      <c r="G17" s="16" t="str">
        <f t="shared" si="0"/>
        <v/>
      </c>
      <c r="H17" s="58" t="str">
        <f t="shared" si="1"/>
        <v/>
      </c>
      <c r="I17" s="349" t="b">
        <f t="shared" si="2"/>
        <v>0</v>
      </c>
      <c r="J17" s="357">
        <f t="shared" si="3"/>
        <v>1</v>
      </c>
    </row>
    <row r="18" spans="1:10" s="33" customFormat="1">
      <c r="A18" s="37">
        <v>9</v>
      </c>
      <c r="B18" s="6"/>
      <c r="C18" s="6"/>
      <c r="D18" s="6"/>
      <c r="E18" s="6"/>
      <c r="F18" s="217"/>
      <c r="G18" s="16" t="str">
        <f t="shared" si="0"/>
        <v/>
      </c>
      <c r="H18" s="58" t="str">
        <f t="shared" si="1"/>
        <v/>
      </c>
      <c r="I18" s="349" t="b">
        <f t="shared" si="2"/>
        <v>0</v>
      </c>
      <c r="J18" s="357">
        <f t="shared" si="3"/>
        <v>1</v>
      </c>
    </row>
    <row r="19" spans="1:10" s="33" customFormat="1">
      <c r="A19" s="37">
        <v>10</v>
      </c>
      <c r="B19" s="6"/>
      <c r="C19" s="11"/>
      <c r="D19" s="6"/>
      <c r="E19" s="6"/>
      <c r="F19" s="217"/>
      <c r="G19" s="16" t="str">
        <f t="shared" si="0"/>
        <v/>
      </c>
      <c r="H19" s="58" t="str">
        <f t="shared" si="1"/>
        <v/>
      </c>
      <c r="I19" s="349" t="b">
        <f t="shared" si="2"/>
        <v>0</v>
      </c>
      <c r="J19" s="357">
        <f t="shared" si="3"/>
        <v>1</v>
      </c>
    </row>
    <row r="20" spans="1:10" s="33" customFormat="1">
      <c r="A20" s="37">
        <v>11</v>
      </c>
      <c r="B20" s="6"/>
      <c r="C20" s="6"/>
      <c r="D20" s="6"/>
      <c r="E20" s="6"/>
      <c r="F20" s="217"/>
      <c r="G20" s="16" t="str">
        <f t="shared" si="0"/>
        <v/>
      </c>
      <c r="H20" s="58" t="str">
        <f t="shared" si="1"/>
        <v/>
      </c>
      <c r="I20" s="349" t="b">
        <f t="shared" si="2"/>
        <v>0</v>
      </c>
      <c r="J20" s="357">
        <f t="shared" si="3"/>
        <v>1</v>
      </c>
    </row>
    <row r="21" spans="1:10" s="33" customFormat="1">
      <c r="A21" s="37">
        <v>12</v>
      </c>
      <c r="B21" s="6"/>
      <c r="C21" s="6"/>
      <c r="D21" s="6"/>
      <c r="E21" s="6"/>
      <c r="F21" s="217"/>
      <c r="G21" s="16" t="str">
        <f t="shared" si="0"/>
        <v/>
      </c>
      <c r="H21" s="58" t="str">
        <f t="shared" si="1"/>
        <v/>
      </c>
      <c r="I21" s="349" t="b">
        <f t="shared" si="2"/>
        <v>0</v>
      </c>
      <c r="J21" s="357">
        <f t="shared" si="3"/>
        <v>1</v>
      </c>
    </row>
    <row r="22" spans="1:10" s="33" customFormat="1">
      <c r="A22" s="37">
        <v>13</v>
      </c>
      <c r="B22" s="6"/>
      <c r="C22" s="6"/>
      <c r="D22" s="6"/>
      <c r="E22" s="6"/>
      <c r="F22" s="217"/>
      <c r="G22" s="16" t="str">
        <f t="shared" si="0"/>
        <v/>
      </c>
      <c r="H22" s="58" t="str">
        <f t="shared" si="1"/>
        <v/>
      </c>
      <c r="I22" s="349" t="b">
        <f t="shared" si="2"/>
        <v>0</v>
      </c>
      <c r="J22" s="357">
        <f t="shared" si="3"/>
        <v>1</v>
      </c>
    </row>
    <row r="23" spans="1:10" s="33" customFormat="1">
      <c r="A23" s="37">
        <v>14</v>
      </c>
      <c r="B23" s="6"/>
      <c r="C23" s="6"/>
      <c r="D23" s="6"/>
      <c r="E23" s="6"/>
      <c r="F23" s="217"/>
      <c r="G23" s="16" t="str">
        <f t="shared" si="0"/>
        <v/>
      </c>
      <c r="H23" s="58" t="str">
        <f t="shared" si="1"/>
        <v/>
      </c>
      <c r="I23" s="349" t="b">
        <f t="shared" si="2"/>
        <v>0</v>
      </c>
      <c r="J23" s="357">
        <f t="shared" si="3"/>
        <v>1</v>
      </c>
    </row>
    <row r="24" spans="1:10" s="33" customFormat="1">
      <c r="A24" s="37">
        <v>15</v>
      </c>
      <c r="B24" s="6"/>
      <c r="C24" s="6"/>
      <c r="D24" s="6"/>
      <c r="E24" s="6"/>
      <c r="F24" s="217"/>
      <c r="G24" s="16" t="str">
        <f t="shared" si="0"/>
        <v/>
      </c>
      <c r="H24" s="58" t="str">
        <f t="shared" si="1"/>
        <v/>
      </c>
      <c r="I24" s="349" t="b">
        <f t="shared" si="2"/>
        <v>0</v>
      </c>
      <c r="J24" s="357">
        <f t="shared" si="3"/>
        <v>1</v>
      </c>
    </row>
    <row r="25" spans="1:10" s="33" customFormat="1">
      <c r="A25" s="37">
        <v>16</v>
      </c>
      <c r="B25" s="6"/>
      <c r="C25" s="6"/>
      <c r="D25" s="6"/>
      <c r="E25" s="6"/>
      <c r="F25" s="217"/>
      <c r="G25" s="16" t="str">
        <f t="shared" si="0"/>
        <v/>
      </c>
      <c r="H25" s="58" t="str">
        <f t="shared" si="1"/>
        <v/>
      </c>
      <c r="I25" s="349" t="b">
        <f t="shared" si="2"/>
        <v>0</v>
      </c>
      <c r="J25" s="357">
        <f t="shared" si="3"/>
        <v>1</v>
      </c>
    </row>
    <row r="26" spans="1:10" s="33" customFormat="1">
      <c r="A26" s="37">
        <v>17</v>
      </c>
      <c r="B26" s="6"/>
      <c r="C26" s="6"/>
      <c r="D26" s="6"/>
      <c r="E26" s="6"/>
      <c r="F26" s="217"/>
      <c r="G26" s="16" t="str">
        <f t="shared" si="0"/>
        <v/>
      </c>
      <c r="H26" s="58" t="str">
        <f t="shared" si="1"/>
        <v/>
      </c>
      <c r="I26" s="349" t="b">
        <f t="shared" si="2"/>
        <v>0</v>
      </c>
      <c r="J26" s="357">
        <f t="shared" si="3"/>
        <v>1</v>
      </c>
    </row>
    <row r="27" spans="1:10" s="33" customFormat="1">
      <c r="A27" s="37">
        <v>18</v>
      </c>
      <c r="B27" s="6"/>
      <c r="C27" s="6"/>
      <c r="D27" s="6"/>
      <c r="E27" s="6"/>
      <c r="F27" s="217"/>
      <c r="G27" s="16" t="str">
        <f t="shared" si="0"/>
        <v/>
      </c>
      <c r="H27" s="58" t="str">
        <f t="shared" si="1"/>
        <v/>
      </c>
      <c r="I27" s="349" t="b">
        <f t="shared" si="2"/>
        <v>0</v>
      </c>
      <c r="J27" s="357">
        <f t="shared" si="3"/>
        <v>1</v>
      </c>
    </row>
    <row r="28" spans="1:10" s="33" customFormat="1">
      <c r="A28" s="37">
        <v>19</v>
      </c>
      <c r="B28" s="6"/>
      <c r="C28" s="6"/>
      <c r="D28" s="6"/>
      <c r="E28" s="6"/>
      <c r="F28" s="217"/>
      <c r="G28" s="16" t="str">
        <f t="shared" si="0"/>
        <v/>
      </c>
      <c r="H28" s="58" t="str">
        <f t="shared" si="1"/>
        <v/>
      </c>
      <c r="I28" s="349" t="b">
        <f t="shared" si="2"/>
        <v>0</v>
      </c>
      <c r="J28" s="357">
        <f t="shared" si="3"/>
        <v>1</v>
      </c>
    </row>
    <row r="29" spans="1:10" s="33" customFormat="1">
      <c r="A29" s="37">
        <v>20</v>
      </c>
      <c r="B29" s="6"/>
      <c r="C29" s="6"/>
      <c r="D29" s="6"/>
      <c r="E29" s="6"/>
      <c r="F29" s="217"/>
      <c r="G29" s="16" t="str">
        <f t="shared" si="0"/>
        <v/>
      </c>
      <c r="H29" s="58" t="str">
        <f t="shared" si="1"/>
        <v/>
      </c>
      <c r="I29" s="349" t="b">
        <f t="shared" si="2"/>
        <v>0</v>
      </c>
      <c r="J29" s="357">
        <f t="shared" si="3"/>
        <v>1</v>
      </c>
    </row>
    <row r="30" spans="1:10" s="33" customFormat="1">
      <c r="A30" s="37">
        <v>21</v>
      </c>
      <c r="B30" s="6"/>
      <c r="C30" s="6"/>
      <c r="D30" s="6"/>
      <c r="E30" s="6"/>
      <c r="F30" s="217"/>
      <c r="G30" s="16" t="str">
        <f t="shared" si="0"/>
        <v/>
      </c>
      <c r="H30" s="58" t="str">
        <f t="shared" si="1"/>
        <v/>
      </c>
      <c r="I30" s="349" t="b">
        <f t="shared" si="2"/>
        <v>0</v>
      </c>
      <c r="J30" s="357">
        <f t="shared" si="3"/>
        <v>1</v>
      </c>
    </row>
    <row r="31" spans="1:10" s="33" customFormat="1">
      <c r="A31" s="37">
        <v>22</v>
      </c>
      <c r="B31" s="6"/>
      <c r="C31" s="6"/>
      <c r="D31" s="6"/>
      <c r="E31" s="6"/>
      <c r="F31" s="217"/>
      <c r="G31" s="16" t="str">
        <f t="shared" si="0"/>
        <v/>
      </c>
      <c r="H31" s="58" t="str">
        <f t="shared" si="1"/>
        <v/>
      </c>
      <c r="I31" s="349" t="b">
        <f t="shared" si="2"/>
        <v>0</v>
      </c>
      <c r="J31" s="357">
        <f t="shared" si="3"/>
        <v>1</v>
      </c>
    </row>
    <row r="32" spans="1:10" s="33" customFormat="1">
      <c r="A32" s="37">
        <v>23</v>
      </c>
      <c r="B32" s="6"/>
      <c r="C32" s="6"/>
      <c r="D32" s="6"/>
      <c r="E32" s="6"/>
      <c r="F32" s="217"/>
      <c r="G32" s="16" t="str">
        <f t="shared" si="0"/>
        <v/>
      </c>
      <c r="H32" s="58" t="str">
        <f t="shared" si="1"/>
        <v/>
      </c>
      <c r="I32" s="349" t="b">
        <f t="shared" si="2"/>
        <v>0</v>
      </c>
      <c r="J32" s="357">
        <f t="shared" si="3"/>
        <v>1</v>
      </c>
    </row>
    <row r="33" spans="1:10" s="33" customFormat="1">
      <c r="A33" s="37">
        <v>24</v>
      </c>
      <c r="B33" s="6"/>
      <c r="C33" s="6"/>
      <c r="D33" s="6"/>
      <c r="E33" s="6"/>
      <c r="F33" s="217"/>
      <c r="G33" s="16" t="str">
        <f t="shared" si="0"/>
        <v/>
      </c>
      <c r="H33" s="58" t="str">
        <f t="shared" si="1"/>
        <v/>
      </c>
      <c r="I33" s="349" t="b">
        <f t="shared" si="2"/>
        <v>0</v>
      </c>
      <c r="J33" s="357">
        <f t="shared" si="3"/>
        <v>1</v>
      </c>
    </row>
    <row r="34" spans="1:10" s="33" customFormat="1">
      <c r="A34" s="37">
        <v>25</v>
      </c>
      <c r="B34" s="6"/>
      <c r="C34" s="6"/>
      <c r="D34" s="6"/>
      <c r="E34" s="6"/>
      <c r="F34" s="217"/>
      <c r="G34" s="16" t="str">
        <f t="shared" si="0"/>
        <v/>
      </c>
      <c r="H34" s="58" t="str">
        <f t="shared" si="1"/>
        <v/>
      </c>
      <c r="I34" s="349" t="b">
        <f t="shared" si="2"/>
        <v>0</v>
      </c>
      <c r="J34" s="357">
        <f t="shared" si="3"/>
        <v>1</v>
      </c>
    </row>
    <row r="35" spans="1:10" s="33" customFormat="1">
      <c r="A35" s="37">
        <v>26</v>
      </c>
      <c r="B35" s="6"/>
      <c r="C35" s="6"/>
      <c r="D35" s="6"/>
      <c r="E35" s="6"/>
      <c r="F35" s="217"/>
      <c r="G35" s="16" t="str">
        <f t="shared" si="0"/>
        <v/>
      </c>
      <c r="H35" s="58" t="str">
        <f t="shared" si="1"/>
        <v/>
      </c>
      <c r="I35" s="349" t="b">
        <f t="shared" si="2"/>
        <v>0</v>
      </c>
      <c r="J35" s="357">
        <f t="shared" si="3"/>
        <v>1</v>
      </c>
    </row>
    <row r="36" spans="1:10" s="33" customFormat="1">
      <c r="A36" s="37">
        <v>27</v>
      </c>
      <c r="B36" s="6"/>
      <c r="C36" s="6"/>
      <c r="D36" s="6"/>
      <c r="E36" s="6"/>
      <c r="F36" s="217"/>
      <c r="G36" s="16" t="str">
        <f t="shared" si="0"/>
        <v/>
      </c>
      <c r="H36" s="58" t="str">
        <f t="shared" si="1"/>
        <v/>
      </c>
      <c r="I36" s="349" t="b">
        <f t="shared" si="2"/>
        <v>0</v>
      </c>
      <c r="J36" s="357">
        <f t="shared" si="3"/>
        <v>1</v>
      </c>
    </row>
    <row r="37" spans="1:10" s="33" customFormat="1">
      <c r="A37" s="37">
        <v>28</v>
      </c>
      <c r="B37" s="6"/>
      <c r="C37" s="6"/>
      <c r="D37" s="6"/>
      <c r="E37" s="6"/>
      <c r="F37" s="217"/>
      <c r="G37" s="16" t="str">
        <f t="shared" si="0"/>
        <v/>
      </c>
      <c r="H37" s="58" t="str">
        <f t="shared" si="1"/>
        <v/>
      </c>
      <c r="I37" s="349" t="b">
        <f t="shared" si="2"/>
        <v>0</v>
      </c>
      <c r="J37" s="357">
        <f t="shared" si="3"/>
        <v>1</v>
      </c>
    </row>
    <row r="38" spans="1:10" s="33" customFormat="1">
      <c r="A38" s="37">
        <v>29</v>
      </c>
      <c r="B38" s="6"/>
      <c r="C38" s="6"/>
      <c r="D38" s="6"/>
      <c r="E38" s="6"/>
      <c r="F38" s="217"/>
      <c r="G38" s="16" t="str">
        <f t="shared" si="0"/>
        <v/>
      </c>
      <c r="H38" s="58" t="str">
        <f t="shared" si="1"/>
        <v/>
      </c>
      <c r="I38" s="349" t="b">
        <f t="shared" si="2"/>
        <v>0</v>
      </c>
      <c r="J38" s="357">
        <f t="shared" si="3"/>
        <v>1</v>
      </c>
    </row>
    <row r="39" spans="1:10" s="33" customFormat="1">
      <c r="A39" s="37">
        <v>30</v>
      </c>
      <c r="B39" s="6"/>
      <c r="C39" s="6"/>
      <c r="D39" s="6"/>
      <c r="E39" s="6"/>
      <c r="F39" s="217"/>
      <c r="G39" s="16" t="str">
        <f t="shared" si="0"/>
        <v/>
      </c>
      <c r="H39" s="58" t="str">
        <f t="shared" si="1"/>
        <v/>
      </c>
      <c r="I39" s="349" t="b">
        <f t="shared" si="2"/>
        <v>0</v>
      </c>
      <c r="J39" s="357">
        <f t="shared" si="3"/>
        <v>1</v>
      </c>
    </row>
    <row r="40" spans="1:10" s="33" customFormat="1">
      <c r="A40" s="37">
        <v>31</v>
      </c>
      <c r="B40" s="6"/>
      <c r="C40" s="6"/>
      <c r="D40" s="6"/>
      <c r="E40" s="6"/>
      <c r="F40" s="217"/>
      <c r="G40" s="16" t="str">
        <f t="shared" si="0"/>
        <v/>
      </c>
      <c r="H40" s="58" t="str">
        <f t="shared" si="1"/>
        <v/>
      </c>
      <c r="I40" s="349" t="b">
        <f t="shared" si="2"/>
        <v>0</v>
      </c>
      <c r="J40" s="357">
        <f t="shared" si="3"/>
        <v>1</v>
      </c>
    </row>
    <row r="41" spans="1:10" s="33" customFormat="1">
      <c r="A41" s="37">
        <v>32</v>
      </c>
      <c r="B41" s="6"/>
      <c r="C41" s="6"/>
      <c r="D41" s="6"/>
      <c r="E41" s="6"/>
      <c r="F41" s="217"/>
      <c r="G41" s="16" t="str">
        <f t="shared" si="0"/>
        <v/>
      </c>
      <c r="H41" s="58" t="str">
        <f t="shared" si="1"/>
        <v/>
      </c>
      <c r="I41" s="349" t="b">
        <f t="shared" si="2"/>
        <v>0</v>
      </c>
      <c r="J41" s="357">
        <f t="shared" si="3"/>
        <v>1</v>
      </c>
    </row>
    <row r="42" spans="1:10" s="33" customFormat="1">
      <c r="A42" s="37">
        <v>33</v>
      </c>
      <c r="B42" s="6"/>
      <c r="C42" s="6"/>
      <c r="D42" s="6"/>
      <c r="E42" s="6"/>
      <c r="F42" s="217"/>
      <c r="G42" s="16" t="str">
        <f t="shared" si="0"/>
        <v/>
      </c>
      <c r="H42" s="58" t="str">
        <f t="shared" si="1"/>
        <v/>
      </c>
      <c r="I42" s="349" t="b">
        <f t="shared" si="2"/>
        <v>0</v>
      </c>
      <c r="J42" s="357">
        <f t="shared" ref="J42:J73" si="4">LEN(B42)-LEN(SUBSTITUTE(B42,",",""))+1</f>
        <v>1</v>
      </c>
    </row>
    <row r="43" spans="1:10" s="33" customFormat="1">
      <c r="A43" s="37">
        <v>34</v>
      </c>
      <c r="B43" s="6"/>
      <c r="C43" s="6"/>
      <c r="D43" s="6"/>
      <c r="E43" s="6"/>
      <c r="F43" s="217"/>
      <c r="G43" s="16" t="str">
        <f t="shared" si="0"/>
        <v/>
      </c>
      <c r="H43" s="58" t="str">
        <f t="shared" si="1"/>
        <v/>
      </c>
      <c r="I43" s="349" t="b">
        <f t="shared" si="2"/>
        <v>0</v>
      </c>
      <c r="J43" s="357">
        <f t="shared" si="4"/>
        <v>1</v>
      </c>
    </row>
    <row r="44" spans="1:10" s="33" customFormat="1">
      <c r="A44" s="37">
        <v>35</v>
      </c>
      <c r="B44" s="6"/>
      <c r="C44" s="6"/>
      <c r="D44" s="6"/>
      <c r="E44" s="6"/>
      <c r="F44" s="217"/>
      <c r="G44" s="16" t="str">
        <f t="shared" si="0"/>
        <v/>
      </c>
      <c r="H44" s="58" t="str">
        <f t="shared" si="1"/>
        <v/>
      </c>
      <c r="I44" s="349" t="b">
        <f t="shared" si="2"/>
        <v>0</v>
      </c>
      <c r="J44" s="357">
        <f t="shared" si="4"/>
        <v>1</v>
      </c>
    </row>
    <row r="45" spans="1:10" s="33" customFormat="1">
      <c r="A45" s="37">
        <v>36</v>
      </c>
      <c r="B45" s="6"/>
      <c r="C45" s="6"/>
      <c r="D45" s="6"/>
      <c r="E45" s="6"/>
      <c r="F45" s="217"/>
      <c r="G45" s="16" t="str">
        <f t="shared" si="0"/>
        <v/>
      </c>
      <c r="H45" s="58" t="str">
        <f t="shared" si="1"/>
        <v/>
      </c>
      <c r="I45" s="349" t="b">
        <f t="shared" si="2"/>
        <v>0</v>
      </c>
      <c r="J45" s="357">
        <f t="shared" si="4"/>
        <v>1</v>
      </c>
    </row>
    <row r="46" spans="1:10" s="33" customFormat="1">
      <c r="A46" s="37">
        <v>37</v>
      </c>
      <c r="B46" s="6"/>
      <c r="C46" s="6"/>
      <c r="D46" s="6"/>
      <c r="E46" s="6"/>
      <c r="F46" s="217"/>
      <c r="G46" s="16" t="str">
        <f t="shared" si="0"/>
        <v/>
      </c>
      <c r="H46" s="58" t="str">
        <f t="shared" si="1"/>
        <v/>
      </c>
      <c r="I46" s="349" t="b">
        <f t="shared" si="2"/>
        <v>0</v>
      </c>
      <c r="J46" s="357">
        <f t="shared" si="4"/>
        <v>1</v>
      </c>
    </row>
    <row r="47" spans="1:10" s="33" customFormat="1">
      <c r="A47" s="37">
        <v>38</v>
      </c>
      <c r="B47" s="6"/>
      <c r="C47" s="6"/>
      <c r="D47" s="6"/>
      <c r="E47" s="6"/>
      <c r="F47" s="217"/>
      <c r="G47" s="16" t="str">
        <f t="shared" si="0"/>
        <v/>
      </c>
      <c r="H47" s="58" t="str">
        <f t="shared" si="1"/>
        <v/>
      </c>
      <c r="I47" s="349" t="b">
        <f t="shared" si="2"/>
        <v>0</v>
      </c>
      <c r="J47" s="357">
        <f t="shared" si="4"/>
        <v>1</v>
      </c>
    </row>
    <row r="48" spans="1:10" s="33" customFormat="1">
      <c r="A48" s="37">
        <v>39</v>
      </c>
      <c r="B48" s="6"/>
      <c r="C48" s="6"/>
      <c r="D48" s="6"/>
      <c r="E48" s="6"/>
      <c r="F48" s="217"/>
      <c r="G48" s="16" t="str">
        <f t="shared" si="0"/>
        <v/>
      </c>
      <c r="H48" s="58" t="str">
        <f t="shared" si="1"/>
        <v/>
      </c>
      <c r="I48" s="349" t="b">
        <f t="shared" si="2"/>
        <v>0</v>
      </c>
      <c r="J48" s="357">
        <f t="shared" si="4"/>
        <v>1</v>
      </c>
    </row>
    <row r="49" spans="1:10" s="33" customFormat="1">
      <c r="A49" s="37">
        <v>40</v>
      </c>
      <c r="B49" s="6"/>
      <c r="C49" s="6"/>
      <c r="D49" s="6"/>
      <c r="E49" s="6"/>
      <c r="F49" s="217"/>
      <c r="G49" s="16" t="str">
        <f t="shared" si="0"/>
        <v/>
      </c>
      <c r="H49" s="58" t="str">
        <f t="shared" si="1"/>
        <v/>
      </c>
      <c r="I49" s="349" t="b">
        <f t="shared" si="2"/>
        <v>0</v>
      </c>
      <c r="J49" s="357">
        <f t="shared" si="4"/>
        <v>1</v>
      </c>
    </row>
    <row r="50" spans="1:10" s="33" customFormat="1">
      <c r="A50" s="37">
        <v>41</v>
      </c>
      <c r="B50" s="6"/>
      <c r="C50" s="6"/>
      <c r="D50" s="6"/>
      <c r="E50" s="6"/>
      <c r="F50" s="217"/>
      <c r="G50" s="16" t="str">
        <f t="shared" si="0"/>
        <v/>
      </c>
      <c r="H50" s="58" t="str">
        <f t="shared" si="1"/>
        <v/>
      </c>
      <c r="I50" s="349" t="b">
        <f t="shared" si="2"/>
        <v>0</v>
      </c>
      <c r="J50" s="357">
        <f t="shared" si="4"/>
        <v>1</v>
      </c>
    </row>
    <row r="51" spans="1:10" s="33" customFormat="1">
      <c r="A51" s="37">
        <v>42</v>
      </c>
      <c r="B51" s="6"/>
      <c r="C51" s="6"/>
      <c r="D51" s="6"/>
      <c r="E51" s="6"/>
      <c r="F51" s="217"/>
      <c r="G51" s="16" t="str">
        <f t="shared" si="0"/>
        <v/>
      </c>
      <c r="H51" s="58" t="str">
        <f t="shared" si="1"/>
        <v/>
      </c>
      <c r="I51" s="349" t="b">
        <f t="shared" si="2"/>
        <v>0</v>
      </c>
      <c r="J51" s="357">
        <f t="shared" si="4"/>
        <v>1</v>
      </c>
    </row>
    <row r="52" spans="1:10" s="33" customFormat="1">
      <c r="A52" s="37">
        <v>43</v>
      </c>
      <c r="B52" s="6"/>
      <c r="C52" s="6"/>
      <c r="D52" s="6"/>
      <c r="E52" s="6"/>
      <c r="F52" s="217"/>
      <c r="G52" s="16" t="str">
        <f t="shared" si="0"/>
        <v/>
      </c>
      <c r="H52" s="58" t="str">
        <f t="shared" si="1"/>
        <v/>
      </c>
      <c r="I52" s="349" t="b">
        <f t="shared" si="2"/>
        <v>0</v>
      </c>
      <c r="J52" s="357">
        <f t="shared" si="4"/>
        <v>1</v>
      </c>
    </row>
    <row r="53" spans="1:10" s="33" customFormat="1">
      <c r="A53" s="37">
        <v>44</v>
      </c>
      <c r="B53" s="6"/>
      <c r="C53" s="6"/>
      <c r="D53" s="6"/>
      <c r="E53" s="6"/>
      <c r="F53" s="217"/>
      <c r="G53" s="16" t="str">
        <f t="shared" si="0"/>
        <v/>
      </c>
      <c r="H53" s="58" t="str">
        <f t="shared" si="1"/>
        <v/>
      </c>
      <c r="I53" s="349" t="b">
        <f t="shared" si="2"/>
        <v>0</v>
      </c>
      <c r="J53" s="357">
        <f t="shared" si="4"/>
        <v>1</v>
      </c>
    </row>
    <row r="54" spans="1:10" s="33" customFormat="1">
      <c r="A54" s="37">
        <v>45</v>
      </c>
      <c r="B54" s="6"/>
      <c r="C54" s="6"/>
      <c r="D54" s="6"/>
      <c r="E54" s="6"/>
      <c r="F54" s="217"/>
      <c r="G54" s="16" t="str">
        <f t="shared" si="0"/>
        <v/>
      </c>
      <c r="H54" s="58" t="str">
        <f t="shared" si="1"/>
        <v/>
      </c>
      <c r="I54" s="349" t="b">
        <f t="shared" si="2"/>
        <v>0</v>
      </c>
      <c r="J54" s="357">
        <f t="shared" si="4"/>
        <v>1</v>
      </c>
    </row>
    <row r="55" spans="1:10" s="33" customFormat="1">
      <c r="A55" s="37">
        <v>46</v>
      </c>
      <c r="B55" s="6"/>
      <c r="C55" s="6"/>
      <c r="D55" s="6"/>
      <c r="E55" s="6"/>
      <c r="F55" s="217"/>
      <c r="G55" s="16" t="str">
        <f t="shared" si="0"/>
        <v/>
      </c>
      <c r="H55" s="58" t="str">
        <f t="shared" si="1"/>
        <v/>
      </c>
      <c r="I55" s="349" t="b">
        <f t="shared" si="2"/>
        <v>0</v>
      </c>
      <c r="J55" s="357">
        <f t="shared" si="4"/>
        <v>1</v>
      </c>
    </row>
    <row r="56" spans="1:10" s="33" customFormat="1">
      <c r="A56" s="37">
        <v>47</v>
      </c>
      <c r="B56" s="6"/>
      <c r="C56" s="6"/>
      <c r="D56" s="6"/>
      <c r="E56" s="6"/>
      <c r="F56" s="217"/>
      <c r="G56" s="16" t="str">
        <f t="shared" si="0"/>
        <v/>
      </c>
      <c r="H56" s="58" t="str">
        <f t="shared" si="1"/>
        <v/>
      </c>
      <c r="I56" s="349" t="b">
        <f t="shared" si="2"/>
        <v>0</v>
      </c>
      <c r="J56" s="357">
        <f t="shared" si="4"/>
        <v>1</v>
      </c>
    </row>
    <row r="57" spans="1:10" s="33" customFormat="1">
      <c r="A57" s="37">
        <v>48</v>
      </c>
      <c r="B57" s="6"/>
      <c r="C57" s="6"/>
      <c r="D57" s="6"/>
      <c r="E57" s="6"/>
      <c r="F57" s="217"/>
      <c r="G57" s="16" t="str">
        <f t="shared" si="0"/>
        <v/>
      </c>
      <c r="H57" s="58" t="str">
        <f t="shared" si="1"/>
        <v/>
      </c>
      <c r="I57" s="349" t="b">
        <f t="shared" si="2"/>
        <v>0</v>
      </c>
      <c r="J57" s="357">
        <f t="shared" si="4"/>
        <v>1</v>
      </c>
    </row>
    <row r="58" spans="1:10" s="33" customFormat="1">
      <c r="A58" s="37">
        <v>49</v>
      </c>
      <c r="B58" s="6"/>
      <c r="C58" s="6"/>
      <c r="D58" s="6"/>
      <c r="E58" s="6"/>
      <c r="F58" s="217"/>
      <c r="G58" s="16" t="str">
        <f t="shared" si="0"/>
        <v/>
      </c>
      <c r="H58" s="58" t="str">
        <f t="shared" si="1"/>
        <v/>
      </c>
      <c r="I58" s="349" t="b">
        <f t="shared" si="2"/>
        <v>0</v>
      </c>
      <c r="J58" s="357">
        <f t="shared" si="4"/>
        <v>1</v>
      </c>
    </row>
    <row r="59" spans="1:10" s="33" customFormat="1">
      <c r="A59" s="37">
        <v>50</v>
      </c>
      <c r="B59" s="6"/>
      <c r="C59" s="6"/>
      <c r="D59" s="6"/>
      <c r="E59" s="6"/>
      <c r="F59" s="217"/>
      <c r="G59" s="16" t="str">
        <f t="shared" si="0"/>
        <v/>
      </c>
      <c r="H59" s="58" t="str">
        <f t="shared" si="1"/>
        <v/>
      </c>
      <c r="I59" s="349" t="b">
        <f t="shared" si="2"/>
        <v>0</v>
      </c>
      <c r="J59" s="357">
        <f t="shared" si="4"/>
        <v>1</v>
      </c>
    </row>
    <row r="60" spans="1:10" s="33" customFormat="1">
      <c r="A60" s="37">
        <v>51</v>
      </c>
      <c r="B60" s="6"/>
      <c r="C60" s="6"/>
      <c r="D60" s="6"/>
      <c r="E60" s="6"/>
      <c r="F60" s="217"/>
      <c r="G60" s="16" t="str">
        <f t="shared" si="0"/>
        <v/>
      </c>
      <c r="H60" s="58" t="str">
        <f t="shared" si="1"/>
        <v/>
      </c>
      <c r="I60" s="349" t="b">
        <f t="shared" si="2"/>
        <v>0</v>
      </c>
      <c r="J60" s="357">
        <f t="shared" si="4"/>
        <v>1</v>
      </c>
    </row>
    <row r="61" spans="1:10" s="33" customFormat="1">
      <c r="A61" s="37">
        <v>52</v>
      </c>
      <c r="B61" s="6"/>
      <c r="C61" s="6"/>
      <c r="D61" s="6"/>
      <c r="E61" s="6"/>
      <c r="F61" s="217"/>
      <c r="G61" s="16" t="str">
        <f t="shared" si="0"/>
        <v/>
      </c>
      <c r="H61" s="58" t="str">
        <f t="shared" si="1"/>
        <v/>
      </c>
      <c r="I61" s="349" t="b">
        <f t="shared" si="2"/>
        <v>0</v>
      </c>
      <c r="J61" s="357">
        <f t="shared" si="4"/>
        <v>1</v>
      </c>
    </row>
    <row r="62" spans="1:10" s="33" customFormat="1">
      <c r="A62" s="37">
        <v>53</v>
      </c>
      <c r="B62" s="6"/>
      <c r="C62" s="6"/>
      <c r="D62" s="6"/>
      <c r="E62" s="6"/>
      <c r="F62" s="217"/>
      <c r="G62" s="16" t="str">
        <f t="shared" si="0"/>
        <v/>
      </c>
      <c r="H62" s="58" t="str">
        <f t="shared" si="1"/>
        <v/>
      </c>
      <c r="I62" s="349" t="b">
        <f t="shared" si="2"/>
        <v>0</v>
      </c>
      <c r="J62" s="357">
        <f t="shared" si="4"/>
        <v>1</v>
      </c>
    </row>
    <row r="63" spans="1:10" s="33" customFormat="1">
      <c r="A63" s="37">
        <v>54</v>
      </c>
      <c r="B63" s="6"/>
      <c r="C63" s="6"/>
      <c r="D63" s="6"/>
      <c r="E63" s="6"/>
      <c r="F63" s="217"/>
      <c r="G63" s="16" t="str">
        <f t="shared" si="0"/>
        <v/>
      </c>
      <c r="H63" s="58" t="str">
        <f t="shared" si="1"/>
        <v/>
      </c>
      <c r="I63" s="349" t="b">
        <f t="shared" si="2"/>
        <v>0</v>
      </c>
      <c r="J63" s="357">
        <f t="shared" si="4"/>
        <v>1</v>
      </c>
    </row>
    <row r="64" spans="1:10" s="33" customFormat="1">
      <c r="A64" s="37">
        <v>55</v>
      </c>
      <c r="B64" s="6"/>
      <c r="C64" s="6"/>
      <c r="D64" s="6"/>
      <c r="E64" s="6"/>
      <c r="F64" s="217"/>
      <c r="G64" s="16" t="str">
        <f t="shared" si="0"/>
        <v/>
      </c>
      <c r="H64" s="58" t="str">
        <f t="shared" si="1"/>
        <v/>
      </c>
      <c r="I64" s="349" t="b">
        <f t="shared" si="2"/>
        <v>0</v>
      </c>
      <c r="J64" s="357">
        <f t="shared" si="4"/>
        <v>1</v>
      </c>
    </row>
    <row r="65" spans="1:11" s="33" customFormat="1">
      <c r="A65" s="37">
        <v>56</v>
      </c>
      <c r="B65" s="6"/>
      <c r="C65" s="6"/>
      <c r="D65" s="6"/>
      <c r="E65" s="6"/>
      <c r="F65" s="217"/>
      <c r="G65" s="16" t="str">
        <f t="shared" si="0"/>
        <v/>
      </c>
      <c r="H65" s="58" t="str">
        <f t="shared" si="1"/>
        <v/>
      </c>
      <c r="I65" s="349" t="b">
        <f t="shared" si="2"/>
        <v>0</v>
      </c>
      <c r="J65" s="357">
        <f t="shared" si="4"/>
        <v>1</v>
      </c>
    </row>
    <row r="66" spans="1:11" s="33" customFormat="1">
      <c r="A66" s="37">
        <v>57</v>
      </c>
      <c r="B66" s="6"/>
      <c r="C66" s="6"/>
      <c r="D66" s="6"/>
      <c r="E66" s="6"/>
      <c r="F66" s="217"/>
      <c r="G66" s="16" t="str">
        <f t="shared" si="0"/>
        <v/>
      </c>
      <c r="H66" s="58" t="str">
        <f t="shared" si="1"/>
        <v/>
      </c>
      <c r="I66" s="349" t="b">
        <f t="shared" si="2"/>
        <v>0</v>
      </c>
      <c r="J66" s="357">
        <f t="shared" si="4"/>
        <v>1</v>
      </c>
    </row>
    <row r="67" spans="1:11" s="33" customFormat="1">
      <c r="A67" s="37">
        <v>58</v>
      </c>
      <c r="B67" s="6"/>
      <c r="C67" s="6"/>
      <c r="D67" s="6"/>
      <c r="E67" s="6"/>
      <c r="F67" s="217"/>
      <c r="G67" s="16" t="str">
        <f t="shared" si="0"/>
        <v/>
      </c>
      <c r="H67" s="58" t="str">
        <f t="shared" si="1"/>
        <v/>
      </c>
      <c r="I67" s="349" t="b">
        <f t="shared" si="2"/>
        <v>0</v>
      </c>
      <c r="J67" s="357">
        <f t="shared" si="4"/>
        <v>1</v>
      </c>
    </row>
    <row r="68" spans="1:11" s="33" customFormat="1">
      <c r="A68" s="37">
        <v>59</v>
      </c>
      <c r="B68" s="6"/>
      <c r="C68" s="6"/>
      <c r="D68" s="6"/>
      <c r="E68" s="6"/>
      <c r="F68" s="217"/>
      <c r="G68" s="16" t="str">
        <f t="shared" si="0"/>
        <v/>
      </c>
      <c r="H68" s="58" t="str">
        <f t="shared" si="1"/>
        <v/>
      </c>
      <c r="I68" s="349" t="b">
        <f t="shared" si="2"/>
        <v>0</v>
      </c>
      <c r="J68" s="357">
        <f t="shared" si="4"/>
        <v>1</v>
      </c>
    </row>
    <row r="69" spans="1:11" s="33" customFormat="1">
      <c r="A69" s="37">
        <v>60</v>
      </c>
      <c r="B69" s="6"/>
      <c r="C69" s="6"/>
      <c r="D69" s="6"/>
      <c r="E69" s="6"/>
      <c r="F69" s="217"/>
      <c r="G69" s="16" t="str">
        <f t="shared" si="0"/>
        <v/>
      </c>
      <c r="H69" s="58" t="str">
        <f t="shared" si="1"/>
        <v/>
      </c>
      <c r="I69" s="349" t="b">
        <f t="shared" si="2"/>
        <v>0</v>
      </c>
      <c r="J69" s="357">
        <f t="shared" si="4"/>
        <v>1</v>
      </c>
    </row>
    <row r="70" spans="1:11" s="33" customFormat="1">
      <c r="A70" s="37">
        <v>61</v>
      </c>
      <c r="B70" s="6"/>
      <c r="C70" s="6"/>
      <c r="D70" s="6"/>
      <c r="E70" s="6"/>
      <c r="F70" s="217"/>
      <c r="G70" s="16" t="str">
        <f t="shared" si="0"/>
        <v/>
      </c>
      <c r="H70" s="58" t="str">
        <f t="shared" si="1"/>
        <v/>
      </c>
      <c r="I70" s="349" t="b">
        <f t="shared" si="2"/>
        <v>0</v>
      </c>
      <c r="J70" s="357">
        <f t="shared" si="4"/>
        <v>1</v>
      </c>
    </row>
    <row r="71" spans="1:11" s="33" customFormat="1">
      <c r="A71" s="37">
        <v>62</v>
      </c>
      <c r="B71" s="6"/>
      <c r="C71" s="6"/>
      <c r="D71" s="6"/>
      <c r="E71" s="6"/>
      <c r="F71" s="217"/>
      <c r="G71" s="16" t="str">
        <f t="shared" si="0"/>
        <v/>
      </c>
      <c r="H71" s="58" t="str">
        <f t="shared" si="1"/>
        <v/>
      </c>
      <c r="I71" s="349" t="b">
        <f t="shared" si="2"/>
        <v>0</v>
      </c>
      <c r="J71" s="357">
        <f t="shared" si="4"/>
        <v>1</v>
      </c>
    </row>
    <row r="72" spans="1:11" s="33" customFormat="1">
      <c r="A72" s="37">
        <v>63</v>
      </c>
      <c r="B72" s="6"/>
      <c r="C72" s="6"/>
      <c r="D72" s="6"/>
      <c r="E72" s="6"/>
      <c r="F72" s="217"/>
      <c r="G72" s="16" t="str">
        <f t="shared" si="0"/>
        <v/>
      </c>
      <c r="H72" s="58" t="str">
        <f t="shared" si="1"/>
        <v/>
      </c>
      <c r="I72" s="349" t="b">
        <f t="shared" si="2"/>
        <v>0</v>
      </c>
      <c r="J72" s="357">
        <f t="shared" si="4"/>
        <v>1</v>
      </c>
    </row>
    <row r="73" spans="1:11" s="33" customFormat="1">
      <c r="A73" s="37">
        <v>64</v>
      </c>
      <c r="B73" s="6"/>
      <c r="C73" s="6"/>
      <c r="D73" s="6"/>
      <c r="E73" s="6"/>
      <c r="F73" s="217"/>
      <c r="G73" s="16" t="str">
        <f t="shared" si="0"/>
        <v/>
      </c>
      <c r="H73" s="58" t="str">
        <f t="shared" si="1"/>
        <v/>
      </c>
      <c r="I73" s="349" t="b">
        <f t="shared" si="2"/>
        <v>0</v>
      </c>
      <c r="J73" s="357">
        <f t="shared" si="4"/>
        <v>1</v>
      </c>
    </row>
    <row r="74" spans="1:11" s="33" customFormat="1">
      <c r="A74" s="37">
        <v>65</v>
      </c>
      <c r="B74" s="6"/>
      <c r="C74" s="6"/>
      <c r="D74" s="6"/>
      <c r="E74" s="6"/>
      <c r="F74" s="217"/>
      <c r="G74" s="16" t="str">
        <f t="shared" ref="G74:G137" si="5">IF(OR($B74="",$C74="",$D74="",$F74&lt;an_initial,$F74&gt;an_final,$I74=FALSE),"",(HLOOKUP(E74,ii13punctaje,2,FALSE)) / J74)</f>
        <v/>
      </c>
      <c r="H74" s="58" t="str">
        <f t="shared" ref="H74:H137" si="6">IF(OR($B74="",$C74="",$D74="",$F74&gt;an_final,$I74=FALSE),"",IF($F74&gt;=an_initial,1,""))</f>
        <v/>
      </c>
      <c r="I74" s="349" t="b">
        <f t="shared" ref="I74:I137" si="7">IF(nume_candidat="",FALSE,ISNUMBER(SEARCH(nume_candidat,$B74)))</f>
        <v>0</v>
      </c>
      <c r="J74" s="357">
        <f t="shared" ref="J74:J105" si="8">LEN(B74)-LEN(SUBSTITUTE(B74,",",""))+1</f>
        <v>1</v>
      </c>
    </row>
    <row r="75" spans="1:11" s="33" customFormat="1">
      <c r="A75" s="37">
        <v>66</v>
      </c>
      <c r="B75" s="6"/>
      <c r="C75" s="6"/>
      <c r="D75" s="6"/>
      <c r="E75" s="6"/>
      <c r="F75" s="217"/>
      <c r="G75" s="16" t="str">
        <f t="shared" si="5"/>
        <v/>
      </c>
      <c r="H75" s="58" t="str">
        <f t="shared" si="6"/>
        <v/>
      </c>
      <c r="I75" s="349" t="b">
        <f t="shared" si="7"/>
        <v>0</v>
      </c>
      <c r="J75" s="357">
        <f t="shared" si="8"/>
        <v>1</v>
      </c>
    </row>
    <row r="76" spans="1:11" s="33" customFormat="1">
      <c r="A76" s="37">
        <v>67</v>
      </c>
      <c r="B76" s="6"/>
      <c r="C76" s="6"/>
      <c r="D76" s="6"/>
      <c r="E76" s="6"/>
      <c r="F76" s="217"/>
      <c r="G76" s="16" t="str">
        <f t="shared" si="5"/>
        <v/>
      </c>
      <c r="H76" s="58" t="str">
        <f t="shared" si="6"/>
        <v/>
      </c>
      <c r="I76" s="349" t="b">
        <f t="shared" si="7"/>
        <v>0</v>
      </c>
      <c r="J76" s="357">
        <f t="shared" si="8"/>
        <v>1</v>
      </c>
    </row>
    <row r="77" spans="1:11" s="33" customFormat="1">
      <c r="A77" s="37">
        <v>68</v>
      </c>
      <c r="B77" s="6"/>
      <c r="C77" s="6"/>
      <c r="D77" s="6"/>
      <c r="E77" s="6"/>
      <c r="F77" s="217"/>
      <c r="G77" s="16" t="str">
        <f t="shared" si="5"/>
        <v/>
      </c>
      <c r="H77" s="58" t="str">
        <f t="shared" si="6"/>
        <v/>
      </c>
      <c r="I77" s="349" t="b">
        <f t="shared" si="7"/>
        <v>0</v>
      </c>
      <c r="J77" s="357">
        <f t="shared" si="8"/>
        <v>1</v>
      </c>
    </row>
    <row r="78" spans="1:11" s="33" customFormat="1">
      <c r="A78" s="37">
        <v>69</v>
      </c>
      <c r="B78" s="6"/>
      <c r="C78" s="6"/>
      <c r="D78" s="6"/>
      <c r="E78" s="6"/>
      <c r="F78" s="217"/>
      <c r="G78" s="16" t="str">
        <f t="shared" si="5"/>
        <v/>
      </c>
      <c r="H78" s="58" t="str">
        <f t="shared" si="6"/>
        <v/>
      </c>
      <c r="I78" s="349" t="b">
        <f t="shared" si="7"/>
        <v>0</v>
      </c>
      <c r="J78" s="357">
        <f t="shared" si="8"/>
        <v>1</v>
      </c>
    </row>
    <row r="79" spans="1:11" s="33" customFormat="1">
      <c r="A79" s="37">
        <v>70</v>
      </c>
      <c r="B79" s="6"/>
      <c r="C79" s="6"/>
      <c r="D79" s="6"/>
      <c r="E79" s="6"/>
      <c r="F79" s="217"/>
      <c r="G79" s="16" t="str">
        <f t="shared" si="5"/>
        <v/>
      </c>
      <c r="H79" s="58" t="str">
        <f t="shared" si="6"/>
        <v/>
      </c>
      <c r="I79" s="349" t="b">
        <f t="shared" si="7"/>
        <v>0</v>
      </c>
      <c r="J79" s="357">
        <f t="shared" si="8"/>
        <v>1</v>
      </c>
    </row>
    <row r="80" spans="1:11">
      <c r="A80" s="37">
        <v>71</v>
      </c>
      <c r="B80" s="6"/>
      <c r="C80" s="6"/>
      <c r="D80" s="6"/>
      <c r="E80" s="6"/>
      <c r="F80" s="217"/>
      <c r="G80" s="16" t="str">
        <f t="shared" si="5"/>
        <v/>
      </c>
      <c r="H80" s="58" t="str">
        <f t="shared" si="6"/>
        <v/>
      </c>
      <c r="I80" s="349" t="b">
        <f t="shared" si="7"/>
        <v>0</v>
      </c>
      <c r="J80" s="357">
        <f t="shared" si="8"/>
        <v>1</v>
      </c>
      <c r="K80" s="33"/>
    </row>
    <row r="81" spans="1:11">
      <c r="A81" s="37">
        <v>72</v>
      </c>
      <c r="B81" s="6"/>
      <c r="C81" s="6"/>
      <c r="D81" s="6"/>
      <c r="E81" s="6"/>
      <c r="F81" s="217"/>
      <c r="G81" s="16" t="str">
        <f t="shared" si="5"/>
        <v/>
      </c>
      <c r="H81" s="58" t="str">
        <f t="shared" si="6"/>
        <v/>
      </c>
      <c r="I81" s="349" t="b">
        <f t="shared" si="7"/>
        <v>0</v>
      </c>
      <c r="J81" s="357">
        <f t="shared" si="8"/>
        <v>1</v>
      </c>
      <c r="K81" s="33"/>
    </row>
    <row r="82" spans="1:11">
      <c r="A82" s="37">
        <v>73</v>
      </c>
      <c r="B82" s="6"/>
      <c r="C82" s="6"/>
      <c r="D82" s="6"/>
      <c r="E82" s="6"/>
      <c r="F82" s="217"/>
      <c r="G82" s="16" t="str">
        <f t="shared" si="5"/>
        <v/>
      </c>
      <c r="H82" s="58" t="str">
        <f t="shared" si="6"/>
        <v/>
      </c>
      <c r="I82" s="349" t="b">
        <f t="shared" si="7"/>
        <v>0</v>
      </c>
      <c r="J82" s="357">
        <f t="shared" si="8"/>
        <v>1</v>
      </c>
      <c r="K82" s="33"/>
    </row>
    <row r="83" spans="1:11">
      <c r="A83" s="37">
        <v>74</v>
      </c>
      <c r="B83" s="6"/>
      <c r="C83" s="6"/>
      <c r="D83" s="6"/>
      <c r="E83" s="6"/>
      <c r="F83" s="217"/>
      <c r="G83" s="16" t="str">
        <f t="shared" si="5"/>
        <v/>
      </c>
      <c r="H83" s="58" t="str">
        <f t="shared" si="6"/>
        <v/>
      </c>
      <c r="I83" s="349" t="b">
        <f t="shared" si="7"/>
        <v>0</v>
      </c>
      <c r="J83" s="357">
        <f t="shared" si="8"/>
        <v>1</v>
      </c>
      <c r="K83" s="33"/>
    </row>
    <row r="84" spans="1:11">
      <c r="A84" s="37">
        <v>75</v>
      </c>
      <c r="B84" s="6"/>
      <c r="C84" s="6"/>
      <c r="D84" s="6"/>
      <c r="E84" s="6"/>
      <c r="F84" s="217"/>
      <c r="G84" s="16" t="str">
        <f t="shared" si="5"/>
        <v/>
      </c>
      <c r="H84" s="58" t="str">
        <f t="shared" si="6"/>
        <v/>
      </c>
      <c r="I84" s="349" t="b">
        <f t="shared" si="7"/>
        <v>0</v>
      </c>
      <c r="J84" s="357">
        <f t="shared" si="8"/>
        <v>1</v>
      </c>
      <c r="K84" s="33"/>
    </row>
    <row r="85" spans="1:11">
      <c r="A85" s="37">
        <v>76</v>
      </c>
      <c r="B85" s="6"/>
      <c r="C85" s="6"/>
      <c r="D85" s="6"/>
      <c r="E85" s="6"/>
      <c r="F85" s="217"/>
      <c r="G85" s="16" t="str">
        <f t="shared" si="5"/>
        <v/>
      </c>
      <c r="H85" s="58" t="str">
        <f t="shared" si="6"/>
        <v/>
      </c>
      <c r="I85" s="349" t="b">
        <f t="shared" si="7"/>
        <v>0</v>
      </c>
      <c r="J85" s="357">
        <f t="shared" si="8"/>
        <v>1</v>
      </c>
      <c r="K85" s="33"/>
    </row>
    <row r="86" spans="1:11">
      <c r="A86" s="37">
        <v>77</v>
      </c>
      <c r="B86" s="6"/>
      <c r="C86" s="6"/>
      <c r="D86" s="6"/>
      <c r="E86" s="6"/>
      <c r="F86" s="217"/>
      <c r="G86" s="16" t="str">
        <f t="shared" si="5"/>
        <v/>
      </c>
      <c r="H86" s="58" t="str">
        <f t="shared" si="6"/>
        <v/>
      </c>
      <c r="I86" s="349" t="b">
        <f t="shared" si="7"/>
        <v>0</v>
      </c>
      <c r="J86" s="357">
        <f t="shared" si="8"/>
        <v>1</v>
      </c>
      <c r="K86" s="33"/>
    </row>
    <row r="87" spans="1:11">
      <c r="A87" s="37">
        <v>78</v>
      </c>
      <c r="B87" s="6"/>
      <c r="C87" s="6"/>
      <c r="D87" s="6"/>
      <c r="E87" s="6"/>
      <c r="F87" s="217"/>
      <c r="G87" s="16" t="str">
        <f t="shared" si="5"/>
        <v/>
      </c>
      <c r="H87" s="58" t="str">
        <f t="shared" si="6"/>
        <v/>
      </c>
      <c r="I87" s="349" t="b">
        <f t="shared" si="7"/>
        <v>0</v>
      </c>
      <c r="J87" s="357">
        <f t="shared" si="8"/>
        <v>1</v>
      </c>
      <c r="K87" s="33"/>
    </row>
    <row r="88" spans="1:11">
      <c r="A88" s="37">
        <v>79</v>
      </c>
      <c r="B88" s="6"/>
      <c r="C88" s="6"/>
      <c r="D88" s="6"/>
      <c r="E88" s="6"/>
      <c r="F88" s="217"/>
      <c r="G88" s="16" t="str">
        <f t="shared" si="5"/>
        <v/>
      </c>
      <c r="H88" s="58" t="str">
        <f t="shared" si="6"/>
        <v/>
      </c>
      <c r="I88" s="349" t="b">
        <f t="shared" si="7"/>
        <v>0</v>
      </c>
      <c r="J88" s="357">
        <f t="shared" si="8"/>
        <v>1</v>
      </c>
      <c r="K88" s="33"/>
    </row>
    <row r="89" spans="1:11">
      <c r="A89" s="37">
        <v>80</v>
      </c>
      <c r="B89" s="6"/>
      <c r="C89" s="6"/>
      <c r="D89" s="6"/>
      <c r="E89" s="6"/>
      <c r="F89" s="217"/>
      <c r="G89" s="16" t="str">
        <f t="shared" si="5"/>
        <v/>
      </c>
      <c r="H89" s="58" t="str">
        <f t="shared" si="6"/>
        <v/>
      </c>
      <c r="I89" s="349" t="b">
        <f t="shared" si="7"/>
        <v>0</v>
      </c>
      <c r="J89" s="357">
        <f t="shared" si="8"/>
        <v>1</v>
      </c>
      <c r="K89" s="33"/>
    </row>
    <row r="90" spans="1:11">
      <c r="A90" s="37">
        <v>81</v>
      </c>
      <c r="B90" s="6"/>
      <c r="C90" s="6"/>
      <c r="D90" s="6"/>
      <c r="E90" s="6"/>
      <c r="F90" s="217"/>
      <c r="G90" s="16" t="str">
        <f t="shared" si="5"/>
        <v/>
      </c>
      <c r="H90" s="58" t="str">
        <f t="shared" si="6"/>
        <v/>
      </c>
      <c r="I90" s="349" t="b">
        <f t="shared" si="7"/>
        <v>0</v>
      </c>
      <c r="J90" s="357">
        <f t="shared" si="8"/>
        <v>1</v>
      </c>
      <c r="K90" s="33"/>
    </row>
    <row r="91" spans="1:11">
      <c r="A91" s="37">
        <v>82</v>
      </c>
      <c r="B91" s="6"/>
      <c r="C91" s="6"/>
      <c r="D91" s="6"/>
      <c r="E91" s="6"/>
      <c r="F91" s="217"/>
      <c r="G91" s="16" t="str">
        <f t="shared" si="5"/>
        <v/>
      </c>
      <c r="H91" s="58" t="str">
        <f t="shared" si="6"/>
        <v/>
      </c>
      <c r="I91" s="349" t="b">
        <f t="shared" si="7"/>
        <v>0</v>
      </c>
      <c r="J91" s="357">
        <f t="shared" si="8"/>
        <v>1</v>
      </c>
      <c r="K91" s="33"/>
    </row>
    <row r="92" spans="1:11">
      <c r="A92" s="37">
        <v>83</v>
      </c>
      <c r="B92" s="6"/>
      <c r="C92" s="6"/>
      <c r="D92" s="6"/>
      <c r="E92" s="6"/>
      <c r="F92" s="217"/>
      <c r="G92" s="16" t="str">
        <f t="shared" si="5"/>
        <v/>
      </c>
      <c r="H92" s="58" t="str">
        <f t="shared" si="6"/>
        <v/>
      </c>
      <c r="I92" s="349" t="b">
        <f t="shared" si="7"/>
        <v>0</v>
      </c>
      <c r="J92" s="357">
        <f t="shared" si="8"/>
        <v>1</v>
      </c>
      <c r="K92" s="33"/>
    </row>
    <row r="93" spans="1:11">
      <c r="A93" s="37">
        <v>84</v>
      </c>
      <c r="B93" s="6"/>
      <c r="C93" s="6"/>
      <c r="D93" s="6"/>
      <c r="E93" s="6"/>
      <c r="F93" s="217"/>
      <c r="G93" s="16" t="str">
        <f t="shared" si="5"/>
        <v/>
      </c>
      <c r="H93" s="58" t="str">
        <f t="shared" si="6"/>
        <v/>
      </c>
      <c r="I93" s="349" t="b">
        <f t="shared" si="7"/>
        <v>0</v>
      </c>
      <c r="J93" s="357">
        <f t="shared" si="8"/>
        <v>1</v>
      </c>
      <c r="K93" s="33"/>
    </row>
    <row r="94" spans="1:11">
      <c r="A94" s="37">
        <v>85</v>
      </c>
      <c r="B94" s="6"/>
      <c r="C94" s="6"/>
      <c r="D94" s="6"/>
      <c r="E94" s="6"/>
      <c r="F94" s="217"/>
      <c r="G94" s="16" t="str">
        <f t="shared" si="5"/>
        <v/>
      </c>
      <c r="H94" s="58" t="str">
        <f t="shared" si="6"/>
        <v/>
      </c>
      <c r="I94" s="349" t="b">
        <f t="shared" si="7"/>
        <v>0</v>
      </c>
      <c r="J94" s="357">
        <f t="shared" si="8"/>
        <v>1</v>
      </c>
      <c r="K94" s="33"/>
    </row>
    <row r="95" spans="1:11">
      <c r="A95" s="37">
        <v>86</v>
      </c>
      <c r="B95" s="6"/>
      <c r="C95" s="6"/>
      <c r="D95" s="6"/>
      <c r="E95" s="6"/>
      <c r="F95" s="217"/>
      <c r="G95" s="16" t="str">
        <f t="shared" si="5"/>
        <v/>
      </c>
      <c r="H95" s="58" t="str">
        <f t="shared" si="6"/>
        <v/>
      </c>
      <c r="I95" s="349" t="b">
        <f t="shared" si="7"/>
        <v>0</v>
      </c>
      <c r="J95" s="357">
        <f t="shared" si="8"/>
        <v>1</v>
      </c>
      <c r="K95" s="33"/>
    </row>
    <row r="96" spans="1:11">
      <c r="A96" s="37">
        <v>87</v>
      </c>
      <c r="B96" s="6"/>
      <c r="C96" s="6"/>
      <c r="D96" s="6"/>
      <c r="E96" s="6"/>
      <c r="F96" s="217"/>
      <c r="G96" s="16" t="str">
        <f t="shared" si="5"/>
        <v/>
      </c>
      <c r="H96" s="58" t="str">
        <f t="shared" si="6"/>
        <v/>
      </c>
      <c r="I96" s="349" t="b">
        <f t="shared" si="7"/>
        <v>0</v>
      </c>
      <c r="J96" s="357">
        <f t="shared" si="8"/>
        <v>1</v>
      </c>
      <c r="K96" s="33"/>
    </row>
    <row r="97" spans="1:11">
      <c r="A97" s="37">
        <v>88</v>
      </c>
      <c r="B97" s="6"/>
      <c r="C97" s="6"/>
      <c r="D97" s="6"/>
      <c r="E97" s="6"/>
      <c r="F97" s="217"/>
      <c r="G97" s="16" t="str">
        <f t="shared" si="5"/>
        <v/>
      </c>
      <c r="H97" s="58" t="str">
        <f t="shared" si="6"/>
        <v/>
      </c>
      <c r="I97" s="349" t="b">
        <f t="shared" si="7"/>
        <v>0</v>
      </c>
      <c r="J97" s="357">
        <f t="shared" si="8"/>
        <v>1</v>
      </c>
      <c r="K97" s="33"/>
    </row>
    <row r="98" spans="1:11">
      <c r="A98" s="37">
        <v>89</v>
      </c>
      <c r="B98" s="6"/>
      <c r="C98" s="6"/>
      <c r="D98" s="6"/>
      <c r="E98" s="6"/>
      <c r="F98" s="217"/>
      <c r="G98" s="16" t="str">
        <f t="shared" si="5"/>
        <v/>
      </c>
      <c r="H98" s="58" t="str">
        <f t="shared" si="6"/>
        <v/>
      </c>
      <c r="I98" s="349" t="b">
        <f t="shared" si="7"/>
        <v>0</v>
      </c>
      <c r="J98" s="357">
        <f t="shared" si="8"/>
        <v>1</v>
      </c>
      <c r="K98" s="33"/>
    </row>
    <row r="99" spans="1:11">
      <c r="A99" s="37">
        <v>90</v>
      </c>
      <c r="B99" s="6"/>
      <c r="C99" s="6"/>
      <c r="D99" s="6"/>
      <c r="E99" s="6"/>
      <c r="F99" s="217"/>
      <c r="G99" s="16" t="str">
        <f t="shared" si="5"/>
        <v/>
      </c>
      <c r="H99" s="58" t="str">
        <f t="shared" si="6"/>
        <v/>
      </c>
      <c r="I99" s="349" t="b">
        <f t="shared" si="7"/>
        <v>0</v>
      </c>
      <c r="J99" s="357">
        <f t="shared" si="8"/>
        <v>1</v>
      </c>
      <c r="K99" s="33"/>
    </row>
    <row r="100" spans="1:11">
      <c r="A100" s="37">
        <v>91</v>
      </c>
      <c r="B100" s="6"/>
      <c r="C100" s="6"/>
      <c r="D100" s="6"/>
      <c r="E100" s="6"/>
      <c r="F100" s="217"/>
      <c r="G100" s="16" t="str">
        <f t="shared" si="5"/>
        <v/>
      </c>
      <c r="H100" s="58" t="str">
        <f t="shared" si="6"/>
        <v/>
      </c>
      <c r="I100" s="349" t="b">
        <f t="shared" si="7"/>
        <v>0</v>
      </c>
      <c r="J100" s="357">
        <f t="shared" si="8"/>
        <v>1</v>
      </c>
      <c r="K100" s="33"/>
    </row>
    <row r="101" spans="1:11">
      <c r="A101" s="37">
        <v>92</v>
      </c>
      <c r="B101" s="6"/>
      <c r="C101" s="6"/>
      <c r="D101" s="6"/>
      <c r="E101" s="6"/>
      <c r="F101" s="217"/>
      <c r="G101" s="16" t="str">
        <f t="shared" si="5"/>
        <v/>
      </c>
      <c r="H101" s="58" t="str">
        <f t="shared" si="6"/>
        <v/>
      </c>
      <c r="I101" s="349" t="b">
        <f t="shared" si="7"/>
        <v>0</v>
      </c>
      <c r="J101" s="357">
        <f t="shared" si="8"/>
        <v>1</v>
      </c>
      <c r="K101" s="33"/>
    </row>
    <row r="102" spans="1:11">
      <c r="A102" s="37">
        <v>93</v>
      </c>
      <c r="B102" s="6"/>
      <c r="C102" s="6"/>
      <c r="D102" s="6"/>
      <c r="E102" s="6"/>
      <c r="F102" s="217"/>
      <c r="G102" s="16" t="str">
        <f t="shared" si="5"/>
        <v/>
      </c>
      <c r="H102" s="58" t="str">
        <f t="shared" si="6"/>
        <v/>
      </c>
      <c r="I102" s="349" t="b">
        <f t="shared" si="7"/>
        <v>0</v>
      </c>
      <c r="J102" s="357">
        <f t="shared" si="8"/>
        <v>1</v>
      </c>
      <c r="K102" s="33"/>
    </row>
    <row r="103" spans="1:11">
      <c r="A103" s="37">
        <v>94</v>
      </c>
      <c r="B103" s="6"/>
      <c r="C103" s="6"/>
      <c r="D103" s="6"/>
      <c r="E103" s="6"/>
      <c r="F103" s="217"/>
      <c r="G103" s="16" t="str">
        <f t="shared" si="5"/>
        <v/>
      </c>
      <c r="H103" s="58" t="str">
        <f t="shared" si="6"/>
        <v/>
      </c>
      <c r="I103" s="349" t="b">
        <f t="shared" si="7"/>
        <v>0</v>
      </c>
      <c r="J103" s="357">
        <f t="shared" si="8"/>
        <v>1</v>
      </c>
      <c r="K103" s="33"/>
    </row>
    <row r="104" spans="1:11">
      <c r="A104" s="37">
        <v>95</v>
      </c>
      <c r="B104" s="6"/>
      <c r="C104" s="6"/>
      <c r="D104" s="6"/>
      <c r="E104" s="6"/>
      <c r="F104" s="217"/>
      <c r="G104" s="16" t="str">
        <f t="shared" si="5"/>
        <v/>
      </c>
      <c r="H104" s="58" t="str">
        <f t="shared" si="6"/>
        <v/>
      </c>
      <c r="I104" s="349" t="b">
        <f t="shared" si="7"/>
        <v>0</v>
      </c>
      <c r="J104" s="357">
        <f t="shared" si="8"/>
        <v>1</v>
      </c>
      <c r="K104" s="33"/>
    </row>
    <row r="105" spans="1:11">
      <c r="A105" s="37">
        <v>96</v>
      </c>
      <c r="B105" s="6"/>
      <c r="C105" s="6"/>
      <c r="D105" s="6"/>
      <c r="E105" s="6"/>
      <c r="F105" s="217"/>
      <c r="G105" s="16" t="str">
        <f t="shared" si="5"/>
        <v/>
      </c>
      <c r="H105" s="58" t="str">
        <f t="shared" si="6"/>
        <v/>
      </c>
      <c r="I105" s="349" t="b">
        <f t="shared" si="7"/>
        <v>0</v>
      </c>
      <c r="J105" s="357">
        <f t="shared" si="8"/>
        <v>1</v>
      </c>
      <c r="K105" s="33"/>
    </row>
    <row r="106" spans="1:11">
      <c r="A106" s="37">
        <v>97</v>
      </c>
      <c r="B106" s="6"/>
      <c r="C106" s="6"/>
      <c r="D106" s="6"/>
      <c r="E106" s="6"/>
      <c r="F106" s="217"/>
      <c r="G106" s="16" t="str">
        <f t="shared" si="5"/>
        <v/>
      </c>
      <c r="H106" s="58" t="str">
        <f t="shared" si="6"/>
        <v/>
      </c>
      <c r="I106" s="349" t="b">
        <f t="shared" si="7"/>
        <v>0</v>
      </c>
      <c r="J106" s="357">
        <f t="shared" ref="J106:J137" si="9">LEN(B106)-LEN(SUBSTITUTE(B106,",",""))+1</f>
        <v>1</v>
      </c>
      <c r="K106" s="33"/>
    </row>
    <row r="107" spans="1:11">
      <c r="A107" s="37">
        <v>98</v>
      </c>
      <c r="B107" s="6"/>
      <c r="C107" s="6"/>
      <c r="D107" s="6"/>
      <c r="E107" s="6"/>
      <c r="F107" s="217"/>
      <c r="G107" s="16" t="str">
        <f t="shared" si="5"/>
        <v/>
      </c>
      <c r="H107" s="58" t="str">
        <f t="shared" si="6"/>
        <v/>
      </c>
      <c r="I107" s="349" t="b">
        <f t="shared" si="7"/>
        <v>0</v>
      </c>
      <c r="J107" s="357">
        <f t="shared" si="9"/>
        <v>1</v>
      </c>
      <c r="K107" s="33"/>
    </row>
    <row r="108" spans="1:11">
      <c r="A108" s="37">
        <v>99</v>
      </c>
      <c r="B108" s="6"/>
      <c r="C108" s="6"/>
      <c r="D108" s="6"/>
      <c r="E108" s="6"/>
      <c r="F108" s="217"/>
      <c r="G108" s="16" t="str">
        <f t="shared" si="5"/>
        <v/>
      </c>
      <c r="H108" s="58" t="str">
        <f t="shared" si="6"/>
        <v/>
      </c>
      <c r="I108" s="349" t="b">
        <f t="shared" si="7"/>
        <v>0</v>
      </c>
      <c r="J108" s="357">
        <f t="shared" si="9"/>
        <v>1</v>
      </c>
      <c r="K108" s="33"/>
    </row>
    <row r="109" spans="1:11">
      <c r="A109" s="37">
        <v>100</v>
      </c>
      <c r="B109" s="6"/>
      <c r="C109" s="6"/>
      <c r="D109" s="6"/>
      <c r="E109" s="6"/>
      <c r="F109" s="217"/>
      <c r="G109" s="16" t="str">
        <f t="shared" si="5"/>
        <v/>
      </c>
      <c r="H109" s="58" t="str">
        <f t="shared" si="6"/>
        <v/>
      </c>
      <c r="I109" s="349" t="b">
        <f t="shared" si="7"/>
        <v>0</v>
      </c>
      <c r="J109" s="357">
        <f t="shared" si="9"/>
        <v>1</v>
      </c>
      <c r="K109" s="33"/>
    </row>
    <row r="110" spans="1:11">
      <c r="A110" s="37">
        <v>101</v>
      </c>
      <c r="B110" s="6"/>
      <c r="C110" s="6"/>
      <c r="D110" s="6"/>
      <c r="E110" s="6"/>
      <c r="F110" s="217"/>
      <c r="G110" s="16" t="str">
        <f t="shared" si="5"/>
        <v/>
      </c>
      <c r="H110" s="58" t="str">
        <f t="shared" si="6"/>
        <v/>
      </c>
      <c r="I110" s="349" t="b">
        <f t="shared" si="7"/>
        <v>0</v>
      </c>
      <c r="J110" s="357">
        <f t="shared" si="9"/>
        <v>1</v>
      </c>
      <c r="K110" s="33"/>
    </row>
    <row r="111" spans="1:11">
      <c r="A111" s="37">
        <v>102</v>
      </c>
      <c r="B111" s="6"/>
      <c r="C111" s="6"/>
      <c r="D111" s="6"/>
      <c r="E111" s="6"/>
      <c r="F111" s="217"/>
      <c r="G111" s="16" t="str">
        <f t="shared" si="5"/>
        <v/>
      </c>
      <c r="H111" s="58" t="str">
        <f t="shared" si="6"/>
        <v/>
      </c>
      <c r="I111" s="349" t="b">
        <f t="shared" si="7"/>
        <v>0</v>
      </c>
      <c r="J111" s="357">
        <f t="shared" si="9"/>
        <v>1</v>
      </c>
      <c r="K111" s="33"/>
    </row>
    <row r="112" spans="1:11">
      <c r="A112" s="37">
        <v>103</v>
      </c>
      <c r="B112" s="6"/>
      <c r="C112" s="6"/>
      <c r="D112" s="6"/>
      <c r="E112" s="6"/>
      <c r="F112" s="217"/>
      <c r="G112" s="16" t="str">
        <f t="shared" si="5"/>
        <v/>
      </c>
      <c r="H112" s="58" t="str">
        <f t="shared" si="6"/>
        <v/>
      </c>
      <c r="I112" s="349" t="b">
        <f t="shared" si="7"/>
        <v>0</v>
      </c>
      <c r="J112" s="357">
        <f t="shared" si="9"/>
        <v>1</v>
      </c>
      <c r="K112" s="33"/>
    </row>
    <row r="113" spans="1:11">
      <c r="A113" s="37">
        <v>104</v>
      </c>
      <c r="B113" s="6"/>
      <c r="C113" s="6"/>
      <c r="D113" s="6"/>
      <c r="E113" s="6"/>
      <c r="F113" s="217"/>
      <c r="G113" s="16" t="str">
        <f t="shared" si="5"/>
        <v/>
      </c>
      <c r="H113" s="58" t="str">
        <f t="shared" si="6"/>
        <v/>
      </c>
      <c r="I113" s="349" t="b">
        <f t="shared" si="7"/>
        <v>0</v>
      </c>
      <c r="J113" s="357">
        <f t="shared" si="9"/>
        <v>1</v>
      </c>
      <c r="K113" s="33"/>
    </row>
    <row r="114" spans="1:11">
      <c r="A114" s="37">
        <v>105</v>
      </c>
      <c r="B114" s="6"/>
      <c r="C114" s="6"/>
      <c r="D114" s="6"/>
      <c r="E114" s="6"/>
      <c r="F114" s="217"/>
      <c r="G114" s="16" t="str">
        <f t="shared" si="5"/>
        <v/>
      </c>
      <c r="H114" s="58" t="str">
        <f t="shared" si="6"/>
        <v/>
      </c>
      <c r="I114" s="349" t="b">
        <f t="shared" si="7"/>
        <v>0</v>
      </c>
      <c r="J114" s="357">
        <f t="shared" si="9"/>
        <v>1</v>
      </c>
      <c r="K114" s="33"/>
    </row>
    <row r="115" spans="1:11">
      <c r="A115" s="37">
        <v>106</v>
      </c>
      <c r="B115" s="6"/>
      <c r="C115" s="6"/>
      <c r="D115" s="6"/>
      <c r="E115" s="6"/>
      <c r="F115" s="217"/>
      <c r="G115" s="16" t="str">
        <f t="shared" si="5"/>
        <v/>
      </c>
      <c r="H115" s="58" t="str">
        <f t="shared" si="6"/>
        <v/>
      </c>
      <c r="I115" s="349" t="b">
        <f t="shared" si="7"/>
        <v>0</v>
      </c>
      <c r="J115" s="357">
        <f t="shared" si="9"/>
        <v>1</v>
      </c>
      <c r="K115" s="33"/>
    </row>
    <row r="116" spans="1:11">
      <c r="A116" s="37">
        <v>107</v>
      </c>
      <c r="B116" s="6"/>
      <c r="C116" s="6"/>
      <c r="D116" s="6"/>
      <c r="E116" s="6"/>
      <c r="F116" s="217"/>
      <c r="G116" s="16" t="str">
        <f t="shared" si="5"/>
        <v/>
      </c>
      <c r="H116" s="58" t="str">
        <f t="shared" si="6"/>
        <v/>
      </c>
      <c r="I116" s="349" t="b">
        <f t="shared" si="7"/>
        <v>0</v>
      </c>
      <c r="J116" s="357">
        <f t="shared" si="9"/>
        <v>1</v>
      </c>
      <c r="K116" s="33"/>
    </row>
    <row r="117" spans="1:11">
      <c r="A117" s="37">
        <v>108</v>
      </c>
      <c r="B117" s="6"/>
      <c r="C117" s="6"/>
      <c r="D117" s="6"/>
      <c r="E117" s="6"/>
      <c r="F117" s="217"/>
      <c r="G117" s="16" t="str">
        <f t="shared" si="5"/>
        <v/>
      </c>
      <c r="H117" s="58" t="str">
        <f t="shared" si="6"/>
        <v/>
      </c>
      <c r="I117" s="349" t="b">
        <f t="shared" si="7"/>
        <v>0</v>
      </c>
      <c r="J117" s="357">
        <f t="shared" si="9"/>
        <v>1</v>
      </c>
      <c r="K117" s="33"/>
    </row>
    <row r="118" spans="1:11">
      <c r="A118" s="37">
        <v>109</v>
      </c>
      <c r="B118" s="6"/>
      <c r="C118" s="6"/>
      <c r="D118" s="6"/>
      <c r="E118" s="6"/>
      <c r="F118" s="217"/>
      <c r="G118" s="16" t="str">
        <f t="shared" si="5"/>
        <v/>
      </c>
      <c r="H118" s="58" t="str">
        <f t="shared" si="6"/>
        <v/>
      </c>
      <c r="I118" s="349" t="b">
        <f t="shared" si="7"/>
        <v>0</v>
      </c>
      <c r="J118" s="357">
        <f t="shared" si="9"/>
        <v>1</v>
      </c>
      <c r="K118" s="33"/>
    </row>
    <row r="119" spans="1:11">
      <c r="A119" s="37">
        <v>110</v>
      </c>
      <c r="B119" s="6"/>
      <c r="C119" s="6"/>
      <c r="D119" s="6"/>
      <c r="E119" s="6"/>
      <c r="F119" s="217"/>
      <c r="G119" s="16" t="str">
        <f t="shared" si="5"/>
        <v/>
      </c>
      <c r="H119" s="58" t="str">
        <f t="shared" si="6"/>
        <v/>
      </c>
      <c r="I119" s="349" t="b">
        <f t="shared" si="7"/>
        <v>0</v>
      </c>
      <c r="J119" s="357">
        <f t="shared" si="9"/>
        <v>1</v>
      </c>
      <c r="K119" s="33"/>
    </row>
    <row r="120" spans="1:11">
      <c r="A120" s="37">
        <v>111</v>
      </c>
      <c r="B120" s="6"/>
      <c r="C120" s="6"/>
      <c r="D120" s="6"/>
      <c r="E120" s="6"/>
      <c r="F120" s="217"/>
      <c r="G120" s="16" t="str">
        <f t="shared" si="5"/>
        <v/>
      </c>
      <c r="H120" s="58" t="str">
        <f t="shared" si="6"/>
        <v/>
      </c>
      <c r="I120" s="349" t="b">
        <f t="shared" si="7"/>
        <v>0</v>
      </c>
      <c r="J120" s="357">
        <f t="shared" si="9"/>
        <v>1</v>
      </c>
      <c r="K120" s="33"/>
    </row>
    <row r="121" spans="1:11">
      <c r="A121" s="37">
        <v>112</v>
      </c>
      <c r="B121" s="6"/>
      <c r="C121" s="6"/>
      <c r="D121" s="6"/>
      <c r="E121" s="6"/>
      <c r="F121" s="217"/>
      <c r="G121" s="16" t="str">
        <f t="shared" si="5"/>
        <v/>
      </c>
      <c r="H121" s="58" t="str">
        <f t="shared" si="6"/>
        <v/>
      </c>
      <c r="I121" s="349" t="b">
        <f t="shared" si="7"/>
        <v>0</v>
      </c>
      <c r="J121" s="357">
        <f t="shared" si="9"/>
        <v>1</v>
      </c>
      <c r="K121" s="33"/>
    </row>
    <row r="122" spans="1:11">
      <c r="A122" s="37">
        <v>113</v>
      </c>
      <c r="B122" s="6"/>
      <c r="C122" s="6"/>
      <c r="D122" s="6"/>
      <c r="E122" s="6"/>
      <c r="F122" s="217"/>
      <c r="G122" s="16" t="str">
        <f t="shared" si="5"/>
        <v/>
      </c>
      <c r="H122" s="58" t="str">
        <f t="shared" si="6"/>
        <v/>
      </c>
      <c r="I122" s="349" t="b">
        <f t="shared" si="7"/>
        <v>0</v>
      </c>
      <c r="J122" s="357">
        <f t="shared" si="9"/>
        <v>1</v>
      </c>
      <c r="K122" s="33"/>
    </row>
    <row r="123" spans="1:11">
      <c r="A123" s="37">
        <v>114</v>
      </c>
      <c r="B123" s="6"/>
      <c r="C123" s="6"/>
      <c r="D123" s="6"/>
      <c r="E123" s="6"/>
      <c r="F123" s="217"/>
      <c r="G123" s="16" t="str">
        <f t="shared" si="5"/>
        <v/>
      </c>
      <c r="H123" s="58" t="str">
        <f t="shared" si="6"/>
        <v/>
      </c>
      <c r="I123" s="349" t="b">
        <f t="shared" si="7"/>
        <v>0</v>
      </c>
      <c r="J123" s="357">
        <f t="shared" si="9"/>
        <v>1</v>
      </c>
      <c r="K123" s="33"/>
    </row>
    <row r="124" spans="1:11">
      <c r="A124" s="37">
        <v>115</v>
      </c>
      <c r="B124" s="6"/>
      <c r="C124" s="6"/>
      <c r="D124" s="6"/>
      <c r="E124" s="6"/>
      <c r="F124" s="217"/>
      <c r="G124" s="16" t="str">
        <f t="shared" si="5"/>
        <v/>
      </c>
      <c r="H124" s="58" t="str">
        <f t="shared" si="6"/>
        <v/>
      </c>
      <c r="I124" s="349" t="b">
        <f t="shared" si="7"/>
        <v>0</v>
      </c>
      <c r="J124" s="357">
        <f t="shared" si="9"/>
        <v>1</v>
      </c>
      <c r="K124" s="33"/>
    </row>
    <row r="125" spans="1:11">
      <c r="A125" s="37">
        <v>116</v>
      </c>
      <c r="B125" s="6"/>
      <c r="C125" s="6"/>
      <c r="D125" s="6"/>
      <c r="E125" s="6"/>
      <c r="F125" s="217"/>
      <c r="G125" s="16" t="str">
        <f t="shared" si="5"/>
        <v/>
      </c>
      <c r="H125" s="58" t="str">
        <f t="shared" si="6"/>
        <v/>
      </c>
      <c r="I125" s="349" t="b">
        <f t="shared" si="7"/>
        <v>0</v>
      </c>
      <c r="J125" s="357">
        <f t="shared" si="9"/>
        <v>1</v>
      </c>
      <c r="K125" s="33"/>
    </row>
    <row r="126" spans="1:11">
      <c r="A126" s="37">
        <v>117</v>
      </c>
      <c r="B126" s="6"/>
      <c r="C126" s="6"/>
      <c r="D126" s="6"/>
      <c r="E126" s="6"/>
      <c r="F126" s="217"/>
      <c r="G126" s="16" t="str">
        <f t="shared" si="5"/>
        <v/>
      </c>
      <c r="H126" s="58" t="str">
        <f t="shared" si="6"/>
        <v/>
      </c>
      <c r="I126" s="349" t="b">
        <f t="shared" si="7"/>
        <v>0</v>
      </c>
      <c r="J126" s="357">
        <f t="shared" si="9"/>
        <v>1</v>
      </c>
      <c r="K126" s="33"/>
    </row>
    <row r="127" spans="1:11">
      <c r="A127" s="37">
        <v>118</v>
      </c>
      <c r="B127" s="6"/>
      <c r="C127" s="6"/>
      <c r="D127" s="6"/>
      <c r="E127" s="6"/>
      <c r="F127" s="217"/>
      <c r="G127" s="16" t="str">
        <f t="shared" si="5"/>
        <v/>
      </c>
      <c r="H127" s="58" t="str">
        <f t="shared" si="6"/>
        <v/>
      </c>
      <c r="I127" s="349" t="b">
        <f t="shared" si="7"/>
        <v>0</v>
      </c>
      <c r="J127" s="357">
        <f t="shared" si="9"/>
        <v>1</v>
      </c>
      <c r="K127" s="33"/>
    </row>
    <row r="128" spans="1:11">
      <c r="A128" s="37">
        <v>119</v>
      </c>
      <c r="B128" s="6"/>
      <c r="C128" s="6"/>
      <c r="D128" s="6"/>
      <c r="E128" s="6"/>
      <c r="F128" s="217"/>
      <c r="G128" s="16" t="str">
        <f t="shared" si="5"/>
        <v/>
      </c>
      <c r="H128" s="58" t="str">
        <f t="shared" si="6"/>
        <v/>
      </c>
      <c r="I128" s="349" t="b">
        <f t="shared" si="7"/>
        <v>0</v>
      </c>
      <c r="J128" s="357">
        <f t="shared" si="9"/>
        <v>1</v>
      </c>
      <c r="K128" s="33"/>
    </row>
    <row r="129" spans="1:11">
      <c r="A129" s="37">
        <v>120</v>
      </c>
      <c r="B129" s="6"/>
      <c r="C129" s="6"/>
      <c r="D129" s="6"/>
      <c r="E129" s="6"/>
      <c r="F129" s="217"/>
      <c r="G129" s="16" t="str">
        <f t="shared" si="5"/>
        <v/>
      </c>
      <c r="H129" s="58" t="str">
        <f t="shared" si="6"/>
        <v/>
      </c>
      <c r="I129" s="349" t="b">
        <f t="shared" si="7"/>
        <v>0</v>
      </c>
      <c r="J129" s="357">
        <f t="shared" si="9"/>
        <v>1</v>
      </c>
      <c r="K129" s="33"/>
    </row>
    <row r="130" spans="1:11">
      <c r="A130" s="37">
        <v>121</v>
      </c>
      <c r="B130" s="6"/>
      <c r="C130" s="6"/>
      <c r="D130" s="6"/>
      <c r="E130" s="6"/>
      <c r="F130" s="217"/>
      <c r="G130" s="16" t="str">
        <f t="shared" si="5"/>
        <v/>
      </c>
      <c r="H130" s="58" t="str">
        <f t="shared" si="6"/>
        <v/>
      </c>
      <c r="I130" s="349" t="b">
        <f t="shared" si="7"/>
        <v>0</v>
      </c>
      <c r="J130" s="357">
        <f t="shared" si="9"/>
        <v>1</v>
      </c>
      <c r="K130" s="33"/>
    </row>
    <row r="131" spans="1:11">
      <c r="A131" s="37">
        <v>122</v>
      </c>
      <c r="B131" s="6"/>
      <c r="C131" s="6"/>
      <c r="D131" s="6"/>
      <c r="E131" s="6"/>
      <c r="F131" s="217"/>
      <c r="G131" s="16" t="str">
        <f t="shared" si="5"/>
        <v/>
      </c>
      <c r="H131" s="58" t="str">
        <f t="shared" si="6"/>
        <v/>
      </c>
      <c r="I131" s="349" t="b">
        <f t="shared" si="7"/>
        <v>0</v>
      </c>
      <c r="J131" s="357">
        <f t="shared" si="9"/>
        <v>1</v>
      </c>
      <c r="K131" s="33"/>
    </row>
    <row r="132" spans="1:11">
      <c r="A132" s="37">
        <v>123</v>
      </c>
      <c r="B132" s="6"/>
      <c r="C132" s="6"/>
      <c r="D132" s="6"/>
      <c r="E132" s="6"/>
      <c r="F132" s="217"/>
      <c r="G132" s="16" t="str">
        <f t="shared" si="5"/>
        <v/>
      </c>
      <c r="H132" s="58" t="str">
        <f t="shared" si="6"/>
        <v/>
      </c>
      <c r="I132" s="349" t="b">
        <f t="shared" si="7"/>
        <v>0</v>
      </c>
      <c r="J132" s="357">
        <f t="shared" si="9"/>
        <v>1</v>
      </c>
      <c r="K132" s="33"/>
    </row>
    <row r="133" spans="1:11">
      <c r="A133" s="37">
        <v>124</v>
      </c>
      <c r="B133" s="6"/>
      <c r="C133" s="6"/>
      <c r="D133" s="6"/>
      <c r="E133" s="6"/>
      <c r="F133" s="217"/>
      <c r="G133" s="16" t="str">
        <f t="shared" si="5"/>
        <v/>
      </c>
      <c r="H133" s="58" t="str">
        <f t="shared" si="6"/>
        <v/>
      </c>
      <c r="I133" s="349" t="b">
        <f t="shared" si="7"/>
        <v>0</v>
      </c>
      <c r="J133" s="357">
        <f t="shared" si="9"/>
        <v>1</v>
      </c>
      <c r="K133" s="33"/>
    </row>
    <row r="134" spans="1:11">
      <c r="A134" s="37">
        <v>125</v>
      </c>
      <c r="B134" s="6"/>
      <c r="C134" s="6"/>
      <c r="D134" s="6"/>
      <c r="E134" s="6"/>
      <c r="F134" s="217"/>
      <c r="G134" s="16" t="str">
        <f t="shared" si="5"/>
        <v/>
      </c>
      <c r="H134" s="58" t="str">
        <f t="shared" si="6"/>
        <v/>
      </c>
      <c r="I134" s="349" t="b">
        <f t="shared" si="7"/>
        <v>0</v>
      </c>
      <c r="J134" s="357">
        <f t="shared" si="9"/>
        <v>1</v>
      </c>
      <c r="K134" s="33"/>
    </row>
    <row r="135" spans="1:11">
      <c r="A135" s="37">
        <v>126</v>
      </c>
      <c r="B135" s="6"/>
      <c r="C135" s="6"/>
      <c r="D135" s="6"/>
      <c r="E135" s="6"/>
      <c r="F135" s="217"/>
      <c r="G135" s="16" t="str">
        <f t="shared" si="5"/>
        <v/>
      </c>
      <c r="H135" s="58" t="str">
        <f t="shared" si="6"/>
        <v/>
      </c>
      <c r="I135" s="349" t="b">
        <f t="shared" si="7"/>
        <v>0</v>
      </c>
      <c r="J135" s="357">
        <f t="shared" si="9"/>
        <v>1</v>
      </c>
      <c r="K135" s="33"/>
    </row>
    <row r="136" spans="1:11">
      <c r="A136" s="37">
        <v>127</v>
      </c>
      <c r="B136" s="6"/>
      <c r="C136" s="6"/>
      <c r="D136" s="6"/>
      <c r="E136" s="6"/>
      <c r="F136" s="217"/>
      <c r="G136" s="16" t="str">
        <f t="shared" si="5"/>
        <v/>
      </c>
      <c r="H136" s="58" t="str">
        <f t="shared" si="6"/>
        <v/>
      </c>
      <c r="I136" s="349" t="b">
        <f t="shared" si="7"/>
        <v>0</v>
      </c>
      <c r="J136" s="357">
        <f t="shared" si="9"/>
        <v>1</v>
      </c>
      <c r="K136" s="33"/>
    </row>
    <row r="137" spans="1:11">
      <c r="A137" s="37">
        <v>128</v>
      </c>
      <c r="B137" s="6"/>
      <c r="C137" s="6"/>
      <c r="D137" s="6"/>
      <c r="E137" s="6"/>
      <c r="F137" s="217"/>
      <c r="G137" s="16" t="str">
        <f t="shared" si="5"/>
        <v/>
      </c>
      <c r="H137" s="58" t="str">
        <f t="shared" si="6"/>
        <v/>
      </c>
      <c r="I137" s="349" t="b">
        <f t="shared" si="7"/>
        <v>0</v>
      </c>
      <c r="J137" s="357">
        <f t="shared" si="9"/>
        <v>1</v>
      </c>
      <c r="K137" s="33"/>
    </row>
    <row r="138" spans="1:11">
      <c r="A138" s="37">
        <v>129</v>
      </c>
      <c r="B138" s="6"/>
      <c r="C138" s="6"/>
      <c r="D138" s="6"/>
      <c r="E138" s="6"/>
      <c r="F138" s="217"/>
      <c r="G138" s="16" t="str">
        <f t="shared" ref="G138:G201" si="10">IF(OR($B138="",$C138="",$D138="",$F138&lt;an_initial,$F138&gt;an_final,$I138=FALSE),"",(HLOOKUP(E138,ii13punctaje,2,FALSE)) / J138)</f>
        <v/>
      </c>
      <c r="H138" s="58" t="str">
        <f t="shared" ref="H138:H201" si="11">IF(OR($B138="",$C138="",$D138="",$F138&gt;an_final,$I138=FALSE),"",IF($F138&gt;=an_initial,1,""))</f>
        <v/>
      </c>
      <c r="I138" s="349" t="b">
        <f t="shared" ref="I138:I201" si="12">IF(nume_candidat="",FALSE,ISNUMBER(SEARCH(nume_candidat,$B138)))</f>
        <v>0</v>
      </c>
      <c r="J138" s="357">
        <f t="shared" ref="J138:J169" si="13">LEN(B138)-LEN(SUBSTITUTE(B138,",",""))+1</f>
        <v>1</v>
      </c>
      <c r="K138" s="33"/>
    </row>
    <row r="139" spans="1:11">
      <c r="A139" s="37">
        <v>130</v>
      </c>
      <c r="B139" s="6"/>
      <c r="C139" s="6"/>
      <c r="D139" s="6"/>
      <c r="E139" s="6"/>
      <c r="F139" s="217"/>
      <c r="G139" s="16" t="str">
        <f t="shared" si="10"/>
        <v/>
      </c>
      <c r="H139" s="58" t="str">
        <f t="shared" si="11"/>
        <v/>
      </c>
      <c r="I139" s="349" t="b">
        <f t="shared" si="12"/>
        <v>0</v>
      </c>
      <c r="J139" s="357">
        <f t="shared" si="13"/>
        <v>1</v>
      </c>
      <c r="K139" s="33"/>
    </row>
    <row r="140" spans="1:11">
      <c r="A140" s="37">
        <v>131</v>
      </c>
      <c r="B140" s="6"/>
      <c r="C140" s="6"/>
      <c r="D140" s="6"/>
      <c r="E140" s="6"/>
      <c r="F140" s="217"/>
      <c r="G140" s="16" t="str">
        <f t="shared" si="10"/>
        <v/>
      </c>
      <c r="H140" s="58" t="str">
        <f t="shared" si="11"/>
        <v/>
      </c>
      <c r="I140" s="349" t="b">
        <f t="shared" si="12"/>
        <v>0</v>
      </c>
      <c r="J140" s="357">
        <f t="shared" si="13"/>
        <v>1</v>
      </c>
      <c r="K140" s="33"/>
    </row>
    <row r="141" spans="1:11">
      <c r="A141" s="37">
        <v>132</v>
      </c>
      <c r="B141" s="6"/>
      <c r="C141" s="6"/>
      <c r="D141" s="6"/>
      <c r="E141" s="6"/>
      <c r="F141" s="217"/>
      <c r="G141" s="16" t="str">
        <f t="shared" si="10"/>
        <v/>
      </c>
      <c r="H141" s="58" t="str">
        <f t="shared" si="11"/>
        <v/>
      </c>
      <c r="I141" s="349" t="b">
        <f t="shared" si="12"/>
        <v>0</v>
      </c>
      <c r="J141" s="357">
        <f t="shared" si="13"/>
        <v>1</v>
      </c>
      <c r="K141" s="33"/>
    </row>
    <row r="142" spans="1:11">
      <c r="A142" s="37">
        <v>133</v>
      </c>
      <c r="B142" s="6"/>
      <c r="C142" s="6"/>
      <c r="D142" s="6"/>
      <c r="E142" s="6"/>
      <c r="F142" s="217"/>
      <c r="G142" s="16" t="str">
        <f t="shared" si="10"/>
        <v/>
      </c>
      <c r="H142" s="58" t="str">
        <f t="shared" si="11"/>
        <v/>
      </c>
      <c r="I142" s="349" t="b">
        <f t="shared" si="12"/>
        <v>0</v>
      </c>
      <c r="J142" s="357">
        <f t="shared" si="13"/>
        <v>1</v>
      </c>
      <c r="K142" s="33"/>
    </row>
    <row r="143" spans="1:11">
      <c r="A143" s="37">
        <v>134</v>
      </c>
      <c r="B143" s="6"/>
      <c r="C143" s="6"/>
      <c r="D143" s="6"/>
      <c r="E143" s="6"/>
      <c r="F143" s="217"/>
      <c r="G143" s="16" t="str">
        <f t="shared" si="10"/>
        <v/>
      </c>
      <c r="H143" s="58" t="str">
        <f t="shared" si="11"/>
        <v/>
      </c>
      <c r="I143" s="349" t="b">
        <f t="shared" si="12"/>
        <v>0</v>
      </c>
      <c r="J143" s="357">
        <f t="shared" si="13"/>
        <v>1</v>
      </c>
      <c r="K143" s="33"/>
    </row>
    <row r="144" spans="1:11">
      <c r="A144" s="37">
        <v>135</v>
      </c>
      <c r="B144" s="6"/>
      <c r="C144" s="6"/>
      <c r="D144" s="6"/>
      <c r="E144" s="6"/>
      <c r="F144" s="217"/>
      <c r="G144" s="16" t="str">
        <f t="shared" si="10"/>
        <v/>
      </c>
      <c r="H144" s="58" t="str">
        <f t="shared" si="11"/>
        <v/>
      </c>
      <c r="I144" s="349" t="b">
        <f t="shared" si="12"/>
        <v>0</v>
      </c>
      <c r="J144" s="357">
        <f t="shared" si="13"/>
        <v>1</v>
      </c>
      <c r="K144" s="33"/>
    </row>
    <row r="145" spans="1:11">
      <c r="A145" s="37">
        <v>136</v>
      </c>
      <c r="B145" s="6"/>
      <c r="C145" s="6"/>
      <c r="D145" s="6"/>
      <c r="E145" s="6"/>
      <c r="F145" s="217"/>
      <c r="G145" s="16" t="str">
        <f t="shared" si="10"/>
        <v/>
      </c>
      <c r="H145" s="58" t="str">
        <f t="shared" si="11"/>
        <v/>
      </c>
      <c r="I145" s="349" t="b">
        <f t="shared" si="12"/>
        <v>0</v>
      </c>
      <c r="J145" s="357">
        <f t="shared" si="13"/>
        <v>1</v>
      </c>
      <c r="K145" s="33"/>
    </row>
    <row r="146" spans="1:11">
      <c r="A146" s="37">
        <v>137</v>
      </c>
      <c r="B146" s="6"/>
      <c r="C146" s="6"/>
      <c r="D146" s="6"/>
      <c r="E146" s="6"/>
      <c r="F146" s="217"/>
      <c r="G146" s="16" t="str">
        <f t="shared" si="10"/>
        <v/>
      </c>
      <c r="H146" s="58" t="str">
        <f t="shared" si="11"/>
        <v/>
      </c>
      <c r="I146" s="349" t="b">
        <f t="shared" si="12"/>
        <v>0</v>
      </c>
      <c r="J146" s="357">
        <f t="shared" si="13"/>
        <v>1</v>
      </c>
      <c r="K146" s="33"/>
    </row>
    <row r="147" spans="1:11">
      <c r="A147" s="37">
        <v>138</v>
      </c>
      <c r="B147" s="6"/>
      <c r="C147" s="6"/>
      <c r="D147" s="6"/>
      <c r="E147" s="6"/>
      <c r="F147" s="217"/>
      <c r="G147" s="16" t="str">
        <f t="shared" si="10"/>
        <v/>
      </c>
      <c r="H147" s="58" t="str">
        <f t="shared" si="11"/>
        <v/>
      </c>
      <c r="I147" s="349" t="b">
        <f t="shared" si="12"/>
        <v>0</v>
      </c>
      <c r="J147" s="357">
        <f t="shared" si="13"/>
        <v>1</v>
      </c>
      <c r="K147" s="33"/>
    </row>
    <row r="148" spans="1:11">
      <c r="A148" s="37">
        <v>139</v>
      </c>
      <c r="B148" s="6"/>
      <c r="C148" s="6"/>
      <c r="D148" s="6"/>
      <c r="E148" s="6"/>
      <c r="F148" s="217"/>
      <c r="G148" s="16" t="str">
        <f t="shared" si="10"/>
        <v/>
      </c>
      <c r="H148" s="58" t="str">
        <f t="shared" si="11"/>
        <v/>
      </c>
      <c r="I148" s="349" t="b">
        <f t="shared" si="12"/>
        <v>0</v>
      </c>
      <c r="J148" s="357">
        <f t="shared" si="13"/>
        <v>1</v>
      </c>
      <c r="K148" s="33"/>
    </row>
    <row r="149" spans="1:11">
      <c r="A149" s="37">
        <v>140</v>
      </c>
      <c r="B149" s="6"/>
      <c r="C149" s="6"/>
      <c r="D149" s="6"/>
      <c r="E149" s="6"/>
      <c r="F149" s="217"/>
      <c r="G149" s="16" t="str">
        <f t="shared" si="10"/>
        <v/>
      </c>
      <c r="H149" s="58" t="str">
        <f t="shared" si="11"/>
        <v/>
      </c>
      <c r="I149" s="349" t="b">
        <f t="shared" si="12"/>
        <v>0</v>
      </c>
      <c r="J149" s="357">
        <f t="shared" si="13"/>
        <v>1</v>
      </c>
      <c r="K149" s="33"/>
    </row>
    <row r="150" spans="1:11">
      <c r="A150" s="37">
        <v>141</v>
      </c>
      <c r="B150" s="6"/>
      <c r="C150" s="6"/>
      <c r="D150" s="6"/>
      <c r="E150" s="6"/>
      <c r="F150" s="217"/>
      <c r="G150" s="16" t="str">
        <f t="shared" si="10"/>
        <v/>
      </c>
      <c r="H150" s="58" t="str">
        <f t="shared" si="11"/>
        <v/>
      </c>
      <c r="I150" s="349" t="b">
        <f t="shared" si="12"/>
        <v>0</v>
      </c>
      <c r="J150" s="357">
        <f t="shared" si="13"/>
        <v>1</v>
      </c>
      <c r="K150" s="33"/>
    </row>
    <row r="151" spans="1:11">
      <c r="A151" s="37">
        <v>142</v>
      </c>
      <c r="B151" s="6"/>
      <c r="C151" s="6"/>
      <c r="D151" s="6"/>
      <c r="E151" s="6"/>
      <c r="F151" s="217"/>
      <c r="G151" s="16" t="str">
        <f t="shared" si="10"/>
        <v/>
      </c>
      <c r="H151" s="58" t="str">
        <f t="shared" si="11"/>
        <v/>
      </c>
      <c r="I151" s="349" t="b">
        <f t="shared" si="12"/>
        <v>0</v>
      </c>
      <c r="J151" s="357">
        <f t="shared" si="13"/>
        <v>1</v>
      </c>
      <c r="K151" s="33"/>
    </row>
    <row r="152" spans="1:11">
      <c r="A152" s="37">
        <v>143</v>
      </c>
      <c r="B152" s="6"/>
      <c r="C152" s="6"/>
      <c r="D152" s="6"/>
      <c r="E152" s="6"/>
      <c r="F152" s="217"/>
      <c r="G152" s="16" t="str">
        <f t="shared" si="10"/>
        <v/>
      </c>
      <c r="H152" s="58" t="str">
        <f t="shared" si="11"/>
        <v/>
      </c>
      <c r="I152" s="349" t="b">
        <f t="shared" si="12"/>
        <v>0</v>
      </c>
      <c r="J152" s="357">
        <f t="shared" si="13"/>
        <v>1</v>
      </c>
      <c r="K152" s="33"/>
    </row>
    <row r="153" spans="1:11">
      <c r="A153" s="37">
        <v>144</v>
      </c>
      <c r="B153" s="6"/>
      <c r="C153" s="6"/>
      <c r="D153" s="6"/>
      <c r="E153" s="6"/>
      <c r="F153" s="217"/>
      <c r="G153" s="16" t="str">
        <f t="shared" si="10"/>
        <v/>
      </c>
      <c r="H153" s="58" t="str">
        <f t="shared" si="11"/>
        <v/>
      </c>
      <c r="I153" s="349" t="b">
        <f t="shared" si="12"/>
        <v>0</v>
      </c>
      <c r="J153" s="357">
        <f t="shared" si="13"/>
        <v>1</v>
      </c>
      <c r="K153" s="33"/>
    </row>
    <row r="154" spans="1:11">
      <c r="A154" s="37">
        <v>145</v>
      </c>
      <c r="B154" s="6"/>
      <c r="C154" s="6"/>
      <c r="D154" s="6"/>
      <c r="E154" s="6"/>
      <c r="F154" s="217"/>
      <c r="G154" s="16" t="str">
        <f t="shared" si="10"/>
        <v/>
      </c>
      <c r="H154" s="58" t="str">
        <f t="shared" si="11"/>
        <v/>
      </c>
      <c r="I154" s="349" t="b">
        <f t="shared" si="12"/>
        <v>0</v>
      </c>
      <c r="J154" s="357">
        <f t="shared" si="13"/>
        <v>1</v>
      </c>
      <c r="K154" s="33"/>
    </row>
    <row r="155" spans="1:11">
      <c r="A155" s="37">
        <v>146</v>
      </c>
      <c r="B155" s="6"/>
      <c r="C155" s="6"/>
      <c r="D155" s="6"/>
      <c r="E155" s="6"/>
      <c r="F155" s="217"/>
      <c r="G155" s="16" t="str">
        <f t="shared" si="10"/>
        <v/>
      </c>
      <c r="H155" s="58" t="str">
        <f t="shared" si="11"/>
        <v/>
      </c>
      <c r="I155" s="349" t="b">
        <f t="shared" si="12"/>
        <v>0</v>
      </c>
      <c r="J155" s="357">
        <f t="shared" si="13"/>
        <v>1</v>
      </c>
      <c r="K155" s="33"/>
    </row>
    <row r="156" spans="1:11">
      <c r="A156" s="37">
        <v>147</v>
      </c>
      <c r="B156" s="6"/>
      <c r="C156" s="6"/>
      <c r="D156" s="6"/>
      <c r="E156" s="6"/>
      <c r="F156" s="217"/>
      <c r="G156" s="16" t="str">
        <f t="shared" si="10"/>
        <v/>
      </c>
      <c r="H156" s="58" t="str">
        <f t="shared" si="11"/>
        <v/>
      </c>
      <c r="I156" s="349" t="b">
        <f t="shared" si="12"/>
        <v>0</v>
      </c>
      <c r="J156" s="357">
        <f t="shared" si="13"/>
        <v>1</v>
      </c>
      <c r="K156" s="33"/>
    </row>
    <row r="157" spans="1:11">
      <c r="A157" s="37">
        <v>148</v>
      </c>
      <c r="B157" s="6"/>
      <c r="C157" s="6"/>
      <c r="D157" s="6"/>
      <c r="E157" s="6"/>
      <c r="F157" s="217"/>
      <c r="G157" s="16" t="str">
        <f t="shared" si="10"/>
        <v/>
      </c>
      <c r="H157" s="58" t="str">
        <f t="shared" si="11"/>
        <v/>
      </c>
      <c r="I157" s="349" t="b">
        <f t="shared" si="12"/>
        <v>0</v>
      </c>
      <c r="J157" s="357">
        <f t="shared" si="13"/>
        <v>1</v>
      </c>
      <c r="K157" s="33"/>
    </row>
    <row r="158" spans="1:11">
      <c r="A158" s="37">
        <v>149</v>
      </c>
      <c r="B158" s="6"/>
      <c r="C158" s="6"/>
      <c r="D158" s="6"/>
      <c r="E158" s="6"/>
      <c r="F158" s="217"/>
      <c r="G158" s="16" t="str">
        <f t="shared" si="10"/>
        <v/>
      </c>
      <c r="H158" s="58" t="str">
        <f t="shared" si="11"/>
        <v/>
      </c>
      <c r="I158" s="349" t="b">
        <f t="shared" si="12"/>
        <v>0</v>
      </c>
      <c r="J158" s="357">
        <f t="shared" si="13"/>
        <v>1</v>
      </c>
      <c r="K158" s="33"/>
    </row>
    <row r="159" spans="1:11">
      <c r="A159" s="37">
        <v>150</v>
      </c>
      <c r="B159" s="6"/>
      <c r="C159" s="6"/>
      <c r="D159" s="6"/>
      <c r="E159" s="6"/>
      <c r="F159" s="217"/>
      <c r="G159" s="16" t="str">
        <f t="shared" si="10"/>
        <v/>
      </c>
      <c r="H159" s="58" t="str">
        <f t="shared" si="11"/>
        <v/>
      </c>
      <c r="I159" s="349" t="b">
        <f t="shared" si="12"/>
        <v>0</v>
      </c>
      <c r="J159" s="357">
        <f t="shared" si="13"/>
        <v>1</v>
      </c>
      <c r="K159" s="33"/>
    </row>
    <row r="160" spans="1:11">
      <c r="A160" s="37">
        <v>151</v>
      </c>
      <c r="B160" s="6"/>
      <c r="C160" s="6"/>
      <c r="D160" s="6"/>
      <c r="E160" s="6"/>
      <c r="F160" s="217"/>
      <c r="G160" s="16" t="str">
        <f t="shared" si="10"/>
        <v/>
      </c>
      <c r="H160" s="58" t="str">
        <f t="shared" si="11"/>
        <v/>
      </c>
      <c r="I160" s="349" t="b">
        <f t="shared" si="12"/>
        <v>0</v>
      </c>
      <c r="J160" s="357">
        <f t="shared" si="13"/>
        <v>1</v>
      </c>
      <c r="K160" s="33"/>
    </row>
    <row r="161" spans="1:11">
      <c r="A161" s="37">
        <v>152</v>
      </c>
      <c r="B161" s="6"/>
      <c r="C161" s="6"/>
      <c r="D161" s="6"/>
      <c r="E161" s="6"/>
      <c r="F161" s="217"/>
      <c r="G161" s="16" t="str">
        <f t="shared" si="10"/>
        <v/>
      </c>
      <c r="H161" s="58" t="str">
        <f t="shared" si="11"/>
        <v/>
      </c>
      <c r="I161" s="349" t="b">
        <f t="shared" si="12"/>
        <v>0</v>
      </c>
      <c r="J161" s="357">
        <f t="shared" si="13"/>
        <v>1</v>
      </c>
      <c r="K161" s="33"/>
    </row>
    <row r="162" spans="1:11">
      <c r="A162" s="37">
        <v>153</v>
      </c>
      <c r="B162" s="6"/>
      <c r="C162" s="6"/>
      <c r="D162" s="6"/>
      <c r="E162" s="6"/>
      <c r="F162" s="217"/>
      <c r="G162" s="16" t="str">
        <f t="shared" si="10"/>
        <v/>
      </c>
      <c r="H162" s="58" t="str">
        <f t="shared" si="11"/>
        <v/>
      </c>
      <c r="I162" s="349" t="b">
        <f t="shared" si="12"/>
        <v>0</v>
      </c>
      <c r="J162" s="357">
        <f t="shared" si="13"/>
        <v>1</v>
      </c>
      <c r="K162" s="33"/>
    </row>
    <row r="163" spans="1:11">
      <c r="A163" s="37">
        <v>154</v>
      </c>
      <c r="B163" s="6"/>
      <c r="C163" s="6"/>
      <c r="D163" s="6"/>
      <c r="E163" s="6"/>
      <c r="F163" s="217"/>
      <c r="G163" s="16" t="str">
        <f t="shared" si="10"/>
        <v/>
      </c>
      <c r="H163" s="58" t="str">
        <f t="shared" si="11"/>
        <v/>
      </c>
      <c r="I163" s="349" t="b">
        <f t="shared" si="12"/>
        <v>0</v>
      </c>
      <c r="J163" s="357">
        <f t="shared" si="13"/>
        <v>1</v>
      </c>
      <c r="K163" s="33"/>
    </row>
    <row r="164" spans="1:11">
      <c r="A164" s="37">
        <v>155</v>
      </c>
      <c r="B164" s="6"/>
      <c r="C164" s="6"/>
      <c r="D164" s="6"/>
      <c r="E164" s="6"/>
      <c r="F164" s="217"/>
      <c r="G164" s="16" t="str">
        <f t="shared" si="10"/>
        <v/>
      </c>
      <c r="H164" s="58" t="str">
        <f t="shared" si="11"/>
        <v/>
      </c>
      <c r="I164" s="349" t="b">
        <f t="shared" si="12"/>
        <v>0</v>
      </c>
      <c r="J164" s="357">
        <f t="shared" si="13"/>
        <v>1</v>
      </c>
      <c r="K164" s="33"/>
    </row>
    <row r="165" spans="1:11">
      <c r="A165" s="37">
        <v>156</v>
      </c>
      <c r="B165" s="6"/>
      <c r="C165" s="6"/>
      <c r="D165" s="6"/>
      <c r="E165" s="6"/>
      <c r="F165" s="217"/>
      <c r="G165" s="16" t="str">
        <f t="shared" si="10"/>
        <v/>
      </c>
      <c r="H165" s="58" t="str">
        <f t="shared" si="11"/>
        <v/>
      </c>
      <c r="I165" s="349" t="b">
        <f t="shared" si="12"/>
        <v>0</v>
      </c>
      <c r="J165" s="357">
        <f t="shared" si="13"/>
        <v>1</v>
      </c>
      <c r="K165" s="33"/>
    </row>
    <row r="166" spans="1:11">
      <c r="A166" s="37">
        <v>157</v>
      </c>
      <c r="B166" s="6"/>
      <c r="C166" s="6"/>
      <c r="D166" s="6"/>
      <c r="E166" s="6"/>
      <c r="F166" s="217"/>
      <c r="G166" s="16" t="str">
        <f t="shared" si="10"/>
        <v/>
      </c>
      <c r="H166" s="58" t="str">
        <f t="shared" si="11"/>
        <v/>
      </c>
      <c r="I166" s="349" t="b">
        <f t="shared" si="12"/>
        <v>0</v>
      </c>
      <c r="J166" s="357">
        <f t="shared" si="13"/>
        <v>1</v>
      </c>
      <c r="K166" s="33"/>
    </row>
    <row r="167" spans="1:11">
      <c r="A167" s="37">
        <v>158</v>
      </c>
      <c r="B167" s="6"/>
      <c r="C167" s="6"/>
      <c r="D167" s="6"/>
      <c r="E167" s="6"/>
      <c r="F167" s="217"/>
      <c r="G167" s="16" t="str">
        <f t="shared" si="10"/>
        <v/>
      </c>
      <c r="H167" s="58" t="str">
        <f t="shared" si="11"/>
        <v/>
      </c>
      <c r="I167" s="349" t="b">
        <f t="shared" si="12"/>
        <v>0</v>
      </c>
      <c r="J167" s="357">
        <f t="shared" si="13"/>
        <v>1</v>
      </c>
      <c r="K167" s="33"/>
    </row>
    <row r="168" spans="1:11">
      <c r="A168" s="37">
        <v>159</v>
      </c>
      <c r="B168" s="6"/>
      <c r="C168" s="6"/>
      <c r="D168" s="6"/>
      <c r="E168" s="6"/>
      <c r="F168" s="217"/>
      <c r="G168" s="16" t="str">
        <f t="shared" si="10"/>
        <v/>
      </c>
      <c r="H168" s="58" t="str">
        <f t="shared" si="11"/>
        <v/>
      </c>
      <c r="I168" s="349" t="b">
        <f t="shared" si="12"/>
        <v>0</v>
      </c>
      <c r="J168" s="357">
        <f t="shared" si="13"/>
        <v>1</v>
      </c>
      <c r="K168" s="33"/>
    </row>
    <row r="169" spans="1:11">
      <c r="A169" s="37">
        <v>160</v>
      </c>
      <c r="B169" s="6"/>
      <c r="C169" s="6"/>
      <c r="D169" s="6"/>
      <c r="E169" s="6"/>
      <c r="F169" s="217"/>
      <c r="G169" s="16" t="str">
        <f t="shared" si="10"/>
        <v/>
      </c>
      <c r="H169" s="58" t="str">
        <f t="shared" si="11"/>
        <v/>
      </c>
      <c r="I169" s="349" t="b">
        <f t="shared" si="12"/>
        <v>0</v>
      </c>
      <c r="J169" s="357">
        <f t="shared" si="13"/>
        <v>1</v>
      </c>
      <c r="K169" s="33"/>
    </row>
    <row r="170" spans="1:11">
      <c r="A170" s="37">
        <v>161</v>
      </c>
      <c r="B170" s="6"/>
      <c r="C170" s="6"/>
      <c r="D170" s="6"/>
      <c r="E170" s="6"/>
      <c r="F170" s="217"/>
      <c r="G170" s="16" t="str">
        <f t="shared" si="10"/>
        <v/>
      </c>
      <c r="H170" s="58" t="str">
        <f t="shared" si="11"/>
        <v/>
      </c>
      <c r="I170" s="349" t="b">
        <f t="shared" si="12"/>
        <v>0</v>
      </c>
      <c r="J170" s="357">
        <f t="shared" ref="J170:J202" si="14">LEN(B170)-LEN(SUBSTITUTE(B170,",",""))+1</f>
        <v>1</v>
      </c>
      <c r="K170" s="33"/>
    </row>
    <row r="171" spans="1:11">
      <c r="A171" s="37">
        <v>162</v>
      </c>
      <c r="B171" s="6"/>
      <c r="C171" s="6"/>
      <c r="D171" s="6"/>
      <c r="E171" s="6"/>
      <c r="F171" s="217"/>
      <c r="G171" s="16" t="str">
        <f t="shared" si="10"/>
        <v/>
      </c>
      <c r="H171" s="58" t="str">
        <f t="shared" si="11"/>
        <v/>
      </c>
      <c r="I171" s="349" t="b">
        <f t="shared" si="12"/>
        <v>0</v>
      </c>
      <c r="J171" s="357">
        <f t="shared" si="14"/>
        <v>1</v>
      </c>
      <c r="K171" s="33"/>
    </row>
    <row r="172" spans="1:11">
      <c r="A172" s="37">
        <v>163</v>
      </c>
      <c r="B172" s="6"/>
      <c r="C172" s="6"/>
      <c r="D172" s="6"/>
      <c r="E172" s="6"/>
      <c r="F172" s="217"/>
      <c r="G172" s="16" t="str">
        <f t="shared" si="10"/>
        <v/>
      </c>
      <c r="H172" s="58" t="str">
        <f t="shared" si="11"/>
        <v/>
      </c>
      <c r="I172" s="349" t="b">
        <f t="shared" si="12"/>
        <v>0</v>
      </c>
      <c r="J172" s="357">
        <f t="shared" si="14"/>
        <v>1</v>
      </c>
      <c r="K172" s="33"/>
    </row>
    <row r="173" spans="1:11">
      <c r="A173" s="37">
        <v>164</v>
      </c>
      <c r="B173" s="6"/>
      <c r="C173" s="6"/>
      <c r="D173" s="6"/>
      <c r="E173" s="6"/>
      <c r="F173" s="217"/>
      <c r="G173" s="16" t="str">
        <f t="shared" si="10"/>
        <v/>
      </c>
      <c r="H173" s="58" t="str">
        <f t="shared" si="11"/>
        <v/>
      </c>
      <c r="I173" s="349" t="b">
        <f t="shared" si="12"/>
        <v>0</v>
      </c>
      <c r="J173" s="357">
        <f t="shared" si="14"/>
        <v>1</v>
      </c>
      <c r="K173" s="33"/>
    </row>
    <row r="174" spans="1:11">
      <c r="A174" s="37">
        <v>165</v>
      </c>
      <c r="B174" s="6"/>
      <c r="C174" s="6"/>
      <c r="D174" s="6"/>
      <c r="E174" s="6"/>
      <c r="F174" s="217"/>
      <c r="G174" s="16" t="str">
        <f t="shared" si="10"/>
        <v/>
      </c>
      <c r="H174" s="58" t="str">
        <f t="shared" si="11"/>
        <v/>
      </c>
      <c r="I174" s="349" t="b">
        <f t="shared" si="12"/>
        <v>0</v>
      </c>
      <c r="J174" s="357">
        <f t="shared" si="14"/>
        <v>1</v>
      </c>
      <c r="K174" s="33"/>
    </row>
    <row r="175" spans="1:11">
      <c r="A175" s="37">
        <v>166</v>
      </c>
      <c r="B175" s="6"/>
      <c r="C175" s="6"/>
      <c r="D175" s="6"/>
      <c r="E175" s="6"/>
      <c r="F175" s="217"/>
      <c r="G175" s="16" t="str">
        <f t="shared" si="10"/>
        <v/>
      </c>
      <c r="H175" s="58" t="str">
        <f t="shared" si="11"/>
        <v/>
      </c>
      <c r="I175" s="349" t="b">
        <f t="shared" si="12"/>
        <v>0</v>
      </c>
      <c r="J175" s="357">
        <f t="shared" si="14"/>
        <v>1</v>
      </c>
      <c r="K175" s="33"/>
    </row>
    <row r="176" spans="1:11">
      <c r="A176" s="37">
        <v>167</v>
      </c>
      <c r="B176" s="6"/>
      <c r="C176" s="6"/>
      <c r="D176" s="6"/>
      <c r="E176" s="6"/>
      <c r="F176" s="217"/>
      <c r="G176" s="16" t="str">
        <f t="shared" si="10"/>
        <v/>
      </c>
      <c r="H176" s="58" t="str">
        <f t="shared" si="11"/>
        <v/>
      </c>
      <c r="I176" s="349" t="b">
        <f t="shared" si="12"/>
        <v>0</v>
      </c>
      <c r="J176" s="357">
        <f t="shared" si="14"/>
        <v>1</v>
      </c>
      <c r="K176" s="33"/>
    </row>
    <row r="177" spans="1:11">
      <c r="A177" s="37">
        <v>168</v>
      </c>
      <c r="B177" s="6"/>
      <c r="C177" s="6"/>
      <c r="D177" s="6"/>
      <c r="E177" s="6"/>
      <c r="F177" s="217"/>
      <c r="G177" s="16" t="str">
        <f t="shared" si="10"/>
        <v/>
      </c>
      <c r="H177" s="58" t="str">
        <f t="shared" si="11"/>
        <v/>
      </c>
      <c r="I177" s="349" t="b">
        <f t="shared" si="12"/>
        <v>0</v>
      </c>
      <c r="J177" s="357">
        <f t="shared" si="14"/>
        <v>1</v>
      </c>
      <c r="K177" s="33"/>
    </row>
    <row r="178" spans="1:11">
      <c r="A178" s="37">
        <v>169</v>
      </c>
      <c r="B178" s="6"/>
      <c r="C178" s="6"/>
      <c r="D178" s="6"/>
      <c r="E178" s="6"/>
      <c r="F178" s="217"/>
      <c r="G178" s="16" t="str">
        <f t="shared" si="10"/>
        <v/>
      </c>
      <c r="H178" s="58" t="str">
        <f t="shared" si="11"/>
        <v/>
      </c>
      <c r="I178" s="349" t="b">
        <f t="shared" si="12"/>
        <v>0</v>
      </c>
      <c r="J178" s="357">
        <f t="shared" si="14"/>
        <v>1</v>
      </c>
      <c r="K178" s="33"/>
    </row>
    <row r="179" spans="1:11">
      <c r="A179" s="37">
        <v>170</v>
      </c>
      <c r="B179" s="6"/>
      <c r="C179" s="6"/>
      <c r="D179" s="6"/>
      <c r="E179" s="6"/>
      <c r="F179" s="217"/>
      <c r="G179" s="16" t="str">
        <f t="shared" si="10"/>
        <v/>
      </c>
      <c r="H179" s="58" t="str">
        <f t="shared" si="11"/>
        <v/>
      </c>
      <c r="I179" s="349" t="b">
        <f t="shared" si="12"/>
        <v>0</v>
      </c>
      <c r="J179" s="357">
        <f t="shared" si="14"/>
        <v>1</v>
      </c>
      <c r="K179" s="33"/>
    </row>
    <row r="180" spans="1:11">
      <c r="A180" s="37">
        <v>171</v>
      </c>
      <c r="B180" s="6"/>
      <c r="C180" s="6"/>
      <c r="D180" s="6"/>
      <c r="E180" s="6"/>
      <c r="F180" s="217"/>
      <c r="G180" s="16" t="str">
        <f t="shared" si="10"/>
        <v/>
      </c>
      <c r="H180" s="58" t="str">
        <f t="shared" si="11"/>
        <v/>
      </c>
      <c r="I180" s="349" t="b">
        <f t="shared" si="12"/>
        <v>0</v>
      </c>
      <c r="J180" s="357">
        <f t="shared" si="14"/>
        <v>1</v>
      </c>
      <c r="K180" s="33"/>
    </row>
    <row r="181" spans="1:11">
      <c r="A181" s="37">
        <v>172</v>
      </c>
      <c r="B181" s="6"/>
      <c r="C181" s="6"/>
      <c r="D181" s="6"/>
      <c r="E181" s="6"/>
      <c r="F181" s="217"/>
      <c r="G181" s="16" t="str">
        <f t="shared" si="10"/>
        <v/>
      </c>
      <c r="H181" s="58" t="str">
        <f t="shared" si="11"/>
        <v/>
      </c>
      <c r="I181" s="349" t="b">
        <f t="shared" si="12"/>
        <v>0</v>
      </c>
      <c r="J181" s="357">
        <f t="shared" si="14"/>
        <v>1</v>
      </c>
      <c r="K181" s="33"/>
    </row>
    <row r="182" spans="1:11">
      <c r="A182" s="37">
        <v>173</v>
      </c>
      <c r="B182" s="6"/>
      <c r="C182" s="6"/>
      <c r="D182" s="6"/>
      <c r="E182" s="6"/>
      <c r="F182" s="217"/>
      <c r="G182" s="16" t="str">
        <f t="shared" si="10"/>
        <v/>
      </c>
      <c r="H182" s="58" t="str">
        <f t="shared" si="11"/>
        <v/>
      </c>
      <c r="I182" s="349" t="b">
        <f t="shared" si="12"/>
        <v>0</v>
      </c>
      <c r="J182" s="357">
        <f t="shared" si="14"/>
        <v>1</v>
      </c>
      <c r="K182" s="33"/>
    </row>
    <row r="183" spans="1:11">
      <c r="A183" s="37">
        <v>174</v>
      </c>
      <c r="B183" s="6"/>
      <c r="C183" s="6"/>
      <c r="D183" s="6"/>
      <c r="E183" s="6"/>
      <c r="F183" s="217"/>
      <c r="G183" s="16" t="str">
        <f t="shared" si="10"/>
        <v/>
      </c>
      <c r="H183" s="58" t="str">
        <f t="shared" si="11"/>
        <v/>
      </c>
      <c r="I183" s="349" t="b">
        <f t="shared" si="12"/>
        <v>0</v>
      </c>
      <c r="J183" s="357">
        <f t="shared" si="14"/>
        <v>1</v>
      </c>
      <c r="K183" s="33"/>
    </row>
    <row r="184" spans="1:11">
      <c r="A184" s="37">
        <v>175</v>
      </c>
      <c r="B184" s="6"/>
      <c r="C184" s="6"/>
      <c r="D184" s="6"/>
      <c r="E184" s="6"/>
      <c r="F184" s="217"/>
      <c r="G184" s="16" t="str">
        <f t="shared" si="10"/>
        <v/>
      </c>
      <c r="H184" s="58" t="str">
        <f t="shared" si="11"/>
        <v/>
      </c>
      <c r="I184" s="349" t="b">
        <f t="shared" si="12"/>
        <v>0</v>
      </c>
      <c r="J184" s="357">
        <f t="shared" si="14"/>
        <v>1</v>
      </c>
      <c r="K184" s="33"/>
    </row>
    <row r="185" spans="1:11">
      <c r="A185" s="37">
        <v>176</v>
      </c>
      <c r="B185" s="6"/>
      <c r="C185" s="6"/>
      <c r="D185" s="6"/>
      <c r="E185" s="6"/>
      <c r="F185" s="217"/>
      <c r="G185" s="16" t="str">
        <f t="shared" si="10"/>
        <v/>
      </c>
      <c r="H185" s="58" t="str">
        <f t="shared" si="11"/>
        <v/>
      </c>
      <c r="I185" s="349" t="b">
        <f t="shared" si="12"/>
        <v>0</v>
      </c>
      <c r="J185" s="357">
        <f t="shared" si="14"/>
        <v>1</v>
      </c>
      <c r="K185" s="33"/>
    </row>
    <row r="186" spans="1:11">
      <c r="A186" s="37">
        <v>177</v>
      </c>
      <c r="B186" s="6"/>
      <c r="C186" s="6"/>
      <c r="D186" s="6"/>
      <c r="E186" s="6"/>
      <c r="F186" s="217"/>
      <c r="G186" s="16" t="str">
        <f t="shared" si="10"/>
        <v/>
      </c>
      <c r="H186" s="58" t="str">
        <f t="shared" si="11"/>
        <v/>
      </c>
      <c r="I186" s="349" t="b">
        <f t="shared" si="12"/>
        <v>0</v>
      </c>
      <c r="J186" s="357">
        <f t="shared" si="14"/>
        <v>1</v>
      </c>
      <c r="K186" s="33"/>
    </row>
    <row r="187" spans="1:11">
      <c r="A187" s="37">
        <v>178</v>
      </c>
      <c r="B187" s="6"/>
      <c r="C187" s="6"/>
      <c r="D187" s="6"/>
      <c r="E187" s="6"/>
      <c r="F187" s="217"/>
      <c r="G187" s="16" t="str">
        <f t="shared" si="10"/>
        <v/>
      </c>
      <c r="H187" s="58" t="str">
        <f t="shared" si="11"/>
        <v/>
      </c>
      <c r="I187" s="349" t="b">
        <f t="shared" si="12"/>
        <v>0</v>
      </c>
      <c r="J187" s="357">
        <f t="shared" si="14"/>
        <v>1</v>
      </c>
      <c r="K187" s="33"/>
    </row>
    <row r="188" spans="1:11">
      <c r="A188" s="37">
        <v>179</v>
      </c>
      <c r="B188" s="6"/>
      <c r="C188" s="6"/>
      <c r="D188" s="6"/>
      <c r="E188" s="6"/>
      <c r="F188" s="217"/>
      <c r="G188" s="16" t="str">
        <f t="shared" si="10"/>
        <v/>
      </c>
      <c r="H188" s="58" t="str">
        <f t="shared" si="11"/>
        <v/>
      </c>
      <c r="I188" s="349" t="b">
        <f t="shared" si="12"/>
        <v>0</v>
      </c>
      <c r="J188" s="357">
        <f t="shared" si="14"/>
        <v>1</v>
      </c>
      <c r="K188" s="33"/>
    </row>
    <row r="189" spans="1:11">
      <c r="A189" s="37">
        <v>180</v>
      </c>
      <c r="B189" s="6"/>
      <c r="C189" s="6"/>
      <c r="D189" s="6"/>
      <c r="E189" s="6"/>
      <c r="F189" s="217"/>
      <c r="G189" s="16" t="str">
        <f t="shared" si="10"/>
        <v/>
      </c>
      <c r="H189" s="58" t="str">
        <f t="shared" si="11"/>
        <v/>
      </c>
      <c r="I189" s="349" t="b">
        <f t="shared" si="12"/>
        <v>0</v>
      </c>
      <c r="J189" s="357">
        <f t="shared" si="14"/>
        <v>1</v>
      </c>
      <c r="K189" s="33"/>
    </row>
    <row r="190" spans="1:11">
      <c r="A190" s="37">
        <v>181</v>
      </c>
      <c r="B190" s="6"/>
      <c r="C190" s="6"/>
      <c r="D190" s="6"/>
      <c r="E190" s="6"/>
      <c r="F190" s="217"/>
      <c r="G190" s="16" t="str">
        <f t="shared" si="10"/>
        <v/>
      </c>
      <c r="H190" s="58" t="str">
        <f t="shared" si="11"/>
        <v/>
      </c>
      <c r="I190" s="349" t="b">
        <f t="shared" si="12"/>
        <v>0</v>
      </c>
      <c r="J190" s="357">
        <f t="shared" si="14"/>
        <v>1</v>
      </c>
      <c r="K190" s="33"/>
    </row>
    <row r="191" spans="1:11">
      <c r="A191" s="37">
        <v>182</v>
      </c>
      <c r="B191" s="6"/>
      <c r="C191" s="6"/>
      <c r="D191" s="6"/>
      <c r="E191" s="6"/>
      <c r="F191" s="217"/>
      <c r="G191" s="16" t="str">
        <f t="shared" si="10"/>
        <v/>
      </c>
      <c r="H191" s="58" t="str">
        <f t="shared" si="11"/>
        <v/>
      </c>
      <c r="I191" s="349" t="b">
        <f t="shared" si="12"/>
        <v>0</v>
      </c>
      <c r="J191" s="357">
        <f t="shared" si="14"/>
        <v>1</v>
      </c>
      <c r="K191" s="33"/>
    </row>
    <row r="192" spans="1:11">
      <c r="A192" s="37">
        <v>183</v>
      </c>
      <c r="B192" s="6"/>
      <c r="C192" s="6"/>
      <c r="D192" s="6"/>
      <c r="E192" s="6"/>
      <c r="F192" s="217"/>
      <c r="G192" s="16" t="str">
        <f t="shared" si="10"/>
        <v/>
      </c>
      <c r="H192" s="58" t="str">
        <f t="shared" si="11"/>
        <v/>
      </c>
      <c r="I192" s="349" t="b">
        <f t="shared" si="12"/>
        <v>0</v>
      </c>
      <c r="J192" s="357">
        <f t="shared" si="14"/>
        <v>1</v>
      </c>
      <c r="K192" s="33"/>
    </row>
    <row r="193" spans="1:11">
      <c r="A193" s="37">
        <v>184</v>
      </c>
      <c r="B193" s="6"/>
      <c r="C193" s="6"/>
      <c r="D193" s="6"/>
      <c r="E193" s="6"/>
      <c r="F193" s="217"/>
      <c r="G193" s="16" t="str">
        <f t="shared" si="10"/>
        <v/>
      </c>
      <c r="H193" s="58" t="str">
        <f t="shared" si="11"/>
        <v/>
      </c>
      <c r="I193" s="349" t="b">
        <f t="shared" si="12"/>
        <v>0</v>
      </c>
      <c r="J193" s="357">
        <f t="shared" si="14"/>
        <v>1</v>
      </c>
      <c r="K193" s="33"/>
    </row>
    <row r="194" spans="1:11">
      <c r="A194" s="37">
        <v>185</v>
      </c>
      <c r="B194" s="6"/>
      <c r="C194" s="6"/>
      <c r="D194" s="6"/>
      <c r="E194" s="6"/>
      <c r="F194" s="217"/>
      <c r="G194" s="16" t="str">
        <f t="shared" si="10"/>
        <v/>
      </c>
      <c r="H194" s="58" t="str">
        <f t="shared" si="11"/>
        <v/>
      </c>
      <c r="I194" s="349" t="b">
        <f t="shared" si="12"/>
        <v>0</v>
      </c>
      <c r="J194" s="357">
        <f t="shared" si="14"/>
        <v>1</v>
      </c>
      <c r="K194" s="33"/>
    </row>
    <row r="195" spans="1:11">
      <c r="A195" s="37">
        <v>186</v>
      </c>
      <c r="B195" s="6"/>
      <c r="C195" s="6"/>
      <c r="D195" s="6"/>
      <c r="E195" s="6"/>
      <c r="F195" s="217"/>
      <c r="G195" s="16" t="str">
        <f t="shared" si="10"/>
        <v/>
      </c>
      <c r="H195" s="58" t="str">
        <f t="shared" si="11"/>
        <v/>
      </c>
      <c r="I195" s="349" t="b">
        <f t="shared" si="12"/>
        <v>0</v>
      </c>
      <c r="J195" s="357">
        <f t="shared" si="14"/>
        <v>1</v>
      </c>
      <c r="K195" s="33"/>
    </row>
    <row r="196" spans="1:11">
      <c r="A196" s="37">
        <v>187</v>
      </c>
      <c r="B196" s="6"/>
      <c r="C196" s="6"/>
      <c r="D196" s="6"/>
      <c r="E196" s="6"/>
      <c r="F196" s="217"/>
      <c r="G196" s="16" t="str">
        <f t="shared" si="10"/>
        <v/>
      </c>
      <c r="H196" s="58" t="str">
        <f t="shared" si="11"/>
        <v/>
      </c>
      <c r="I196" s="349" t="b">
        <f t="shared" si="12"/>
        <v>0</v>
      </c>
      <c r="J196" s="357">
        <f t="shared" si="14"/>
        <v>1</v>
      </c>
      <c r="K196" s="33"/>
    </row>
    <row r="197" spans="1:11">
      <c r="A197" s="37">
        <v>188</v>
      </c>
      <c r="B197" s="6"/>
      <c r="C197" s="6"/>
      <c r="D197" s="6"/>
      <c r="E197" s="6"/>
      <c r="F197" s="217"/>
      <c r="G197" s="16" t="str">
        <f t="shared" si="10"/>
        <v/>
      </c>
      <c r="H197" s="58" t="str">
        <f t="shared" si="11"/>
        <v/>
      </c>
      <c r="I197" s="349" t="b">
        <f t="shared" si="12"/>
        <v>0</v>
      </c>
      <c r="J197" s="357">
        <f t="shared" si="14"/>
        <v>1</v>
      </c>
      <c r="K197" s="33"/>
    </row>
    <row r="198" spans="1:11">
      <c r="A198" s="37">
        <v>189</v>
      </c>
      <c r="B198" s="6"/>
      <c r="C198" s="6"/>
      <c r="D198" s="6"/>
      <c r="E198" s="6"/>
      <c r="F198" s="217"/>
      <c r="G198" s="16" t="str">
        <f t="shared" si="10"/>
        <v/>
      </c>
      <c r="H198" s="58" t="str">
        <f t="shared" si="11"/>
        <v/>
      </c>
      <c r="I198" s="349" t="b">
        <f t="shared" si="12"/>
        <v>0</v>
      </c>
      <c r="J198" s="357">
        <f t="shared" si="14"/>
        <v>1</v>
      </c>
      <c r="K198" s="33"/>
    </row>
    <row r="199" spans="1:11">
      <c r="A199" s="37">
        <v>190</v>
      </c>
      <c r="B199" s="6"/>
      <c r="C199" s="6"/>
      <c r="D199" s="6"/>
      <c r="E199" s="6"/>
      <c r="F199" s="217"/>
      <c r="G199" s="16" t="str">
        <f t="shared" si="10"/>
        <v/>
      </c>
      <c r="H199" s="58" t="str">
        <f t="shared" si="11"/>
        <v/>
      </c>
      <c r="I199" s="349" t="b">
        <f t="shared" si="12"/>
        <v>0</v>
      </c>
      <c r="J199" s="357">
        <f t="shared" si="14"/>
        <v>1</v>
      </c>
      <c r="K199" s="33"/>
    </row>
    <row r="200" spans="1:11">
      <c r="A200" s="37">
        <v>191</v>
      </c>
      <c r="B200" s="6"/>
      <c r="C200" s="6"/>
      <c r="D200" s="6"/>
      <c r="E200" s="6"/>
      <c r="F200" s="217"/>
      <c r="G200" s="16" t="str">
        <f t="shared" si="10"/>
        <v/>
      </c>
      <c r="H200" s="58" t="str">
        <f t="shared" si="11"/>
        <v/>
      </c>
      <c r="I200" s="349" t="b">
        <f t="shared" si="12"/>
        <v>0</v>
      </c>
      <c r="J200" s="357">
        <f t="shared" si="14"/>
        <v>1</v>
      </c>
      <c r="K200" s="33"/>
    </row>
    <row r="201" spans="1:11">
      <c r="A201" s="37">
        <v>192</v>
      </c>
      <c r="B201" s="6"/>
      <c r="C201" s="6"/>
      <c r="D201" s="6"/>
      <c r="E201" s="6"/>
      <c r="F201" s="217"/>
      <c r="G201" s="16" t="str">
        <f t="shared" si="10"/>
        <v/>
      </c>
      <c r="H201" s="58" t="str">
        <f t="shared" si="11"/>
        <v/>
      </c>
      <c r="I201" s="349" t="b">
        <f t="shared" si="12"/>
        <v>0</v>
      </c>
      <c r="J201" s="357">
        <f t="shared" si="14"/>
        <v>1</v>
      </c>
      <c r="K201" s="33"/>
    </row>
    <row r="202" spans="1:11">
      <c r="A202" s="37">
        <v>193</v>
      </c>
      <c r="B202" s="6"/>
      <c r="C202" s="6"/>
      <c r="D202" s="6"/>
      <c r="E202" s="6"/>
      <c r="F202" s="217"/>
      <c r="G202" s="16" t="str">
        <f t="shared" ref="G202:G259" si="15">IF(OR($B202="",$C202="",$D202="",$F202&lt;an_initial,$F202&gt;an_final,$I202=FALSE),"",(HLOOKUP(E202,ii13punctaje,2,FALSE)) / J202)</f>
        <v/>
      </c>
      <c r="H202" s="58" t="str">
        <f t="shared" ref="H202:H259" si="16">IF(OR($B202="",$C202="",$D202="",$F202&gt;an_final,$I202=FALSE),"",IF($F202&gt;=an_initial,1,""))</f>
        <v/>
      </c>
      <c r="I202" s="349" t="b">
        <f t="shared" ref="I202:I259" si="17">IF(nume_candidat="",FALSE,ISNUMBER(SEARCH(nume_candidat,$B202)))</f>
        <v>0</v>
      </c>
      <c r="J202" s="357">
        <f t="shared" si="14"/>
        <v>1</v>
      </c>
      <c r="K202" s="33"/>
    </row>
    <row r="203" spans="1:11">
      <c r="A203" s="37">
        <v>194</v>
      </c>
      <c r="B203" s="6"/>
      <c r="C203" s="6"/>
      <c r="D203" s="6"/>
      <c r="E203" s="6"/>
      <c r="F203" s="217"/>
      <c r="G203" s="16" t="str">
        <f t="shared" si="15"/>
        <v/>
      </c>
      <c r="H203" s="58" t="str">
        <f t="shared" si="16"/>
        <v/>
      </c>
      <c r="I203" s="349" t="b">
        <f t="shared" si="17"/>
        <v>0</v>
      </c>
      <c r="J203" s="357">
        <f t="shared" ref="J203:J259" si="18">LEN(B203)-LEN(SUBSTITUTE(B203,",",""))+1</f>
        <v>1</v>
      </c>
      <c r="K203" s="33"/>
    </row>
    <row r="204" spans="1:11">
      <c r="A204" s="37">
        <v>195</v>
      </c>
      <c r="B204" s="6"/>
      <c r="C204" s="6"/>
      <c r="D204" s="6"/>
      <c r="E204" s="6"/>
      <c r="F204" s="217"/>
      <c r="G204" s="16" t="str">
        <f t="shared" si="15"/>
        <v/>
      </c>
      <c r="H204" s="58" t="str">
        <f t="shared" si="16"/>
        <v/>
      </c>
      <c r="I204" s="349" t="b">
        <f t="shared" si="17"/>
        <v>0</v>
      </c>
      <c r="J204" s="357">
        <f t="shared" si="18"/>
        <v>1</v>
      </c>
      <c r="K204" s="33"/>
    </row>
    <row r="205" spans="1:11">
      <c r="A205" s="37">
        <v>196</v>
      </c>
      <c r="B205" s="6"/>
      <c r="C205" s="6"/>
      <c r="D205" s="6"/>
      <c r="E205" s="6"/>
      <c r="F205" s="217"/>
      <c r="G205" s="16" t="str">
        <f t="shared" si="15"/>
        <v/>
      </c>
      <c r="H205" s="58" t="str">
        <f t="shared" si="16"/>
        <v/>
      </c>
      <c r="I205" s="349" t="b">
        <f t="shared" si="17"/>
        <v>0</v>
      </c>
      <c r="J205" s="357">
        <f t="shared" si="18"/>
        <v>1</v>
      </c>
      <c r="K205" s="33"/>
    </row>
    <row r="206" spans="1:11">
      <c r="A206" s="37">
        <v>197</v>
      </c>
      <c r="B206" s="6"/>
      <c r="C206" s="6"/>
      <c r="D206" s="6"/>
      <c r="E206" s="6"/>
      <c r="F206" s="217"/>
      <c r="G206" s="16" t="str">
        <f t="shared" si="15"/>
        <v/>
      </c>
      <c r="H206" s="58" t="str">
        <f t="shared" si="16"/>
        <v/>
      </c>
      <c r="I206" s="349" t="b">
        <f t="shared" si="17"/>
        <v>0</v>
      </c>
      <c r="J206" s="357">
        <f t="shared" si="18"/>
        <v>1</v>
      </c>
      <c r="K206" s="33"/>
    </row>
    <row r="207" spans="1:11">
      <c r="A207" s="37">
        <v>198</v>
      </c>
      <c r="B207" s="6"/>
      <c r="C207" s="6"/>
      <c r="D207" s="6"/>
      <c r="E207" s="6"/>
      <c r="F207" s="217"/>
      <c r="G207" s="16" t="str">
        <f t="shared" si="15"/>
        <v/>
      </c>
      <c r="H207" s="58" t="str">
        <f t="shared" si="16"/>
        <v/>
      </c>
      <c r="I207" s="349" t="b">
        <f t="shared" si="17"/>
        <v>0</v>
      </c>
      <c r="J207" s="357">
        <f t="shared" si="18"/>
        <v>1</v>
      </c>
      <c r="K207" s="33"/>
    </row>
    <row r="208" spans="1:11">
      <c r="A208" s="37">
        <v>199</v>
      </c>
      <c r="B208" s="6"/>
      <c r="C208" s="6"/>
      <c r="D208" s="6"/>
      <c r="E208" s="6"/>
      <c r="F208" s="217"/>
      <c r="G208" s="16" t="str">
        <f t="shared" si="15"/>
        <v/>
      </c>
      <c r="H208" s="58" t="str">
        <f t="shared" si="16"/>
        <v/>
      </c>
      <c r="I208" s="349" t="b">
        <f t="shared" si="17"/>
        <v>0</v>
      </c>
      <c r="J208" s="357">
        <f t="shared" si="18"/>
        <v>1</v>
      </c>
      <c r="K208" s="33"/>
    </row>
    <row r="209" spans="1:11">
      <c r="A209" s="37">
        <v>200</v>
      </c>
      <c r="B209" s="6"/>
      <c r="C209" s="6"/>
      <c r="D209" s="6"/>
      <c r="E209" s="6"/>
      <c r="F209" s="217"/>
      <c r="G209" s="16" t="str">
        <f t="shared" si="15"/>
        <v/>
      </c>
      <c r="H209" s="58" t="str">
        <f t="shared" si="16"/>
        <v/>
      </c>
      <c r="I209" s="349" t="b">
        <f t="shared" si="17"/>
        <v>0</v>
      </c>
      <c r="J209" s="357">
        <f t="shared" si="18"/>
        <v>1</v>
      </c>
      <c r="K209" s="33"/>
    </row>
    <row r="210" spans="1:11">
      <c r="A210" s="37">
        <v>201</v>
      </c>
      <c r="B210" s="6"/>
      <c r="C210" s="6"/>
      <c r="D210" s="6"/>
      <c r="E210" s="6"/>
      <c r="F210" s="217"/>
      <c r="G210" s="16" t="str">
        <f t="shared" si="15"/>
        <v/>
      </c>
      <c r="H210" s="58" t="str">
        <f t="shared" si="16"/>
        <v/>
      </c>
      <c r="I210" s="349" t="b">
        <f t="shared" si="17"/>
        <v>0</v>
      </c>
      <c r="J210" s="357">
        <f t="shared" si="18"/>
        <v>1</v>
      </c>
      <c r="K210" s="33"/>
    </row>
    <row r="211" spans="1:11">
      <c r="A211" s="37">
        <v>202</v>
      </c>
      <c r="B211" s="6"/>
      <c r="C211" s="6"/>
      <c r="D211" s="6"/>
      <c r="E211" s="6"/>
      <c r="F211" s="217"/>
      <c r="G211" s="16" t="str">
        <f t="shared" si="15"/>
        <v/>
      </c>
      <c r="H211" s="58" t="str">
        <f t="shared" si="16"/>
        <v/>
      </c>
      <c r="I211" s="349" t="b">
        <f t="shared" si="17"/>
        <v>0</v>
      </c>
      <c r="J211" s="357">
        <f t="shared" si="18"/>
        <v>1</v>
      </c>
      <c r="K211" s="33"/>
    </row>
    <row r="212" spans="1:11">
      <c r="A212" s="37">
        <v>203</v>
      </c>
      <c r="B212" s="6"/>
      <c r="C212" s="6"/>
      <c r="D212" s="6"/>
      <c r="E212" s="6"/>
      <c r="F212" s="217"/>
      <c r="G212" s="16" t="str">
        <f t="shared" si="15"/>
        <v/>
      </c>
      <c r="H212" s="58" t="str">
        <f t="shared" si="16"/>
        <v/>
      </c>
      <c r="I212" s="349" t="b">
        <f t="shared" si="17"/>
        <v>0</v>
      </c>
      <c r="J212" s="357">
        <f t="shared" si="18"/>
        <v>1</v>
      </c>
      <c r="K212" s="33"/>
    </row>
    <row r="213" spans="1:11">
      <c r="A213" s="37">
        <v>204</v>
      </c>
      <c r="B213" s="6"/>
      <c r="C213" s="6"/>
      <c r="D213" s="6"/>
      <c r="E213" s="6"/>
      <c r="F213" s="217"/>
      <c r="G213" s="16" t="str">
        <f t="shared" si="15"/>
        <v/>
      </c>
      <c r="H213" s="58" t="str">
        <f t="shared" si="16"/>
        <v/>
      </c>
      <c r="I213" s="349" t="b">
        <f t="shared" si="17"/>
        <v>0</v>
      </c>
      <c r="J213" s="357">
        <f t="shared" si="18"/>
        <v>1</v>
      </c>
      <c r="K213" s="33"/>
    </row>
    <row r="214" spans="1:11">
      <c r="A214" s="37">
        <v>205</v>
      </c>
      <c r="B214" s="6"/>
      <c r="C214" s="6"/>
      <c r="D214" s="6"/>
      <c r="E214" s="6"/>
      <c r="F214" s="217"/>
      <c r="G214" s="16" t="str">
        <f t="shared" si="15"/>
        <v/>
      </c>
      <c r="H214" s="58" t="str">
        <f t="shared" si="16"/>
        <v/>
      </c>
      <c r="I214" s="349" t="b">
        <f t="shared" si="17"/>
        <v>0</v>
      </c>
      <c r="J214" s="357">
        <f t="shared" si="18"/>
        <v>1</v>
      </c>
      <c r="K214" s="33"/>
    </row>
    <row r="215" spans="1:11">
      <c r="A215" s="37">
        <v>206</v>
      </c>
      <c r="B215" s="6"/>
      <c r="C215" s="6"/>
      <c r="D215" s="6"/>
      <c r="E215" s="6"/>
      <c r="F215" s="217"/>
      <c r="G215" s="16" t="str">
        <f t="shared" si="15"/>
        <v/>
      </c>
      <c r="H215" s="58" t="str">
        <f t="shared" si="16"/>
        <v/>
      </c>
      <c r="I215" s="349" t="b">
        <f t="shared" si="17"/>
        <v>0</v>
      </c>
      <c r="J215" s="357">
        <f t="shared" si="18"/>
        <v>1</v>
      </c>
      <c r="K215" s="33"/>
    </row>
    <row r="216" spans="1:11">
      <c r="A216" s="37">
        <v>207</v>
      </c>
      <c r="B216" s="6"/>
      <c r="C216" s="6"/>
      <c r="D216" s="6"/>
      <c r="E216" s="6"/>
      <c r="F216" s="217"/>
      <c r="G216" s="16" t="str">
        <f t="shared" si="15"/>
        <v/>
      </c>
      <c r="H216" s="58" t="str">
        <f t="shared" si="16"/>
        <v/>
      </c>
      <c r="I216" s="349" t="b">
        <f t="shared" si="17"/>
        <v>0</v>
      </c>
      <c r="J216" s="357">
        <f t="shared" si="18"/>
        <v>1</v>
      </c>
      <c r="K216" s="33"/>
    </row>
    <row r="217" spans="1:11">
      <c r="A217" s="37">
        <v>208</v>
      </c>
      <c r="B217" s="6"/>
      <c r="C217" s="6"/>
      <c r="D217" s="6"/>
      <c r="E217" s="6"/>
      <c r="F217" s="217"/>
      <c r="G217" s="16" t="str">
        <f t="shared" si="15"/>
        <v/>
      </c>
      <c r="H217" s="58" t="str">
        <f t="shared" si="16"/>
        <v/>
      </c>
      <c r="I217" s="349" t="b">
        <f t="shared" si="17"/>
        <v>0</v>
      </c>
      <c r="J217" s="357">
        <f t="shared" si="18"/>
        <v>1</v>
      </c>
      <c r="K217" s="33"/>
    </row>
    <row r="218" spans="1:11">
      <c r="A218" s="37">
        <v>209</v>
      </c>
      <c r="B218" s="6"/>
      <c r="C218" s="6"/>
      <c r="D218" s="6"/>
      <c r="E218" s="6"/>
      <c r="F218" s="217"/>
      <c r="G218" s="16" t="str">
        <f t="shared" si="15"/>
        <v/>
      </c>
      <c r="H218" s="58" t="str">
        <f t="shared" si="16"/>
        <v/>
      </c>
      <c r="I218" s="349" t="b">
        <f t="shared" si="17"/>
        <v>0</v>
      </c>
      <c r="J218" s="357">
        <f t="shared" si="18"/>
        <v>1</v>
      </c>
      <c r="K218" s="33"/>
    </row>
    <row r="219" spans="1:11">
      <c r="A219" s="37">
        <v>210</v>
      </c>
      <c r="B219" s="6"/>
      <c r="C219" s="6"/>
      <c r="D219" s="6"/>
      <c r="E219" s="6"/>
      <c r="F219" s="217"/>
      <c r="G219" s="16" t="str">
        <f t="shared" si="15"/>
        <v/>
      </c>
      <c r="H219" s="58" t="str">
        <f t="shared" si="16"/>
        <v/>
      </c>
      <c r="I219" s="349" t="b">
        <f t="shared" si="17"/>
        <v>0</v>
      </c>
      <c r="J219" s="357">
        <f t="shared" si="18"/>
        <v>1</v>
      </c>
      <c r="K219" s="33"/>
    </row>
    <row r="220" spans="1:11">
      <c r="A220" s="37">
        <v>211</v>
      </c>
      <c r="B220" s="6"/>
      <c r="C220" s="6"/>
      <c r="D220" s="6"/>
      <c r="E220" s="6"/>
      <c r="F220" s="217"/>
      <c r="G220" s="16" t="str">
        <f t="shared" si="15"/>
        <v/>
      </c>
      <c r="H220" s="58" t="str">
        <f t="shared" si="16"/>
        <v/>
      </c>
      <c r="I220" s="349" t="b">
        <f t="shared" si="17"/>
        <v>0</v>
      </c>
      <c r="J220" s="357">
        <f t="shared" si="18"/>
        <v>1</v>
      </c>
      <c r="K220" s="33"/>
    </row>
    <row r="221" spans="1:11">
      <c r="A221" s="37">
        <v>212</v>
      </c>
      <c r="B221" s="6"/>
      <c r="C221" s="6"/>
      <c r="D221" s="6"/>
      <c r="E221" s="6"/>
      <c r="F221" s="217"/>
      <c r="G221" s="16" t="str">
        <f t="shared" si="15"/>
        <v/>
      </c>
      <c r="H221" s="58" t="str">
        <f t="shared" si="16"/>
        <v/>
      </c>
      <c r="I221" s="349" t="b">
        <f t="shared" si="17"/>
        <v>0</v>
      </c>
      <c r="J221" s="357">
        <f t="shared" si="18"/>
        <v>1</v>
      </c>
      <c r="K221" s="33"/>
    </row>
    <row r="222" spans="1:11">
      <c r="A222" s="37">
        <v>213</v>
      </c>
      <c r="B222" s="6"/>
      <c r="C222" s="6"/>
      <c r="D222" s="6"/>
      <c r="E222" s="6"/>
      <c r="F222" s="217"/>
      <c r="G222" s="16" t="str">
        <f t="shared" si="15"/>
        <v/>
      </c>
      <c r="H222" s="58" t="str">
        <f t="shared" si="16"/>
        <v/>
      </c>
      <c r="I222" s="349" t="b">
        <f t="shared" si="17"/>
        <v>0</v>
      </c>
      <c r="J222" s="357">
        <f t="shared" si="18"/>
        <v>1</v>
      </c>
      <c r="K222" s="33"/>
    </row>
    <row r="223" spans="1:11">
      <c r="A223" s="37">
        <v>214</v>
      </c>
      <c r="B223" s="6"/>
      <c r="C223" s="6"/>
      <c r="D223" s="6"/>
      <c r="E223" s="6"/>
      <c r="F223" s="217"/>
      <c r="G223" s="16" t="str">
        <f t="shared" si="15"/>
        <v/>
      </c>
      <c r="H223" s="58" t="str">
        <f t="shared" si="16"/>
        <v/>
      </c>
      <c r="I223" s="349" t="b">
        <f t="shared" si="17"/>
        <v>0</v>
      </c>
      <c r="J223" s="357">
        <f t="shared" si="18"/>
        <v>1</v>
      </c>
      <c r="K223" s="33"/>
    </row>
    <row r="224" spans="1:11">
      <c r="A224" s="37">
        <v>215</v>
      </c>
      <c r="B224" s="6"/>
      <c r="C224" s="6"/>
      <c r="D224" s="6"/>
      <c r="E224" s="6"/>
      <c r="F224" s="217"/>
      <c r="G224" s="16" t="str">
        <f t="shared" si="15"/>
        <v/>
      </c>
      <c r="H224" s="58" t="str">
        <f t="shared" si="16"/>
        <v/>
      </c>
      <c r="I224" s="349" t="b">
        <f t="shared" si="17"/>
        <v>0</v>
      </c>
      <c r="J224" s="357">
        <f t="shared" si="18"/>
        <v>1</v>
      </c>
      <c r="K224" s="33"/>
    </row>
    <row r="225" spans="1:11">
      <c r="A225" s="37">
        <v>216</v>
      </c>
      <c r="B225" s="6"/>
      <c r="C225" s="6"/>
      <c r="D225" s="6"/>
      <c r="E225" s="6"/>
      <c r="F225" s="217"/>
      <c r="G225" s="16" t="str">
        <f t="shared" si="15"/>
        <v/>
      </c>
      <c r="H225" s="58" t="str">
        <f t="shared" si="16"/>
        <v/>
      </c>
      <c r="I225" s="349" t="b">
        <f t="shared" si="17"/>
        <v>0</v>
      </c>
      <c r="J225" s="357">
        <f t="shared" si="18"/>
        <v>1</v>
      </c>
      <c r="K225" s="33"/>
    </row>
    <row r="226" spans="1:11">
      <c r="A226" s="37">
        <v>217</v>
      </c>
      <c r="B226" s="6"/>
      <c r="C226" s="6"/>
      <c r="D226" s="6"/>
      <c r="E226" s="6"/>
      <c r="F226" s="217"/>
      <c r="G226" s="16" t="str">
        <f t="shared" si="15"/>
        <v/>
      </c>
      <c r="H226" s="58" t="str">
        <f t="shared" si="16"/>
        <v/>
      </c>
      <c r="I226" s="349" t="b">
        <f t="shared" si="17"/>
        <v>0</v>
      </c>
      <c r="J226" s="357">
        <f t="shared" si="18"/>
        <v>1</v>
      </c>
      <c r="K226" s="33"/>
    </row>
    <row r="227" spans="1:11">
      <c r="A227" s="37">
        <v>218</v>
      </c>
      <c r="B227" s="6"/>
      <c r="C227" s="6"/>
      <c r="D227" s="6"/>
      <c r="E227" s="6"/>
      <c r="F227" s="217"/>
      <c r="G227" s="16" t="str">
        <f t="shared" si="15"/>
        <v/>
      </c>
      <c r="H227" s="58" t="str">
        <f t="shared" si="16"/>
        <v/>
      </c>
      <c r="I227" s="349" t="b">
        <f t="shared" si="17"/>
        <v>0</v>
      </c>
      <c r="J227" s="357">
        <f t="shared" si="18"/>
        <v>1</v>
      </c>
      <c r="K227" s="33"/>
    </row>
    <row r="228" spans="1:11">
      <c r="A228" s="37">
        <v>219</v>
      </c>
      <c r="B228" s="6"/>
      <c r="C228" s="6"/>
      <c r="D228" s="6"/>
      <c r="E228" s="6"/>
      <c r="F228" s="217"/>
      <c r="G228" s="16" t="str">
        <f t="shared" si="15"/>
        <v/>
      </c>
      <c r="H228" s="58" t="str">
        <f t="shared" si="16"/>
        <v/>
      </c>
      <c r="I228" s="349" t="b">
        <f t="shared" si="17"/>
        <v>0</v>
      </c>
      <c r="J228" s="357">
        <f t="shared" si="18"/>
        <v>1</v>
      </c>
      <c r="K228" s="33"/>
    </row>
    <row r="229" spans="1:11">
      <c r="A229" s="37">
        <v>220</v>
      </c>
      <c r="B229" s="6"/>
      <c r="C229" s="6"/>
      <c r="D229" s="6"/>
      <c r="E229" s="6"/>
      <c r="F229" s="217"/>
      <c r="G229" s="16" t="str">
        <f t="shared" si="15"/>
        <v/>
      </c>
      <c r="H229" s="58" t="str">
        <f t="shared" si="16"/>
        <v/>
      </c>
      <c r="I229" s="349" t="b">
        <f t="shared" si="17"/>
        <v>0</v>
      </c>
      <c r="J229" s="357">
        <f t="shared" si="18"/>
        <v>1</v>
      </c>
      <c r="K229" s="33"/>
    </row>
    <row r="230" spans="1:11">
      <c r="A230" s="37">
        <v>221</v>
      </c>
      <c r="B230" s="6"/>
      <c r="C230" s="6"/>
      <c r="D230" s="6"/>
      <c r="E230" s="6"/>
      <c r="F230" s="217"/>
      <c r="G230" s="16" t="str">
        <f t="shared" si="15"/>
        <v/>
      </c>
      <c r="H230" s="58" t="str">
        <f t="shared" si="16"/>
        <v/>
      </c>
      <c r="I230" s="349" t="b">
        <f t="shared" si="17"/>
        <v>0</v>
      </c>
      <c r="J230" s="357">
        <f t="shared" si="18"/>
        <v>1</v>
      </c>
      <c r="K230" s="33"/>
    </row>
    <row r="231" spans="1:11">
      <c r="A231" s="37">
        <v>222</v>
      </c>
      <c r="B231" s="6"/>
      <c r="C231" s="6"/>
      <c r="D231" s="6"/>
      <c r="E231" s="6"/>
      <c r="F231" s="217"/>
      <c r="G231" s="16" t="str">
        <f t="shared" si="15"/>
        <v/>
      </c>
      <c r="H231" s="58" t="str">
        <f t="shared" si="16"/>
        <v/>
      </c>
      <c r="I231" s="349" t="b">
        <f t="shared" si="17"/>
        <v>0</v>
      </c>
      <c r="J231" s="357">
        <f t="shared" si="18"/>
        <v>1</v>
      </c>
      <c r="K231" s="33"/>
    </row>
    <row r="232" spans="1:11">
      <c r="A232" s="37">
        <v>223</v>
      </c>
      <c r="B232" s="6"/>
      <c r="C232" s="6"/>
      <c r="D232" s="6"/>
      <c r="E232" s="6"/>
      <c r="F232" s="217"/>
      <c r="G232" s="16" t="str">
        <f t="shared" si="15"/>
        <v/>
      </c>
      <c r="H232" s="58" t="str">
        <f t="shared" si="16"/>
        <v/>
      </c>
      <c r="I232" s="349" t="b">
        <f t="shared" si="17"/>
        <v>0</v>
      </c>
      <c r="J232" s="357">
        <f t="shared" si="18"/>
        <v>1</v>
      </c>
      <c r="K232" s="33"/>
    </row>
    <row r="233" spans="1:11">
      <c r="A233" s="37">
        <v>224</v>
      </c>
      <c r="B233" s="6"/>
      <c r="C233" s="6"/>
      <c r="D233" s="6"/>
      <c r="E233" s="6"/>
      <c r="F233" s="217"/>
      <c r="G233" s="16" t="str">
        <f t="shared" si="15"/>
        <v/>
      </c>
      <c r="H233" s="58" t="str">
        <f t="shared" si="16"/>
        <v/>
      </c>
      <c r="I233" s="349" t="b">
        <f t="shared" si="17"/>
        <v>0</v>
      </c>
      <c r="J233" s="357">
        <f t="shared" si="18"/>
        <v>1</v>
      </c>
      <c r="K233" s="33"/>
    </row>
    <row r="234" spans="1:11">
      <c r="A234" s="37">
        <v>225</v>
      </c>
      <c r="B234" s="6"/>
      <c r="C234" s="6"/>
      <c r="D234" s="6"/>
      <c r="E234" s="6"/>
      <c r="F234" s="217"/>
      <c r="G234" s="16" t="str">
        <f t="shared" si="15"/>
        <v/>
      </c>
      <c r="H234" s="58" t="str">
        <f t="shared" si="16"/>
        <v/>
      </c>
      <c r="I234" s="349" t="b">
        <f t="shared" si="17"/>
        <v>0</v>
      </c>
      <c r="J234" s="357">
        <f t="shared" si="18"/>
        <v>1</v>
      </c>
      <c r="K234" s="33"/>
    </row>
    <row r="235" spans="1:11">
      <c r="A235" s="37">
        <v>226</v>
      </c>
      <c r="B235" s="6"/>
      <c r="C235" s="6"/>
      <c r="D235" s="6"/>
      <c r="E235" s="6"/>
      <c r="F235" s="217"/>
      <c r="G235" s="16" t="str">
        <f t="shared" si="15"/>
        <v/>
      </c>
      <c r="H235" s="58" t="str">
        <f t="shared" si="16"/>
        <v/>
      </c>
      <c r="I235" s="349" t="b">
        <f t="shared" si="17"/>
        <v>0</v>
      </c>
      <c r="J235" s="357">
        <f t="shared" si="18"/>
        <v>1</v>
      </c>
      <c r="K235" s="33"/>
    </row>
    <row r="236" spans="1:11">
      <c r="A236" s="37">
        <v>227</v>
      </c>
      <c r="B236" s="6"/>
      <c r="C236" s="6"/>
      <c r="D236" s="6"/>
      <c r="E236" s="6"/>
      <c r="F236" s="217"/>
      <c r="G236" s="16" t="str">
        <f t="shared" si="15"/>
        <v/>
      </c>
      <c r="H236" s="58" t="str">
        <f t="shared" si="16"/>
        <v/>
      </c>
      <c r="I236" s="349" t="b">
        <f t="shared" si="17"/>
        <v>0</v>
      </c>
      <c r="J236" s="357">
        <f t="shared" si="18"/>
        <v>1</v>
      </c>
      <c r="K236" s="33"/>
    </row>
    <row r="237" spans="1:11">
      <c r="A237" s="37">
        <v>228</v>
      </c>
      <c r="B237" s="6"/>
      <c r="C237" s="6"/>
      <c r="D237" s="6"/>
      <c r="E237" s="6"/>
      <c r="F237" s="217"/>
      <c r="G237" s="16" t="str">
        <f t="shared" si="15"/>
        <v/>
      </c>
      <c r="H237" s="58" t="str">
        <f t="shared" si="16"/>
        <v/>
      </c>
      <c r="I237" s="349" t="b">
        <f t="shared" si="17"/>
        <v>0</v>
      </c>
      <c r="J237" s="357">
        <f t="shared" si="18"/>
        <v>1</v>
      </c>
      <c r="K237" s="33"/>
    </row>
    <row r="238" spans="1:11">
      <c r="A238" s="37">
        <v>229</v>
      </c>
      <c r="B238" s="6"/>
      <c r="C238" s="6"/>
      <c r="D238" s="6"/>
      <c r="E238" s="6"/>
      <c r="F238" s="217"/>
      <c r="G238" s="16" t="str">
        <f t="shared" si="15"/>
        <v/>
      </c>
      <c r="H238" s="58" t="str">
        <f t="shared" si="16"/>
        <v/>
      </c>
      <c r="I238" s="349" t="b">
        <f t="shared" si="17"/>
        <v>0</v>
      </c>
      <c r="J238" s="357">
        <f t="shared" si="18"/>
        <v>1</v>
      </c>
      <c r="K238" s="33"/>
    </row>
    <row r="239" spans="1:11">
      <c r="A239" s="37">
        <v>230</v>
      </c>
      <c r="B239" s="6"/>
      <c r="C239" s="6"/>
      <c r="D239" s="6"/>
      <c r="E239" s="6"/>
      <c r="F239" s="217"/>
      <c r="G239" s="16" t="str">
        <f t="shared" si="15"/>
        <v/>
      </c>
      <c r="H239" s="58" t="str">
        <f t="shared" si="16"/>
        <v/>
      </c>
      <c r="I239" s="349" t="b">
        <f t="shared" si="17"/>
        <v>0</v>
      </c>
      <c r="J239" s="357">
        <f t="shared" si="18"/>
        <v>1</v>
      </c>
      <c r="K239" s="33"/>
    </row>
    <row r="240" spans="1:11">
      <c r="A240" s="37">
        <v>231</v>
      </c>
      <c r="B240" s="6"/>
      <c r="C240" s="6"/>
      <c r="D240" s="6"/>
      <c r="E240" s="6"/>
      <c r="F240" s="217"/>
      <c r="G240" s="16" t="str">
        <f t="shared" si="15"/>
        <v/>
      </c>
      <c r="H240" s="58" t="str">
        <f t="shared" si="16"/>
        <v/>
      </c>
      <c r="I240" s="349" t="b">
        <f t="shared" si="17"/>
        <v>0</v>
      </c>
      <c r="J240" s="357">
        <f t="shared" si="18"/>
        <v>1</v>
      </c>
      <c r="K240" s="33"/>
    </row>
    <row r="241" spans="1:11">
      <c r="A241" s="37">
        <v>232</v>
      </c>
      <c r="B241" s="6"/>
      <c r="C241" s="6"/>
      <c r="D241" s="6"/>
      <c r="E241" s="6"/>
      <c r="F241" s="217"/>
      <c r="G241" s="16" t="str">
        <f t="shared" si="15"/>
        <v/>
      </c>
      <c r="H241" s="58" t="str">
        <f t="shared" si="16"/>
        <v/>
      </c>
      <c r="I241" s="349" t="b">
        <f t="shared" si="17"/>
        <v>0</v>
      </c>
      <c r="J241" s="357">
        <f t="shared" si="18"/>
        <v>1</v>
      </c>
      <c r="K241" s="33"/>
    </row>
    <row r="242" spans="1:11">
      <c r="A242" s="37">
        <v>233</v>
      </c>
      <c r="B242" s="6"/>
      <c r="C242" s="6"/>
      <c r="D242" s="6"/>
      <c r="E242" s="6"/>
      <c r="F242" s="217"/>
      <c r="G242" s="16" t="str">
        <f t="shared" si="15"/>
        <v/>
      </c>
      <c r="H242" s="58" t="str">
        <f t="shared" si="16"/>
        <v/>
      </c>
      <c r="I242" s="349" t="b">
        <f t="shared" si="17"/>
        <v>0</v>
      </c>
      <c r="J242" s="357">
        <f t="shared" si="18"/>
        <v>1</v>
      </c>
      <c r="K242" s="33"/>
    </row>
    <row r="243" spans="1:11">
      <c r="A243" s="37">
        <v>234</v>
      </c>
      <c r="B243" s="6"/>
      <c r="C243" s="6"/>
      <c r="D243" s="6"/>
      <c r="E243" s="6"/>
      <c r="F243" s="217"/>
      <c r="G243" s="16" t="str">
        <f t="shared" si="15"/>
        <v/>
      </c>
      <c r="H243" s="58" t="str">
        <f t="shared" si="16"/>
        <v/>
      </c>
      <c r="I243" s="349" t="b">
        <f t="shared" si="17"/>
        <v>0</v>
      </c>
      <c r="J243" s="357">
        <f t="shared" si="18"/>
        <v>1</v>
      </c>
      <c r="K243" s="33"/>
    </row>
    <row r="244" spans="1:11">
      <c r="A244" s="37">
        <v>235</v>
      </c>
      <c r="B244" s="6"/>
      <c r="C244" s="6"/>
      <c r="D244" s="6"/>
      <c r="E244" s="6"/>
      <c r="F244" s="217"/>
      <c r="G244" s="16" t="str">
        <f t="shared" si="15"/>
        <v/>
      </c>
      <c r="H244" s="58" t="str">
        <f t="shared" si="16"/>
        <v/>
      </c>
      <c r="I244" s="349" t="b">
        <f t="shared" si="17"/>
        <v>0</v>
      </c>
      <c r="J244" s="357">
        <f t="shared" si="18"/>
        <v>1</v>
      </c>
      <c r="K244" s="33"/>
    </row>
    <row r="245" spans="1:11">
      <c r="A245" s="37">
        <v>236</v>
      </c>
      <c r="B245" s="6"/>
      <c r="C245" s="6"/>
      <c r="D245" s="6"/>
      <c r="E245" s="6"/>
      <c r="F245" s="217"/>
      <c r="G245" s="16" t="str">
        <f t="shared" si="15"/>
        <v/>
      </c>
      <c r="H245" s="58" t="str">
        <f t="shared" si="16"/>
        <v/>
      </c>
      <c r="I245" s="349" t="b">
        <f t="shared" si="17"/>
        <v>0</v>
      </c>
      <c r="J245" s="357">
        <f t="shared" si="18"/>
        <v>1</v>
      </c>
      <c r="K245" s="33"/>
    </row>
    <row r="246" spans="1:11">
      <c r="A246" s="37">
        <v>237</v>
      </c>
      <c r="B246" s="6"/>
      <c r="C246" s="6"/>
      <c r="D246" s="6"/>
      <c r="E246" s="6"/>
      <c r="F246" s="217"/>
      <c r="G246" s="16" t="str">
        <f t="shared" si="15"/>
        <v/>
      </c>
      <c r="H246" s="58" t="str">
        <f t="shared" si="16"/>
        <v/>
      </c>
      <c r="I246" s="349" t="b">
        <f t="shared" si="17"/>
        <v>0</v>
      </c>
      <c r="J246" s="357">
        <f t="shared" si="18"/>
        <v>1</v>
      </c>
      <c r="K246" s="33"/>
    </row>
    <row r="247" spans="1:11">
      <c r="A247" s="37">
        <v>238</v>
      </c>
      <c r="B247" s="6"/>
      <c r="C247" s="6"/>
      <c r="D247" s="6"/>
      <c r="E247" s="6"/>
      <c r="F247" s="217"/>
      <c r="G247" s="16" t="str">
        <f t="shared" si="15"/>
        <v/>
      </c>
      <c r="H247" s="58" t="str">
        <f t="shared" si="16"/>
        <v/>
      </c>
      <c r="I247" s="349" t="b">
        <f t="shared" si="17"/>
        <v>0</v>
      </c>
      <c r="J247" s="357">
        <f t="shared" si="18"/>
        <v>1</v>
      </c>
      <c r="K247" s="33"/>
    </row>
    <row r="248" spans="1:11">
      <c r="A248" s="37">
        <v>239</v>
      </c>
      <c r="B248" s="6"/>
      <c r="C248" s="6"/>
      <c r="D248" s="6"/>
      <c r="E248" s="6"/>
      <c r="F248" s="217"/>
      <c r="G248" s="16" t="str">
        <f t="shared" si="15"/>
        <v/>
      </c>
      <c r="H248" s="58" t="str">
        <f t="shared" si="16"/>
        <v/>
      </c>
      <c r="I248" s="349" t="b">
        <f t="shared" si="17"/>
        <v>0</v>
      </c>
      <c r="J248" s="357">
        <f t="shared" si="18"/>
        <v>1</v>
      </c>
      <c r="K248" s="33"/>
    </row>
    <row r="249" spans="1:11">
      <c r="A249" s="37">
        <v>240</v>
      </c>
      <c r="B249" s="6"/>
      <c r="C249" s="6"/>
      <c r="D249" s="6"/>
      <c r="E249" s="6"/>
      <c r="F249" s="217"/>
      <c r="G249" s="16" t="str">
        <f t="shared" si="15"/>
        <v/>
      </c>
      <c r="H249" s="58" t="str">
        <f t="shared" si="16"/>
        <v/>
      </c>
      <c r="I249" s="349" t="b">
        <f t="shared" si="17"/>
        <v>0</v>
      </c>
      <c r="J249" s="357">
        <f t="shared" si="18"/>
        <v>1</v>
      </c>
      <c r="K249" s="33"/>
    </row>
    <row r="250" spans="1:11">
      <c r="A250" s="37">
        <v>241</v>
      </c>
      <c r="B250" s="6"/>
      <c r="C250" s="6"/>
      <c r="D250" s="6"/>
      <c r="E250" s="6"/>
      <c r="F250" s="217"/>
      <c r="G250" s="16" t="str">
        <f t="shared" si="15"/>
        <v/>
      </c>
      <c r="H250" s="58" t="str">
        <f t="shared" si="16"/>
        <v/>
      </c>
      <c r="I250" s="349" t="b">
        <f t="shared" si="17"/>
        <v>0</v>
      </c>
      <c r="J250" s="357">
        <f t="shared" si="18"/>
        <v>1</v>
      </c>
      <c r="K250" s="33"/>
    </row>
    <row r="251" spans="1:11">
      <c r="A251" s="37">
        <v>242</v>
      </c>
      <c r="B251" s="6"/>
      <c r="C251" s="6"/>
      <c r="D251" s="6"/>
      <c r="E251" s="6"/>
      <c r="F251" s="217"/>
      <c r="G251" s="16" t="str">
        <f t="shared" si="15"/>
        <v/>
      </c>
      <c r="H251" s="58" t="str">
        <f t="shared" si="16"/>
        <v/>
      </c>
      <c r="I251" s="349" t="b">
        <f t="shared" si="17"/>
        <v>0</v>
      </c>
      <c r="J251" s="357">
        <f t="shared" si="18"/>
        <v>1</v>
      </c>
      <c r="K251" s="33"/>
    </row>
    <row r="252" spans="1:11">
      <c r="A252" s="37">
        <v>243</v>
      </c>
      <c r="B252" s="6"/>
      <c r="C252" s="6"/>
      <c r="D252" s="6"/>
      <c r="E252" s="6"/>
      <c r="F252" s="217"/>
      <c r="G252" s="16" t="str">
        <f t="shared" si="15"/>
        <v/>
      </c>
      <c r="H252" s="58" t="str">
        <f t="shared" si="16"/>
        <v/>
      </c>
      <c r="I252" s="349" t="b">
        <f t="shared" si="17"/>
        <v>0</v>
      </c>
      <c r="J252" s="357">
        <f t="shared" si="18"/>
        <v>1</v>
      </c>
      <c r="K252" s="33"/>
    </row>
    <row r="253" spans="1:11">
      <c r="A253" s="37">
        <v>244</v>
      </c>
      <c r="B253" s="6"/>
      <c r="C253" s="6"/>
      <c r="D253" s="6"/>
      <c r="E253" s="6"/>
      <c r="F253" s="217"/>
      <c r="G253" s="16" t="str">
        <f t="shared" si="15"/>
        <v/>
      </c>
      <c r="H253" s="58" t="str">
        <f t="shared" si="16"/>
        <v/>
      </c>
      <c r="I253" s="349" t="b">
        <f t="shared" si="17"/>
        <v>0</v>
      </c>
      <c r="J253" s="357">
        <f t="shared" si="18"/>
        <v>1</v>
      </c>
      <c r="K253" s="33"/>
    </row>
    <row r="254" spans="1:11">
      <c r="A254" s="37">
        <v>245</v>
      </c>
      <c r="B254" s="6"/>
      <c r="C254" s="6"/>
      <c r="D254" s="6"/>
      <c r="E254" s="6"/>
      <c r="F254" s="217"/>
      <c r="G254" s="16" t="str">
        <f t="shared" si="15"/>
        <v/>
      </c>
      <c r="H254" s="58" t="str">
        <f t="shared" si="16"/>
        <v/>
      </c>
      <c r="I254" s="349" t="b">
        <f t="shared" si="17"/>
        <v>0</v>
      </c>
      <c r="J254" s="357">
        <f t="shared" si="18"/>
        <v>1</v>
      </c>
      <c r="K254" s="33"/>
    </row>
    <row r="255" spans="1:11">
      <c r="A255" s="37">
        <v>246</v>
      </c>
      <c r="B255" s="6"/>
      <c r="C255" s="6"/>
      <c r="D255" s="6"/>
      <c r="E255" s="6"/>
      <c r="F255" s="217"/>
      <c r="G255" s="16" t="str">
        <f t="shared" si="15"/>
        <v/>
      </c>
      <c r="H255" s="58" t="str">
        <f t="shared" si="16"/>
        <v/>
      </c>
      <c r="I255" s="349" t="b">
        <f t="shared" si="17"/>
        <v>0</v>
      </c>
      <c r="J255" s="357">
        <f t="shared" si="18"/>
        <v>1</v>
      </c>
      <c r="K255" s="33"/>
    </row>
    <row r="256" spans="1:11">
      <c r="A256" s="37">
        <v>247</v>
      </c>
      <c r="B256" s="6"/>
      <c r="C256" s="6"/>
      <c r="D256" s="6"/>
      <c r="E256" s="6"/>
      <c r="F256" s="217"/>
      <c r="G256" s="16" t="str">
        <f t="shared" si="15"/>
        <v/>
      </c>
      <c r="H256" s="58" t="str">
        <f t="shared" si="16"/>
        <v/>
      </c>
      <c r="I256" s="349" t="b">
        <f t="shared" si="17"/>
        <v>0</v>
      </c>
      <c r="J256" s="357">
        <f t="shared" si="18"/>
        <v>1</v>
      </c>
      <c r="K256" s="33"/>
    </row>
    <row r="257" spans="1:11">
      <c r="A257" s="37">
        <v>248</v>
      </c>
      <c r="B257" s="6"/>
      <c r="C257" s="6"/>
      <c r="D257" s="6"/>
      <c r="E257" s="6"/>
      <c r="F257" s="217"/>
      <c r="G257" s="16" t="str">
        <f t="shared" si="15"/>
        <v/>
      </c>
      <c r="H257" s="58" t="str">
        <f t="shared" si="16"/>
        <v/>
      </c>
      <c r="I257" s="349" t="b">
        <f t="shared" si="17"/>
        <v>0</v>
      </c>
      <c r="J257" s="357">
        <f t="shared" si="18"/>
        <v>1</v>
      </c>
      <c r="K257" s="33"/>
    </row>
    <row r="258" spans="1:11">
      <c r="A258" s="37">
        <v>249</v>
      </c>
      <c r="B258" s="6"/>
      <c r="C258" s="6"/>
      <c r="D258" s="6"/>
      <c r="E258" s="6"/>
      <c r="F258" s="217"/>
      <c r="G258" s="16" t="str">
        <f t="shared" si="15"/>
        <v/>
      </c>
      <c r="H258" s="58" t="str">
        <f t="shared" si="16"/>
        <v/>
      </c>
      <c r="I258" s="349" t="b">
        <f t="shared" si="17"/>
        <v>0</v>
      </c>
      <c r="J258" s="357">
        <f t="shared" si="18"/>
        <v>1</v>
      </c>
      <c r="K258" s="33"/>
    </row>
    <row r="259" spans="1:11">
      <c r="A259" s="37">
        <v>250</v>
      </c>
      <c r="B259" s="6"/>
      <c r="C259" s="6"/>
      <c r="D259" s="6"/>
      <c r="E259" s="6"/>
      <c r="F259" s="217"/>
      <c r="G259" s="16" t="str">
        <f t="shared" si="15"/>
        <v/>
      </c>
      <c r="H259" s="58" t="str">
        <f t="shared" si="16"/>
        <v/>
      </c>
      <c r="I259" s="349" t="b">
        <f t="shared" si="17"/>
        <v>0</v>
      </c>
      <c r="J259" s="357">
        <f t="shared" si="18"/>
        <v>1</v>
      </c>
      <c r="K259" s="33"/>
    </row>
  </sheetData>
  <sheetProtection algorithmName="SHA-512" hashValue="kmOdRA0hjXi00BLYfRD87RDE70k9zDt3zrvcbwkI/kNABbscoGQgjKc+cFQHBvyJ2lQqqsl7ocuq+5+GrZd+pQ==" saltValue="KrbmfhxlEHfvM8uFznVTmw==" spinCount="100000" sheet="1" objects="1" scenarios="1"/>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C10" sqref="C10"/>
    </sheetView>
  </sheetViews>
  <sheetFormatPr defaultColWidth="9.109375" defaultRowHeight="15.6"/>
  <cols>
    <col min="1" max="1" width="5.6640625" style="60" customWidth="1"/>
    <col min="2" max="2" width="34.33203125" style="64" customWidth="1"/>
    <col min="3" max="3" width="30.6640625" style="64" customWidth="1"/>
    <col min="4" max="4" width="28.109375" style="64" customWidth="1"/>
    <col min="5" max="6" width="10.6640625" style="290" customWidth="1"/>
    <col min="7" max="7" width="14.44140625" style="290" customWidth="1"/>
    <col min="8" max="9" width="10.6640625" style="290" customWidth="1"/>
    <col min="10" max="10" width="8.6640625" style="307" hidden="1" customWidth="1"/>
    <col min="11" max="13" width="8.6640625" style="305" hidden="1" customWidth="1"/>
    <col min="14" max="16" width="8.6640625" style="307" hidden="1" customWidth="1"/>
    <col min="17" max="17" width="10.6640625" style="83" hidden="1" customWidth="1"/>
    <col min="18" max="18" width="9.109375" style="33" hidden="1" customWidth="1"/>
    <col min="19" max="19" width="10.6640625" style="426" hidden="1" customWidth="1"/>
    <col min="20" max="22" width="9.109375" style="60" customWidth="1"/>
    <col min="23" max="16384" width="9.109375" style="60"/>
  </cols>
  <sheetData>
    <row r="1" spans="1:19">
      <c r="A1" s="59" t="s">
        <v>483</v>
      </c>
      <c r="B1" s="60"/>
      <c r="C1" s="60"/>
      <c r="D1" s="60"/>
      <c r="E1" s="61"/>
      <c r="F1" s="61"/>
      <c r="G1" s="60"/>
      <c r="H1" s="62"/>
      <c r="I1" s="63"/>
      <c r="J1" s="62"/>
      <c r="K1" s="289"/>
      <c r="L1" s="289"/>
      <c r="M1" s="60"/>
      <c r="N1" s="60"/>
      <c r="O1" s="60"/>
      <c r="P1" s="60"/>
      <c r="Q1" s="60"/>
      <c r="R1" s="60"/>
      <c r="S1" s="63"/>
    </row>
    <row r="2" spans="1:19">
      <c r="A2" s="346" t="str">
        <f>IF(ISBLANK(facultate), IF(ISBLANK(departament),"","Departament " &amp; departament), "Facultatea " &amp; facultate)</f>
        <v>Facultatea Inginerie din Hunedoara</v>
      </c>
      <c r="B2" s="60"/>
      <c r="C2" s="60"/>
      <c r="D2" s="60"/>
      <c r="E2" s="61"/>
      <c r="F2" s="61"/>
      <c r="G2" s="60"/>
      <c r="H2" s="62"/>
      <c r="I2" s="63"/>
      <c r="J2" s="62"/>
      <c r="K2" s="289"/>
      <c r="L2" s="289"/>
      <c r="M2" s="60"/>
      <c r="N2" s="60"/>
      <c r="O2" s="60"/>
      <c r="P2" s="60"/>
      <c r="Q2" s="60"/>
      <c r="R2" s="60"/>
      <c r="S2" s="63"/>
    </row>
    <row r="3" spans="1:19">
      <c r="A3" s="346" t="str">
        <f>IF(ISBLANK(departament),"","Departamentul " &amp; departament)</f>
        <v>Departamentul Inginerie și Management din Hunedoara</v>
      </c>
      <c r="B3" s="60"/>
      <c r="C3" s="60"/>
      <c r="D3" s="60"/>
      <c r="E3" s="61"/>
      <c r="F3" s="61"/>
      <c r="G3" s="60"/>
      <c r="H3" s="62"/>
      <c r="I3" s="63"/>
      <c r="J3" s="62"/>
      <c r="K3" s="289"/>
      <c r="L3" s="289"/>
      <c r="M3" s="60"/>
      <c r="N3" s="60"/>
      <c r="O3" s="60"/>
      <c r="P3" s="60"/>
      <c r="Q3" s="60"/>
      <c r="R3" s="60"/>
      <c r="S3" s="63"/>
    </row>
    <row r="4" spans="1:19" s="64" customFormat="1">
      <c r="A4" s="563" t="s">
        <v>906</v>
      </c>
      <c r="B4" s="563"/>
      <c r="C4" s="563"/>
      <c r="D4" s="563"/>
      <c r="E4" s="563"/>
      <c r="F4" s="563"/>
      <c r="G4" s="563"/>
      <c r="H4" s="563"/>
      <c r="I4" s="563"/>
      <c r="J4" s="305"/>
      <c r="K4" s="305"/>
      <c r="L4" s="305"/>
      <c r="M4" s="305"/>
      <c r="N4" s="305"/>
      <c r="O4" s="305"/>
      <c r="P4" s="305"/>
      <c r="Q4" s="306"/>
      <c r="R4" s="33"/>
      <c r="S4" s="33"/>
    </row>
    <row r="5" spans="1:19" s="64" customFormat="1">
      <c r="A5" s="562" t="s">
        <v>1082</v>
      </c>
      <c r="B5" s="562"/>
      <c r="C5" s="562"/>
      <c r="D5" s="562"/>
      <c r="E5" s="562"/>
      <c r="F5" s="562"/>
      <c r="G5" s="562"/>
      <c r="H5" s="562"/>
      <c r="I5" s="562"/>
      <c r="J5" s="305"/>
      <c r="K5" s="305"/>
      <c r="L5" s="305"/>
      <c r="M5" s="305"/>
      <c r="N5" s="305"/>
      <c r="O5" s="305"/>
      <c r="P5" s="305"/>
      <c r="Q5" s="83"/>
      <c r="R5" s="33"/>
      <c r="S5" s="33"/>
    </row>
    <row r="6" spans="1:19" ht="13.5" customHeight="1">
      <c r="F6" s="154"/>
      <c r="I6" s="347" t="str">
        <f>CONCATENATE(functie," ",nume_candidat)</f>
        <v>Profesor Socalici Ana Virginia</v>
      </c>
      <c r="K6" s="307"/>
      <c r="N6" s="305"/>
      <c r="O6" s="305"/>
      <c r="P6" s="305"/>
      <c r="S6" s="347" t="str">
        <f>CONCATENATE(functie," ",nume_candidat)</f>
        <v>Profesor Socalici Ana Virginia</v>
      </c>
    </row>
    <row r="7" spans="1:19" ht="20.25" customHeight="1">
      <c r="A7" s="537" t="s">
        <v>338</v>
      </c>
      <c r="B7" s="537" t="s">
        <v>0</v>
      </c>
      <c r="C7" s="537" t="s">
        <v>23</v>
      </c>
      <c r="D7" s="537" t="s">
        <v>337</v>
      </c>
      <c r="E7" s="537" t="s">
        <v>2</v>
      </c>
      <c r="F7" s="564" t="s">
        <v>53</v>
      </c>
      <c r="G7" s="565"/>
      <c r="H7" s="566"/>
      <c r="I7" s="538" t="s">
        <v>544</v>
      </c>
      <c r="J7" s="297" t="s">
        <v>4</v>
      </c>
      <c r="K7" s="308" t="s">
        <v>54</v>
      </c>
      <c r="L7" s="308" t="s">
        <v>55</v>
      </c>
      <c r="M7" s="297" t="s">
        <v>547</v>
      </c>
      <c r="N7" s="297" t="s">
        <v>56</v>
      </c>
      <c r="O7" s="297" t="s">
        <v>57</v>
      </c>
      <c r="P7" s="297" t="s">
        <v>58</v>
      </c>
      <c r="Q7" s="544" t="s">
        <v>541</v>
      </c>
      <c r="R7" s="547" t="s">
        <v>551</v>
      </c>
      <c r="S7" s="538" t="s">
        <v>1112</v>
      </c>
    </row>
    <row r="8" spans="1:19" ht="55.5" customHeight="1">
      <c r="A8" s="537"/>
      <c r="B8" s="537"/>
      <c r="C8" s="537"/>
      <c r="D8" s="537"/>
      <c r="E8" s="537"/>
      <c r="F8" s="217" t="s">
        <v>926</v>
      </c>
      <c r="G8" s="217" t="s">
        <v>548</v>
      </c>
      <c r="H8" s="217" t="s">
        <v>549</v>
      </c>
      <c r="I8" s="539"/>
      <c r="J8" s="348" t="str">
        <f t="shared" ref="J8:P8" si="0">CONCATENATE("ultimii                                  ",durata_evaluare," ani")</f>
        <v>ultimii                                  5 ani</v>
      </c>
      <c r="K8" s="348" t="str">
        <f t="shared" si="0"/>
        <v>ultimii                                  5 ani</v>
      </c>
      <c r="L8" s="348" t="str">
        <f t="shared" si="0"/>
        <v>ultimii                                  5 ani</v>
      </c>
      <c r="M8" s="348" t="str">
        <f t="shared" si="0"/>
        <v>ultimii                                  5 ani</v>
      </c>
      <c r="N8" s="348" t="str">
        <f t="shared" si="0"/>
        <v>ultimii                                  5 ani</v>
      </c>
      <c r="O8" s="348" t="str">
        <f t="shared" si="0"/>
        <v>ultimii                                  5 ani</v>
      </c>
      <c r="P8" s="348" t="str">
        <f t="shared" si="0"/>
        <v>ultimii                                  5 ani</v>
      </c>
      <c r="Q8" s="544"/>
      <c r="R8" s="547"/>
      <c r="S8" s="539"/>
    </row>
    <row r="9" spans="1:19">
      <c r="A9" s="88"/>
      <c r="B9" s="65"/>
      <c r="C9" s="65"/>
      <c r="D9" s="65"/>
      <c r="E9" s="162"/>
      <c r="F9" s="351"/>
      <c r="G9" s="351"/>
      <c r="H9" s="351"/>
      <c r="I9" s="148">
        <f>SUMIF(I10:I1010,"&gt;0")</f>
        <v>20</v>
      </c>
      <c r="J9" s="4">
        <f t="shared" ref="J9:P9" si="1">SUMIF(J10:J1259,"&gt;0")</f>
        <v>1</v>
      </c>
      <c r="K9" s="4">
        <f t="shared" si="1"/>
        <v>0</v>
      </c>
      <c r="L9" s="4">
        <f t="shared" si="1"/>
        <v>0</v>
      </c>
      <c r="M9" s="4">
        <f t="shared" si="1"/>
        <v>20</v>
      </c>
      <c r="N9" s="4">
        <f t="shared" si="1"/>
        <v>0</v>
      </c>
      <c r="O9" s="4">
        <f t="shared" si="1"/>
        <v>0</v>
      </c>
      <c r="P9" s="4">
        <f t="shared" si="1"/>
        <v>1</v>
      </c>
      <c r="Q9" s="298"/>
      <c r="R9" s="304"/>
      <c r="S9" s="148">
        <f>SUMIF(S10:S1259,"&gt;0")</f>
        <v>0</v>
      </c>
    </row>
    <row r="10" spans="1:19" ht="46.8">
      <c r="A10" s="37">
        <v>1</v>
      </c>
      <c r="B10" s="7" t="s">
        <v>1520</v>
      </c>
      <c r="C10" s="7" t="s">
        <v>1408</v>
      </c>
      <c r="D10" s="13" t="s">
        <v>1409</v>
      </c>
      <c r="E10" s="220">
        <v>2019</v>
      </c>
      <c r="F10" s="218"/>
      <c r="G10" s="5"/>
      <c r="H10" s="5" t="s">
        <v>318</v>
      </c>
      <c r="I10" s="16">
        <f t="shared" ref="I10:I73" si="2">IF(OR($B10="",$C10="",$D10="",$E10="",$E10&lt;an_initial,$E10&gt;an_final,$Q10=FALSE),"", IF(OR($F10="X",$F10="x"),BREV_APL/R10, IF(OR($G10="X",$G10="x"),BREV_INT/R10, IF(OR($H10="X",$H10="x"),BREV_ROM/R10,""))))</f>
        <v>20</v>
      </c>
      <c r="J10" s="366">
        <f t="shared" ref="J10:J73" si="3">N10+O10+P10</f>
        <v>1</v>
      </c>
      <c r="K10" s="367">
        <f t="shared" ref="K10:K73" si="4">IF(OR($F10="X",$F10="x"),$I10,0)</f>
        <v>0</v>
      </c>
      <c r="L10" s="367">
        <f>IF(OR($G10="X",$G10="x"),$I10,0)</f>
        <v>0</v>
      </c>
      <c r="M10" s="367">
        <f>IF(OR($H10="X",$H10="x"),$I10,0)</f>
        <v>20</v>
      </c>
      <c r="N10" s="366">
        <f t="shared" ref="N10:N73" si="5">IF(OR($B10="",$C10="",$D10="",$Q10=FALSE),0,IF(AND($E10&gt;=an_initial,$F10&lt;&gt;""),1,0))</f>
        <v>0</v>
      </c>
      <c r="O10" s="366">
        <f t="shared" ref="O10:O73" si="6">IF(OR($B10="",$C10="",$D10="",$E10="",$Q10=FALSE),0,IF(AND($E10&gt;=an_initial,$G10&lt;&gt;""),1,0))</f>
        <v>0</v>
      </c>
      <c r="P10" s="366">
        <f t="shared" ref="P10:P73" si="7">IF(OR($B10="",$C10="",$D10="",$E10="",$Q10=FALSE),0,IF(AND($E10&gt;=an_initial,$H10&lt;&gt;""),1,0))</f>
        <v>1</v>
      </c>
      <c r="Q10" s="349" t="b">
        <f t="shared" ref="Q10:Q41" si="8">IF(nume_candidat="",FALSE,ISNUMBER(SEARCH(nume_candidat,$B10)))</f>
        <v>1</v>
      </c>
      <c r="R10" s="368">
        <f t="shared" ref="R10:R73" si="9">LEN(B10)-LEN(SUBSTITUTE(B10,",",""))+1</f>
        <v>5</v>
      </c>
      <c r="S10" s="382" t="str">
        <f t="shared" ref="S10:S73" si="10">IF(OR($B10="",$C10="",$D10="",$E10="",$E10&lt;an_initial,$E10&gt;an_final,$Q10=FALSE),"", IF(OR($G10="X",$G10="x"),BREV_INT/R10,""))</f>
        <v/>
      </c>
    </row>
    <row r="11" spans="1:19">
      <c r="A11" s="37">
        <v>2</v>
      </c>
      <c r="B11" s="6"/>
      <c r="C11" s="7"/>
      <c r="D11" s="7"/>
      <c r="E11" s="220"/>
      <c r="F11" s="217"/>
      <c r="G11" s="217"/>
      <c r="H11" s="217"/>
      <c r="I11" s="382" t="str">
        <f t="shared" si="2"/>
        <v/>
      </c>
      <c r="J11" s="366">
        <f t="shared" si="3"/>
        <v>0</v>
      </c>
      <c r="K11" s="367">
        <f t="shared" si="4"/>
        <v>0</v>
      </c>
      <c r="L11" s="367">
        <f t="shared" ref="L11:L74" si="11">IF(OR($G11="X",$G11="x"),$I11,0)</f>
        <v>0</v>
      </c>
      <c r="M11" s="367">
        <f t="shared" ref="M11:M74" si="12">IF(OR($H11="X",$H11="x"),$I11,0)</f>
        <v>0</v>
      </c>
      <c r="N11" s="366">
        <f t="shared" si="5"/>
        <v>0</v>
      </c>
      <c r="O11" s="366">
        <f t="shared" si="6"/>
        <v>0</v>
      </c>
      <c r="P11" s="366">
        <f t="shared" si="7"/>
        <v>0</v>
      </c>
      <c r="Q11" s="349" t="b">
        <f t="shared" si="8"/>
        <v>0</v>
      </c>
      <c r="R11" s="368">
        <f t="shared" si="9"/>
        <v>1</v>
      </c>
      <c r="S11" s="382" t="str">
        <f t="shared" si="10"/>
        <v/>
      </c>
    </row>
    <row r="12" spans="1:19">
      <c r="A12" s="37">
        <v>3</v>
      </c>
      <c r="B12" s="6"/>
      <c r="C12" s="7"/>
      <c r="D12" s="6"/>
      <c r="E12" s="220"/>
      <c r="F12" s="217"/>
      <c r="G12" s="217"/>
      <c r="H12" s="217"/>
      <c r="I12" s="382" t="str">
        <f t="shared" si="2"/>
        <v/>
      </c>
      <c r="J12" s="366">
        <f t="shared" si="3"/>
        <v>0</v>
      </c>
      <c r="K12" s="367">
        <f t="shared" si="4"/>
        <v>0</v>
      </c>
      <c r="L12" s="367">
        <f t="shared" si="11"/>
        <v>0</v>
      </c>
      <c r="M12" s="367">
        <f t="shared" si="12"/>
        <v>0</v>
      </c>
      <c r="N12" s="366">
        <f t="shared" si="5"/>
        <v>0</v>
      </c>
      <c r="O12" s="366">
        <f t="shared" si="6"/>
        <v>0</v>
      </c>
      <c r="P12" s="366">
        <f t="shared" si="7"/>
        <v>0</v>
      </c>
      <c r="Q12" s="349" t="b">
        <f t="shared" si="8"/>
        <v>0</v>
      </c>
      <c r="R12" s="368">
        <f t="shared" si="9"/>
        <v>1</v>
      </c>
      <c r="S12" s="382" t="str">
        <f t="shared" si="10"/>
        <v/>
      </c>
    </row>
    <row r="13" spans="1:19">
      <c r="A13" s="37">
        <v>4</v>
      </c>
      <c r="B13" s="6"/>
      <c r="C13" s="380"/>
      <c r="D13" s="380"/>
      <c r="E13" s="428"/>
      <c r="F13" s="425"/>
      <c r="G13" s="425"/>
      <c r="H13" s="5"/>
      <c r="I13" s="382" t="str">
        <f t="shared" si="2"/>
        <v/>
      </c>
      <c r="J13" s="366">
        <f t="shared" si="3"/>
        <v>0</v>
      </c>
      <c r="K13" s="367">
        <f t="shared" si="4"/>
        <v>0</v>
      </c>
      <c r="L13" s="367">
        <f t="shared" si="11"/>
        <v>0</v>
      </c>
      <c r="M13" s="367">
        <f t="shared" si="12"/>
        <v>0</v>
      </c>
      <c r="N13" s="366">
        <f t="shared" si="5"/>
        <v>0</v>
      </c>
      <c r="O13" s="366">
        <f t="shared" si="6"/>
        <v>0</v>
      </c>
      <c r="P13" s="366">
        <f t="shared" si="7"/>
        <v>0</v>
      </c>
      <c r="Q13" s="349" t="b">
        <f t="shared" si="8"/>
        <v>0</v>
      </c>
      <c r="R13" s="368">
        <f t="shared" si="9"/>
        <v>1</v>
      </c>
      <c r="S13" s="382" t="str">
        <f t="shared" si="10"/>
        <v/>
      </c>
    </row>
    <row r="14" spans="1:19">
      <c r="A14" s="37">
        <v>5</v>
      </c>
      <c r="B14" s="6"/>
      <c r="C14" s="6"/>
      <c r="D14" s="6"/>
      <c r="E14" s="217"/>
      <c r="F14" s="217"/>
      <c r="G14" s="217"/>
      <c r="H14" s="217"/>
      <c r="I14" s="382" t="str">
        <f t="shared" si="2"/>
        <v/>
      </c>
      <c r="J14" s="366">
        <f t="shared" si="3"/>
        <v>0</v>
      </c>
      <c r="K14" s="367">
        <f t="shared" si="4"/>
        <v>0</v>
      </c>
      <c r="L14" s="367">
        <f t="shared" si="11"/>
        <v>0</v>
      </c>
      <c r="M14" s="367">
        <f t="shared" si="12"/>
        <v>0</v>
      </c>
      <c r="N14" s="366">
        <f t="shared" si="5"/>
        <v>0</v>
      </c>
      <c r="O14" s="366">
        <f t="shared" si="6"/>
        <v>0</v>
      </c>
      <c r="P14" s="366">
        <f t="shared" si="7"/>
        <v>0</v>
      </c>
      <c r="Q14" s="349" t="b">
        <f t="shared" si="8"/>
        <v>0</v>
      </c>
      <c r="R14" s="368">
        <f t="shared" si="9"/>
        <v>1</v>
      </c>
      <c r="S14" s="382" t="str">
        <f t="shared" si="10"/>
        <v/>
      </c>
    </row>
    <row r="15" spans="1:19">
      <c r="A15" s="37">
        <v>6</v>
      </c>
      <c r="B15" s="6"/>
      <c r="C15" s="6"/>
      <c r="D15" s="6"/>
      <c r="E15" s="217"/>
      <c r="F15" s="217"/>
      <c r="G15" s="217"/>
      <c r="H15" s="217"/>
      <c r="I15" s="382" t="str">
        <f t="shared" si="2"/>
        <v/>
      </c>
      <c r="J15" s="366">
        <f t="shared" si="3"/>
        <v>0</v>
      </c>
      <c r="K15" s="367">
        <f t="shared" si="4"/>
        <v>0</v>
      </c>
      <c r="L15" s="367">
        <f t="shared" si="11"/>
        <v>0</v>
      </c>
      <c r="M15" s="367">
        <f t="shared" si="12"/>
        <v>0</v>
      </c>
      <c r="N15" s="366">
        <f t="shared" si="5"/>
        <v>0</v>
      </c>
      <c r="O15" s="366">
        <f t="shared" si="6"/>
        <v>0</v>
      </c>
      <c r="P15" s="366">
        <f t="shared" si="7"/>
        <v>0</v>
      </c>
      <c r="Q15" s="349" t="b">
        <f t="shared" si="8"/>
        <v>0</v>
      </c>
      <c r="R15" s="368">
        <f t="shared" si="9"/>
        <v>1</v>
      </c>
      <c r="S15" s="382" t="str">
        <f t="shared" si="10"/>
        <v/>
      </c>
    </row>
    <row r="16" spans="1:19">
      <c r="A16" s="37">
        <v>7</v>
      </c>
      <c r="B16" s="6"/>
      <c r="C16" s="6"/>
      <c r="D16" s="6"/>
      <c r="E16" s="217"/>
      <c r="F16" s="217"/>
      <c r="G16" s="217"/>
      <c r="H16" s="217"/>
      <c r="I16" s="382" t="str">
        <f t="shared" si="2"/>
        <v/>
      </c>
      <c r="J16" s="366">
        <f t="shared" si="3"/>
        <v>0</v>
      </c>
      <c r="K16" s="367">
        <f t="shared" si="4"/>
        <v>0</v>
      </c>
      <c r="L16" s="367">
        <f t="shared" si="11"/>
        <v>0</v>
      </c>
      <c r="M16" s="367">
        <f t="shared" si="12"/>
        <v>0</v>
      </c>
      <c r="N16" s="366">
        <f t="shared" si="5"/>
        <v>0</v>
      </c>
      <c r="O16" s="366">
        <f t="shared" si="6"/>
        <v>0</v>
      </c>
      <c r="P16" s="366">
        <f t="shared" si="7"/>
        <v>0</v>
      </c>
      <c r="Q16" s="349" t="b">
        <f t="shared" si="8"/>
        <v>0</v>
      </c>
      <c r="R16" s="368">
        <f t="shared" si="9"/>
        <v>1</v>
      </c>
      <c r="S16" s="382" t="str">
        <f t="shared" si="10"/>
        <v/>
      </c>
    </row>
    <row r="17" spans="1:19">
      <c r="A17" s="37">
        <v>8</v>
      </c>
      <c r="B17" s="6"/>
      <c r="C17" s="6"/>
      <c r="D17" s="6"/>
      <c r="E17" s="217"/>
      <c r="F17" s="217"/>
      <c r="G17" s="217"/>
      <c r="H17" s="217"/>
      <c r="I17" s="382" t="str">
        <f t="shared" si="2"/>
        <v/>
      </c>
      <c r="J17" s="366">
        <f t="shared" si="3"/>
        <v>0</v>
      </c>
      <c r="K17" s="367">
        <f t="shared" si="4"/>
        <v>0</v>
      </c>
      <c r="L17" s="367">
        <f t="shared" si="11"/>
        <v>0</v>
      </c>
      <c r="M17" s="367">
        <f t="shared" si="12"/>
        <v>0</v>
      </c>
      <c r="N17" s="366">
        <f t="shared" si="5"/>
        <v>0</v>
      </c>
      <c r="O17" s="366">
        <f t="shared" si="6"/>
        <v>0</v>
      </c>
      <c r="P17" s="366">
        <f t="shared" si="7"/>
        <v>0</v>
      </c>
      <c r="Q17" s="349" t="b">
        <f t="shared" si="8"/>
        <v>0</v>
      </c>
      <c r="R17" s="368">
        <f t="shared" si="9"/>
        <v>1</v>
      </c>
      <c r="S17" s="382" t="str">
        <f t="shared" si="10"/>
        <v/>
      </c>
    </row>
    <row r="18" spans="1:19">
      <c r="A18" s="37">
        <v>9</v>
      </c>
      <c r="B18" s="6"/>
      <c r="C18" s="6"/>
      <c r="D18" s="6"/>
      <c r="E18" s="217"/>
      <c r="F18" s="217"/>
      <c r="G18" s="217"/>
      <c r="H18" s="217"/>
      <c r="I18" s="382" t="str">
        <f t="shared" si="2"/>
        <v/>
      </c>
      <c r="J18" s="366">
        <f t="shared" si="3"/>
        <v>0</v>
      </c>
      <c r="K18" s="367">
        <f t="shared" si="4"/>
        <v>0</v>
      </c>
      <c r="L18" s="367">
        <f t="shared" si="11"/>
        <v>0</v>
      </c>
      <c r="M18" s="367">
        <f t="shared" si="12"/>
        <v>0</v>
      </c>
      <c r="N18" s="366">
        <f t="shared" si="5"/>
        <v>0</v>
      </c>
      <c r="O18" s="366">
        <f t="shared" si="6"/>
        <v>0</v>
      </c>
      <c r="P18" s="366">
        <f t="shared" si="7"/>
        <v>0</v>
      </c>
      <c r="Q18" s="349" t="b">
        <f t="shared" si="8"/>
        <v>0</v>
      </c>
      <c r="R18" s="368">
        <f t="shared" si="9"/>
        <v>1</v>
      </c>
      <c r="S18" s="382" t="str">
        <f t="shared" si="10"/>
        <v/>
      </c>
    </row>
    <row r="19" spans="1:19">
      <c r="A19" s="37">
        <v>10</v>
      </c>
      <c r="B19" s="6"/>
      <c r="C19" s="6"/>
      <c r="D19" s="6"/>
      <c r="E19" s="217"/>
      <c r="F19" s="217"/>
      <c r="G19" s="217"/>
      <c r="H19" s="217"/>
      <c r="I19" s="382" t="str">
        <f t="shared" si="2"/>
        <v/>
      </c>
      <c r="J19" s="366">
        <f t="shared" si="3"/>
        <v>0</v>
      </c>
      <c r="K19" s="367">
        <f t="shared" si="4"/>
        <v>0</v>
      </c>
      <c r="L19" s="367">
        <f t="shared" si="11"/>
        <v>0</v>
      </c>
      <c r="M19" s="367">
        <f t="shared" si="12"/>
        <v>0</v>
      </c>
      <c r="N19" s="366">
        <f t="shared" si="5"/>
        <v>0</v>
      </c>
      <c r="O19" s="366">
        <f t="shared" si="6"/>
        <v>0</v>
      </c>
      <c r="P19" s="366">
        <f t="shared" si="7"/>
        <v>0</v>
      </c>
      <c r="Q19" s="349" t="b">
        <f t="shared" si="8"/>
        <v>0</v>
      </c>
      <c r="R19" s="368">
        <f t="shared" si="9"/>
        <v>1</v>
      </c>
      <c r="S19" s="382" t="str">
        <f t="shared" si="10"/>
        <v/>
      </c>
    </row>
    <row r="20" spans="1:19">
      <c r="A20" s="37">
        <v>11</v>
      </c>
      <c r="B20" s="6"/>
      <c r="C20" s="6"/>
      <c r="D20" s="6"/>
      <c r="E20" s="217"/>
      <c r="F20" s="217"/>
      <c r="G20" s="217"/>
      <c r="H20" s="217"/>
      <c r="I20" s="382" t="str">
        <f t="shared" si="2"/>
        <v/>
      </c>
      <c r="J20" s="366">
        <f t="shared" si="3"/>
        <v>0</v>
      </c>
      <c r="K20" s="367">
        <f t="shared" si="4"/>
        <v>0</v>
      </c>
      <c r="L20" s="367">
        <f t="shared" si="11"/>
        <v>0</v>
      </c>
      <c r="M20" s="367">
        <f t="shared" si="12"/>
        <v>0</v>
      </c>
      <c r="N20" s="366">
        <f t="shared" si="5"/>
        <v>0</v>
      </c>
      <c r="O20" s="366">
        <f t="shared" si="6"/>
        <v>0</v>
      </c>
      <c r="P20" s="366">
        <f t="shared" si="7"/>
        <v>0</v>
      </c>
      <c r="Q20" s="349" t="b">
        <f t="shared" si="8"/>
        <v>0</v>
      </c>
      <c r="R20" s="368">
        <f t="shared" si="9"/>
        <v>1</v>
      </c>
      <c r="S20" s="382" t="str">
        <f t="shared" si="10"/>
        <v/>
      </c>
    </row>
    <row r="21" spans="1:19">
      <c r="A21" s="37">
        <v>12</v>
      </c>
      <c r="B21" s="6"/>
      <c r="C21" s="6"/>
      <c r="D21" s="6"/>
      <c r="E21" s="217"/>
      <c r="F21" s="217"/>
      <c r="G21" s="217"/>
      <c r="H21" s="217"/>
      <c r="I21" s="382" t="str">
        <f t="shared" si="2"/>
        <v/>
      </c>
      <c r="J21" s="366">
        <f t="shared" si="3"/>
        <v>0</v>
      </c>
      <c r="K21" s="367">
        <f t="shared" si="4"/>
        <v>0</v>
      </c>
      <c r="L21" s="367">
        <f t="shared" si="11"/>
        <v>0</v>
      </c>
      <c r="M21" s="367">
        <f t="shared" si="12"/>
        <v>0</v>
      </c>
      <c r="N21" s="366">
        <f t="shared" si="5"/>
        <v>0</v>
      </c>
      <c r="O21" s="366">
        <f t="shared" si="6"/>
        <v>0</v>
      </c>
      <c r="P21" s="366">
        <f t="shared" si="7"/>
        <v>0</v>
      </c>
      <c r="Q21" s="349" t="b">
        <f t="shared" si="8"/>
        <v>0</v>
      </c>
      <c r="R21" s="368">
        <f t="shared" si="9"/>
        <v>1</v>
      </c>
      <c r="S21" s="382" t="str">
        <f t="shared" si="10"/>
        <v/>
      </c>
    </row>
    <row r="22" spans="1:19">
      <c r="A22" s="37">
        <v>13</v>
      </c>
      <c r="B22" s="6"/>
      <c r="C22" s="6"/>
      <c r="D22" s="6"/>
      <c r="E22" s="217"/>
      <c r="F22" s="217"/>
      <c r="G22" s="217"/>
      <c r="H22" s="217"/>
      <c r="I22" s="382" t="str">
        <f t="shared" si="2"/>
        <v/>
      </c>
      <c r="J22" s="366">
        <f t="shared" si="3"/>
        <v>0</v>
      </c>
      <c r="K22" s="367">
        <f t="shared" si="4"/>
        <v>0</v>
      </c>
      <c r="L22" s="367">
        <f t="shared" si="11"/>
        <v>0</v>
      </c>
      <c r="M22" s="367">
        <f t="shared" si="12"/>
        <v>0</v>
      </c>
      <c r="N22" s="366">
        <f t="shared" si="5"/>
        <v>0</v>
      </c>
      <c r="O22" s="366">
        <f t="shared" si="6"/>
        <v>0</v>
      </c>
      <c r="P22" s="366">
        <f t="shared" si="7"/>
        <v>0</v>
      </c>
      <c r="Q22" s="349" t="b">
        <f t="shared" si="8"/>
        <v>0</v>
      </c>
      <c r="R22" s="368">
        <f t="shared" si="9"/>
        <v>1</v>
      </c>
      <c r="S22" s="382" t="str">
        <f t="shared" si="10"/>
        <v/>
      </c>
    </row>
    <row r="23" spans="1:19">
      <c r="A23" s="37">
        <v>14</v>
      </c>
      <c r="B23" s="6"/>
      <c r="C23" s="6"/>
      <c r="D23" s="6"/>
      <c r="E23" s="217"/>
      <c r="F23" s="217"/>
      <c r="G23" s="217"/>
      <c r="H23" s="217"/>
      <c r="I23" s="382" t="str">
        <f t="shared" si="2"/>
        <v/>
      </c>
      <c r="J23" s="366">
        <f t="shared" si="3"/>
        <v>0</v>
      </c>
      <c r="K23" s="367">
        <f t="shared" si="4"/>
        <v>0</v>
      </c>
      <c r="L23" s="367">
        <f t="shared" si="11"/>
        <v>0</v>
      </c>
      <c r="M23" s="367">
        <f t="shared" si="12"/>
        <v>0</v>
      </c>
      <c r="N23" s="366">
        <f t="shared" si="5"/>
        <v>0</v>
      </c>
      <c r="O23" s="366">
        <f t="shared" si="6"/>
        <v>0</v>
      </c>
      <c r="P23" s="366">
        <f t="shared" si="7"/>
        <v>0</v>
      </c>
      <c r="Q23" s="349" t="b">
        <f t="shared" si="8"/>
        <v>0</v>
      </c>
      <c r="R23" s="368">
        <f t="shared" si="9"/>
        <v>1</v>
      </c>
      <c r="S23" s="382" t="str">
        <f t="shared" si="10"/>
        <v/>
      </c>
    </row>
    <row r="24" spans="1:19">
      <c r="A24" s="37">
        <v>15</v>
      </c>
      <c r="B24" s="6"/>
      <c r="C24" s="6"/>
      <c r="D24" s="6"/>
      <c r="E24" s="217"/>
      <c r="F24" s="217"/>
      <c r="G24" s="217"/>
      <c r="H24" s="217"/>
      <c r="I24" s="382" t="str">
        <f t="shared" si="2"/>
        <v/>
      </c>
      <c r="J24" s="366">
        <f t="shared" si="3"/>
        <v>0</v>
      </c>
      <c r="K24" s="367">
        <f t="shared" si="4"/>
        <v>0</v>
      </c>
      <c r="L24" s="367">
        <f t="shared" si="11"/>
        <v>0</v>
      </c>
      <c r="M24" s="367">
        <f t="shared" si="12"/>
        <v>0</v>
      </c>
      <c r="N24" s="366">
        <f t="shared" si="5"/>
        <v>0</v>
      </c>
      <c r="O24" s="366">
        <f t="shared" si="6"/>
        <v>0</v>
      </c>
      <c r="P24" s="366">
        <f t="shared" si="7"/>
        <v>0</v>
      </c>
      <c r="Q24" s="349" t="b">
        <f t="shared" si="8"/>
        <v>0</v>
      </c>
      <c r="R24" s="368">
        <f t="shared" si="9"/>
        <v>1</v>
      </c>
      <c r="S24" s="382" t="str">
        <f t="shared" si="10"/>
        <v/>
      </c>
    </row>
    <row r="25" spans="1:19">
      <c r="A25" s="37">
        <v>16</v>
      </c>
      <c r="B25" s="6"/>
      <c r="C25" s="6"/>
      <c r="D25" s="6"/>
      <c r="E25" s="217"/>
      <c r="F25" s="217"/>
      <c r="G25" s="217"/>
      <c r="H25" s="217"/>
      <c r="I25" s="382" t="str">
        <f t="shared" si="2"/>
        <v/>
      </c>
      <c r="J25" s="366">
        <f t="shared" si="3"/>
        <v>0</v>
      </c>
      <c r="K25" s="367">
        <f t="shared" si="4"/>
        <v>0</v>
      </c>
      <c r="L25" s="367">
        <f t="shared" si="11"/>
        <v>0</v>
      </c>
      <c r="M25" s="367">
        <f t="shared" si="12"/>
        <v>0</v>
      </c>
      <c r="N25" s="366">
        <f t="shared" si="5"/>
        <v>0</v>
      </c>
      <c r="O25" s="366">
        <f t="shared" si="6"/>
        <v>0</v>
      </c>
      <c r="P25" s="366">
        <f t="shared" si="7"/>
        <v>0</v>
      </c>
      <c r="Q25" s="349" t="b">
        <f t="shared" si="8"/>
        <v>0</v>
      </c>
      <c r="R25" s="368">
        <f t="shared" si="9"/>
        <v>1</v>
      </c>
      <c r="S25" s="382" t="str">
        <f t="shared" si="10"/>
        <v/>
      </c>
    </row>
    <row r="26" spans="1:19">
      <c r="A26" s="37">
        <v>17</v>
      </c>
      <c r="B26" s="6"/>
      <c r="C26" s="6"/>
      <c r="D26" s="6"/>
      <c r="E26" s="217"/>
      <c r="F26" s="217"/>
      <c r="G26" s="217"/>
      <c r="H26" s="217"/>
      <c r="I26" s="382" t="str">
        <f t="shared" si="2"/>
        <v/>
      </c>
      <c r="J26" s="366">
        <f t="shared" si="3"/>
        <v>0</v>
      </c>
      <c r="K26" s="367">
        <f t="shared" si="4"/>
        <v>0</v>
      </c>
      <c r="L26" s="367">
        <f t="shared" si="11"/>
        <v>0</v>
      </c>
      <c r="M26" s="367">
        <f t="shared" si="12"/>
        <v>0</v>
      </c>
      <c r="N26" s="366">
        <f t="shared" si="5"/>
        <v>0</v>
      </c>
      <c r="O26" s="366">
        <f t="shared" si="6"/>
        <v>0</v>
      </c>
      <c r="P26" s="366">
        <f t="shared" si="7"/>
        <v>0</v>
      </c>
      <c r="Q26" s="349" t="b">
        <f t="shared" si="8"/>
        <v>0</v>
      </c>
      <c r="R26" s="368">
        <f t="shared" si="9"/>
        <v>1</v>
      </c>
      <c r="S26" s="382" t="str">
        <f t="shared" si="10"/>
        <v/>
      </c>
    </row>
    <row r="27" spans="1:19">
      <c r="A27" s="37">
        <v>18</v>
      </c>
      <c r="B27" s="6"/>
      <c r="C27" s="6"/>
      <c r="D27" s="6"/>
      <c r="E27" s="217"/>
      <c r="F27" s="217"/>
      <c r="G27" s="217"/>
      <c r="H27" s="217"/>
      <c r="I27" s="382" t="str">
        <f t="shared" si="2"/>
        <v/>
      </c>
      <c r="J27" s="366">
        <f t="shared" si="3"/>
        <v>0</v>
      </c>
      <c r="K27" s="367">
        <f t="shared" si="4"/>
        <v>0</v>
      </c>
      <c r="L27" s="367">
        <f t="shared" si="11"/>
        <v>0</v>
      </c>
      <c r="M27" s="367">
        <f t="shared" si="12"/>
        <v>0</v>
      </c>
      <c r="N27" s="366">
        <f t="shared" si="5"/>
        <v>0</v>
      </c>
      <c r="O27" s="366">
        <f t="shared" si="6"/>
        <v>0</v>
      </c>
      <c r="P27" s="366">
        <f t="shared" si="7"/>
        <v>0</v>
      </c>
      <c r="Q27" s="349" t="b">
        <f t="shared" si="8"/>
        <v>0</v>
      </c>
      <c r="R27" s="368">
        <f t="shared" si="9"/>
        <v>1</v>
      </c>
      <c r="S27" s="382" t="str">
        <f t="shared" si="10"/>
        <v/>
      </c>
    </row>
    <row r="28" spans="1:19">
      <c r="A28" s="37">
        <v>19</v>
      </c>
      <c r="B28" s="6"/>
      <c r="C28" s="6"/>
      <c r="D28" s="6"/>
      <c r="E28" s="217"/>
      <c r="F28" s="217"/>
      <c r="G28" s="217"/>
      <c r="H28" s="217"/>
      <c r="I28" s="382" t="str">
        <f t="shared" si="2"/>
        <v/>
      </c>
      <c r="J28" s="366">
        <f t="shared" si="3"/>
        <v>0</v>
      </c>
      <c r="K28" s="367">
        <f t="shared" si="4"/>
        <v>0</v>
      </c>
      <c r="L28" s="367">
        <f t="shared" si="11"/>
        <v>0</v>
      </c>
      <c r="M28" s="367">
        <f t="shared" si="12"/>
        <v>0</v>
      </c>
      <c r="N28" s="366">
        <f t="shared" si="5"/>
        <v>0</v>
      </c>
      <c r="O28" s="366">
        <f t="shared" si="6"/>
        <v>0</v>
      </c>
      <c r="P28" s="366">
        <f t="shared" si="7"/>
        <v>0</v>
      </c>
      <c r="Q28" s="349" t="b">
        <f t="shared" si="8"/>
        <v>0</v>
      </c>
      <c r="R28" s="368">
        <f t="shared" si="9"/>
        <v>1</v>
      </c>
      <c r="S28" s="382" t="str">
        <f t="shared" si="10"/>
        <v/>
      </c>
    </row>
    <row r="29" spans="1:19">
      <c r="A29" s="37">
        <v>20</v>
      </c>
      <c r="B29" s="6"/>
      <c r="C29" s="6"/>
      <c r="D29" s="6"/>
      <c r="E29" s="217"/>
      <c r="F29" s="217"/>
      <c r="G29" s="217"/>
      <c r="H29" s="217"/>
      <c r="I29" s="382" t="str">
        <f t="shared" si="2"/>
        <v/>
      </c>
      <c r="J29" s="366">
        <f t="shared" si="3"/>
        <v>0</v>
      </c>
      <c r="K29" s="367">
        <f t="shared" si="4"/>
        <v>0</v>
      </c>
      <c r="L29" s="367">
        <f t="shared" si="11"/>
        <v>0</v>
      </c>
      <c r="M29" s="367">
        <f t="shared" si="12"/>
        <v>0</v>
      </c>
      <c r="N29" s="366">
        <f t="shared" si="5"/>
        <v>0</v>
      </c>
      <c r="O29" s="366">
        <f t="shared" si="6"/>
        <v>0</v>
      </c>
      <c r="P29" s="366">
        <f t="shared" si="7"/>
        <v>0</v>
      </c>
      <c r="Q29" s="349" t="b">
        <f t="shared" si="8"/>
        <v>0</v>
      </c>
      <c r="R29" s="368">
        <f t="shared" si="9"/>
        <v>1</v>
      </c>
      <c r="S29" s="382" t="str">
        <f t="shared" si="10"/>
        <v/>
      </c>
    </row>
    <row r="30" spans="1:19">
      <c r="A30" s="37">
        <v>21</v>
      </c>
      <c r="B30" s="6"/>
      <c r="C30" s="6"/>
      <c r="D30" s="6"/>
      <c r="E30" s="217"/>
      <c r="F30" s="217"/>
      <c r="G30" s="217"/>
      <c r="H30" s="217"/>
      <c r="I30" s="382" t="str">
        <f t="shared" si="2"/>
        <v/>
      </c>
      <c r="J30" s="366">
        <f t="shared" si="3"/>
        <v>0</v>
      </c>
      <c r="K30" s="367">
        <f t="shared" si="4"/>
        <v>0</v>
      </c>
      <c r="L30" s="367">
        <f t="shared" si="11"/>
        <v>0</v>
      </c>
      <c r="M30" s="367">
        <f t="shared" si="12"/>
        <v>0</v>
      </c>
      <c r="N30" s="366">
        <f t="shared" si="5"/>
        <v>0</v>
      </c>
      <c r="O30" s="366">
        <f t="shared" si="6"/>
        <v>0</v>
      </c>
      <c r="P30" s="366">
        <f t="shared" si="7"/>
        <v>0</v>
      </c>
      <c r="Q30" s="349" t="b">
        <f t="shared" si="8"/>
        <v>0</v>
      </c>
      <c r="R30" s="368">
        <f t="shared" si="9"/>
        <v>1</v>
      </c>
      <c r="S30" s="382" t="str">
        <f t="shared" si="10"/>
        <v/>
      </c>
    </row>
    <row r="31" spans="1:19">
      <c r="A31" s="37">
        <v>22</v>
      </c>
      <c r="B31" s="6"/>
      <c r="C31" s="6"/>
      <c r="D31" s="6"/>
      <c r="E31" s="217"/>
      <c r="F31" s="217"/>
      <c r="G31" s="217"/>
      <c r="H31" s="217"/>
      <c r="I31" s="382" t="str">
        <f t="shared" si="2"/>
        <v/>
      </c>
      <c r="J31" s="366">
        <f t="shared" si="3"/>
        <v>0</v>
      </c>
      <c r="K31" s="367">
        <f t="shared" si="4"/>
        <v>0</v>
      </c>
      <c r="L31" s="367">
        <f t="shared" si="11"/>
        <v>0</v>
      </c>
      <c r="M31" s="367">
        <f t="shared" si="12"/>
        <v>0</v>
      </c>
      <c r="N31" s="366">
        <f t="shared" si="5"/>
        <v>0</v>
      </c>
      <c r="O31" s="366">
        <f t="shared" si="6"/>
        <v>0</v>
      </c>
      <c r="P31" s="366">
        <f t="shared" si="7"/>
        <v>0</v>
      </c>
      <c r="Q31" s="349" t="b">
        <f t="shared" si="8"/>
        <v>0</v>
      </c>
      <c r="R31" s="368">
        <f t="shared" si="9"/>
        <v>1</v>
      </c>
      <c r="S31" s="382" t="str">
        <f t="shared" si="10"/>
        <v/>
      </c>
    </row>
    <row r="32" spans="1:19">
      <c r="A32" s="37">
        <v>23</v>
      </c>
      <c r="B32" s="6"/>
      <c r="C32" s="6"/>
      <c r="D32" s="6"/>
      <c r="E32" s="217"/>
      <c r="F32" s="217"/>
      <c r="G32" s="217"/>
      <c r="H32" s="217"/>
      <c r="I32" s="382" t="str">
        <f t="shared" si="2"/>
        <v/>
      </c>
      <c r="J32" s="366">
        <f t="shared" si="3"/>
        <v>0</v>
      </c>
      <c r="K32" s="367">
        <f t="shared" si="4"/>
        <v>0</v>
      </c>
      <c r="L32" s="367">
        <f t="shared" si="11"/>
        <v>0</v>
      </c>
      <c r="M32" s="367">
        <f t="shared" si="12"/>
        <v>0</v>
      </c>
      <c r="N32" s="366">
        <f t="shared" si="5"/>
        <v>0</v>
      </c>
      <c r="O32" s="366">
        <f t="shared" si="6"/>
        <v>0</v>
      </c>
      <c r="P32" s="366">
        <f t="shared" si="7"/>
        <v>0</v>
      </c>
      <c r="Q32" s="349" t="b">
        <f t="shared" si="8"/>
        <v>0</v>
      </c>
      <c r="R32" s="368">
        <f t="shared" si="9"/>
        <v>1</v>
      </c>
      <c r="S32" s="382" t="str">
        <f t="shared" si="10"/>
        <v/>
      </c>
    </row>
    <row r="33" spans="1:19">
      <c r="A33" s="37">
        <v>24</v>
      </c>
      <c r="B33" s="6"/>
      <c r="C33" s="6"/>
      <c r="D33" s="6"/>
      <c r="E33" s="217"/>
      <c r="F33" s="217"/>
      <c r="G33" s="217"/>
      <c r="H33" s="217"/>
      <c r="I33" s="382" t="str">
        <f t="shared" si="2"/>
        <v/>
      </c>
      <c r="J33" s="366">
        <f t="shared" si="3"/>
        <v>0</v>
      </c>
      <c r="K33" s="367">
        <f t="shared" si="4"/>
        <v>0</v>
      </c>
      <c r="L33" s="367">
        <f t="shared" si="11"/>
        <v>0</v>
      </c>
      <c r="M33" s="367">
        <f t="shared" si="12"/>
        <v>0</v>
      </c>
      <c r="N33" s="366">
        <f t="shared" si="5"/>
        <v>0</v>
      </c>
      <c r="O33" s="366">
        <f t="shared" si="6"/>
        <v>0</v>
      </c>
      <c r="P33" s="366">
        <f t="shared" si="7"/>
        <v>0</v>
      </c>
      <c r="Q33" s="349" t="b">
        <f t="shared" si="8"/>
        <v>0</v>
      </c>
      <c r="R33" s="368">
        <f t="shared" si="9"/>
        <v>1</v>
      </c>
      <c r="S33" s="382" t="str">
        <f t="shared" si="10"/>
        <v/>
      </c>
    </row>
    <row r="34" spans="1:19">
      <c r="A34" s="37">
        <v>25</v>
      </c>
      <c r="B34" s="6"/>
      <c r="C34" s="6"/>
      <c r="D34" s="6"/>
      <c r="E34" s="217"/>
      <c r="F34" s="217"/>
      <c r="G34" s="217"/>
      <c r="H34" s="217"/>
      <c r="I34" s="382" t="str">
        <f t="shared" si="2"/>
        <v/>
      </c>
      <c r="J34" s="366">
        <f t="shared" si="3"/>
        <v>0</v>
      </c>
      <c r="K34" s="367">
        <f t="shared" si="4"/>
        <v>0</v>
      </c>
      <c r="L34" s="367">
        <f t="shared" si="11"/>
        <v>0</v>
      </c>
      <c r="M34" s="367">
        <f t="shared" si="12"/>
        <v>0</v>
      </c>
      <c r="N34" s="366">
        <f t="shared" si="5"/>
        <v>0</v>
      </c>
      <c r="O34" s="366">
        <f t="shared" si="6"/>
        <v>0</v>
      </c>
      <c r="P34" s="366">
        <f t="shared" si="7"/>
        <v>0</v>
      </c>
      <c r="Q34" s="349" t="b">
        <f t="shared" si="8"/>
        <v>0</v>
      </c>
      <c r="R34" s="368">
        <f t="shared" si="9"/>
        <v>1</v>
      </c>
      <c r="S34" s="382" t="str">
        <f t="shared" si="10"/>
        <v/>
      </c>
    </row>
    <row r="35" spans="1:19">
      <c r="A35" s="37">
        <v>26</v>
      </c>
      <c r="B35" s="6"/>
      <c r="C35" s="6"/>
      <c r="D35" s="6"/>
      <c r="E35" s="217"/>
      <c r="F35" s="217"/>
      <c r="G35" s="217"/>
      <c r="H35" s="217"/>
      <c r="I35" s="382" t="str">
        <f t="shared" si="2"/>
        <v/>
      </c>
      <c r="J35" s="366">
        <f t="shared" si="3"/>
        <v>0</v>
      </c>
      <c r="K35" s="367">
        <f t="shared" si="4"/>
        <v>0</v>
      </c>
      <c r="L35" s="367">
        <f t="shared" si="11"/>
        <v>0</v>
      </c>
      <c r="M35" s="367">
        <f t="shared" si="12"/>
        <v>0</v>
      </c>
      <c r="N35" s="366">
        <f t="shared" si="5"/>
        <v>0</v>
      </c>
      <c r="O35" s="366">
        <f t="shared" si="6"/>
        <v>0</v>
      </c>
      <c r="P35" s="366">
        <f t="shared" si="7"/>
        <v>0</v>
      </c>
      <c r="Q35" s="349" t="b">
        <f t="shared" si="8"/>
        <v>0</v>
      </c>
      <c r="R35" s="368">
        <f t="shared" si="9"/>
        <v>1</v>
      </c>
      <c r="S35" s="382" t="str">
        <f t="shared" si="10"/>
        <v/>
      </c>
    </row>
    <row r="36" spans="1:19">
      <c r="A36" s="37">
        <v>27</v>
      </c>
      <c r="B36" s="6"/>
      <c r="C36" s="6"/>
      <c r="D36" s="6"/>
      <c r="E36" s="217"/>
      <c r="F36" s="217"/>
      <c r="G36" s="217"/>
      <c r="H36" s="217"/>
      <c r="I36" s="382" t="str">
        <f t="shared" si="2"/>
        <v/>
      </c>
      <c r="J36" s="366">
        <f t="shared" si="3"/>
        <v>0</v>
      </c>
      <c r="K36" s="367">
        <f t="shared" si="4"/>
        <v>0</v>
      </c>
      <c r="L36" s="367">
        <f t="shared" si="11"/>
        <v>0</v>
      </c>
      <c r="M36" s="367">
        <f t="shared" si="12"/>
        <v>0</v>
      </c>
      <c r="N36" s="366">
        <f t="shared" si="5"/>
        <v>0</v>
      </c>
      <c r="O36" s="366">
        <f t="shared" si="6"/>
        <v>0</v>
      </c>
      <c r="P36" s="366">
        <f t="shared" si="7"/>
        <v>0</v>
      </c>
      <c r="Q36" s="349" t="b">
        <f t="shared" si="8"/>
        <v>0</v>
      </c>
      <c r="R36" s="368">
        <f t="shared" si="9"/>
        <v>1</v>
      </c>
      <c r="S36" s="382" t="str">
        <f t="shared" si="10"/>
        <v/>
      </c>
    </row>
    <row r="37" spans="1:19">
      <c r="A37" s="37">
        <v>28</v>
      </c>
      <c r="B37" s="6"/>
      <c r="C37" s="6"/>
      <c r="D37" s="6"/>
      <c r="E37" s="217"/>
      <c r="F37" s="217"/>
      <c r="G37" s="217"/>
      <c r="H37" s="217"/>
      <c r="I37" s="382" t="str">
        <f t="shared" si="2"/>
        <v/>
      </c>
      <c r="J37" s="366">
        <f t="shared" si="3"/>
        <v>0</v>
      </c>
      <c r="K37" s="367">
        <f t="shared" si="4"/>
        <v>0</v>
      </c>
      <c r="L37" s="367">
        <f t="shared" si="11"/>
        <v>0</v>
      </c>
      <c r="M37" s="367">
        <f t="shared" si="12"/>
        <v>0</v>
      </c>
      <c r="N37" s="366">
        <f t="shared" si="5"/>
        <v>0</v>
      </c>
      <c r="O37" s="366">
        <f t="shared" si="6"/>
        <v>0</v>
      </c>
      <c r="P37" s="366">
        <f t="shared" si="7"/>
        <v>0</v>
      </c>
      <c r="Q37" s="349" t="b">
        <f t="shared" si="8"/>
        <v>0</v>
      </c>
      <c r="R37" s="368">
        <f t="shared" si="9"/>
        <v>1</v>
      </c>
      <c r="S37" s="382" t="str">
        <f t="shared" si="10"/>
        <v/>
      </c>
    </row>
    <row r="38" spans="1:19">
      <c r="A38" s="37">
        <v>29</v>
      </c>
      <c r="B38" s="6"/>
      <c r="C38" s="6"/>
      <c r="D38" s="6"/>
      <c r="E38" s="217"/>
      <c r="F38" s="217"/>
      <c r="G38" s="217"/>
      <c r="H38" s="217"/>
      <c r="I38" s="382" t="str">
        <f t="shared" si="2"/>
        <v/>
      </c>
      <c r="J38" s="366">
        <f t="shared" si="3"/>
        <v>0</v>
      </c>
      <c r="K38" s="367">
        <f t="shared" si="4"/>
        <v>0</v>
      </c>
      <c r="L38" s="367">
        <f t="shared" si="11"/>
        <v>0</v>
      </c>
      <c r="M38" s="367">
        <f t="shared" si="12"/>
        <v>0</v>
      </c>
      <c r="N38" s="366">
        <f t="shared" si="5"/>
        <v>0</v>
      </c>
      <c r="O38" s="366">
        <f t="shared" si="6"/>
        <v>0</v>
      </c>
      <c r="P38" s="366">
        <f t="shared" si="7"/>
        <v>0</v>
      </c>
      <c r="Q38" s="349" t="b">
        <f t="shared" si="8"/>
        <v>0</v>
      </c>
      <c r="R38" s="368">
        <f t="shared" si="9"/>
        <v>1</v>
      </c>
      <c r="S38" s="382" t="str">
        <f t="shared" si="10"/>
        <v/>
      </c>
    </row>
    <row r="39" spans="1:19">
      <c r="A39" s="37">
        <v>30</v>
      </c>
      <c r="B39" s="6"/>
      <c r="C39" s="6"/>
      <c r="D39" s="6"/>
      <c r="E39" s="217"/>
      <c r="F39" s="217"/>
      <c r="G39" s="217"/>
      <c r="H39" s="217"/>
      <c r="I39" s="382" t="str">
        <f t="shared" si="2"/>
        <v/>
      </c>
      <c r="J39" s="366">
        <f t="shared" si="3"/>
        <v>0</v>
      </c>
      <c r="K39" s="367">
        <f t="shared" si="4"/>
        <v>0</v>
      </c>
      <c r="L39" s="367">
        <f t="shared" si="11"/>
        <v>0</v>
      </c>
      <c r="M39" s="367">
        <f t="shared" si="12"/>
        <v>0</v>
      </c>
      <c r="N39" s="366">
        <f t="shared" si="5"/>
        <v>0</v>
      </c>
      <c r="O39" s="366">
        <f t="shared" si="6"/>
        <v>0</v>
      </c>
      <c r="P39" s="366">
        <f t="shared" si="7"/>
        <v>0</v>
      </c>
      <c r="Q39" s="349" t="b">
        <f t="shared" si="8"/>
        <v>0</v>
      </c>
      <c r="R39" s="368">
        <f t="shared" si="9"/>
        <v>1</v>
      </c>
      <c r="S39" s="382" t="str">
        <f t="shared" si="10"/>
        <v/>
      </c>
    </row>
    <row r="40" spans="1:19">
      <c r="A40" s="37">
        <v>31</v>
      </c>
      <c r="B40" s="6"/>
      <c r="C40" s="6"/>
      <c r="D40" s="6"/>
      <c r="E40" s="217"/>
      <c r="F40" s="217"/>
      <c r="G40" s="217"/>
      <c r="H40" s="217"/>
      <c r="I40" s="382" t="str">
        <f t="shared" si="2"/>
        <v/>
      </c>
      <c r="J40" s="366">
        <f t="shared" si="3"/>
        <v>0</v>
      </c>
      <c r="K40" s="367">
        <f t="shared" si="4"/>
        <v>0</v>
      </c>
      <c r="L40" s="367">
        <f t="shared" si="11"/>
        <v>0</v>
      </c>
      <c r="M40" s="367">
        <f t="shared" si="12"/>
        <v>0</v>
      </c>
      <c r="N40" s="366">
        <f t="shared" si="5"/>
        <v>0</v>
      </c>
      <c r="O40" s="366">
        <f t="shared" si="6"/>
        <v>0</v>
      </c>
      <c r="P40" s="366">
        <f t="shared" si="7"/>
        <v>0</v>
      </c>
      <c r="Q40" s="349" t="b">
        <f t="shared" si="8"/>
        <v>0</v>
      </c>
      <c r="R40" s="368">
        <f t="shared" si="9"/>
        <v>1</v>
      </c>
      <c r="S40" s="382" t="str">
        <f t="shared" si="10"/>
        <v/>
      </c>
    </row>
    <row r="41" spans="1:19">
      <c r="A41" s="37">
        <v>32</v>
      </c>
      <c r="B41" s="6"/>
      <c r="C41" s="6"/>
      <c r="D41" s="6"/>
      <c r="E41" s="217"/>
      <c r="F41" s="217"/>
      <c r="G41" s="217"/>
      <c r="H41" s="217"/>
      <c r="I41" s="382" t="str">
        <f t="shared" si="2"/>
        <v/>
      </c>
      <c r="J41" s="366">
        <f t="shared" si="3"/>
        <v>0</v>
      </c>
      <c r="K41" s="367">
        <f t="shared" si="4"/>
        <v>0</v>
      </c>
      <c r="L41" s="367">
        <f t="shared" si="11"/>
        <v>0</v>
      </c>
      <c r="M41" s="367">
        <f t="shared" si="12"/>
        <v>0</v>
      </c>
      <c r="N41" s="366">
        <f t="shared" si="5"/>
        <v>0</v>
      </c>
      <c r="O41" s="366">
        <f t="shared" si="6"/>
        <v>0</v>
      </c>
      <c r="P41" s="366">
        <f t="shared" si="7"/>
        <v>0</v>
      </c>
      <c r="Q41" s="349" t="b">
        <f t="shared" si="8"/>
        <v>0</v>
      </c>
      <c r="R41" s="368">
        <f t="shared" si="9"/>
        <v>1</v>
      </c>
      <c r="S41" s="382" t="str">
        <f t="shared" si="10"/>
        <v/>
      </c>
    </row>
    <row r="42" spans="1:19">
      <c r="A42" s="37">
        <v>33</v>
      </c>
      <c r="B42" s="6"/>
      <c r="C42" s="6"/>
      <c r="D42" s="6"/>
      <c r="E42" s="217"/>
      <c r="F42" s="217"/>
      <c r="G42" s="217"/>
      <c r="H42" s="217"/>
      <c r="I42" s="382" t="str">
        <f t="shared" si="2"/>
        <v/>
      </c>
      <c r="J42" s="366">
        <f t="shared" si="3"/>
        <v>0</v>
      </c>
      <c r="K42" s="367">
        <f t="shared" si="4"/>
        <v>0</v>
      </c>
      <c r="L42" s="367">
        <f t="shared" si="11"/>
        <v>0</v>
      </c>
      <c r="M42" s="367">
        <f t="shared" si="12"/>
        <v>0</v>
      </c>
      <c r="N42" s="366">
        <f t="shared" si="5"/>
        <v>0</v>
      </c>
      <c r="O42" s="366">
        <f t="shared" si="6"/>
        <v>0</v>
      </c>
      <c r="P42" s="366">
        <f t="shared" si="7"/>
        <v>0</v>
      </c>
      <c r="Q42" s="349" t="b">
        <f t="shared" ref="Q42:Q73" si="13">IF(nume_candidat="",FALSE,ISNUMBER(SEARCH(nume_candidat,$B42)))</f>
        <v>0</v>
      </c>
      <c r="R42" s="368">
        <f t="shared" si="9"/>
        <v>1</v>
      </c>
      <c r="S42" s="382" t="str">
        <f t="shared" si="10"/>
        <v/>
      </c>
    </row>
    <row r="43" spans="1:19">
      <c r="A43" s="37">
        <v>34</v>
      </c>
      <c r="B43" s="6"/>
      <c r="C43" s="6"/>
      <c r="D43" s="6"/>
      <c r="E43" s="217"/>
      <c r="F43" s="217"/>
      <c r="G43" s="217"/>
      <c r="H43" s="217"/>
      <c r="I43" s="382" t="str">
        <f t="shared" si="2"/>
        <v/>
      </c>
      <c r="J43" s="366">
        <f t="shared" si="3"/>
        <v>0</v>
      </c>
      <c r="K43" s="367">
        <f t="shared" si="4"/>
        <v>0</v>
      </c>
      <c r="L43" s="367">
        <f t="shared" si="11"/>
        <v>0</v>
      </c>
      <c r="M43" s="367">
        <f t="shared" si="12"/>
        <v>0</v>
      </c>
      <c r="N43" s="366">
        <f t="shared" si="5"/>
        <v>0</v>
      </c>
      <c r="O43" s="366">
        <f t="shared" si="6"/>
        <v>0</v>
      </c>
      <c r="P43" s="366">
        <f t="shared" si="7"/>
        <v>0</v>
      </c>
      <c r="Q43" s="349" t="b">
        <f t="shared" si="13"/>
        <v>0</v>
      </c>
      <c r="R43" s="368">
        <f t="shared" si="9"/>
        <v>1</v>
      </c>
      <c r="S43" s="382" t="str">
        <f t="shared" si="10"/>
        <v/>
      </c>
    </row>
    <row r="44" spans="1:19">
      <c r="A44" s="37">
        <v>35</v>
      </c>
      <c r="B44" s="6"/>
      <c r="C44" s="6"/>
      <c r="D44" s="6"/>
      <c r="E44" s="217"/>
      <c r="F44" s="217"/>
      <c r="G44" s="217"/>
      <c r="H44" s="217"/>
      <c r="I44" s="382" t="str">
        <f t="shared" si="2"/>
        <v/>
      </c>
      <c r="J44" s="366">
        <f t="shared" si="3"/>
        <v>0</v>
      </c>
      <c r="K44" s="367">
        <f t="shared" si="4"/>
        <v>0</v>
      </c>
      <c r="L44" s="367">
        <f t="shared" si="11"/>
        <v>0</v>
      </c>
      <c r="M44" s="367">
        <f t="shared" si="12"/>
        <v>0</v>
      </c>
      <c r="N44" s="366">
        <f t="shared" si="5"/>
        <v>0</v>
      </c>
      <c r="O44" s="366">
        <f t="shared" si="6"/>
        <v>0</v>
      </c>
      <c r="P44" s="366">
        <f t="shared" si="7"/>
        <v>0</v>
      </c>
      <c r="Q44" s="349" t="b">
        <f t="shared" si="13"/>
        <v>0</v>
      </c>
      <c r="R44" s="368">
        <f t="shared" si="9"/>
        <v>1</v>
      </c>
      <c r="S44" s="382" t="str">
        <f t="shared" si="10"/>
        <v/>
      </c>
    </row>
    <row r="45" spans="1:19">
      <c r="A45" s="37">
        <v>36</v>
      </c>
      <c r="B45" s="6"/>
      <c r="C45" s="6"/>
      <c r="D45" s="6"/>
      <c r="E45" s="217"/>
      <c r="F45" s="217"/>
      <c r="G45" s="217"/>
      <c r="H45" s="217"/>
      <c r="I45" s="382" t="str">
        <f t="shared" si="2"/>
        <v/>
      </c>
      <c r="J45" s="366">
        <f t="shared" si="3"/>
        <v>0</v>
      </c>
      <c r="K45" s="367">
        <f t="shared" si="4"/>
        <v>0</v>
      </c>
      <c r="L45" s="367">
        <f t="shared" si="11"/>
        <v>0</v>
      </c>
      <c r="M45" s="367">
        <f t="shared" si="12"/>
        <v>0</v>
      </c>
      <c r="N45" s="366">
        <f t="shared" si="5"/>
        <v>0</v>
      </c>
      <c r="O45" s="366">
        <f t="shared" si="6"/>
        <v>0</v>
      </c>
      <c r="P45" s="366">
        <f t="shared" si="7"/>
        <v>0</v>
      </c>
      <c r="Q45" s="349" t="b">
        <f t="shared" si="13"/>
        <v>0</v>
      </c>
      <c r="R45" s="368">
        <f t="shared" si="9"/>
        <v>1</v>
      </c>
      <c r="S45" s="382" t="str">
        <f t="shared" si="10"/>
        <v/>
      </c>
    </row>
    <row r="46" spans="1:19">
      <c r="A46" s="37">
        <v>37</v>
      </c>
      <c r="B46" s="6"/>
      <c r="C46" s="6"/>
      <c r="D46" s="6"/>
      <c r="E46" s="217"/>
      <c r="F46" s="217"/>
      <c r="G46" s="217"/>
      <c r="H46" s="217"/>
      <c r="I46" s="382" t="str">
        <f t="shared" si="2"/>
        <v/>
      </c>
      <c r="J46" s="366">
        <f t="shared" si="3"/>
        <v>0</v>
      </c>
      <c r="K46" s="367">
        <f t="shared" si="4"/>
        <v>0</v>
      </c>
      <c r="L46" s="367">
        <f t="shared" si="11"/>
        <v>0</v>
      </c>
      <c r="M46" s="367">
        <f t="shared" si="12"/>
        <v>0</v>
      </c>
      <c r="N46" s="366">
        <f t="shared" si="5"/>
        <v>0</v>
      </c>
      <c r="O46" s="366">
        <f t="shared" si="6"/>
        <v>0</v>
      </c>
      <c r="P46" s="366">
        <f t="shared" si="7"/>
        <v>0</v>
      </c>
      <c r="Q46" s="349" t="b">
        <f t="shared" si="13"/>
        <v>0</v>
      </c>
      <c r="R46" s="368">
        <f t="shared" si="9"/>
        <v>1</v>
      </c>
      <c r="S46" s="382" t="str">
        <f t="shared" si="10"/>
        <v/>
      </c>
    </row>
    <row r="47" spans="1:19">
      <c r="A47" s="37">
        <v>38</v>
      </c>
      <c r="B47" s="6"/>
      <c r="C47" s="6"/>
      <c r="D47" s="6"/>
      <c r="E47" s="217"/>
      <c r="F47" s="217"/>
      <c r="G47" s="217"/>
      <c r="H47" s="217"/>
      <c r="I47" s="382" t="str">
        <f t="shared" si="2"/>
        <v/>
      </c>
      <c r="J47" s="366">
        <f t="shared" si="3"/>
        <v>0</v>
      </c>
      <c r="K47" s="367">
        <f t="shared" si="4"/>
        <v>0</v>
      </c>
      <c r="L47" s="367">
        <f t="shared" si="11"/>
        <v>0</v>
      </c>
      <c r="M47" s="367">
        <f t="shared" si="12"/>
        <v>0</v>
      </c>
      <c r="N47" s="366">
        <f t="shared" si="5"/>
        <v>0</v>
      </c>
      <c r="O47" s="366">
        <f t="shared" si="6"/>
        <v>0</v>
      </c>
      <c r="P47" s="366">
        <f t="shared" si="7"/>
        <v>0</v>
      </c>
      <c r="Q47" s="349" t="b">
        <f t="shared" si="13"/>
        <v>0</v>
      </c>
      <c r="R47" s="368">
        <f t="shared" si="9"/>
        <v>1</v>
      </c>
      <c r="S47" s="382" t="str">
        <f t="shared" si="10"/>
        <v/>
      </c>
    </row>
    <row r="48" spans="1:19">
      <c r="A48" s="37">
        <v>39</v>
      </c>
      <c r="B48" s="6"/>
      <c r="C48" s="6"/>
      <c r="D48" s="6"/>
      <c r="E48" s="217"/>
      <c r="F48" s="217"/>
      <c r="G48" s="217"/>
      <c r="H48" s="217"/>
      <c r="I48" s="382" t="str">
        <f t="shared" si="2"/>
        <v/>
      </c>
      <c r="J48" s="366">
        <f t="shared" si="3"/>
        <v>0</v>
      </c>
      <c r="K48" s="367">
        <f t="shared" si="4"/>
        <v>0</v>
      </c>
      <c r="L48" s="367">
        <f t="shared" si="11"/>
        <v>0</v>
      </c>
      <c r="M48" s="367">
        <f t="shared" si="12"/>
        <v>0</v>
      </c>
      <c r="N48" s="366">
        <f t="shared" si="5"/>
        <v>0</v>
      </c>
      <c r="O48" s="366">
        <f t="shared" si="6"/>
        <v>0</v>
      </c>
      <c r="P48" s="366">
        <f t="shared" si="7"/>
        <v>0</v>
      </c>
      <c r="Q48" s="349" t="b">
        <f t="shared" si="13"/>
        <v>0</v>
      </c>
      <c r="R48" s="368">
        <f t="shared" si="9"/>
        <v>1</v>
      </c>
      <c r="S48" s="382" t="str">
        <f t="shared" si="10"/>
        <v/>
      </c>
    </row>
    <row r="49" spans="1:19">
      <c r="A49" s="37">
        <v>40</v>
      </c>
      <c r="B49" s="6"/>
      <c r="C49" s="6"/>
      <c r="D49" s="6"/>
      <c r="E49" s="217"/>
      <c r="F49" s="217"/>
      <c r="G49" s="217"/>
      <c r="H49" s="217"/>
      <c r="I49" s="382" t="str">
        <f t="shared" si="2"/>
        <v/>
      </c>
      <c r="J49" s="366">
        <f t="shared" si="3"/>
        <v>0</v>
      </c>
      <c r="K49" s="367">
        <f t="shared" si="4"/>
        <v>0</v>
      </c>
      <c r="L49" s="367">
        <f t="shared" si="11"/>
        <v>0</v>
      </c>
      <c r="M49" s="367">
        <f t="shared" si="12"/>
        <v>0</v>
      </c>
      <c r="N49" s="366">
        <f t="shared" si="5"/>
        <v>0</v>
      </c>
      <c r="O49" s="366">
        <f t="shared" si="6"/>
        <v>0</v>
      </c>
      <c r="P49" s="366">
        <f t="shared" si="7"/>
        <v>0</v>
      </c>
      <c r="Q49" s="349" t="b">
        <f t="shared" si="13"/>
        <v>0</v>
      </c>
      <c r="R49" s="368">
        <f t="shared" si="9"/>
        <v>1</v>
      </c>
      <c r="S49" s="382" t="str">
        <f t="shared" si="10"/>
        <v/>
      </c>
    </row>
    <row r="50" spans="1:19">
      <c r="A50" s="37">
        <v>41</v>
      </c>
      <c r="B50" s="6"/>
      <c r="C50" s="6"/>
      <c r="D50" s="6"/>
      <c r="E50" s="217"/>
      <c r="F50" s="217"/>
      <c r="G50" s="217"/>
      <c r="H50" s="217"/>
      <c r="I50" s="382" t="str">
        <f t="shared" si="2"/>
        <v/>
      </c>
      <c r="J50" s="366">
        <f t="shared" si="3"/>
        <v>0</v>
      </c>
      <c r="K50" s="367">
        <f t="shared" si="4"/>
        <v>0</v>
      </c>
      <c r="L50" s="367">
        <f t="shared" si="11"/>
        <v>0</v>
      </c>
      <c r="M50" s="367">
        <f t="shared" si="12"/>
        <v>0</v>
      </c>
      <c r="N50" s="366">
        <f t="shared" si="5"/>
        <v>0</v>
      </c>
      <c r="O50" s="366">
        <f t="shared" si="6"/>
        <v>0</v>
      </c>
      <c r="P50" s="366">
        <f t="shared" si="7"/>
        <v>0</v>
      </c>
      <c r="Q50" s="349" t="b">
        <f t="shared" si="13"/>
        <v>0</v>
      </c>
      <c r="R50" s="368">
        <f t="shared" si="9"/>
        <v>1</v>
      </c>
      <c r="S50" s="382" t="str">
        <f t="shared" si="10"/>
        <v/>
      </c>
    </row>
    <row r="51" spans="1:19">
      <c r="A51" s="37">
        <v>42</v>
      </c>
      <c r="B51" s="6"/>
      <c r="C51" s="6"/>
      <c r="D51" s="6"/>
      <c r="E51" s="217"/>
      <c r="F51" s="217"/>
      <c r="G51" s="217"/>
      <c r="H51" s="217"/>
      <c r="I51" s="382" t="str">
        <f t="shared" si="2"/>
        <v/>
      </c>
      <c r="J51" s="366">
        <f t="shared" si="3"/>
        <v>0</v>
      </c>
      <c r="K51" s="367">
        <f t="shared" si="4"/>
        <v>0</v>
      </c>
      <c r="L51" s="367">
        <f t="shared" si="11"/>
        <v>0</v>
      </c>
      <c r="M51" s="367">
        <f t="shared" si="12"/>
        <v>0</v>
      </c>
      <c r="N51" s="366">
        <f t="shared" si="5"/>
        <v>0</v>
      </c>
      <c r="O51" s="366">
        <f t="shared" si="6"/>
        <v>0</v>
      </c>
      <c r="P51" s="366">
        <f t="shared" si="7"/>
        <v>0</v>
      </c>
      <c r="Q51" s="349" t="b">
        <f t="shared" si="13"/>
        <v>0</v>
      </c>
      <c r="R51" s="368">
        <f t="shared" si="9"/>
        <v>1</v>
      </c>
      <c r="S51" s="382" t="str">
        <f t="shared" si="10"/>
        <v/>
      </c>
    </row>
    <row r="52" spans="1:19">
      <c r="A52" s="37">
        <v>43</v>
      </c>
      <c r="B52" s="6"/>
      <c r="C52" s="6"/>
      <c r="D52" s="6"/>
      <c r="E52" s="217"/>
      <c r="F52" s="217"/>
      <c r="G52" s="217"/>
      <c r="H52" s="217"/>
      <c r="I52" s="382" t="str">
        <f t="shared" si="2"/>
        <v/>
      </c>
      <c r="J52" s="366">
        <f t="shared" si="3"/>
        <v>0</v>
      </c>
      <c r="K52" s="367">
        <f t="shared" si="4"/>
        <v>0</v>
      </c>
      <c r="L52" s="367">
        <f t="shared" si="11"/>
        <v>0</v>
      </c>
      <c r="M52" s="367">
        <f t="shared" si="12"/>
        <v>0</v>
      </c>
      <c r="N52" s="366">
        <f t="shared" si="5"/>
        <v>0</v>
      </c>
      <c r="O52" s="366">
        <f t="shared" si="6"/>
        <v>0</v>
      </c>
      <c r="P52" s="366">
        <f t="shared" si="7"/>
        <v>0</v>
      </c>
      <c r="Q52" s="349" t="b">
        <f t="shared" si="13"/>
        <v>0</v>
      </c>
      <c r="R52" s="368">
        <f t="shared" si="9"/>
        <v>1</v>
      </c>
      <c r="S52" s="382" t="str">
        <f t="shared" si="10"/>
        <v/>
      </c>
    </row>
    <row r="53" spans="1:19">
      <c r="A53" s="37">
        <v>44</v>
      </c>
      <c r="B53" s="6"/>
      <c r="C53" s="6"/>
      <c r="D53" s="6"/>
      <c r="E53" s="217"/>
      <c r="F53" s="217"/>
      <c r="G53" s="217"/>
      <c r="H53" s="217"/>
      <c r="I53" s="382" t="str">
        <f t="shared" si="2"/>
        <v/>
      </c>
      <c r="J53" s="366">
        <f t="shared" si="3"/>
        <v>0</v>
      </c>
      <c r="K53" s="367">
        <f t="shared" si="4"/>
        <v>0</v>
      </c>
      <c r="L53" s="367">
        <f t="shared" si="11"/>
        <v>0</v>
      </c>
      <c r="M53" s="367">
        <f t="shared" si="12"/>
        <v>0</v>
      </c>
      <c r="N53" s="366">
        <f t="shared" si="5"/>
        <v>0</v>
      </c>
      <c r="O53" s="366">
        <f t="shared" si="6"/>
        <v>0</v>
      </c>
      <c r="P53" s="366">
        <f t="shared" si="7"/>
        <v>0</v>
      </c>
      <c r="Q53" s="349" t="b">
        <f t="shared" si="13"/>
        <v>0</v>
      </c>
      <c r="R53" s="368">
        <f t="shared" si="9"/>
        <v>1</v>
      </c>
      <c r="S53" s="382" t="str">
        <f t="shared" si="10"/>
        <v/>
      </c>
    </row>
    <row r="54" spans="1:19">
      <c r="A54" s="37">
        <v>45</v>
      </c>
      <c r="B54" s="6"/>
      <c r="C54" s="6"/>
      <c r="D54" s="6"/>
      <c r="E54" s="217"/>
      <c r="F54" s="217"/>
      <c r="G54" s="217"/>
      <c r="H54" s="217"/>
      <c r="I54" s="382" t="str">
        <f t="shared" si="2"/>
        <v/>
      </c>
      <c r="J54" s="366">
        <f t="shared" si="3"/>
        <v>0</v>
      </c>
      <c r="K54" s="367">
        <f t="shared" si="4"/>
        <v>0</v>
      </c>
      <c r="L54" s="367">
        <f t="shared" si="11"/>
        <v>0</v>
      </c>
      <c r="M54" s="367">
        <f t="shared" si="12"/>
        <v>0</v>
      </c>
      <c r="N54" s="366">
        <f t="shared" si="5"/>
        <v>0</v>
      </c>
      <c r="O54" s="366">
        <f t="shared" si="6"/>
        <v>0</v>
      </c>
      <c r="P54" s="366">
        <f t="shared" si="7"/>
        <v>0</v>
      </c>
      <c r="Q54" s="349" t="b">
        <f t="shared" si="13"/>
        <v>0</v>
      </c>
      <c r="R54" s="368">
        <f t="shared" si="9"/>
        <v>1</v>
      </c>
      <c r="S54" s="382" t="str">
        <f t="shared" si="10"/>
        <v/>
      </c>
    </row>
    <row r="55" spans="1:19">
      <c r="A55" s="37">
        <v>46</v>
      </c>
      <c r="B55" s="6"/>
      <c r="C55" s="6"/>
      <c r="D55" s="6"/>
      <c r="E55" s="217"/>
      <c r="F55" s="217"/>
      <c r="G55" s="217"/>
      <c r="H55" s="217"/>
      <c r="I55" s="382" t="str">
        <f t="shared" si="2"/>
        <v/>
      </c>
      <c r="J55" s="366">
        <f t="shared" si="3"/>
        <v>0</v>
      </c>
      <c r="K55" s="367">
        <f t="shared" si="4"/>
        <v>0</v>
      </c>
      <c r="L55" s="367">
        <f t="shared" si="11"/>
        <v>0</v>
      </c>
      <c r="M55" s="367">
        <f t="shared" si="12"/>
        <v>0</v>
      </c>
      <c r="N55" s="366">
        <f t="shared" si="5"/>
        <v>0</v>
      </c>
      <c r="O55" s="366">
        <f t="shared" si="6"/>
        <v>0</v>
      </c>
      <c r="P55" s="366">
        <f t="shared" si="7"/>
        <v>0</v>
      </c>
      <c r="Q55" s="349" t="b">
        <f t="shared" si="13"/>
        <v>0</v>
      </c>
      <c r="R55" s="368">
        <f t="shared" si="9"/>
        <v>1</v>
      </c>
      <c r="S55" s="382" t="str">
        <f t="shared" si="10"/>
        <v/>
      </c>
    </row>
    <row r="56" spans="1:19">
      <c r="A56" s="37">
        <v>47</v>
      </c>
      <c r="B56" s="6"/>
      <c r="C56" s="6"/>
      <c r="D56" s="6"/>
      <c r="E56" s="217"/>
      <c r="F56" s="217"/>
      <c r="G56" s="217"/>
      <c r="H56" s="217"/>
      <c r="I56" s="382" t="str">
        <f t="shared" si="2"/>
        <v/>
      </c>
      <c r="J56" s="366">
        <f t="shared" si="3"/>
        <v>0</v>
      </c>
      <c r="K56" s="367">
        <f t="shared" si="4"/>
        <v>0</v>
      </c>
      <c r="L56" s="367">
        <f t="shared" si="11"/>
        <v>0</v>
      </c>
      <c r="M56" s="367">
        <f t="shared" si="12"/>
        <v>0</v>
      </c>
      <c r="N56" s="366">
        <f t="shared" si="5"/>
        <v>0</v>
      </c>
      <c r="O56" s="366">
        <f t="shared" si="6"/>
        <v>0</v>
      </c>
      <c r="P56" s="366">
        <f t="shared" si="7"/>
        <v>0</v>
      </c>
      <c r="Q56" s="349" t="b">
        <f t="shared" si="13"/>
        <v>0</v>
      </c>
      <c r="R56" s="368">
        <f t="shared" si="9"/>
        <v>1</v>
      </c>
      <c r="S56" s="382" t="str">
        <f t="shared" si="10"/>
        <v/>
      </c>
    </row>
    <row r="57" spans="1:19">
      <c r="A57" s="37">
        <v>48</v>
      </c>
      <c r="B57" s="6"/>
      <c r="C57" s="6"/>
      <c r="D57" s="6"/>
      <c r="E57" s="217"/>
      <c r="F57" s="217"/>
      <c r="G57" s="217"/>
      <c r="H57" s="217"/>
      <c r="I57" s="382" t="str">
        <f t="shared" si="2"/>
        <v/>
      </c>
      <c r="J57" s="366">
        <f t="shared" si="3"/>
        <v>0</v>
      </c>
      <c r="K57" s="367">
        <f t="shared" si="4"/>
        <v>0</v>
      </c>
      <c r="L57" s="367">
        <f t="shared" si="11"/>
        <v>0</v>
      </c>
      <c r="M57" s="367">
        <f t="shared" si="12"/>
        <v>0</v>
      </c>
      <c r="N57" s="366">
        <f t="shared" si="5"/>
        <v>0</v>
      </c>
      <c r="O57" s="366">
        <f t="shared" si="6"/>
        <v>0</v>
      </c>
      <c r="P57" s="366">
        <f t="shared" si="7"/>
        <v>0</v>
      </c>
      <c r="Q57" s="349" t="b">
        <f t="shared" si="13"/>
        <v>0</v>
      </c>
      <c r="R57" s="368">
        <f t="shared" si="9"/>
        <v>1</v>
      </c>
      <c r="S57" s="382" t="str">
        <f t="shared" si="10"/>
        <v/>
      </c>
    </row>
    <row r="58" spans="1:19">
      <c r="A58" s="37">
        <v>49</v>
      </c>
      <c r="B58" s="6"/>
      <c r="C58" s="6"/>
      <c r="D58" s="6"/>
      <c r="E58" s="217"/>
      <c r="F58" s="217"/>
      <c r="G58" s="217"/>
      <c r="H58" s="217"/>
      <c r="I58" s="382" t="str">
        <f t="shared" si="2"/>
        <v/>
      </c>
      <c r="J58" s="366">
        <f t="shared" si="3"/>
        <v>0</v>
      </c>
      <c r="K58" s="367">
        <f t="shared" si="4"/>
        <v>0</v>
      </c>
      <c r="L58" s="367">
        <f t="shared" si="11"/>
        <v>0</v>
      </c>
      <c r="M58" s="367">
        <f t="shared" si="12"/>
        <v>0</v>
      </c>
      <c r="N58" s="366">
        <f t="shared" si="5"/>
        <v>0</v>
      </c>
      <c r="O58" s="366">
        <f t="shared" si="6"/>
        <v>0</v>
      </c>
      <c r="P58" s="366">
        <f t="shared" si="7"/>
        <v>0</v>
      </c>
      <c r="Q58" s="349" t="b">
        <f t="shared" si="13"/>
        <v>0</v>
      </c>
      <c r="R58" s="368">
        <f t="shared" si="9"/>
        <v>1</v>
      </c>
      <c r="S58" s="382" t="str">
        <f t="shared" si="10"/>
        <v/>
      </c>
    </row>
    <row r="59" spans="1:19">
      <c r="A59" s="37">
        <v>50</v>
      </c>
      <c r="B59" s="6"/>
      <c r="C59" s="6"/>
      <c r="D59" s="6"/>
      <c r="E59" s="217"/>
      <c r="F59" s="217"/>
      <c r="G59" s="217"/>
      <c r="H59" s="217"/>
      <c r="I59" s="382" t="str">
        <f t="shared" si="2"/>
        <v/>
      </c>
      <c r="J59" s="366">
        <f t="shared" si="3"/>
        <v>0</v>
      </c>
      <c r="K59" s="367">
        <f t="shared" si="4"/>
        <v>0</v>
      </c>
      <c r="L59" s="367">
        <f t="shared" si="11"/>
        <v>0</v>
      </c>
      <c r="M59" s="367">
        <f t="shared" si="12"/>
        <v>0</v>
      </c>
      <c r="N59" s="366">
        <f t="shared" si="5"/>
        <v>0</v>
      </c>
      <c r="O59" s="366">
        <f t="shared" si="6"/>
        <v>0</v>
      </c>
      <c r="P59" s="366">
        <f t="shared" si="7"/>
        <v>0</v>
      </c>
      <c r="Q59" s="349" t="b">
        <f t="shared" si="13"/>
        <v>0</v>
      </c>
      <c r="R59" s="368">
        <f t="shared" si="9"/>
        <v>1</v>
      </c>
      <c r="S59" s="382" t="str">
        <f t="shared" si="10"/>
        <v/>
      </c>
    </row>
    <row r="60" spans="1:19">
      <c r="A60" s="37">
        <v>51</v>
      </c>
      <c r="B60" s="6"/>
      <c r="C60" s="6"/>
      <c r="D60" s="6"/>
      <c r="E60" s="217"/>
      <c r="F60" s="217"/>
      <c r="G60" s="217"/>
      <c r="H60" s="217"/>
      <c r="I60" s="382" t="str">
        <f t="shared" si="2"/>
        <v/>
      </c>
      <c r="J60" s="366">
        <f t="shared" si="3"/>
        <v>0</v>
      </c>
      <c r="K60" s="367">
        <f t="shared" si="4"/>
        <v>0</v>
      </c>
      <c r="L60" s="367">
        <f t="shared" si="11"/>
        <v>0</v>
      </c>
      <c r="M60" s="367">
        <f t="shared" si="12"/>
        <v>0</v>
      </c>
      <c r="N60" s="366">
        <f t="shared" si="5"/>
        <v>0</v>
      </c>
      <c r="O60" s="366">
        <f t="shared" si="6"/>
        <v>0</v>
      </c>
      <c r="P60" s="366">
        <f t="shared" si="7"/>
        <v>0</v>
      </c>
      <c r="Q60" s="349" t="b">
        <f t="shared" si="13"/>
        <v>0</v>
      </c>
      <c r="R60" s="368">
        <f t="shared" si="9"/>
        <v>1</v>
      </c>
      <c r="S60" s="382" t="str">
        <f t="shared" si="10"/>
        <v/>
      </c>
    </row>
    <row r="61" spans="1:19">
      <c r="A61" s="37">
        <v>52</v>
      </c>
      <c r="B61" s="6"/>
      <c r="C61" s="6"/>
      <c r="D61" s="6"/>
      <c r="E61" s="217"/>
      <c r="F61" s="217"/>
      <c r="G61" s="217"/>
      <c r="H61" s="217"/>
      <c r="I61" s="382" t="str">
        <f t="shared" si="2"/>
        <v/>
      </c>
      <c r="J61" s="366">
        <f t="shared" si="3"/>
        <v>0</v>
      </c>
      <c r="K61" s="367">
        <f t="shared" si="4"/>
        <v>0</v>
      </c>
      <c r="L61" s="367">
        <f t="shared" si="11"/>
        <v>0</v>
      </c>
      <c r="M61" s="367">
        <f t="shared" si="12"/>
        <v>0</v>
      </c>
      <c r="N61" s="366">
        <f t="shared" si="5"/>
        <v>0</v>
      </c>
      <c r="O61" s="366">
        <f t="shared" si="6"/>
        <v>0</v>
      </c>
      <c r="P61" s="366">
        <f t="shared" si="7"/>
        <v>0</v>
      </c>
      <c r="Q61" s="349" t="b">
        <f t="shared" si="13"/>
        <v>0</v>
      </c>
      <c r="R61" s="368">
        <f t="shared" si="9"/>
        <v>1</v>
      </c>
      <c r="S61" s="382" t="str">
        <f t="shared" si="10"/>
        <v/>
      </c>
    </row>
    <row r="62" spans="1:19">
      <c r="A62" s="37">
        <v>53</v>
      </c>
      <c r="B62" s="6"/>
      <c r="C62" s="6"/>
      <c r="D62" s="6"/>
      <c r="E62" s="217"/>
      <c r="F62" s="217"/>
      <c r="G62" s="217"/>
      <c r="H62" s="217"/>
      <c r="I62" s="382" t="str">
        <f t="shared" si="2"/>
        <v/>
      </c>
      <c r="J62" s="366">
        <f t="shared" si="3"/>
        <v>0</v>
      </c>
      <c r="K62" s="367">
        <f t="shared" si="4"/>
        <v>0</v>
      </c>
      <c r="L62" s="367">
        <f t="shared" si="11"/>
        <v>0</v>
      </c>
      <c r="M62" s="367">
        <f t="shared" si="12"/>
        <v>0</v>
      </c>
      <c r="N62" s="366">
        <f t="shared" si="5"/>
        <v>0</v>
      </c>
      <c r="O62" s="366">
        <f t="shared" si="6"/>
        <v>0</v>
      </c>
      <c r="P62" s="366">
        <f t="shared" si="7"/>
        <v>0</v>
      </c>
      <c r="Q62" s="349" t="b">
        <f t="shared" si="13"/>
        <v>0</v>
      </c>
      <c r="R62" s="368">
        <f t="shared" si="9"/>
        <v>1</v>
      </c>
      <c r="S62" s="382" t="str">
        <f t="shared" si="10"/>
        <v/>
      </c>
    </row>
    <row r="63" spans="1:19">
      <c r="A63" s="37">
        <v>54</v>
      </c>
      <c r="B63" s="6"/>
      <c r="C63" s="6"/>
      <c r="D63" s="6"/>
      <c r="E63" s="217"/>
      <c r="F63" s="217"/>
      <c r="G63" s="217"/>
      <c r="H63" s="217"/>
      <c r="I63" s="382" t="str">
        <f t="shared" si="2"/>
        <v/>
      </c>
      <c r="J63" s="366">
        <f t="shared" si="3"/>
        <v>0</v>
      </c>
      <c r="K63" s="367">
        <f t="shared" si="4"/>
        <v>0</v>
      </c>
      <c r="L63" s="367">
        <f t="shared" si="11"/>
        <v>0</v>
      </c>
      <c r="M63" s="367">
        <f t="shared" si="12"/>
        <v>0</v>
      </c>
      <c r="N63" s="366">
        <f t="shared" si="5"/>
        <v>0</v>
      </c>
      <c r="O63" s="366">
        <f t="shared" si="6"/>
        <v>0</v>
      </c>
      <c r="P63" s="366">
        <f t="shared" si="7"/>
        <v>0</v>
      </c>
      <c r="Q63" s="349" t="b">
        <f t="shared" si="13"/>
        <v>0</v>
      </c>
      <c r="R63" s="368">
        <f t="shared" si="9"/>
        <v>1</v>
      </c>
      <c r="S63" s="382" t="str">
        <f t="shared" si="10"/>
        <v/>
      </c>
    </row>
    <row r="64" spans="1:19">
      <c r="A64" s="37">
        <v>55</v>
      </c>
      <c r="B64" s="6"/>
      <c r="C64" s="6"/>
      <c r="D64" s="6"/>
      <c r="E64" s="217"/>
      <c r="F64" s="217"/>
      <c r="G64" s="217"/>
      <c r="H64" s="217"/>
      <c r="I64" s="382" t="str">
        <f t="shared" si="2"/>
        <v/>
      </c>
      <c r="J64" s="366">
        <f t="shared" si="3"/>
        <v>0</v>
      </c>
      <c r="K64" s="367">
        <f t="shared" si="4"/>
        <v>0</v>
      </c>
      <c r="L64" s="367">
        <f t="shared" si="11"/>
        <v>0</v>
      </c>
      <c r="M64" s="367">
        <f t="shared" si="12"/>
        <v>0</v>
      </c>
      <c r="N64" s="366">
        <f t="shared" si="5"/>
        <v>0</v>
      </c>
      <c r="O64" s="366">
        <f t="shared" si="6"/>
        <v>0</v>
      </c>
      <c r="P64" s="366">
        <f t="shared" si="7"/>
        <v>0</v>
      </c>
      <c r="Q64" s="349" t="b">
        <f t="shared" si="13"/>
        <v>0</v>
      </c>
      <c r="R64" s="368">
        <f t="shared" si="9"/>
        <v>1</v>
      </c>
      <c r="S64" s="382" t="str">
        <f t="shared" si="10"/>
        <v/>
      </c>
    </row>
    <row r="65" spans="1:19">
      <c r="A65" s="37">
        <v>56</v>
      </c>
      <c r="B65" s="6"/>
      <c r="C65" s="6"/>
      <c r="D65" s="6"/>
      <c r="E65" s="217"/>
      <c r="F65" s="217"/>
      <c r="G65" s="217"/>
      <c r="H65" s="217"/>
      <c r="I65" s="382" t="str">
        <f t="shared" si="2"/>
        <v/>
      </c>
      <c r="J65" s="366">
        <f t="shared" si="3"/>
        <v>0</v>
      </c>
      <c r="K65" s="367">
        <f t="shared" si="4"/>
        <v>0</v>
      </c>
      <c r="L65" s="367">
        <f t="shared" si="11"/>
        <v>0</v>
      </c>
      <c r="M65" s="367">
        <f t="shared" si="12"/>
        <v>0</v>
      </c>
      <c r="N65" s="366">
        <f t="shared" si="5"/>
        <v>0</v>
      </c>
      <c r="O65" s="366">
        <f t="shared" si="6"/>
        <v>0</v>
      </c>
      <c r="P65" s="366">
        <f t="shared" si="7"/>
        <v>0</v>
      </c>
      <c r="Q65" s="349" t="b">
        <f t="shared" si="13"/>
        <v>0</v>
      </c>
      <c r="R65" s="368">
        <f t="shared" si="9"/>
        <v>1</v>
      </c>
      <c r="S65" s="382" t="str">
        <f t="shared" si="10"/>
        <v/>
      </c>
    </row>
    <row r="66" spans="1:19">
      <c r="A66" s="37">
        <v>57</v>
      </c>
      <c r="B66" s="6"/>
      <c r="C66" s="6"/>
      <c r="D66" s="6"/>
      <c r="E66" s="217"/>
      <c r="F66" s="217"/>
      <c r="G66" s="217"/>
      <c r="H66" s="217"/>
      <c r="I66" s="382" t="str">
        <f t="shared" si="2"/>
        <v/>
      </c>
      <c r="J66" s="366">
        <f t="shared" si="3"/>
        <v>0</v>
      </c>
      <c r="K66" s="367">
        <f t="shared" si="4"/>
        <v>0</v>
      </c>
      <c r="L66" s="367">
        <f t="shared" si="11"/>
        <v>0</v>
      </c>
      <c r="M66" s="367">
        <f t="shared" si="12"/>
        <v>0</v>
      </c>
      <c r="N66" s="366">
        <f t="shared" si="5"/>
        <v>0</v>
      </c>
      <c r="O66" s="366">
        <f t="shared" si="6"/>
        <v>0</v>
      </c>
      <c r="P66" s="366">
        <f t="shared" si="7"/>
        <v>0</v>
      </c>
      <c r="Q66" s="349" t="b">
        <f t="shared" si="13"/>
        <v>0</v>
      </c>
      <c r="R66" s="368">
        <f t="shared" si="9"/>
        <v>1</v>
      </c>
      <c r="S66" s="382" t="str">
        <f t="shared" si="10"/>
        <v/>
      </c>
    </row>
    <row r="67" spans="1:19">
      <c r="A67" s="37">
        <v>58</v>
      </c>
      <c r="B67" s="6"/>
      <c r="C67" s="6"/>
      <c r="D67" s="6"/>
      <c r="E67" s="217"/>
      <c r="F67" s="217"/>
      <c r="G67" s="217"/>
      <c r="H67" s="217"/>
      <c r="I67" s="382" t="str">
        <f t="shared" si="2"/>
        <v/>
      </c>
      <c r="J67" s="366">
        <f t="shared" si="3"/>
        <v>0</v>
      </c>
      <c r="K67" s="367">
        <f t="shared" si="4"/>
        <v>0</v>
      </c>
      <c r="L67" s="367">
        <f t="shared" si="11"/>
        <v>0</v>
      </c>
      <c r="M67" s="367">
        <f t="shared" si="12"/>
        <v>0</v>
      </c>
      <c r="N67" s="366">
        <f t="shared" si="5"/>
        <v>0</v>
      </c>
      <c r="O67" s="366">
        <f t="shared" si="6"/>
        <v>0</v>
      </c>
      <c r="P67" s="366">
        <f t="shared" si="7"/>
        <v>0</v>
      </c>
      <c r="Q67" s="349" t="b">
        <f t="shared" si="13"/>
        <v>0</v>
      </c>
      <c r="R67" s="368">
        <f t="shared" si="9"/>
        <v>1</v>
      </c>
      <c r="S67" s="382" t="str">
        <f t="shared" si="10"/>
        <v/>
      </c>
    </row>
    <row r="68" spans="1:19">
      <c r="A68" s="37">
        <v>59</v>
      </c>
      <c r="B68" s="6"/>
      <c r="C68" s="6"/>
      <c r="D68" s="6"/>
      <c r="E68" s="217"/>
      <c r="F68" s="217"/>
      <c r="G68" s="217"/>
      <c r="H68" s="217"/>
      <c r="I68" s="382" t="str">
        <f t="shared" si="2"/>
        <v/>
      </c>
      <c r="J68" s="366">
        <f t="shared" si="3"/>
        <v>0</v>
      </c>
      <c r="K68" s="367">
        <f t="shared" si="4"/>
        <v>0</v>
      </c>
      <c r="L68" s="367">
        <f t="shared" si="11"/>
        <v>0</v>
      </c>
      <c r="M68" s="367">
        <f t="shared" si="12"/>
        <v>0</v>
      </c>
      <c r="N68" s="366">
        <f t="shared" si="5"/>
        <v>0</v>
      </c>
      <c r="O68" s="366">
        <f t="shared" si="6"/>
        <v>0</v>
      </c>
      <c r="P68" s="366">
        <f t="shared" si="7"/>
        <v>0</v>
      </c>
      <c r="Q68" s="349" t="b">
        <f t="shared" si="13"/>
        <v>0</v>
      </c>
      <c r="R68" s="368">
        <f t="shared" si="9"/>
        <v>1</v>
      </c>
      <c r="S68" s="382" t="str">
        <f t="shared" si="10"/>
        <v/>
      </c>
    </row>
    <row r="69" spans="1:19">
      <c r="A69" s="37">
        <v>60</v>
      </c>
      <c r="B69" s="6"/>
      <c r="C69" s="6"/>
      <c r="D69" s="6"/>
      <c r="E69" s="217"/>
      <c r="F69" s="217"/>
      <c r="G69" s="217"/>
      <c r="H69" s="217"/>
      <c r="I69" s="382" t="str">
        <f t="shared" si="2"/>
        <v/>
      </c>
      <c r="J69" s="366">
        <f t="shared" si="3"/>
        <v>0</v>
      </c>
      <c r="K69" s="367">
        <f t="shared" si="4"/>
        <v>0</v>
      </c>
      <c r="L69" s="367">
        <f t="shared" si="11"/>
        <v>0</v>
      </c>
      <c r="M69" s="367">
        <f t="shared" si="12"/>
        <v>0</v>
      </c>
      <c r="N69" s="366">
        <f t="shared" si="5"/>
        <v>0</v>
      </c>
      <c r="O69" s="366">
        <f t="shared" si="6"/>
        <v>0</v>
      </c>
      <c r="P69" s="366">
        <f t="shared" si="7"/>
        <v>0</v>
      </c>
      <c r="Q69" s="349" t="b">
        <f t="shared" si="13"/>
        <v>0</v>
      </c>
      <c r="R69" s="368">
        <f t="shared" si="9"/>
        <v>1</v>
      </c>
      <c r="S69" s="382" t="str">
        <f t="shared" si="10"/>
        <v/>
      </c>
    </row>
    <row r="70" spans="1:19">
      <c r="A70" s="37">
        <v>61</v>
      </c>
      <c r="B70" s="6"/>
      <c r="C70" s="6"/>
      <c r="D70" s="6"/>
      <c r="E70" s="217"/>
      <c r="F70" s="217"/>
      <c r="G70" s="217"/>
      <c r="H70" s="217"/>
      <c r="I70" s="382" t="str">
        <f t="shared" si="2"/>
        <v/>
      </c>
      <c r="J70" s="366">
        <f t="shared" si="3"/>
        <v>0</v>
      </c>
      <c r="K70" s="367">
        <f t="shared" si="4"/>
        <v>0</v>
      </c>
      <c r="L70" s="367">
        <f t="shared" si="11"/>
        <v>0</v>
      </c>
      <c r="M70" s="367">
        <f t="shared" si="12"/>
        <v>0</v>
      </c>
      <c r="N70" s="366">
        <f t="shared" si="5"/>
        <v>0</v>
      </c>
      <c r="O70" s="366">
        <f t="shared" si="6"/>
        <v>0</v>
      </c>
      <c r="P70" s="366">
        <f t="shared" si="7"/>
        <v>0</v>
      </c>
      <c r="Q70" s="349" t="b">
        <f t="shared" si="13"/>
        <v>0</v>
      </c>
      <c r="R70" s="368">
        <f t="shared" si="9"/>
        <v>1</v>
      </c>
      <c r="S70" s="382" t="str">
        <f t="shared" si="10"/>
        <v/>
      </c>
    </row>
    <row r="71" spans="1:19">
      <c r="A71" s="37">
        <v>62</v>
      </c>
      <c r="B71" s="6"/>
      <c r="C71" s="6"/>
      <c r="D71" s="6"/>
      <c r="E71" s="217"/>
      <c r="F71" s="217"/>
      <c r="G71" s="217"/>
      <c r="H71" s="217"/>
      <c r="I71" s="382" t="str">
        <f t="shared" si="2"/>
        <v/>
      </c>
      <c r="J71" s="366">
        <f t="shared" si="3"/>
        <v>0</v>
      </c>
      <c r="K71" s="367">
        <f t="shared" si="4"/>
        <v>0</v>
      </c>
      <c r="L71" s="367">
        <f t="shared" si="11"/>
        <v>0</v>
      </c>
      <c r="M71" s="367">
        <f t="shared" si="12"/>
        <v>0</v>
      </c>
      <c r="N71" s="366">
        <f t="shared" si="5"/>
        <v>0</v>
      </c>
      <c r="O71" s="366">
        <f t="shared" si="6"/>
        <v>0</v>
      </c>
      <c r="P71" s="366">
        <f t="shared" si="7"/>
        <v>0</v>
      </c>
      <c r="Q71" s="349" t="b">
        <f t="shared" si="13"/>
        <v>0</v>
      </c>
      <c r="R71" s="368">
        <f t="shared" si="9"/>
        <v>1</v>
      </c>
      <c r="S71" s="382" t="str">
        <f t="shared" si="10"/>
        <v/>
      </c>
    </row>
    <row r="72" spans="1:19">
      <c r="A72" s="37">
        <v>63</v>
      </c>
      <c r="B72" s="6"/>
      <c r="C72" s="6"/>
      <c r="D72" s="6"/>
      <c r="E72" s="217"/>
      <c r="F72" s="217"/>
      <c r="G72" s="217"/>
      <c r="H72" s="217"/>
      <c r="I72" s="382" t="str">
        <f t="shared" si="2"/>
        <v/>
      </c>
      <c r="J72" s="366">
        <f t="shared" si="3"/>
        <v>0</v>
      </c>
      <c r="K72" s="367">
        <f t="shared" si="4"/>
        <v>0</v>
      </c>
      <c r="L72" s="367">
        <f t="shared" si="11"/>
        <v>0</v>
      </c>
      <c r="M72" s="367">
        <f t="shared" si="12"/>
        <v>0</v>
      </c>
      <c r="N72" s="366">
        <f t="shared" si="5"/>
        <v>0</v>
      </c>
      <c r="O72" s="366">
        <f t="shared" si="6"/>
        <v>0</v>
      </c>
      <c r="P72" s="366">
        <f t="shared" si="7"/>
        <v>0</v>
      </c>
      <c r="Q72" s="349" t="b">
        <f t="shared" si="13"/>
        <v>0</v>
      </c>
      <c r="R72" s="368">
        <f t="shared" si="9"/>
        <v>1</v>
      </c>
      <c r="S72" s="382" t="str">
        <f t="shared" si="10"/>
        <v/>
      </c>
    </row>
    <row r="73" spans="1:19">
      <c r="A73" s="37">
        <v>64</v>
      </c>
      <c r="B73" s="6"/>
      <c r="C73" s="6"/>
      <c r="D73" s="6"/>
      <c r="E73" s="217"/>
      <c r="F73" s="217"/>
      <c r="G73" s="217"/>
      <c r="H73" s="217"/>
      <c r="I73" s="382" t="str">
        <f t="shared" si="2"/>
        <v/>
      </c>
      <c r="J73" s="366">
        <f t="shared" si="3"/>
        <v>0</v>
      </c>
      <c r="K73" s="367">
        <f t="shared" si="4"/>
        <v>0</v>
      </c>
      <c r="L73" s="367">
        <f t="shared" si="11"/>
        <v>0</v>
      </c>
      <c r="M73" s="367">
        <f t="shared" si="12"/>
        <v>0</v>
      </c>
      <c r="N73" s="366">
        <f t="shared" si="5"/>
        <v>0</v>
      </c>
      <c r="O73" s="366">
        <f t="shared" si="6"/>
        <v>0</v>
      </c>
      <c r="P73" s="366">
        <f t="shared" si="7"/>
        <v>0</v>
      </c>
      <c r="Q73" s="349" t="b">
        <f t="shared" si="13"/>
        <v>0</v>
      </c>
      <c r="R73" s="368">
        <f t="shared" si="9"/>
        <v>1</v>
      </c>
      <c r="S73" s="382" t="str">
        <f t="shared" si="10"/>
        <v/>
      </c>
    </row>
    <row r="74" spans="1:19">
      <c r="A74" s="37">
        <v>65</v>
      </c>
      <c r="B74" s="6"/>
      <c r="C74" s="6"/>
      <c r="D74" s="6"/>
      <c r="E74" s="217"/>
      <c r="F74" s="217"/>
      <c r="G74" s="217"/>
      <c r="H74" s="217"/>
      <c r="I74" s="382" t="str">
        <f t="shared" ref="I74:I137" si="14">IF(OR($B74="",$C74="",$D74="",$E74="",$E74&lt;an_initial,$E74&gt;an_final,$Q74=FALSE),"", IF(OR($F74="X",$F74="x"),BREV_APL/R74, IF(OR($G74="X",$G74="x"),BREV_INT/R74, IF(OR($H74="X",$H74="x"),BREV_ROM/R74,""))))</f>
        <v/>
      </c>
      <c r="J74" s="366">
        <f t="shared" ref="J74:J137" si="15">N74+O74+P74</f>
        <v>0</v>
      </c>
      <c r="K74" s="367">
        <f t="shared" ref="K74:K137" si="16">IF(OR($F74="X",$F74="x"),$I74,0)</f>
        <v>0</v>
      </c>
      <c r="L74" s="367">
        <f t="shared" si="11"/>
        <v>0</v>
      </c>
      <c r="M74" s="367">
        <f t="shared" si="12"/>
        <v>0</v>
      </c>
      <c r="N74" s="366">
        <f t="shared" ref="N74:N137" si="17">IF(OR($B74="",$C74="",$D74="",$Q74=FALSE),0,IF(AND($E74&gt;=an_initial,$F74&lt;&gt;""),1,0))</f>
        <v>0</v>
      </c>
      <c r="O74" s="366">
        <f t="shared" ref="O74:O137" si="18">IF(OR($B74="",$C74="",$D74="",$E74="",$Q74=FALSE),0,IF(AND($E74&gt;=an_initial,$G74&lt;&gt;""),1,0))</f>
        <v>0</v>
      </c>
      <c r="P74" s="366">
        <f t="shared" ref="P74:P137" si="19">IF(OR($B74="",$C74="",$D74="",$E74="",$Q74=FALSE),0,IF(AND($E74&gt;=an_initial,$H74&lt;&gt;""),1,0))</f>
        <v>0</v>
      </c>
      <c r="Q74" s="349" t="b">
        <f t="shared" ref="Q74:Q137" si="20">IF(nume_candidat="",FALSE,ISNUMBER(SEARCH(nume_candidat,$B74)))</f>
        <v>0</v>
      </c>
      <c r="R74" s="368">
        <f t="shared" ref="R74:R137" si="21">LEN(B74)-LEN(SUBSTITUTE(B74,",",""))+1</f>
        <v>1</v>
      </c>
      <c r="S74" s="382" t="str">
        <f t="shared" ref="S74:S137" si="22">IF(OR($B74="",$C74="",$D74="",$E74="",$E74&lt;an_initial,$E74&gt;an_final,$Q74=FALSE),"", IF(OR($G74="X",$G74="x"),BREV_INT/R74,""))</f>
        <v/>
      </c>
    </row>
    <row r="75" spans="1:19">
      <c r="A75" s="37">
        <v>66</v>
      </c>
      <c r="B75" s="6"/>
      <c r="C75" s="6"/>
      <c r="D75" s="6"/>
      <c r="E75" s="217"/>
      <c r="F75" s="217"/>
      <c r="G75" s="217"/>
      <c r="H75" s="217"/>
      <c r="I75" s="382" t="str">
        <f t="shared" si="14"/>
        <v/>
      </c>
      <c r="J75" s="366">
        <f t="shared" si="15"/>
        <v>0</v>
      </c>
      <c r="K75" s="367">
        <f t="shared" si="16"/>
        <v>0</v>
      </c>
      <c r="L75" s="367">
        <f>IF(OR($G75="X",$G75="x"),$I75,0)</f>
        <v>0</v>
      </c>
      <c r="M75" s="367">
        <f>IF(OR($H75="X",$H75="x"),$I75,0)</f>
        <v>0</v>
      </c>
      <c r="N75" s="366">
        <f t="shared" si="17"/>
        <v>0</v>
      </c>
      <c r="O75" s="366">
        <f t="shared" si="18"/>
        <v>0</v>
      </c>
      <c r="P75" s="366">
        <f t="shared" si="19"/>
        <v>0</v>
      </c>
      <c r="Q75" s="349" t="b">
        <f t="shared" si="20"/>
        <v>0</v>
      </c>
      <c r="R75" s="368">
        <f t="shared" si="21"/>
        <v>1</v>
      </c>
      <c r="S75" s="382" t="str">
        <f t="shared" si="22"/>
        <v/>
      </c>
    </row>
    <row r="76" spans="1:19">
      <c r="A76" s="37">
        <v>67</v>
      </c>
      <c r="B76" s="6"/>
      <c r="C76" s="6"/>
      <c r="D76" s="6"/>
      <c r="E76" s="217"/>
      <c r="F76" s="217"/>
      <c r="G76" s="217"/>
      <c r="H76" s="217"/>
      <c r="I76" s="382" t="str">
        <f t="shared" si="14"/>
        <v/>
      </c>
      <c r="J76" s="366">
        <f t="shared" si="15"/>
        <v>0</v>
      </c>
      <c r="K76" s="367">
        <f t="shared" si="16"/>
        <v>0</v>
      </c>
      <c r="L76" s="367">
        <f>IF(OR($G76="X",$G76="x"),$I76,0)</f>
        <v>0</v>
      </c>
      <c r="M76" s="367">
        <f>IF(OR($H76="X",$H76="x"),$I76,0)</f>
        <v>0</v>
      </c>
      <c r="N76" s="366">
        <f t="shared" si="17"/>
        <v>0</v>
      </c>
      <c r="O76" s="366">
        <f t="shared" si="18"/>
        <v>0</v>
      </c>
      <c r="P76" s="366">
        <f t="shared" si="19"/>
        <v>0</v>
      </c>
      <c r="Q76" s="349" t="b">
        <f t="shared" si="20"/>
        <v>0</v>
      </c>
      <c r="R76" s="368">
        <f t="shared" si="21"/>
        <v>1</v>
      </c>
      <c r="S76" s="382" t="str">
        <f t="shared" si="22"/>
        <v/>
      </c>
    </row>
    <row r="77" spans="1:19">
      <c r="A77" s="37">
        <v>68</v>
      </c>
      <c r="B77" s="6"/>
      <c r="C77" s="6"/>
      <c r="D77" s="6"/>
      <c r="E77" s="217"/>
      <c r="F77" s="217"/>
      <c r="G77" s="217"/>
      <c r="H77" s="217"/>
      <c r="I77" s="382" t="str">
        <f t="shared" si="14"/>
        <v/>
      </c>
      <c r="J77" s="366">
        <f t="shared" si="15"/>
        <v>0</v>
      </c>
      <c r="K77" s="367">
        <f t="shared" si="16"/>
        <v>0</v>
      </c>
      <c r="L77" s="367">
        <f>IF(OR($G77="X",$G77="x"),$I77,0)</f>
        <v>0</v>
      </c>
      <c r="M77" s="367">
        <f>IF(OR($H77="X",$H77="x"),$I77,0)</f>
        <v>0</v>
      </c>
      <c r="N77" s="366">
        <f t="shared" si="17"/>
        <v>0</v>
      </c>
      <c r="O77" s="366">
        <f t="shared" si="18"/>
        <v>0</v>
      </c>
      <c r="P77" s="366">
        <f t="shared" si="19"/>
        <v>0</v>
      </c>
      <c r="Q77" s="349" t="b">
        <f t="shared" si="20"/>
        <v>0</v>
      </c>
      <c r="R77" s="368">
        <f t="shared" si="21"/>
        <v>1</v>
      </c>
      <c r="S77" s="382" t="str">
        <f t="shared" si="22"/>
        <v/>
      </c>
    </row>
    <row r="78" spans="1:19">
      <c r="A78" s="37">
        <v>69</v>
      </c>
      <c r="B78" s="6"/>
      <c r="C78" s="6"/>
      <c r="D78" s="6"/>
      <c r="E78" s="217"/>
      <c r="F78" s="217"/>
      <c r="G78" s="217"/>
      <c r="H78" s="217"/>
      <c r="I78" s="382" t="str">
        <f t="shared" si="14"/>
        <v/>
      </c>
      <c r="J78" s="366">
        <f t="shared" si="15"/>
        <v>0</v>
      </c>
      <c r="K78" s="367">
        <f t="shared" si="16"/>
        <v>0</v>
      </c>
      <c r="L78" s="367">
        <f>IF(OR($G78="X",$G78="x"),$I78,0)</f>
        <v>0</v>
      </c>
      <c r="M78" s="367">
        <f>IF(OR($H78="X",$H78="x"),$I78,0)</f>
        <v>0</v>
      </c>
      <c r="N78" s="366">
        <f t="shared" si="17"/>
        <v>0</v>
      </c>
      <c r="O78" s="366">
        <f t="shared" si="18"/>
        <v>0</v>
      </c>
      <c r="P78" s="366">
        <f t="shared" si="19"/>
        <v>0</v>
      </c>
      <c r="Q78" s="349" t="b">
        <f t="shared" si="20"/>
        <v>0</v>
      </c>
      <c r="R78" s="368">
        <f t="shared" si="21"/>
        <v>1</v>
      </c>
      <c r="S78" s="382" t="str">
        <f t="shared" si="22"/>
        <v/>
      </c>
    </row>
    <row r="79" spans="1:19">
      <c r="A79" s="37">
        <v>70</v>
      </c>
      <c r="B79" s="6"/>
      <c r="C79" s="6"/>
      <c r="D79" s="6"/>
      <c r="E79" s="217"/>
      <c r="F79" s="217"/>
      <c r="G79" s="217"/>
      <c r="H79" s="217"/>
      <c r="I79" s="382" t="str">
        <f t="shared" si="14"/>
        <v/>
      </c>
      <c r="J79" s="366">
        <f t="shared" si="15"/>
        <v>0</v>
      </c>
      <c r="K79" s="367">
        <f t="shared" si="16"/>
        <v>0</v>
      </c>
      <c r="L79" s="367">
        <f>IF(OR($G79="X",$G79="x"),$I79,0)</f>
        <v>0</v>
      </c>
      <c r="M79" s="367">
        <f>IF(OR($H79="X",$H79="x"),$I79,0)</f>
        <v>0</v>
      </c>
      <c r="N79" s="366">
        <f t="shared" si="17"/>
        <v>0</v>
      </c>
      <c r="O79" s="366">
        <f t="shared" si="18"/>
        <v>0</v>
      </c>
      <c r="P79" s="366">
        <f t="shared" si="19"/>
        <v>0</v>
      </c>
      <c r="Q79" s="349" t="b">
        <f t="shared" si="20"/>
        <v>0</v>
      </c>
      <c r="R79" s="368">
        <f t="shared" si="21"/>
        <v>1</v>
      </c>
      <c r="S79" s="382" t="str">
        <f t="shared" si="22"/>
        <v/>
      </c>
    </row>
    <row r="80" spans="1:19">
      <c r="A80" s="37">
        <v>71</v>
      </c>
      <c r="B80" s="6"/>
      <c r="C80" s="6"/>
      <c r="D80" s="6"/>
      <c r="E80" s="217"/>
      <c r="F80" s="217"/>
      <c r="G80" s="217"/>
      <c r="H80" s="217"/>
      <c r="I80" s="382" t="str">
        <f t="shared" si="14"/>
        <v/>
      </c>
      <c r="J80" s="366">
        <f t="shared" si="15"/>
        <v>0</v>
      </c>
      <c r="K80" s="367">
        <f t="shared" si="16"/>
        <v>0</v>
      </c>
      <c r="L80" s="367">
        <f t="shared" ref="L80:L143" si="23">IF(OR($G80="X",$G80="x"),$I80,0)</f>
        <v>0</v>
      </c>
      <c r="M80" s="367">
        <f t="shared" ref="M80:M143" si="24">IF(OR($H80="X",$H80="x"),$I80,0)</f>
        <v>0</v>
      </c>
      <c r="N80" s="366">
        <f t="shared" si="17"/>
        <v>0</v>
      </c>
      <c r="O80" s="366">
        <f t="shared" si="18"/>
        <v>0</v>
      </c>
      <c r="P80" s="366">
        <f t="shared" si="19"/>
        <v>0</v>
      </c>
      <c r="Q80" s="349" t="b">
        <f t="shared" si="20"/>
        <v>0</v>
      </c>
      <c r="R80" s="368">
        <f t="shared" si="21"/>
        <v>1</v>
      </c>
      <c r="S80" s="382" t="str">
        <f t="shared" si="22"/>
        <v/>
      </c>
    </row>
    <row r="81" spans="1:19">
      <c r="A81" s="37">
        <v>72</v>
      </c>
      <c r="B81" s="6"/>
      <c r="C81" s="6"/>
      <c r="D81" s="6"/>
      <c r="E81" s="217"/>
      <c r="F81" s="217"/>
      <c r="G81" s="217"/>
      <c r="H81" s="217"/>
      <c r="I81" s="382" t="str">
        <f t="shared" si="14"/>
        <v/>
      </c>
      <c r="J81" s="366">
        <f t="shared" si="15"/>
        <v>0</v>
      </c>
      <c r="K81" s="367">
        <f t="shared" si="16"/>
        <v>0</v>
      </c>
      <c r="L81" s="367">
        <f t="shared" si="23"/>
        <v>0</v>
      </c>
      <c r="M81" s="367">
        <f t="shared" si="24"/>
        <v>0</v>
      </c>
      <c r="N81" s="366">
        <f t="shared" si="17"/>
        <v>0</v>
      </c>
      <c r="O81" s="366">
        <f t="shared" si="18"/>
        <v>0</v>
      </c>
      <c r="P81" s="366">
        <f t="shared" si="19"/>
        <v>0</v>
      </c>
      <c r="Q81" s="349" t="b">
        <f t="shared" si="20"/>
        <v>0</v>
      </c>
      <c r="R81" s="368">
        <f t="shared" si="21"/>
        <v>1</v>
      </c>
      <c r="S81" s="382" t="str">
        <f t="shared" si="22"/>
        <v/>
      </c>
    </row>
    <row r="82" spans="1:19">
      <c r="A82" s="37">
        <v>73</v>
      </c>
      <c r="B82" s="6"/>
      <c r="C82" s="6"/>
      <c r="D82" s="6"/>
      <c r="E82" s="217"/>
      <c r="F82" s="217"/>
      <c r="G82" s="217"/>
      <c r="H82" s="217"/>
      <c r="I82" s="382" t="str">
        <f t="shared" si="14"/>
        <v/>
      </c>
      <c r="J82" s="366">
        <f t="shared" si="15"/>
        <v>0</v>
      </c>
      <c r="K82" s="367">
        <f t="shared" si="16"/>
        <v>0</v>
      </c>
      <c r="L82" s="367">
        <f t="shared" si="23"/>
        <v>0</v>
      </c>
      <c r="M82" s="367">
        <f t="shared" si="24"/>
        <v>0</v>
      </c>
      <c r="N82" s="366">
        <f t="shared" si="17"/>
        <v>0</v>
      </c>
      <c r="O82" s="366">
        <f t="shared" si="18"/>
        <v>0</v>
      </c>
      <c r="P82" s="366">
        <f t="shared" si="19"/>
        <v>0</v>
      </c>
      <c r="Q82" s="349" t="b">
        <f t="shared" si="20"/>
        <v>0</v>
      </c>
      <c r="R82" s="368">
        <f t="shared" si="21"/>
        <v>1</v>
      </c>
      <c r="S82" s="382" t="str">
        <f t="shared" si="22"/>
        <v/>
      </c>
    </row>
    <row r="83" spans="1:19">
      <c r="A83" s="37">
        <v>74</v>
      </c>
      <c r="B83" s="6"/>
      <c r="C83" s="6"/>
      <c r="D83" s="6"/>
      <c r="E83" s="217"/>
      <c r="F83" s="217"/>
      <c r="G83" s="217"/>
      <c r="H83" s="217"/>
      <c r="I83" s="382" t="str">
        <f t="shared" si="14"/>
        <v/>
      </c>
      <c r="J83" s="366">
        <f t="shared" si="15"/>
        <v>0</v>
      </c>
      <c r="K83" s="367">
        <f t="shared" si="16"/>
        <v>0</v>
      </c>
      <c r="L83" s="367">
        <f t="shared" si="23"/>
        <v>0</v>
      </c>
      <c r="M83" s="367">
        <f t="shared" si="24"/>
        <v>0</v>
      </c>
      <c r="N83" s="366">
        <f t="shared" si="17"/>
        <v>0</v>
      </c>
      <c r="O83" s="366">
        <f t="shared" si="18"/>
        <v>0</v>
      </c>
      <c r="P83" s="366">
        <f t="shared" si="19"/>
        <v>0</v>
      </c>
      <c r="Q83" s="349" t="b">
        <f t="shared" si="20"/>
        <v>0</v>
      </c>
      <c r="R83" s="368">
        <f t="shared" si="21"/>
        <v>1</v>
      </c>
      <c r="S83" s="382" t="str">
        <f t="shared" si="22"/>
        <v/>
      </c>
    </row>
    <row r="84" spans="1:19">
      <c r="A84" s="37">
        <v>75</v>
      </c>
      <c r="B84" s="6"/>
      <c r="C84" s="6"/>
      <c r="D84" s="6"/>
      <c r="E84" s="217"/>
      <c r="F84" s="217"/>
      <c r="G84" s="217"/>
      <c r="H84" s="217"/>
      <c r="I84" s="382" t="str">
        <f t="shared" si="14"/>
        <v/>
      </c>
      <c r="J84" s="366">
        <f t="shared" si="15"/>
        <v>0</v>
      </c>
      <c r="K84" s="367">
        <f t="shared" si="16"/>
        <v>0</v>
      </c>
      <c r="L84" s="367">
        <f t="shared" si="23"/>
        <v>0</v>
      </c>
      <c r="M84" s="367">
        <f t="shared" si="24"/>
        <v>0</v>
      </c>
      <c r="N84" s="366">
        <f t="shared" si="17"/>
        <v>0</v>
      </c>
      <c r="O84" s="366">
        <f t="shared" si="18"/>
        <v>0</v>
      </c>
      <c r="P84" s="366">
        <f t="shared" si="19"/>
        <v>0</v>
      </c>
      <c r="Q84" s="349" t="b">
        <f t="shared" si="20"/>
        <v>0</v>
      </c>
      <c r="R84" s="368">
        <f t="shared" si="21"/>
        <v>1</v>
      </c>
      <c r="S84" s="382" t="str">
        <f t="shared" si="22"/>
        <v/>
      </c>
    </row>
    <row r="85" spans="1:19">
      <c r="A85" s="37">
        <v>76</v>
      </c>
      <c r="B85" s="6"/>
      <c r="C85" s="6"/>
      <c r="D85" s="6"/>
      <c r="E85" s="217"/>
      <c r="F85" s="217"/>
      <c r="G85" s="217"/>
      <c r="H85" s="217"/>
      <c r="I85" s="382" t="str">
        <f t="shared" si="14"/>
        <v/>
      </c>
      <c r="J85" s="366">
        <f t="shared" si="15"/>
        <v>0</v>
      </c>
      <c r="K85" s="367">
        <f t="shared" si="16"/>
        <v>0</v>
      </c>
      <c r="L85" s="367">
        <f t="shared" si="23"/>
        <v>0</v>
      </c>
      <c r="M85" s="367">
        <f t="shared" si="24"/>
        <v>0</v>
      </c>
      <c r="N85" s="366">
        <f t="shared" si="17"/>
        <v>0</v>
      </c>
      <c r="O85" s="366">
        <f t="shared" si="18"/>
        <v>0</v>
      </c>
      <c r="P85" s="366">
        <f t="shared" si="19"/>
        <v>0</v>
      </c>
      <c r="Q85" s="349" t="b">
        <f t="shared" si="20"/>
        <v>0</v>
      </c>
      <c r="R85" s="368">
        <f t="shared" si="21"/>
        <v>1</v>
      </c>
      <c r="S85" s="382" t="str">
        <f t="shared" si="22"/>
        <v/>
      </c>
    </row>
    <row r="86" spans="1:19">
      <c r="A86" s="37">
        <v>77</v>
      </c>
      <c r="B86" s="6"/>
      <c r="C86" s="6"/>
      <c r="D86" s="6"/>
      <c r="E86" s="217"/>
      <c r="F86" s="217"/>
      <c r="G86" s="217"/>
      <c r="H86" s="217"/>
      <c r="I86" s="382" t="str">
        <f t="shared" si="14"/>
        <v/>
      </c>
      <c r="J86" s="366">
        <f t="shared" si="15"/>
        <v>0</v>
      </c>
      <c r="K86" s="367">
        <f t="shared" si="16"/>
        <v>0</v>
      </c>
      <c r="L86" s="367">
        <f t="shared" si="23"/>
        <v>0</v>
      </c>
      <c r="M86" s="367">
        <f t="shared" si="24"/>
        <v>0</v>
      </c>
      <c r="N86" s="366">
        <f t="shared" si="17"/>
        <v>0</v>
      </c>
      <c r="O86" s="366">
        <f t="shared" si="18"/>
        <v>0</v>
      </c>
      <c r="P86" s="366">
        <f t="shared" si="19"/>
        <v>0</v>
      </c>
      <c r="Q86" s="349" t="b">
        <f t="shared" si="20"/>
        <v>0</v>
      </c>
      <c r="R86" s="368">
        <f t="shared" si="21"/>
        <v>1</v>
      </c>
      <c r="S86" s="382" t="str">
        <f t="shared" si="22"/>
        <v/>
      </c>
    </row>
    <row r="87" spans="1:19">
      <c r="A87" s="37">
        <v>78</v>
      </c>
      <c r="B87" s="6"/>
      <c r="C87" s="6"/>
      <c r="D87" s="6"/>
      <c r="E87" s="217"/>
      <c r="F87" s="217"/>
      <c r="G87" s="217"/>
      <c r="H87" s="217"/>
      <c r="I87" s="382" t="str">
        <f t="shared" si="14"/>
        <v/>
      </c>
      <c r="J87" s="366">
        <f t="shared" si="15"/>
        <v>0</v>
      </c>
      <c r="K87" s="367">
        <f t="shared" si="16"/>
        <v>0</v>
      </c>
      <c r="L87" s="367">
        <f t="shared" si="23"/>
        <v>0</v>
      </c>
      <c r="M87" s="367">
        <f t="shared" si="24"/>
        <v>0</v>
      </c>
      <c r="N87" s="366">
        <f t="shared" si="17"/>
        <v>0</v>
      </c>
      <c r="O87" s="366">
        <f t="shared" si="18"/>
        <v>0</v>
      </c>
      <c r="P87" s="366">
        <f t="shared" si="19"/>
        <v>0</v>
      </c>
      <c r="Q87" s="349" t="b">
        <f t="shared" si="20"/>
        <v>0</v>
      </c>
      <c r="R87" s="368">
        <f t="shared" si="21"/>
        <v>1</v>
      </c>
      <c r="S87" s="382" t="str">
        <f t="shared" si="22"/>
        <v/>
      </c>
    </row>
    <row r="88" spans="1:19">
      <c r="A88" s="37">
        <v>79</v>
      </c>
      <c r="B88" s="6"/>
      <c r="C88" s="6"/>
      <c r="D88" s="6"/>
      <c r="E88" s="217"/>
      <c r="F88" s="217"/>
      <c r="G88" s="217"/>
      <c r="H88" s="217"/>
      <c r="I88" s="382" t="str">
        <f t="shared" si="14"/>
        <v/>
      </c>
      <c r="J88" s="366">
        <f t="shared" si="15"/>
        <v>0</v>
      </c>
      <c r="K88" s="367">
        <f t="shared" si="16"/>
        <v>0</v>
      </c>
      <c r="L88" s="367">
        <f t="shared" si="23"/>
        <v>0</v>
      </c>
      <c r="M88" s="367">
        <f t="shared" si="24"/>
        <v>0</v>
      </c>
      <c r="N88" s="366">
        <f t="shared" si="17"/>
        <v>0</v>
      </c>
      <c r="O88" s="366">
        <f t="shared" si="18"/>
        <v>0</v>
      </c>
      <c r="P88" s="366">
        <f t="shared" si="19"/>
        <v>0</v>
      </c>
      <c r="Q88" s="349" t="b">
        <f t="shared" si="20"/>
        <v>0</v>
      </c>
      <c r="R88" s="368">
        <f t="shared" si="21"/>
        <v>1</v>
      </c>
      <c r="S88" s="382" t="str">
        <f t="shared" si="22"/>
        <v/>
      </c>
    </row>
    <row r="89" spans="1:19">
      <c r="A89" s="37">
        <v>80</v>
      </c>
      <c r="B89" s="6"/>
      <c r="C89" s="6"/>
      <c r="D89" s="6"/>
      <c r="E89" s="217"/>
      <c r="F89" s="217"/>
      <c r="G89" s="217"/>
      <c r="H89" s="217"/>
      <c r="I89" s="382" t="str">
        <f t="shared" si="14"/>
        <v/>
      </c>
      <c r="J89" s="366">
        <f t="shared" si="15"/>
        <v>0</v>
      </c>
      <c r="K89" s="367">
        <f t="shared" si="16"/>
        <v>0</v>
      </c>
      <c r="L89" s="367">
        <f t="shared" si="23"/>
        <v>0</v>
      </c>
      <c r="M89" s="367">
        <f t="shared" si="24"/>
        <v>0</v>
      </c>
      <c r="N89" s="366">
        <f t="shared" si="17"/>
        <v>0</v>
      </c>
      <c r="O89" s="366">
        <f t="shared" si="18"/>
        <v>0</v>
      </c>
      <c r="P89" s="366">
        <f t="shared" si="19"/>
        <v>0</v>
      </c>
      <c r="Q89" s="349" t="b">
        <f t="shared" si="20"/>
        <v>0</v>
      </c>
      <c r="R89" s="368">
        <f t="shared" si="21"/>
        <v>1</v>
      </c>
      <c r="S89" s="382" t="str">
        <f t="shared" si="22"/>
        <v/>
      </c>
    </row>
    <row r="90" spans="1:19">
      <c r="A90" s="37">
        <v>81</v>
      </c>
      <c r="B90" s="6"/>
      <c r="C90" s="6"/>
      <c r="D90" s="6"/>
      <c r="E90" s="217"/>
      <c r="F90" s="217"/>
      <c r="G90" s="217"/>
      <c r="H90" s="217"/>
      <c r="I90" s="382" t="str">
        <f t="shared" si="14"/>
        <v/>
      </c>
      <c r="J90" s="366">
        <f t="shared" si="15"/>
        <v>0</v>
      </c>
      <c r="K90" s="367">
        <f t="shared" si="16"/>
        <v>0</v>
      </c>
      <c r="L90" s="367">
        <f t="shared" si="23"/>
        <v>0</v>
      </c>
      <c r="M90" s="367">
        <f t="shared" si="24"/>
        <v>0</v>
      </c>
      <c r="N90" s="366">
        <f t="shared" si="17"/>
        <v>0</v>
      </c>
      <c r="O90" s="366">
        <f t="shared" si="18"/>
        <v>0</v>
      </c>
      <c r="P90" s="366">
        <f t="shared" si="19"/>
        <v>0</v>
      </c>
      <c r="Q90" s="349" t="b">
        <f t="shared" si="20"/>
        <v>0</v>
      </c>
      <c r="R90" s="368">
        <f t="shared" si="21"/>
        <v>1</v>
      </c>
      <c r="S90" s="382" t="str">
        <f t="shared" si="22"/>
        <v/>
      </c>
    </row>
    <row r="91" spans="1:19">
      <c r="A91" s="37">
        <v>82</v>
      </c>
      <c r="B91" s="6"/>
      <c r="C91" s="6"/>
      <c r="D91" s="6"/>
      <c r="E91" s="217"/>
      <c r="F91" s="217"/>
      <c r="G91" s="217"/>
      <c r="H91" s="217"/>
      <c r="I91" s="382" t="str">
        <f t="shared" si="14"/>
        <v/>
      </c>
      <c r="J91" s="366">
        <f t="shared" si="15"/>
        <v>0</v>
      </c>
      <c r="K91" s="367">
        <f t="shared" si="16"/>
        <v>0</v>
      </c>
      <c r="L91" s="367">
        <f t="shared" si="23"/>
        <v>0</v>
      </c>
      <c r="M91" s="367">
        <f t="shared" si="24"/>
        <v>0</v>
      </c>
      <c r="N91" s="366">
        <f t="shared" si="17"/>
        <v>0</v>
      </c>
      <c r="O91" s="366">
        <f t="shared" si="18"/>
        <v>0</v>
      </c>
      <c r="P91" s="366">
        <f t="shared" si="19"/>
        <v>0</v>
      </c>
      <c r="Q91" s="349" t="b">
        <f t="shared" si="20"/>
        <v>0</v>
      </c>
      <c r="R91" s="368">
        <f t="shared" si="21"/>
        <v>1</v>
      </c>
      <c r="S91" s="382" t="str">
        <f t="shared" si="22"/>
        <v/>
      </c>
    </row>
    <row r="92" spans="1:19">
      <c r="A92" s="37">
        <v>83</v>
      </c>
      <c r="B92" s="6"/>
      <c r="C92" s="6"/>
      <c r="D92" s="6"/>
      <c r="E92" s="217"/>
      <c r="F92" s="217"/>
      <c r="G92" s="217"/>
      <c r="H92" s="217"/>
      <c r="I92" s="382" t="str">
        <f t="shared" si="14"/>
        <v/>
      </c>
      <c r="J92" s="366">
        <f t="shared" si="15"/>
        <v>0</v>
      </c>
      <c r="K92" s="367">
        <f t="shared" si="16"/>
        <v>0</v>
      </c>
      <c r="L92" s="367">
        <f t="shared" si="23"/>
        <v>0</v>
      </c>
      <c r="M92" s="367">
        <f t="shared" si="24"/>
        <v>0</v>
      </c>
      <c r="N92" s="366">
        <f t="shared" si="17"/>
        <v>0</v>
      </c>
      <c r="O92" s="366">
        <f t="shared" si="18"/>
        <v>0</v>
      </c>
      <c r="P92" s="366">
        <f t="shared" si="19"/>
        <v>0</v>
      </c>
      <c r="Q92" s="349" t="b">
        <f t="shared" si="20"/>
        <v>0</v>
      </c>
      <c r="R92" s="368">
        <f t="shared" si="21"/>
        <v>1</v>
      </c>
      <c r="S92" s="382" t="str">
        <f t="shared" si="22"/>
        <v/>
      </c>
    </row>
    <row r="93" spans="1:19">
      <c r="A93" s="37">
        <v>84</v>
      </c>
      <c r="B93" s="6"/>
      <c r="C93" s="6"/>
      <c r="D93" s="6"/>
      <c r="E93" s="217"/>
      <c r="F93" s="217"/>
      <c r="G93" s="217"/>
      <c r="H93" s="217"/>
      <c r="I93" s="382" t="str">
        <f t="shared" si="14"/>
        <v/>
      </c>
      <c r="J93" s="366">
        <f t="shared" si="15"/>
        <v>0</v>
      </c>
      <c r="K93" s="367">
        <f t="shared" si="16"/>
        <v>0</v>
      </c>
      <c r="L93" s="367">
        <f t="shared" si="23"/>
        <v>0</v>
      </c>
      <c r="M93" s="367">
        <f t="shared" si="24"/>
        <v>0</v>
      </c>
      <c r="N93" s="366">
        <f t="shared" si="17"/>
        <v>0</v>
      </c>
      <c r="O93" s="366">
        <f t="shared" si="18"/>
        <v>0</v>
      </c>
      <c r="P93" s="366">
        <f t="shared" si="19"/>
        <v>0</v>
      </c>
      <c r="Q93" s="349" t="b">
        <f t="shared" si="20"/>
        <v>0</v>
      </c>
      <c r="R93" s="368">
        <f t="shared" si="21"/>
        <v>1</v>
      </c>
      <c r="S93" s="382" t="str">
        <f t="shared" si="22"/>
        <v/>
      </c>
    </row>
    <row r="94" spans="1:19">
      <c r="A94" s="37">
        <v>85</v>
      </c>
      <c r="B94" s="6"/>
      <c r="C94" s="6"/>
      <c r="D94" s="6"/>
      <c r="E94" s="217"/>
      <c r="F94" s="217"/>
      <c r="G94" s="217"/>
      <c r="H94" s="217"/>
      <c r="I94" s="382" t="str">
        <f t="shared" si="14"/>
        <v/>
      </c>
      <c r="J94" s="366">
        <f t="shared" si="15"/>
        <v>0</v>
      </c>
      <c r="K94" s="367">
        <f t="shared" si="16"/>
        <v>0</v>
      </c>
      <c r="L94" s="367">
        <f t="shared" si="23"/>
        <v>0</v>
      </c>
      <c r="M94" s="367">
        <f t="shared" si="24"/>
        <v>0</v>
      </c>
      <c r="N94" s="366">
        <f t="shared" si="17"/>
        <v>0</v>
      </c>
      <c r="O94" s="366">
        <f t="shared" si="18"/>
        <v>0</v>
      </c>
      <c r="P94" s="366">
        <f t="shared" si="19"/>
        <v>0</v>
      </c>
      <c r="Q94" s="349" t="b">
        <f t="shared" si="20"/>
        <v>0</v>
      </c>
      <c r="R94" s="368">
        <f t="shared" si="21"/>
        <v>1</v>
      </c>
      <c r="S94" s="382" t="str">
        <f t="shared" si="22"/>
        <v/>
      </c>
    </row>
    <row r="95" spans="1:19">
      <c r="A95" s="37">
        <v>86</v>
      </c>
      <c r="B95" s="6"/>
      <c r="C95" s="6"/>
      <c r="D95" s="6"/>
      <c r="E95" s="217"/>
      <c r="F95" s="217"/>
      <c r="G95" s="217"/>
      <c r="H95" s="217"/>
      <c r="I95" s="382" t="str">
        <f t="shared" si="14"/>
        <v/>
      </c>
      <c r="J95" s="366">
        <f t="shared" si="15"/>
        <v>0</v>
      </c>
      <c r="K95" s="367">
        <f t="shared" si="16"/>
        <v>0</v>
      </c>
      <c r="L95" s="367">
        <f t="shared" si="23"/>
        <v>0</v>
      </c>
      <c r="M95" s="367">
        <f t="shared" si="24"/>
        <v>0</v>
      </c>
      <c r="N95" s="366">
        <f t="shared" si="17"/>
        <v>0</v>
      </c>
      <c r="O95" s="366">
        <f t="shared" si="18"/>
        <v>0</v>
      </c>
      <c r="P95" s="366">
        <f t="shared" si="19"/>
        <v>0</v>
      </c>
      <c r="Q95" s="349" t="b">
        <f t="shared" si="20"/>
        <v>0</v>
      </c>
      <c r="R95" s="368">
        <f t="shared" si="21"/>
        <v>1</v>
      </c>
      <c r="S95" s="382" t="str">
        <f t="shared" si="22"/>
        <v/>
      </c>
    </row>
    <row r="96" spans="1:19">
      <c r="A96" s="37">
        <v>87</v>
      </c>
      <c r="B96" s="6"/>
      <c r="C96" s="6"/>
      <c r="D96" s="6"/>
      <c r="E96" s="217"/>
      <c r="F96" s="217"/>
      <c r="G96" s="217"/>
      <c r="H96" s="217"/>
      <c r="I96" s="382" t="str">
        <f t="shared" si="14"/>
        <v/>
      </c>
      <c r="J96" s="366">
        <f t="shared" si="15"/>
        <v>0</v>
      </c>
      <c r="K96" s="367">
        <f t="shared" si="16"/>
        <v>0</v>
      </c>
      <c r="L96" s="367">
        <f t="shared" si="23"/>
        <v>0</v>
      </c>
      <c r="M96" s="367">
        <f t="shared" si="24"/>
        <v>0</v>
      </c>
      <c r="N96" s="366">
        <f t="shared" si="17"/>
        <v>0</v>
      </c>
      <c r="O96" s="366">
        <f t="shared" si="18"/>
        <v>0</v>
      </c>
      <c r="P96" s="366">
        <f t="shared" si="19"/>
        <v>0</v>
      </c>
      <c r="Q96" s="349" t="b">
        <f t="shared" si="20"/>
        <v>0</v>
      </c>
      <c r="R96" s="368">
        <f t="shared" si="21"/>
        <v>1</v>
      </c>
      <c r="S96" s="382" t="str">
        <f t="shared" si="22"/>
        <v/>
      </c>
    </row>
    <row r="97" spans="1:19">
      <c r="A97" s="37">
        <v>88</v>
      </c>
      <c r="B97" s="6"/>
      <c r="C97" s="6"/>
      <c r="D97" s="6"/>
      <c r="E97" s="217"/>
      <c r="F97" s="217"/>
      <c r="G97" s="217"/>
      <c r="H97" s="217"/>
      <c r="I97" s="382" t="str">
        <f t="shared" si="14"/>
        <v/>
      </c>
      <c r="J97" s="366">
        <f t="shared" si="15"/>
        <v>0</v>
      </c>
      <c r="K97" s="367">
        <f t="shared" si="16"/>
        <v>0</v>
      </c>
      <c r="L97" s="367">
        <f t="shared" si="23"/>
        <v>0</v>
      </c>
      <c r="M97" s="367">
        <f t="shared" si="24"/>
        <v>0</v>
      </c>
      <c r="N97" s="366">
        <f t="shared" si="17"/>
        <v>0</v>
      </c>
      <c r="O97" s="366">
        <f t="shared" si="18"/>
        <v>0</v>
      </c>
      <c r="P97" s="366">
        <f t="shared" si="19"/>
        <v>0</v>
      </c>
      <c r="Q97" s="349" t="b">
        <f t="shared" si="20"/>
        <v>0</v>
      </c>
      <c r="R97" s="368">
        <f t="shared" si="21"/>
        <v>1</v>
      </c>
      <c r="S97" s="382" t="str">
        <f t="shared" si="22"/>
        <v/>
      </c>
    </row>
    <row r="98" spans="1:19">
      <c r="A98" s="37">
        <v>89</v>
      </c>
      <c r="B98" s="6"/>
      <c r="C98" s="6"/>
      <c r="D98" s="6"/>
      <c r="E98" s="217"/>
      <c r="F98" s="217"/>
      <c r="G98" s="217"/>
      <c r="H98" s="217"/>
      <c r="I98" s="382" t="str">
        <f t="shared" si="14"/>
        <v/>
      </c>
      <c r="J98" s="366">
        <f t="shared" si="15"/>
        <v>0</v>
      </c>
      <c r="K98" s="367">
        <f t="shared" si="16"/>
        <v>0</v>
      </c>
      <c r="L98" s="367">
        <f t="shared" si="23"/>
        <v>0</v>
      </c>
      <c r="M98" s="367">
        <f t="shared" si="24"/>
        <v>0</v>
      </c>
      <c r="N98" s="366">
        <f t="shared" si="17"/>
        <v>0</v>
      </c>
      <c r="O98" s="366">
        <f t="shared" si="18"/>
        <v>0</v>
      </c>
      <c r="P98" s="366">
        <f t="shared" si="19"/>
        <v>0</v>
      </c>
      <c r="Q98" s="349" t="b">
        <f t="shared" si="20"/>
        <v>0</v>
      </c>
      <c r="R98" s="368">
        <f t="shared" si="21"/>
        <v>1</v>
      </c>
      <c r="S98" s="382" t="str">
        <f t="shared" si="22"/>
        <v/>
      </c>
    </row>
    <row r="99" spans="1:19">
      <c r="A99" s="37">
        <v>90</v>
      </c>
      <c r="B99" s="6"/>
      <c r="C99" s="6"/>
      <c r="D99" s="6"/>
      <c r="E99" s="217"/>
      <c r="F99" s="217"/>
      <c r="G99" s="217"/>
      <c r="H99" s="217"/>
      <c r="I99" s="382" t="str">
        <f t="shared" si="14"/>
        <v/>
      </c>
      <c r="J99" s="366">
        <f t="shared" si="15"/>
        <v>0</v>
      </c>
      <c r="K99" s="367">
        <f t="shared" si="16"/>
        <v>0</v>
      </c>
      <c r="L99" s="367">
        <f t="shared" si="23"/>
        <v>0</v>
      </c>
      <c r="M99" s="367">
        <f t="shared" si="24"/>
        <v>0</v>
      </c>
      <c r="N99" s="366">
        <f t="shared" si="17"/>
        <v>0</v>
      </c>
      <c r="O99" s="366">
        <f t="shared" si="18"/>
        <v>0</v>
      </c>
      <c r="P99" s="366">
        <f t="shared" si="19"/>
        <v>0</v>
      </c>
      <c r="Q99" s="349" t="b">
        <f t="shared" si="20"/>
        <v>0</v>
      </c>
      <c r="R99" s="368">
        <f t="shared" si="21"/>
        <v>1</v>
      </c>
      <c r="S99" s="382" t="str">
        <f t="shared" si="22"/>
        <v/>
      </c>
    </row>
    <row r="100" spans="1:19">
      <c r="A100" s="37">
        <v>91</v>
      </c>
      <c r="B100" s="6"/>
      <c r="C100" s="6"/>
      <c r="D100" s="6"/>
      <c r="E100" s="217"/>
      <c r="F100" s="217"/>
      <c r="G100" s="217"/>
      <c r="H100" s="217"/>
      <c r="I100" s="382" t="str">
        <f t="shared" si="14"/>
        <v/>
      </c>
      <c r="J100" s="366">
        <f t="shared" si="15"/>
        <v>0</v>
      </c>
      <c r="K100" s="367">
        <f t="shared" si="16"/>
        <v>0</v>
      </c>
      <c r="L100" s="367">
        <f t="shared" si="23"/>
        <v>0</v>
      </c>
      <c r="M100" s="367">
        <f t="shared" si="24"/>
        <v>0</v>
      </c>
      <c r="N100" s="366">
        <f t="shared" si="17"/>
        <v>0</v>
      </c>
      <c r="O100" s="366">
        <f t="shared" si="18"/>
        <v>0</v>
      </c>
      <c r="P100" s="366">
        <f t="shared" si="19"/>
        <v>0</v>
      </c>
      <c r="Q100" s="349" t="b">
        <f t="shared" si="20"/>
        <v>0</v>
      </c>
      <c r="R100" s="368">
        <f t="shared" si="21"/>
        <v>1</v>
      </c>
      <c r="S100" s="382" t="str">
        <f t="shared" si="22"/>
        <v/>
      </c>
    </row>
    <row r="101" spans="1:19">
      <c r="A101" s="37">
        <v>92</v>
      </c>
      <c r="B101" s="6"/>
      <c r="C101" s="6"/>
      <c r="D101" s="6"/>
      <c r="E101" s="217"/>
      <c r="F101" s="217"/>
      <c r="G101" s="217"/>
      <c r="H101" s="217"/>
      <c r="I101" s="382" t="str">
        <f t="shared" si="14"/>
        <v/>
      </c>
      <c r="J101" s="366">
        <f t="shared" si="15"/>
        <v>0</v>
      </c>
      <c r="K101" s="367">
        <f t="shared" si="16"/>
        <v>0</v>
      </c>
      <c r="L101" s="367">
        <f t="shared" si="23"/>
        <v>0</v>
      </c>
      <c r="M101" s="367">
        <f t="shared" si="24"/>
        <v>0</v>
      </c>
      <c r="N101" s="366">
        <f t="shared" si="17"/>
        <v>0</v>
      </c>
      <c r="O101" s="366">
        <f t="shared" si="18"/>
        <v>0</v>
      </c>
      <c r="P101" s="366">
        <f t="shared" si="19"/>
        <v>0</v>
      </c>
      <c r="Q101" s="349" t="b">
        <f t="shared" si="20"/>
        <v>0</v>
      </c>
      <c r="R101" s="368">
        <f t="shared" si="21"/>
        <v>1</v>
      </c>
      <c r="S101" s="382" t="str">
        <f t="shared" si="22"/>
        <v/>
      </c>
    </row>
    <row r="102" spans="1:19">
      <c r="A102" s="37">
        <v>93</v>
      </c>
      <c r="B102" s="6"/>
      <c r="C102" s="6"/>
      <c r="D102" s="6"/>
      <c r="E102" s="217"/>
      <c r="F102" s="217"/>
      <c r="G102" s="217"/>
      <c r="H102" s="217"/>
      <c r="I102" s="382" t="str">
        <f t="shared" si="14"/>
        <v/>
      </c>
      <c r="J102" s="366">
        <f t="shared" si="15"/>
        <v>0</v>
      </c>
      <c r="K102" s="367">
        <f t="shared" si="16"/>
        <v>0</v>
      </c>
      <c r="L102" s="367">
        <f t="shared" si="23"/>
        <v>0</v>
      </c>
      <c r="M102" s="367">
        <f t="shared" si="24"/>
        <v>0</v>
      </c>
      <c r="N102" s="366">
        <f t="shared" si="17"/>
        <v>0</v>
      </c>
      <c r="O102" s="366">
        <f t="shared" si="18"/>
        <v>0</v>
      </c>
      <c r="P102" s="366">
        <f t="shared" si="19"/>
        <v>0</v>
      </c>
      <c r="Q102" s="349" t="b">
        <f t="shared" si="20"/>
        <v>0</v>
      </c>
      <c r="R102" s="368">
        <f t="shared" si="21"/>
        <v>1</v>
      </c>
      <c r="S102" s="382" t="str">
        <f t="shared" si="22"/>
        <v/>
      </c>
    </row>
    <row r="103" spans="1:19">
      <c r="A103" s="37">
        <v>94</v>
      </c>
      <c r="B103" s="6"/>
      <c r="C103" s="6"/>
      <c r="D103" s="6"/>
      <c r="E103" s="217"/>
      <c r="F103" s="217"/>
      <c r="G103" s="217"/>
      <c r="H103" s="217"/>
      <c r="I103" s="382" t="str">
        <f t="shared" si="14"/>
        <v/>
      </c>
      <c r="J103" s="366">
        <f t="shared" si="15"/>
        <v>0</v>
      </c>
      <c r="K103" s="367">
        <f t="shared" si="16"/>
        <v>0</v>
      </c>
      <c r="L103" s="367">
        <f t="shared" si="23"/>
        <v>0</v>
      </c>
      <c r="M103" s="367">
        <f t="shared" si="24"/>
        <v>0</v>
      </c>
      <c r="N103" s="366">
        <f t="shared" si="17"/>
        <v>0</v>
      </c>
      <c r="O103" s="366">
        <f t="shared" si="18"/>
        <v>0</v>
      </c>
      <c r="P103" s="366">
        <f t="shared" si="19"/>
        <v>0</v>
      </c>
      <c r="Q103" s="349" t="b">
        <f t="shared" si="20"/>
        <v>0</v>
      </c>
      <c r="R103" s="368">
        <f t="shared" si="21"/>
        <v>1</v>
      </c>
      <c r="S103" s="382" t="str">
        <f t="shared" si="22"/>
        <v/>
      </c>
    </row>
    <row r="104" spans="1:19">
      <c r="A104" s="37">
        <v>95</v>
      </c>
      <c r="B104" s="6"/>
      <c r="C104" s="6"/>
      <c r="D104" s="6"/>
      <c r="E104" s="217"/>
      <c r="F104" s="217"/>
      <c r="G104" s="217"/>
      <c r="H104" s="217"/>
      <c r="I104" s="382" t="str">
        <f t="shared" si="14"/>
        <v/>
      </c>
      <c r="J104" s="366">
        <f t="shared" si="15"/>
        <v>0</v>
      </c>
      <c r="K104" s="367">
        <f t="shared" si="16"/>
        <v>0</v>
      </c>
      <c r="L104" s="367">
        <f t="shared" si="23"/>
        <v>0</v>
      </c>
      <c r="M104" s="367">
        <f t="shared" si="24"/>
        <v>0</v>
      </c>
      <c r="N104" s="366">
        <f t="shared" si="17"/>
        <v>0</v>
      </c>
      <c r="O104" s="366">
        <f t="shared" si="18"/>
        <v>0</v>
      </c>
      <c r="P104" s="366">
        <f t="shared" si="19"/>
        <v>0</v>
      </c>
      <c r="Q104" s="349" t="b">
        <f t="shared" si="20"/>
        <v>0</v>
      </c>
      <c r="R104" s="368">
        <f t="shared" si="21"/>
        <v>1</v>
      </c>
      <c r="S104" s="382" t="str">
        <f t="shared" si="22"/>
        <v/>
      </c>
    </row>
    <row r="105" spans="1:19">
      <c r="A105" s="37">
        <v>96</v>
      </c>
      <c r="B105" s="6"/>
      <c r="C105" s="6"/>
      <c r="D105" s="6"/>
      <c r="E105" s="217"/>
      <c r="F105" s="217"/>
      <c r="G105" s="217"/>
      <c r="H105" s="217"/>
      <c r="I105" s="382" t="str">
        <f t="shared" si="14"/>
        <v/>
      </c>
      <c r="J105" s="366">
        <f t="shared" si="15"/>
        <v>0</v>
      </c>
      <c r="K105" s="367">
        <f t="shared" si="16"/>
        <v>0</v>
      </c>
      <c r="L105" s="367">
        <f t="shared" si="23"/>
        <v>0</v>
      </c>
      <c r="M105" s="367">
        <f t="shared" si="24"/>
        <v>0</v>
      </c>
      <c r="N105" s="366">
        <f t="shared" si="17"/>
        <v>0</v>
      </c>
      <c r="O105" s="366">
        <f t="shared" si="18"/>
        <v>0</v>
      </c>
      <c r="P105" s="366">
        <f t="shared" si="19"/>
        <v>0</v>
      </c>
      <c r="Q105" s="349" t="b">
        <f t="shared" si="20"/>
        <v>0</v>
      </c>
      <c r="R105" s="368">
        <f t="shared" si="21"/>
        <v>1</v>
      </c>
      <c r="S105" s="382" t="str">
        <f t="shared" si="22"/>
        <v/>
      </c>
    </row>
    <row r="106" spans="1:19">
      <c r="A106" s="37">
        <v>97</v>
      </c>
      <c r="B106" s="6"/>
      <c r="C106" s="6"/>
      <c r="D106" s="6"/>
      <c r="E106" s="217"/>
      <c r="F106" s="217"/>
      <c r="G106" s="217"/>
      <c r="H106" s="217"/>
      <c r="I106" s="382" t="str">
        <f t="shared" si="14"/>
        <v/>
      </c>
      <c r="J106" s="366">
        <f t="shared" si="15"/>
        <v>0</v>
      </c>
      <c r="K106" s="367">
        <f t="shared" si="16"/>
        <v>0</v>
      </c>
      <c r="L106" s="367">
        <f t="shared" si="23"/>
        <v>0</v>
      </c>
      <c r="M106" s="367">
        <f t="shared" si="24"/>
        <v>0</v>
      </c>
      <c r="N106" s="366">
        <f t="shared" si="17"/>
        <v>0</v>
      </c>
      <c r="O106" s="366">
        <f t="shared" si="18"/>
        <v>0</v>
      </c>
      <c r="P106" s="366">
        <f t="shared" si="19"/>
        <v>0</v>
      </c>
      <c r="Q106" s="349" t="b">
        <f t="shared" si="20"/>
        <v>0</v>
      </c>
      <c r="R106" s="368">
        <f t="shared" si="21"/>
        <v>1</v>
      </c>
      <c r="S106" s="382" t="str">
        <f t="shared" si="22"/>
        <v/>
      </c>
    </row>
    <row r="107" spans="1:19">
      <c r="A107" s="37">
        <v>98</v>
      </c>
      <c r="B107" s="6"/>
      <c r="C107" s="6"/>
      <c r="D107" s="6"/>
      <c r="E107" s="217"/>
      <c r="F107" s="217"/>
      <c r="G107" s="217"/>
      <c r="H107" s="217"/>
      <c r="I107" s="382" t="str">
        <f t="shared" si="14"/>
        <v/>
      </c>
      <c r="J107" s="366">
        <f t="shared" si="15"/>
        <v>0</v>
      </c>
      <c r="K107" s="367">
        <f t="shared" si="16"/>
        <v>0</v>
      </c>
      <c r="L107" s="367">
        <f t="shared" si="23"/>
        <v>0</v>
      </c>
      <c r="M107" s="367">
        <f t="shared" si="24"/>
        <v>0</v>
      </c>
      <c r="N107" s="366">
        <f t="shared" si="17"/>
        <v>0</v>
      </c>
      <c r="O107" s="366">
        <f t="shared" si="18"/>
        <v>0</v>
      </c>
      <c r="P107" s="366">
        <f t="shared" si="19"/>
        <v>0</v>
      </c>
      <c r="Q107" s="349" t="b">
        <f t="shared" si="20"/>
        <v>0</v>
      </c>
      <c r="R107" s="368">
        <f t="shared" si="21"/>
        <v>1</v>
      </c>
      <c r="S107" s="382" t="str">
        <f t="shared" si="22"/>
        <v/>
      </c>
    </row>
    <row r="108" spans="1:19">
      <c r="A108" s="37">
        <v>99</v>
      </c>
      <c r="B108" s="6"/>
      <c r="C108" s="6"/>
      <c r="D108" s="6"/>
      <c r="E108" s="217"/>
      <c r="F108" s="217"/>
      <c r="G108" s="217"/>
      <c r="H108" s="217"/>
      <c r="I108" s="382" t="str">
        <f t="shared" si="14"/>
        <v/>
      </c>
      <c r="J108" s="366">
        <f t="shared" si="15"/>
        <v>0</v>
      </c>
      <c r="K108" s="367">
        <f t="shared" si="16"/>
        <v>0</v>
      </c>
      <c r="L108" s="367">
        <f t="shared" si="23"/>
        <v>0</v>
      </c>
      <c r="M108" s="367">
        <f t="shared" si="24"/>
        <v>0</v>
      </c>
      <c r="N108" s="366">
        <f t="shared" si="17"/>
        <v>0</v>
      </c>
      <c r="O108" s="366">
        <f t="shared" si="18"/>
        <v>0</v>
      </c>
      <c r="P108" s="366">
        <f t="shared" si="19"/>
        <v>0</v>
      </c>
      <c r="Q108" s="349" t="b">
        <f t="shared" si="20"/>
        <v>0</v>
      </c>
      <c r="R108" s="368">
        <f t="shared" si="21"/>
        <v>1</v>
      </c>
      <c r="S108" s="382" t="str">
        <f t="shared" si="22"/>
        <v/>
      </c>
    </row>
    <row r="109" spans="1:19">
      <c r="A109" s="37">
        <v>100</v>
      </c>
      <c r="B109" s="6"/>
      <c r="C109" s="6"/>
      <c r="D109" s="6"/>
      <c r="E109" s="217"/>
      <c r="F109" s="217"/>
      <c r="G109" s="217"/>
      <c r="H109" s="217"/>
      <c r="I109" s="382" t="str">
        <f t="shared" si="14"/>
        <v/>
      </c>
      <c r="J109" s="366">
        <f t="shared" si="15"/>
        <v>0</v>
      </c>
      <c r="K109" s="367">
        <f t="shared" si="16"/>
        <v>0</v>
      </c>
      <c r="L109" s="367">
        <f t="shared" si="23"/>
        <v>0</v>
      </c>
      <c r="M109" s="367">
        <f t="shared" si="24"/>
        <v>0</v>
      </c>
      <c r="N109" s="366">
        <f t="shared" si="17"/>
        <v>0</v>
      </c>
      <c r="O109" s="366">
        <f t="shared" si="18"/>
        <v>0</v>
      </c>
      <c r="P109" s="366">
        <f t="shared" si="19"/>
        <v>0</v>
      </c>
      <c r="Q109" s="349" t="b">
        <f t="shared" si="20"/>
        <v>0</v>
      </c>
      <c r="R109" s="368">
        <f t="shared" si="21"/>
        <v>1</v>
      </c>
      <c r="S109" s="382" t="str">
        <f t="shared" si="22"/>
        <v/>
      </c>
    </row>
    <row r="110" spans="1:19">
      <c r="A110" s="37">
        <v>101</v>
      </c>
      <c r="B110" s="6"/>
      <c r="C110" s="6"/>
      <c r="D110" s="6"/>
      <c r="E110" s="217"/>
      <c r="F110" s="217"/>
      <c r="G110" s="217"/>
      <c r="H110" s="217"/>
      <c r="I110" s="382" t="str">
        <f t="shared" si="14"/>
        <v/>
      </c>
      <c r="J110" s="366">
        <f t="shared" si="15"/>
        <v>0</v>
      </c>
      <c r="K110" s="367">
        <f t="shared" si="16"/>
        <v>0</v>
      </c>
      <c r="L110" s="367">
        <f t="shared" si="23"/>
        <v>0</v>
      </c>
      <c r="M110" s="367">
        <f t="shared" si="24"/>
        <v>0</v>
      </c>
      <c r="N110" s="366">
        <f t="shared" si="17"/>
        <v>0</v>
      </c>
      <c r="O110" s="366">
        <f t="shared" si="18"/>
        <v>0</v>
      </c>
      <c r="P110" s="366">
        <f t="shared" si="19"/>
        <v>0</v>
      </c>
      <c r="Q110" s="349" t="b">
        <f t="shared" si="20"/>
        <v>0</v>
      </c>
      <c r="R110" s="368">
        <f t="shared" si="21"/>
        <v>1</v>
      </c>
      <c r="S110" s="382" t="str">
        <f t="shared" si="22"/>
        <v/>
      </c>
    </row>
    <row r="111" spans="1:19">
      <c r="A111" s="37">
        <v>102</v>
      </c>
      <c r="B111" s="6"/>
      <c r="C111" s="6"/>
      <c r="D111" s="6"/>
      <c r="E111" s="217"/>
      <c r="F111" s="217"/>
      <c r="G111" s="217"/>
      <c r="H111" s="217"/>
      <c r="I111" s="382" t="str">
        <f t="shared" si="14"/>
        <v/>
      </c>
      <c r="J111" s="366">
        <f t="shared" si="15"/>
        <v>0</v>
      </c>
      <c r="K111" s="367">
        <f t="shared" si="16"/>
        <v>0</v>
      </c>
      <c r="L111" s="367">
        <f t="shared" si="23"/>
        <v>0</v>
      </c>
      <c r="M111" s="367">
        <f t="shared" si="24"/>
        <v>0</v>
      </c>
      <c r="N111" s="366">
        <f t="shared" si="17"/>
        <v>0</v>
      </c>
      <c r="O111" s="366">
        <f t="shared" si="18"/>
        <v>0</v>
      </c>
      <c r="P111" s="366">
        <f t="shared" si="19"/>
        <v>0</v>
      </c>
      <c r="Q111" s="349" t="b">
        <f t="shared" si="20"/>
        <v>0</v>
      </c>
      <c r="R111" s="368">
        <f t="shared" si="21"/>
        <v>1</v>
      </c>
      <c r="S111" s="382" t="str">
        <f t="shared" si="22"/>
        <v/>
      </c>
    </row>
    <row r="112" spans="1:19">
      <c r="A112" s="37">
        <v>103</v>
      </c>
      <c r="B112" s="6"/>
      <c r="C112" s="6"/>
      <c r="D112" s="6"/>
      <c r="E112" s="217"/>
      <c r="F112" s="217"/>
      <c r="G112" s="217"/>
      <c r="H112" s="217"/>
      <c r="I112" s="382" t="str">
        <f t="shared" si="14"/>
        <v/>
      </c>
      <c r="J112" s="366">
        <f t="shared" si="15"/>
        <v>0</v>
      </c>
      <c r="K112" s="367">
        <f t="shared" si="16"/>
        <v>0</v>
      </c>
      <c r="L112" s="367">
        <f t="shared" si="23"/>
        <v>0</v>
      </c>
      <c r="M112" s="367">
        <f t="shared" si="24"/>
        <v>0</v>
      </c>
      <c r="N112" s="366">
        <f t="shared" si="17"/>
        <v>0</v>
      </c>
      <c r="O112" s="366">
        <f t="shared" si="18"/>
        <v>0</v>
      </c>
      <c r="P112" s="366">
        <f t="shared" si="19"/>
        <v>0</v>
      </c>
      <c r="Q112" s="349" t="b">
        <f t="shared" si="20"/>
        <v>0</v>
      </c>
      <c r="R112" s="368">
        <f t="shared" si="21"/>
        <v>1</v>
      </c>
      <c r="S112" s="382" t="str">
        <f t="shared" si="22"/>
        <v/>
      </c>
    </row>
    <row r="113" spans="1:19">
      <c r="A113" s="37">
        <v>104</v>
      </c>
      <c r="B113" s="6"/>
      <c r="C113" s="6"/>
      <c r="D113" s="6"/>
      <c r="E113" s="217"/>
      <c r="F113" s="217"/>
      <c r="G113" s="217"/>
      <c r="H113" s="217"/>
      <c r="I113" s="382" t="str">
        <f t="shared" si="14"/>
        <v/>
      </c>
      <c r="J113" s="366">
        <f t="shared" si="15"/>
        <v>0</v>
      </c>
      <c r="K113" s="367">
        <f t="shared" si="16"/>
        <v>0</v>
      </c>
      <c r="L113" s="367">
        <f t="shared" si="23"/>
        <v>0</v>
      </c>
      <c r="M113" s="367">
        <f t="shared" si="24"/>
        <v>0</v>
      </c>
      <c r="N113" s="366">
        <f t="shared" si="17"/>
        <v>0</v>
      </c>
      <c r="O113" s="366">
        <f t="shared" si="18"/>
        <v>0</v>
      </c>
      <c r="P113" s="366">
        <f t="shared" si="19"/>
        <v>0</v>
      </c>
      <c r="Q113" s="349" t="b">
        <f t="shared" si="20"/>
        <v>0</v>
      </c>
      <c r="R113" s="368">
        <f t="shared" si="21"/>
        <v>1</v>
      </c>
      <c r="S113" s="382" t="str">
        <f t="shared" si="22"/>
        <v/>
      </c>
    </row>
    <row r="114" spans="1:19">
      <c r="A114" s="37">
        <v>105</v>
      </c>
      <c r="B114" s="6"/>
      <c r="C114" s="6"/>
      <c r="D114" s="6"/>
      <c r="E114" s="217"/>
      <c r="F114" s="217"/>
      <c r="G114" s="217"/>
      <c r="H114" s="217"/>
      <c r="I114" s="382" t="str">
        <f t="shared" si="14"/>
        <v/>
      </c>
      <c r="J114" s="366">
        <f t="shared" si="15"/>
        <v>0</v>
      </c>
      <c r="K114" s="367">
        <f t="shared" si="16"/>
        <v>0</v>
      </c>
      <c r="L114" s="367">
        <f t="shared" si="23"/>
        <v>0</v>
      </c>
      <c r="M114" s="367">
        <f t="shared" si="24"/>
        <v>0</v>
      </c>
      <c r="N114" s="366">
        <f t="shared" si="17"/>
        <v>0</v>
      </c>
      <c r="O114" s="366">
        <f t="shared" si="18"/>
        <v>0</v>
      </c>
      <c r="P114" s="366">
        <f t="shared" si="19"/>
        <v>0</v>
      </c>
      <c r="Q114" s="349" t="b">
        <f t="shared" si="20"/>
        <v>0</v>
      </c>
      <c r="R114" s="368">
        <f t="shared" si="21"/>
        <v>1</v>
      </c>
      <c r="S114" s="382" t="str">
        <f t="shared" si="22"/>
        <v/>
      </c>
    </row>
    <row r="115" spans="1:19">
      <c r="A115" s="37">
        <v>106</v>
      </c>
      <c r="B115" s="6"/>
      <c r="C115" s="6"/>
      <c r="D115" s="6"/>
      <c r="E115" s="217"/>
      <c r="F115" s="217"/>
      <c r="G115" s="217"/>
      <c r="H115" s="217"/>
      <c r="I115" s="382" t="str">
        <f t="shared" si="14"/>
        <v/>
      </c>
      <c r="J115" s="366">
        <f t="shared" si="15"/>
        <v>0</v>
      </c>
      <c r="K115" s="367">
        <f t="shared" si="16"/>
        <v>0</v>
      </c>
      <c r="L115" s="367">
        <f t="shared" si="23"/>
        <v>0</v>
      </c>
      <c r="M115" s="367">
        <f t="shared" si="24"/>
        <v>0</v>
      </c>
      <c r="N115" s="366">
        <f t="shared" si="17"/>
        <v>0</v>
      </c>
      <c r="O115" s="366">
        <f t="shared" si="18"/>
        <v>0</v>
      </c>
      <c r="P115" s="366">
        <f t="shared" si="19"/>
        <v>0</v>
      </c>
      <c r="Q115" s="349" t="b">
        <f t="shared" si="20"/>
        <v>0</v>
      </c>
      <c r="R115" s="368">
        <f t="shared" si="21"/>
        <v>1</v>
      </c>
      <c r="S115" s="382" t="str">
        <f t="shared" si="22"/>
        <v/>
      </c>
    </row>
    <row r="116" spans="1:19">
      <c r="A116" s="37">
        <v>107</v>
      </c>
      <c r="B116" s="6"/>
      <c r="C116" s="6"/>
      <c r="D116" s="6"/>
      <c r="E116" s="217"/>
      <c r="F116" s="217"/>
      <c r="G116" s="217"/>
      <c r="H116" s="217"/>
      <c r="I116" s="382" t="str">
        <f t="shared" si="14"/>
        <v/>
      </c>
      <c r="J116" s="366">
        <f t="shared" si="15"/>
        <v>0</v>
      </c>
      <c r="K116" s="367">
        <f t="shared" si="16"/>
        <v>0</v>
      </c>
      <c r="L116" s="367">
        <f t="shared" si="23"/>
        <v>0</v>
      </c>
      <c r="M116" s="367">
        <f t="shared" si="24"/>
        <v>0</v>
      </c>
      <c r="N116" s="366">
        <f t="shared" si="17"/>
        <v>0</v>
      </c>
      <c r="O116" s="366">
        <f t="shared" si="18"/>
        <v>0</v>
      </c>
      <c r="P116" s="366">
        <f t="shared" si="19"/>
        <v>0</v>
      </c>
      <c r="Q116" s="349" t="b">
        <f t="shared" si="20"/>
        <v>0</v>
      </c>
      <c r="R116" s="368">
        <f t="shared" si="21"/>
        <v>1</v>
      </c>
      <c r="S116" s="382" t="str">
        <f t="shared" si="22"/>
        <v/>
      </c>
    </row>
    <row r="117" spans="1:19">
      <c r="A117" s="37">
        <v>108</v>
      </c>
      <c r="B117" s="6"/>
      <c r="C117" s="6"/>
      <c r="D117" s="6"/>
      <c r="E117" s="217"/>
      <c r="F117" s="217"/>
      <c r="G117" s="217"/>
      <c r="H117" s="217"/>
      <c r="I117" s="382" t="str">
        <f t="shared" si="14"/>
        <v/>
      </c>
      <c r="J117" s="366">
        <f t="shared" si="15"/>
        <v>0</v>
      </c>
      <c r="K117" s="367">
        <f t="shared" si="16"/>
        <v>0</v>
      </c>
      <c r="L117" s="367">
        <f t="shared" si="23"/>
        <v>0</v>
      </c>
      <c r="M117" s="367">
        <f t="shared" si="24"/>
        <v>0</v>
      </c>
      <c r="N117" s="366">
        <f t="shared" si="17"/>
        <v>0</v>
      </c>
      <c r="O117" s="366">
        <f t="shared" si="18"/>
        <v>0</v>
      </c>
      <c r="P117" s="366">
        <f t="shared" si="19"/>
        <v>0</v>
      </c>
      <c r="Q117" s="349" t="b">
        <f t="shared" si="20"/>
        <v>0</v>
      </c>
      <c r="R117" s="368">
        <f t="shared" si="21"/>
        <v>1</v>
      </c>
      <c r="S117" s="382" t="str">
        <f t="shared" si="22"/>
        <v/>
      </c>
    </row>
    <row r="118" spans="1:19">
      <c r="A118" s="37">
        <v>109</v>
      </c>
      <c r="B118" s="6"/>
      <c r="C118" s="6"/>
      <c r="D118" s="6"/>
      <c r="E118" s="217"/>
      <c r="F118" s="217"/>
      <c r="G118" s="217"/>
      <c r="H118" s="217"/>
      <c r="I118" s="382" t="str">
        <f t="shared" si="14"/>
        <v/>
      </c>
      <c r="J118" s="366">
        <f t="shared" si="15"/>
        <v>0</v>
      </c>
      <c r="K118" s="367">
        <f t="shared" si="16"/>
        <v>0</v>
      </c>
      <c r="L118" s="367">
        <f t="shared" si="23"/>
        <v>0</v>
      </c>
      <c r="M118" s="367">
        <f t="shared" si="24"/>
        <v>0</v>
      </c>
      <c r="N118" s="366">
        <f t="shared" si="17"/>
        <v>0</v>
      </c>
      <c r="O118" s="366">
        <f t="shared" si="18"/>
        <v>0</v>
      </c>
      <c r="P118" s="366">
        <f t="shared" si="19"/>
        <v>0</v>
      </c>
      <c r="Q118" s="349" t="b">
        <f t="shared" si="20"/>
        <v>0</v>
      </c>
      <c r="R118" s="368">
        <f t="shared" si="21"/>
        <v>1</v>
      </c>
      <c r="S118" s="382" t="str">
        <f t="shared" si="22"/>
        <v/>
      </c>
    </row>
    <row r="119" spans="1:19">
      <c r="A119" s="37">
        <v>110</v>
      </c>
      <c r="B119" s="6"/>
      <c r="C119" s="6"/>
      <c r="D119" s="6"/>
      <c r="E119" s="217"/>
      <c r="F119" s="217"/>
      <c r="G119" s="217"/>
      <c r="H119" s="217"/>
      <c r="I119" s="382" t="str">
        <f t="shared" si="14"/>
        <v/>
      </c>
      <c r="J119" s="366">
        <f t="shared" si="15"/>
        <v>0</v>
      </c>
      <c r="K119" s="367">
        <f t="shared" si="16"/>
        <v>0</v>
      </c>
      <c r="L119" s="367">
        <f t="shared" si="23"/>
        <v>0</v>
      </c>
      <c r="M119" s="367">
        <f t="shared" si="24"/>
        <v>0</v>
      </c>
      <c r="N119" s="366">
        <f t="shared" si="17"/>
        <v>0</v>
      </c>
      <c r="O119" s="366">
        <f t="shared" si="18"/>
        <v>0</v>
      </c>
      <c r="P119" s="366">
        <f t="shared" si="19"/>
        <v>0</v>
      </c>
      <c r="Q119" s="349" t="b">
        <f t="shared" si="20"/>
        <v>0</v>
      </c>
      <c r="R119" s="368">
        <f t="shared" si="21"/>
        <v>1</v>
      </c>
      <c r="S119" s="382" t="str">
        <f t="shared" si="22"/>
        <v/>
      </c>
    </row>
    <row r="120" spans="1:19">
      <c r="A120" s="37">
        <v>111</v>
      </c>
      <c r="B120" s="6"/>
      <c r="C120" s="6"/>
      <c r="D120" s="6"/>
      <c r="E120" s="217"/>
      <c r="F120" s="217"/>
      <c r="G120" s="217"/>
      <c r="H120" s="217"/>
      <c r="I120" s="382" t="str">
        <f t="shared" si="14"/>
        <v/>
      </c>
      <c r="J120" s="366">
        <f t="shared" si="15"/>
        <v>0</v>
      </c>
      <c r="K120" s="367">
        <f t="shared" si="16"/>
        <v>0</v>
      </c>
      <c r="L120" s="367">
        <f t="shared" si="23"/>
        <v>0</v>
      </c>
      <c r="M120" s="367">
        <f t="shared" si="24"/>
        <v>0</v>
      </c>
      <c r="N120" s="366">
        <f t="shared" si="17"/>
        <v>0</v>
      </c>
      <c r="O120" s="366">
        <f t="shared" si="18"/>
        <v>0</v>
      </c>
      <c r="P120" s="366">
        <f t="shared" si="19"/>
        <v>0</v>
      </c>
      <c r="Q120" s="349" t="b">
        <f t="shared" si="20"/>
        <v>0</v>
      </c>
      <c r="R120" s="368">
        <f t="shared" si="21"/>
        <v>1</v>
      </c>
      <c r="S120" s="382" t="str">
        <f t="shared" si="22"/>
        <v/>
      </c>
    </row>
    <row r="121" spans="1:19">
      <c r="A121" s="37">
        <v>112</v>
      </c>
      <c r="B121" s="6"/>
      <c r="C121" s="6"/>
      <c r="D121" s="6"/>
      <c r="E121" s="217"/>
      <c r="F121" s="217"/>
      <c r="G121" s="217"/>
      <c r="H121" s="217"/>
      <c r="I121" s="382" t="str">
        <f t="shared" si="14"/>
        <v/>
      </c>
      <c r="J121" s="366">
        <f t="shared" si="15"/>
        <v>0</v>
      </c>
      <c r="K121" s="367">
        <f t="shared" si="16"/>
        <v>0</v>
      </c>
      <c r="L121" s="367">
        <f t="shared" si="23"/>
        <v>0</v>
      </c>
      <c r="M121" s="367">
        <f t="shared" si="24"/>
        <v>0</v>
      </c>
      <c r="N121" s="366">
        <f t="shared" si="17"/>
        <v>0</v>
      </c>
      <c r="O121" s="366">
        <f t="shared" si="18"/>
        <v>0</v>
      </c>
      <c r="P121" s="366">
        <f t="shared" si="19"/>
        <v>0</v>
      </c>
      <c r="Q121" s="349" t="b">
        <f t="shared" si="20"/>
        <v>0</v>
      </c>
      <c r="R121" s="368">
        <f t="shared" si="21"/>
        <v>1</v>
      </c>
      <c r="S121" s="382" t="str">
        <f t="shared" si="22"/>
        <v/>
      </c>
    </row>
    <row r="122" spans="1:19">
      <c r="A122" s="37">
        <v>113</v>
      </c>
      <c r="B122" s="6"/>
      <c r="C122" s="6"/>
      <c r="D122" s="6"/>
      <c r="E122" s="217"/>
      <c r="F122" s="217"/>
      <c r="G122" s="217"/>
      <c r="H122" s="217"/>
      <c r="I122" s="382" t="str">
        <f t="shared" si="14"/>
        <v/>
      </c>
      <c r="J122" s="366">
        <f t="shared" si="15"/>
        <v>0</v>
      </c>
      <c r="K122" s="367">
        <f t="shared" si="16"/>
        <v>0</v>
      </c>
      <c r="L122" s="367">
        <f t="shared" si="23"/>
        <v>0</v>
      </c>
      <c r="M122" s="367">
        <f t="shared" si="24"/>
        <v>0</v>
      </c>
      <c r="N122" s="366">
        <f t="shared" si="17"/>
        <v>0</v>
      </c>
      <c r="O122" s="366">
        <f t="shared" si="18"/>
        <v>0</v>
      </c>
      <c r="P122" s="366">
        <f t="shared" si="19"/>
        <v>0</v>
      </c>
      <c r="Q122" s="349" t="b">
        <f t="shared" si="20"/>
        <v>0</v>
      </c>
      <c r="R122" s="368">
        <f t="shared" si="21"/>
        <v>1</v>
      </c>
      <c r="S122" s="382" t="str">
        <f t="shared" si="22"/>
        <v/>
      </c>
    </row>
    <row r="123" spans="1:19">
      <c r="A123" s="37">
        <v>114</v>
      </c>
      <c r="B123" s="6"/>
      <c r="C123" s="6"/>
      <c r="D123" s="6"/>
      <c r="E123" s="217"/>
      <c r="F123" s="217"/>
      <c r="G123" s="217"/>
      <c r="H123" s="217"/>
      <c r="I123" s="382" t="str">
        <f t="shared" si="14"/>
        <v/>
      </c>
      <c r="J123" s="366">
        <f t="shared" si="15"/>
        <v>0</v>
      </c>
      <c r="K123" s="367">
        <f t="shared" si="16"/>
        <v>0</v>
      </c>
      <c r="L123" s="367">
        <f t="shared" si="23"/>
        <v>0</v>
      </c>
      <c r="M123" s="367">
        <f t="shared" si="24"/>
        <v>0</v>
      </c>
      <c r="N123" s="366">
        <f t="shared" si="17"/>
        <v>0</v>
      </c>
      <c r="O123" s="366">
        <f t="shared" si="18"/>
        <v>0</v>
      </c>
      <c r="P123" s="366">
        <f t="shared" si="19"/>
        <v>0</v>
      </c>
      <c r="Q123" s="349" t="b">
        <f t="shared" si="20"/>
        <v>0</v>
      </c>
      <c r="R123" s="368">
        <f t="shared" si="21"/>
        <v>1</v>
      </c>
      <c r="S123" s="382" t="str">
        <f t="shared" si="22"/>
        <v/>
      </c>
    </row>
    <row r="124" spans="1:19">
      <c r="A124" s="37">
        <v>115</v>
      </c>
      <c r="B124" s="6"/>
      <c r="C124" s="6"/>
      <c r="D124" s="6"/>
      <c r="E124" s="217"/>
      <c r="F124" s="217"/>
      <c r="G124" s="217"/>
      <c r="H124" s="217"/>
      <c r="I124" s="382" t="str">
        <f t="shared" si="14"/>
        <v/>
      </c>
      <c r="J124" s="366">
        <f t="shared" si="15"/>
        <v>0</v>
      </c>
      <c r="K124" s="367">
        <f t="shared" si="16"/>
        <v>0</v>
      </c>
      <c r="L124" s="367">
        <f t="shared" si="23"/>
        <v>0</v>
      </c>
      <c r="M124" s="367">
        <f t="shared" si="24"/>
        <v>0</v>
      </c>
      <c r="N124" s="366">
        <f t="shared" si="17"/>
        <v>0</v>
      </c>
      <c r="O124" s="366">
        <f t="shared" si="18"/>
        <v>0</v>
      </c>
      <c r="P124" s="366">
        <f t="shared" si="19"/>
        <v>0</v>
      </c>
      <c r="Q124" s="349" t="b">
        <f t="shared" si="20"/>
        <v>0</v>
      </c>
      <c r="R124" s="368">
        <f t="shared" si="21"/>
        <v>1</v>
      </c>
      <c r="S124" s="382" t="str">
        <f t="shared" si="22"/>
        <v/>
      </c>
    </row>
    <row r="125" spans="1:19">
      <c r="A125" s="37">
        <v>116</v>
      </c>
      <c r="B125" s="6"/>
      <c r="C125" s="6"/>
      <c r="D125" s="6"/>
      <c r="E125" s="217"/>
      <c r="F125" s="217"/>
      <c r="G125" s="217"/>
      <c r="H125" s="217"/>
      <c r="I125" s="382" t="str">
        <f t="shared" si="14"/>
        <v/>
      </c>
      <c r="J125" s="366">
        <f t="shared" si="15"/>
        <v>0</v>
      </c>
      <c r="K125" s="367">
        <f t="shared" si="16"/>
        <v>0</v>
      </c>
      <c r="L125" s="367">
        <f t="shared" si="23"/>
        <v>0</v>
      </c>
      <c r="M125" s="367">
        <f t="shared" si="24"/>
        <v>0</v>
      </c>
      <c r="N125" s="366">
        <f t="shared" si="17"/>
        <v>0</v>
      </c>
      <c r="O125" s="366">
        <f t="shared" si="18"/>
        <v>0</v>
      </c>
      <c r="P125" s="366">
        <f t="shared" si="19"/>
        <v>0</v>
      </c>
      <c r="Q125" s="349" t="b">
        <f t="shared" si="20"/>
        <v>0</v>
      </c>
      <c r="R125" s="368">
        <f t="shared" si="21"/>
        <v>1</v>
      </c>
      <c r="S125" s="382" t="str">
        <f t="shared" si="22"/>
        <v/>
      </c>
    </row>
    <row r="126" spans="1:19">
      <c r="A126" s="37">
        <v>117</v>
      </c>
      <c r="B126" s="6"/>
      <c r="C126" s="6"/>
      <c r="D126" s="6"/>
      <c r="E126" s="217"/>
      <c r="F126" s="217"/>
      <c r="G126" s="217"/>
      <c r="H126" s="217"/>
      <c r="I126" s="382" t="str">
        <f t="shared" si="14"/>
        <v/>
      </c>
      <c r="J126" s="366">
        <f t="shared" si="15"/>
        <v>0</v>
      </c>
      <c r="K126" s="367">
        <f t="shared" si="16"/>
        <v>0</v>
      </c>
      <c r="L126" s="367">
        <f t="shared" si="23"/>
        <v>0</v>
      </c>
      <c r="M126" s="367">
        <f t="shared" si="24"/>
        <v>0</v>
      </c>
      <c r="N126" s="366">
        <f t="shared" si="17"/>
        <v>0</v>
      </c>
      <c r="O126" s="366">
        <f t="shared" si="18"/>
        <v>0</v>
      </c>
      <c r="P126" s="366">
        <f t="shared" si="19"/>
        <v>0</v>
      </c>
      <c r="Q126" s="349" t="b">
        <f t="shared" si="20"/>
        <v>0</v>
      </c>
      <c r="R126" s="368">
        <f t="shared" si="21"/>
        <v>1</v>
      </c>
      <c r="S126" s="382" t="str">
        <f t="shared" si="22"/>
        <v/>
      </c>
    </row>
    <row r="127" spans="1:19">
      <c r="A127" s="37">
        <v>118</v>
      </c>
      <c r="B127" s="6"/>
      <c r="C127" s="6"/>
      <c r="D127" s="6"/>
      <c r="E127" s="217"/>
      <c r="F127" s="217"/>
      <c r="G127" s="217"/>
      <c r="H127" s="217"/>
      <c r="I127" s="382" t="str">
        <f t="shared" si="14"/>
        <v/>
      </c>
      <c r="J127" s="366">
        <f t="shared" si="15"/>
        <v>0</v>
      </c>
      <c r="K127" s="367">
        <f t="shared" si="16"/>
        <v>0</v>
      </c>
      <c r="L127" s="367">
        <f t="shared" si="23"/>
        <v>0</v>
      </c>
      <c r="M127" s="367">
        <f t="shared" si="24"/>
        <v>0</v>
      </c>
      <c r="N127" s="366">
        <f t="shared" si="17"/>
        <v>0</v>
      </c>
      <c r="O127" s="366">
        <f t="shared" si="18"/>
        <v>0</v>
      </c>
      <c r="P127" s="366">
        <f t="shared" si="19"/>
        <v>0</v>
      </c>
      <c r="Q127" s="349" t="b">
        <f t="shared" si="20"/>
        <v>0</v>
      </c>
      <c r="R127" s="368">
        <f t="shared" si="21"/>
        <v>1</v>
      </c>
      <c r="S127" s="382" t="str">
        <f t="shared" si="22"/>
        <v/>
      </c>
    </row>
    <row r="128" spans="1:19">
      <c r="A128" s="37">
        <v>119</v>
      </c>
      <c r="B128" s="6"/>
      <c r="C128" s="6"/>
      <c r="D128" s="6"/>
      <c r="E128" s="217"/>
      <c r="F128" s="217"/>
      <c r="G128" s="217"/>
      <c r="H128" s="217"/>
      <c r="I128" s="382" t="str">
        <f t="shared" si="14"/>
        <v/>
      </c>
      <c r="J128" s="366">
        <f t="shared" si="15"/>
        <v>0</v>
      </c>
      <c r="K128" s="367">
        <f t="shared" si="16"/>
        <v>0</v>
      </c>
      <c r="L128" s="367">
        <f t="shared" si="23"/>
        <v>0</v>
      </c>
      <c r="M128" s="367">
        <f t="shared" si="24"/>
        <v>0</v>
      </c>
      <c r="N128" s="366">
        <f t="shared" si="17"/>
        <v>0</v>
      </c>
      <c r="O128" s="366">
        <f t="shared" si="18"/>
        <v>0</v>
      </c>
      <c r="P128" s="366">
        <f t="shared" si="19"/>
        <v>0</v>
      </c>
      <c r="Q128" s="349" t="b">
        <f t="shared" si="20"/>
        <v>0</v>
      </c>
      <c r="R128" s="368">
        <f t="shared" si="21"/>
        <v>1</v>
      </c>
      <c r="S128" s="382" t="str">
        <f t="shared" si="22"/>
        <v/>
      </c>
    </row>
    <row r="129" spans="1:19">
      <c r="A129" s="37">
        <v>120</v>
      </c>
      <c r="B129" s="6"/>
      <c r="C129" s="6"/>
      <c r="D129" s="6"/>
      <c r="E129" s="217"/>
      <c r="F129" s="217"/>
      <c r="G129" s="217"/>
      <c r="H129" s="217"/>
      <c r="I129" s="382" t="str">
        <f t="shared" si="14"/>
        <v/>
      </c>
      <c r="J129" s="366">
        <f t="shared" si="15"/>
        <v>0</v>
      </c>
      <c r="K129" s="367">
        <f t="shared" si="16"/>
        <v>0</v>
      </c>
      <c r="L129" s="367">
        <f t="shared" si="23"/>
        <v>0</v>
      </c>
      <c r="M129" s="367">
        <f t="shared" si="24"/>
        <v>0</v>
      </c>
      <c r="N129" s="366">
        <f t="shared" si="17"/>
        <v>0</v>
      </c>
      <c r="O129" s="366">
        <f t="shared" si="18"/>
        <v>0</v>
      </c>
      <c r="P129" s="366">
        <f t="shared" si="19"/>
        <v>0</v>
      </c>
      <c r="Q129" s="349" t="b">
        <f t="shared" si="20"/>
        <v>0</v>
      </c>
      <c r="R129" s="368">
        <f t="shared" si="21"/>
        <v>1</v>
      </c>
      <c r="S129" s="382" t="str">
        <f t="shared" si="22"/>
        <v/>
      </c>
    </row>
    <row r="130" spans="1:19">
      <c r="A130" s="37">
        <v>121</v>
      </c>
      <c r="B130" s="6"/>
      <c r="C130" s="6"/>
      <c r="D130" s="6"/>
      <c r="E130" s="217"/>
      <c r="F130" s="217"/>
      <c r="G130" s="217"/>
      <c r="H130" s="217"/>
      <c r="I130" s="382" t="str">
        <f t="shared" si="14"/>
        <v/>
      </c>
      <c r="J130" s="366">
        <f t="shared" si="15"/>
        <v>0</v>
      </c>
      <c r="K130" s="367">
        <f t="shared" si="16"/>
        <v>0</v>
      </c>
      <c r="L130" s="367">
        <f t="shared" si="23"/>
        <v>0</v>
      </c>
      <c r="M130" s="367">
        <f t="shared" si="24"/>
        <v>0</v>
      </c>
      <c r="N130" s="366">
        <f t="shared" si="17"/>
        <v>0</v>
      </c>
      <c r="O130" s="366">
        <f t="shared" si="18"/>
        <v>0</v>
      </c>
      <c r="P130" s="366">
        <f t="shared" si="19"/>
        <v>0</v>
      </c>
      <c r="Q130" s="349" t="b">
        <f t="shared" si="20"/>
        <v>0</v>
      </c>
      <c r="R130" s="368">
        <f t="shared" si="21"/>
        <v>1</v>
      </c>
      <c r="S130" s="382" t="str">
        <f t="shared" si="22"/>
        <v/>
      </c>
    </row>
    <row r="131" spans="1:19">
      <c r="A131" s="37">
        <v>122</v>
      </c>
      <c r="B131" s="6"/>
      <c r="C131" s="6"/>
      <c r="D131" s="6"/>
      <c r="E131" s="217"/>
      <c r="F131" s="217"/>
      <c r="G131" s="217"/>
      <c r="H131" s="217"/>
      <c r="I131" s="382" t="str">
        <f t="shared" si="14"/>
        <v/>
      </c>
      <c r="J131" s="366">
        <f t="shared" si="15"/>
        <v>0</v>
      </c>
      <c r="K131" s="367">
        <f t="shared" si="16"/>
        <v>0</v>
      </c>
      <c r="L131" s="367">
        <f t="shared" si="23"/>
        <v>0</v>
      </c>
      <c r="M131" s="367">
        <f t="shared" si="24"/>
        <v>0</v>
      </c>
      <c r="N131" s="366">
        <f t="shared" si="17"/>
        <v>0</v>
      </c>
      <c r="O131" s="366">
        <f t="shared" si="18"/>
        <v>0</v>
      </c>
      <c r="P131" s="366">
        <f t="shared" si="19"/>
        <v>0</v>
      </c>
      <c r="Q131" s="349" t="b">
        <f t="shared" si="20"/>
        <v>0</v>
      </c>
      <c r="R131" s="368">
        <f t="shared" si="21"/>
        <v>1</v>
      </c>
      <c r="S131" s="382" t="str">
        <f t="shared" si="22"/>
        <v/>
      </c>
    </row>
    <row r="132" spans="1:19">
      <c r="A132" s="37">
        <v>123</v>
      </c>
      <c r="B132" s="6"/>
      <c r="C132" s="6"/>
      <c r="D132" s="6"/>
      <c r="E132" s="217"/>
      <c r="F132" s="217"/>
      <c r="G132" s="217"/>
      <c r="H132" s="217"/>
      <c r="I132" s="382" t="str">
        <f t="shared" si="14"/>
        <v/>
      </c>
      <c r="J132" s="366">
        <f t="shared" si="15"/>
        <v>0</v>
      </c>
      <c r="K132" s="367">
        <f t="shared" si="16"/>
        <v>0</v>
      </c>
      <c r="L132" s="367">
        <f t="shared" si="23"/>
        <v>0</v>
      </c>
      <c r="M132" s="367">
        <f t="shared" si="24"/>
        <v>0</v>
      </c>
      <c r="N132" s="366">
        <f t="shared" si="17"/>
        <v>0</v>
      </c>
      <c r="O132" s="366">
        <f t="shared" si="18"/>
        <v>0</v>
      </c>
      <c r="P132" s="366">
        <f t="shared" si="19"/>
        <v>0</v>
      </c>
      <c r="Q132" s="349" t="b">
        <f t="shared" si="20"/>
        <v>0</v>
      </c>
      <c r="R132" s="368">
        <f t="shared" si="21"/>
        <v>1</v>
      </c>
      <c r="S132" s="382" t="str">
        <f t="shared" si="22"/>
        <v/>
      </c>
    </row>
    <row r="133" spans="1:19">
      <c r="A133" s="37">
        <v>124</v>
      </c>
      <c r="B133" s="6"/>
      <c r="C133" s="6"/>
      <c r="D133" s="6"/>
      <c r="E133" s="217"/>
      <c r="F133" s="217"/>
      <c r="G133" s="217"/>
      <c r="H133" s="217"/>
      <c r="I133" s="382" t="str">
        <f t="shared" si="14"/>
        <v/>
      </c>
      <c r="J133" s="366">
        <f t="shared" si="15"/>
        <v>0</v>
      </c>
      <c r="K133" s="367">
        <f t="shared" si="16"/>
        <v>0</v>
      </c>
      <c r="L133" s="367">
        <f t="shared" si="23"/>
        <v>0</v>
      </c>
      <c r="M133" s="367">
        <f t="shared" si="24"/>
        <v>0</v>
      </c>
      <c r="N133" s="366">
        <f t="shared" si="17"/>
        <v>0</v>
      </c>
      <c r="O133" s="366">
        <f t="shared" si="18"/>
        <v>0</v>
      </c>
      <c r="P133" s="366">
        <f t="shared" si="19"/>
        <v>0</v>
      </c>
      <c r="Q133" s="349" t="b">
        <f t="shared" si="20"/>
        <v>0</v>
      </c>
      <c r="R133" s="368">
        <f t="shared" si="21"/>
        <v>1</v>
      </c>
      <c r="S133" s="382" t="str">
        <f t="shared" si="22"/>
        <v/>
      </c>
    </row>
    <row r="134" spans="1:19">
      <c r="A134" s="37">
        <v>125</v>
      </c>
      <c r="B134" s="6"/>
      <c r="C134" s="6"/>
      <c r="D134" s="6"/>
      <c r="E134" s="217"/>
      <c r="F134" s="217"/>
      <c r="G134" s="217"/>
      <c r="H134" s="217"/>
      <c r="I134" s="382" t="str">
        <f t="shared" si="14"/>
        <v/>
      </c>
      <c r="J134" s="366">
        <f t="shared" si="15"/>
        <v>0</v>
      </c>
      <c r="K134" s="367">
        <f t="shared" si="16"/>
        <v>0</v>
      </c>
      <c r="L134" s="367">
        <f t="shared" si="23"/>
        <v>0</v>
      </c>
      <c r="M134" s="367">
        <f t="shared" si="24"/>
        <v>0</v>
      </c>
      <c r="N134" s="366">
        <f t="shared" si="17"/>
        <v>0</v>
      </c>
      <c r="O134" s="366">
        <f t="shared" si="18"/>
        <v>0</v>
      </c>
      <c r="P134" s="366">
        <f t="shared" si="19"/>
        <v>0</v>
      </c>
      <c r="Q134" s="349" t="b">
        <f t="shared" si="20"/>
        <v>0</v>
      </c>
      <c r="R134" s="368">
        <f t="shared" si="21"/>
        <v>1</v>
      </c>
      <c r="S134" s="382" t="str">
        <f t="shared" si="22"/>
        <v/>
      </c>
    </row>
    <row r="135" spans="1:19">
      <c r="A135" s="37">
        <v>126</v>
      </c>
      <c r="B135" s="6"/>
      <c r="C135" s="6"/>
      <c r="D135" s="6"/>
      <c r="E135" s="217"/>
      <c r="F135" s="217"/>
      <c r="G135" s="217"/>
      <c r="H135" s="217"/>
      <c r="I135" s="382" t="str">
        <f t="shared" si="14"/>
        <v/>
      </c>
      <c r="J135" s="366">
        <f t="shared" si="15"/>
        <v>0</v>
      </c>
      <c r="K135" s="367">
        <f t="shared" si="16"/>
        <v>0</v>
      </c>
      <c r="L135" s="367">
        <f t="shared" si="23"/>
        <v>0</v>
      </c>
      <c r="M135" s="367">
        <f t="shared" si="24"/>
        <v>0</v>
      </c>
      <c r="N135" s="366">
        <f t="shared" si="17"/>
        <v>0</v>
      </c>
      <c r="O135" s="366">
        <f t="shared" si="18"/>
        <v>0</v>
      </c>
      <c r="P135" s="366">
        <f t="shared" si="19"/>
        <v>0</v>
      </c>
      <c r="Q135" s="349" t="b">
        <f t="shared" si="20"/>
        <v>0</v>
      </c>
      <c r="R135" s="368">
        <f t="shared" si="21"/>
        <v>1</v>
      </c>
      <c r="S135" s="382" t="str">
        <f t="shared" si="22"/>
        <v/>
      </c>
    </row>
    <row r="136" spans="1:19">
      <c r="A136" s="37">
        <v>127</v>
      </c>
      <c r="B136" s="6"/>
      <c r="C136" s="6"/>
      <c r="D136" s="6"/>
      <c r="E136" s="217"/>
      <c r="F136" s="217"/>
      <c r="G136" s="217"/>
      <c r="H136" s="217"/>
      <c r="I136" s="382" t="str">
        <f t="shared" si="14"/>
        <v/>
      </c>
      <c r="J136" s="366">
        <f t="shared" si="15"/>
        <v>0</v>
      </c>
      <c r="K136" s="367">
        <f t="shared" si="16"/>
        <v>0</v>
      </c>
      <c r="L136" s="367">
        <f t="shared" si="23"/>
        <v>0</v>
      </c>
      <c r="M136" s="367">
        <f t="shared" si="24"/>
        <v>0</v>
      </c>
      <c r="N136" s="366">
        <f t="shared" si="17"/>
        <v>0</v>
      </c>
      <c r="O136" s="366">
        <f t="shared" si="18"/>
        <v>0</v>
      </c>
      <c r="P136" s="366">
        <f t="shared" si="19"/>
        <v>0</v>
      </c>
      <c r="Q136" s="349" t="b">
        <f t="shared" si="20"/>
        <v>0</v>
      </c>
      <c r="R136" s="368">
        <f t="shared" si="21"/>
        <v>1</v>
      </c>
      <c r="S136" s="382" t="str">
        <f t="shared" si="22"/>
        <v/>
      </c>
    </row>
    <row r="137" spans="1:19">
      <c r="A137" s="37">
        <v>128</v>
      </c>
      <c r="B137" s="6"/>
      <c r="C137" s="6"/>
      <c r="D137" s="6"/>
      <c r="E137" s="217"/>
      <c r="F137" s="217"/>
      <c r="G137" s="217"/>
      <c r="H137" s="217"/>
      <c r="I137" s="382" t="str">
        <f t="shared" si="14"/>
        <v/>
      </c>
      <c r="J137" s="366">
        <f t="shared" si="15"/>
        <v>0</v>
      </c>
      <c r="K137" s="367">
        <f t="shared" si="16"/>
        <v>0</v>
      </c>
      <c r="L137" s="367">
        <f t="shared" si="23"/>
        <v>0</v>
      </c>
      <c r="M137" s="367">
        <f t="shared" si="24"/>
        <v>0</v>
      </c>
      <c r="N137" s="366">
        <f t="shared" si="17"/>
        <v>0</v>
      </c>
      <c r="O137" s="366">
        <f t="shared" si="18"/>
        <v>0</v>
      </c>
      <c r="P137" s="366">
        <f t="shared" si="19"/>
        <v>0</v>
      </c>
      <c r="Q137" s="349" t="b">
        <f t="shared" si="20"/>
        <v>0</v>
      </c>
      <c r="R137" s="368">
        <f t="shared" si="21"/>
        <v>1</v>
      </c>
      <c r="S137" s="382" t="str">
        <f t="shared" si="22"/>
        <v/>
      </c>
    </row>
    <row r="138" spans="1:19">
      <c r="A138" s="37">
        <v>129</v>
      </c>
      <c r="B138" s="6"/>
      <c r="C138" s="6"/>
      <c r="D138" s="6"/>
      <c r="E138" s="217"/>
      <c r="F138" s="217"/>
      <c r="G138" s="217"/>
      <c r="H138" s="217"/>
      <c r="I138" s="382" t="str">
        <f t="shared" ref="I138:I201" si="25">IF(OR($B138="",$C138="",$D138="",$E138="",$E138&lt;an_initial,$E138&gt;an_final,$Q138=FALSE),"", IF(OR($F138="X",$F138="x"),BREV_APL/R138, IF(OR($G138="X",$G138="x"),BREV_INT/R138, IF(OR($H138="X",$H138="x"),BREV_ROM/R138,""))))</f>
        <v/>
      </c>
      <c r="J138" s="366">
        <f t="shared" ref="J138:J201" si="26">N138+O138+P138</f>
        <v>0</v>
      </c>
      <c r="K138" s="367">
        <f t="shared" ref="K138:K201" si="27">IF(OR($F138="X",$F138="x"),$I138,0)</f>
        <v>0</v>
      </c>
      <c r="L138" s="367">
        <f t="shared" si="23"/>
        <v>0</v>
      </c>
      <c r="M138" s="367">
        <f t="shared" si="24"/>
        <v>0</v>
      </c>
      <c r="N138" s="366">
        <f t="shared" ref="N138:N201" si="28">IF(OR($B138="",$C138="",$D138="",$Q138=FALSE),0,IF(AND($E138&gt;=an_initial,$F138&lt;&gt;""),1,0))</f>
        <v>0</v>
      </c>
      <c r="O138" s="366">
        <f t="shared" ref="O138:O201" si="29">IF(OR($B138="",$C138="",$D138="",$E138="",$Q138=FALSE),0,IF(AND($E138&gt;=an_initial,$G138&lt;&gt;""),1,0))</f>
        <v>0</v>
      </c>
      <c r="P138" s="366">
        <f t="shared" ref="P138:P201" si="30">IF(OR($B138="",$C138="",$D138="",$E138="",$Q138=FALSE),0,IF(AND($E138&gt;=an_initial,$H138&lt;&gt;""),1,0))</f>
        <v>0</v>
      </c>
      <c r="Q138" s="349" t="b">
        <f t="shared" ref="Q138:Q201" si="31">IF(nume_candidat="",FALSE,ISNUMBER(SEARCH(nume_candidat,$B138)))</f>
        <v>0</v>
      </c>
      <c r="R138" s="368">
        <f t="shared" ref="R138:R201" si="32">LEN(B138)-LEN(SUBSTITUTE(B138,",",""))+1</f>
        <v>1</v>
      </c>
      <c r="S138" s="382" t="str">
        <f t="shared" ref="S138:S201" si="33">IF(OR($B138="",$C138="",$D138="",$E138="",$E138&lt;an_initial,$E138&gt;an_final,$Q138=FALSE),"", IF(OR($G138="X",$G138="x"),BREV_INT/R138,""))</f>
        <v/>
      </c>
    </row>
    <row r="139" spans="1:19">
      <c r="A139" s="37">
        <v>130</v>
      </c>
      <c r="B139" s="6"/>
      <c r="C139" s="6"/>
      <c r="D139" s="6"/>
      <c r="E139" s="217"/>
      <c r="F139" s="217"/>
      <c r="G139" s="217"/>
      <c r="H139" s="217"/>
      <c r="I139" s="382" t="str">
        <f t="shared" si="25"/>
        <v/>
      </c>
      <c r="J139" s="366">
        <f t="shared" si="26"/>
        <v>0</v>
      </c>
      <c r="K139" s="367">
        <f t="shared" si="27"/>
        <v>0</v>
      </c>
      <c r="L139" s="367">
        <f t="shared" si="23"/>
        <v>0</v>
      </c>
      <c r="M139" s="367">
        <f t="shared" si="24"/>
        <v>0</v>
      </c>
      <c r="N139" s="366">
        <f t="shared" si="28"/>
        <v>0</v>
      </c>
      <c r="O139" s="366">
        <f t="shared" si="29"/>
        <v>0</v>
      </c>
      <c r="P139" s="366">
        <f t="shared" si="30"/>
        <v>0</v>
      </c>
      <c r="Q139" s="349" t="b">
        <f t="shared" si="31"/>
        <v>0</v>
      </c>
      <c r="R139" s="368">
        <f t="shared" si="32"/>
        <v>1</v>
      </c>
      <c r="S139" s="382" t="str">
        <f t="shared" si="33"/>
        <v/>
      </c>
    </row>
    <row r="140" spans="1:19">
      <c r="A140" s="37">
        <v>131</v>
      </c>
      <c r="B140" s="6"/>
      <c r="C140" s="6"/>
      <c r="D140" s="6"/>
      <c r="E140" s="217"/>
      <c r="F140" s="217"/>
      <c r="G140" s="217"/>
      <c r="H140" s="217"/>
      <c r="I140" s="382" t="str">
        <f t="shared" si="25"/>
        <v/>
      </c>
      <c r="J140" s="366">
        <f t="shared" si="26"/>
        <v>0</v>
      </c>
      <c r="K140" s="367">
        <f t="shared" si="27"/>
        <v>0</v>
      </c>
      <c r="L140" s="367">
        <f t="shared" si="23"/>
        <v>0</v>
      </c>
      <c r="M140" s="367">
        <f t="shared" si="24"/>
        <v>0</v>
      </c>
      <c r="N140" s="366">
        <f t="shared" si="28"/>
        <v>0</v>
      </c>
      <c r="O140" s="366">
        <f t="shared" si="29"/>
        <v>0</v>
      </c>
      <c r="P140" s="366">
        <f t="shared" si="30"/>
        <v>0</v>
      </c>
      <c r="Q140" s="349" t="b">
        <f t="shared" si="31"/>
        <v>0</v>
      </c>
      <c r="R140" s="368">
        <f t="shared" si="32"/>
        <v>1</v>
      </c>
      <c r="S140" s="382" t="str">
        <f t="shared" si="33"/>
        <v/>
      </c>
    </row>
    <row r="141" spans="1:19">
      <c r="A141" s="37">
        <v>132</v>
      </c>
      <c r="B141" s="6"/>
      <c r="C141" s="6"/>
      <c r="D141" s="6"/>
      <c r="E141" s="217"/>
      <c r="F141" s="217"/>
      <c r="G141" s="217"/>
      <c r="H141" s="217"/>
      <c r="I141" s="382" t="str">
        <f t="shared" si="25"/>
        <v/>
      </c>
      <c r="J141" s="366">
        <f t="shared" si="26"/>
        <v>0</v>
      </c>
      <c r="K141" s="367">
        <f t="shared" si="27"/>
        <v>0</v>
      </c>
      <c r="L141" s="367">
        <f t="shared" si="23"/>
        <v>0</v>
      </c>
      <c r="M141" s="367">
        <f t="shared" si="24"/>
        <v>0</v>
      </c>
      <c r="N141" s="366">
        <f t="shared" si="28"/>
        <v>0</v>
      </c>
      <c r="O141" s="366">
        <f t="shared" si="29"/>
        <v>0</v>
      </c>
      <c r="P141" s="366">
        <f t="shared" si="30"/>
        <v>0</v>
      </c>
      <c r="Q141" s="349" t="b">
        <f t="shared" si="31"/>
        <v>0</v>
      </c>
      <c r="R141" s="368">
        <f t="shared" si="32"/>
        <v>1</v>
      </c>
      <c r="S141" s="382" t="str">
        <f t="shared" si="33"/>
        <v/>
      </c>
    </row>
    <row r="142" spans="1:19">
      <c r="A142" s="37">
        <v>133</v>
      </c>
      <c r="B142" s="6"/>
      <c r="C142" s="6"/>
      <c r="D142" s="6"/>
      <c r="E142" s="217"/>
      <c r="F142" s="217"/>
      <c r="G142" s="217"/>
      <c r="H142" s="217"/>
      <c r="I142" s="382" t="str">
        <f t="shared" si="25"/>
        <v/>
      </c>
      <c r="J142" s="366">
        <f t="shared" si="26"/>
        <v>0</v>
      </c>
      <c r="K142" s="367">
        <f t="shared" si="27"/>
        <v>0</v>
      </c>
      <c r="L142" s="367">
        <f t="shared" si="23"/>
        <v>0</v>
      </c>
      <c r="M142" s="367">
        <f t="shared" si="24"/>
        <v>0</v>
      </c>
      <c r="N142" s="366">
        <f t="shared" si="28"/>
        <v>0</v>
      </c>
      <c r="O142" s="366">
        <f t="shared" si="29"/>
        <v>0</v>
      </c>
      <c r="P142" s="366">
        <f t="shared" si="30"/>
        <v>0</v>
      </c>
      <c r="Q142" s="349" t="b">
        <f t="shared" si="31"/>
        <v>0</v>
      </c>
      <c r="R142" s="368">
        <f t="shared" si="32"/>
        <v>1</v>
      </c>
      <c r="S142" s="382" t="str">
        <f t="shared" si="33"/>
        <v/>
      </c>
    </row>
    <row r="143" spans="1:19">
      <c r="A143" s="37">
        <v>134</v>
      </c>
      <c r="B143" s="6"/>
      <c r="C143" s="6"/>
      <c r="D143" s="6"/>
      <c r="E143" s="217"/>
      <c r="F143" s="217"/>
      <c r="G143" s="217"/>
      <c r="H143" s="217"/>
      <c r="I143" s="382" t="str">
        <f t="shared" si="25"/>
        <v/>
      </c>
      <c r="J143" s="366">
        <f t="shared" si="26"/>
        <v>0</v>
      </c>
      <c r="K143" s="367">
        <f t="shared" si="27"/>
        <v>0</v>
      </c>
      <c r="L143" s="367">
        <f t="shared" si="23"/>
        <v>0</v>
      </c>
      <c r="M143" s="367">
        <f t="shared" si="24"/>
        <v>0</v>
      </c>
      <c r="N143" s="366">
        <f t="shared" si="28"/>
        <v>0</v>
      </c>
      <c r="O143" s="366">
        <f t="shared" si="29"/>
        <v>0</v>
      </c>
      <c r="P143" s="366">
        <f t="shared" si="30"/>
        <v>0</v>
      </c>
      <c r="Q143" s="349" t="b">
        <f t="shared" si="31"/>
        <v>0</v>
      </c>
      <c r="R143" s="368">
        <f t="shared" si="32"/>
        <v>1</v>
      </c>
      <c r="S143" s="382" t="str">
        <f t="shared" si="33"/>
        <v/>
      </c>
    </row>
    <row r="144" spans="1:19">
      <c r="A144" s="37">
        <v>135</v>
      </c>
      <c r="B144" s="6"/>
      <c r="C144" s="6"/>
      <c r="D144" s="6"/>
      <c r="E144" s="217"/>
      <c r="F144" s="217"/>
      <c r="G144" s="217"/>
      <c r="H144" s="217"/>
      <c r="I144" s="382" t="str">
        <f t="shared" si="25"/>
        <v/>
      </c>
      <c r="J144" s="366">
        <f t="shared" si="26"/>
        <v>0</v>
      </c>
      <c r="K144" s="367">
        <f t="shared" si="27"/>
        <v>0</v>
      </c>
      <c r="L144" s="367">
        <f t="shared" ref="L144:L207" si="34">IF(OR($G144="X",$G144="x"),$I144,0)</f>
        <v>0</v>
      </c>
      <c r="M144" s="367">
        <f t="shared" ref="M144:M207" si="35">IF(OR($H144="X",$H144="x"),$I144,0)</f>
        <v>0</v>
      </c>
      <c r="N144" s="366">
        <f t="shared" si="28"/>
        <v>0</v>
      </c>
      <c r="O144" s="366">
        <f t="shared" si="29"/>
        <v>0</v>
      </c>
      <c r="P144" s="366">
        <f t="shared" si="30"/>
        <v>0</v>
      </c>
      <c r="Q144" s="349" t="b">
        <f t="shared" si="31"/>
        <v>0</v>
      </c>
      <c r="R144" s="368">
        <f t="shared" si="32"/>
        <v>1</v>
      </c>
      <c r="S144" s="382" t="str">
        <f t="shared" si="33"/>
        <v/>
      </c>
    </row>
    <row r="145" spans="1:19">
      <c r="A145" s="37">
        <v>136</v>
      </c>
      <c r="B145" s="6"/>
      <c r="C145" s="6"/>
      <c r="D145" s="6"/>
      <c r="E145" s="217"/>
      <c r="F145" s="217"/>
      <c r="G145" s="217"/>
      <c r="H145" s="217"/>
      <c r="I145" s="382" t="str">
        <f t="shared" si="25"/>
        <v/>
      </c>
      <c r="J145" s="366">
        <f t="shared" si="26"/>
        <v>0</v>
      </c>
      <c r="K145" s="367">
        <f t="shared" si="27"/>
        <v>0</v>
      </c>
      <c r="L145" s="367">
        <f t="shared" si="34"/>
        <v>0</v>
      </c>
      <c r="M145" s="367">
        <f t="shared" si="35"/>
        <v>0</v>
      </c>
      <c r="N145" s="366">
        <f t="shared" si="28"/>
        <v>0</v>
      </c>
      <c r="O145" s="366">
        <f t="shared" si="29"/>
        <v>0</v>
      </c>
      <c r="P145" s="366">
        <f t="shared" si="30"/>
        <v>0</v>
      </c>
      <c r="Q145" s="349" t="b">
        <f t="shared" si="31"/>
        <v>0</v>
      </c>
      <c r="R145" s="368">
        <f t="shared" si="32"/>
        <v>1</v>
      </c>
      <c r="S145" s="382" t="str">
        <f t="shared" si="33"/>
        <v/>
      </c>
    </row>
    <row r="146" spans="1:19">
      <c r="A146" s="37">
        <v>137</v>
      </c>
      <c r="B146" s="6"/>
      <c r="C146" s="6"/>
      <c r="D146" s="6"/>
      <c r="E146" s="217"/>
      <c r="F146" s="217"/>
      <c r="G146" s="217"/>
      <c r="H146" s="217"/>
      <c r="I146" s="382" t="str">
        <f t="shared" si="25"/>
        <v/>
      </c>
      <c r="J146" s="366">
        <f t="shared" si="26"/>
        <v>0</v>
      </c>
      <c r="K146" s="367">
        <f t="shared" si="27"/>
        <v>0</v>
      </c>
      <c r="L146" s="367">
        <f t="shared" si="34"/>
        <v>0</v>
      </c>
      <c r="M146" s="367">
        <f t="shared" si="35"/>
        <v>0</v>
      </c>
      <c r="N146" s="366">
        <f t="shared" si="28"/>
        <v>0</v>
      </c>
      <c r="O146" s="366">
        <f t="shared" si="29"/>
        <v>0</v>
      </c>
      <c r="P146" s="366">
        <f t="shared" si="30"/>
        <v>0</v>
      </c>
      <c r="Q146" s="349" t="b">
        <f t="shared" si="31"/>
        <v>0</v>
      </c>
      <c r="R146" s="368">
        <f t="shared" si="32"/>
        <v>1</v>
      </c>
      <c r="S146" s="382" t="str">
        <f t="shared" si="33"/>
        <v/>
      </c>
    </row>
    <row r="147" spans="1:19">
      <c r="A147" s="37">
        <v>138</v>
      </c>
      <c r="B147" s="6"/>
      <c r="C147" s="6"/>
      <c r="D147" s="6"/>
      <c r="E147" s="217"/>
      <c r="F147" s="217"/>
      <c r="G147" s="217"/>
      <c r="H147" s="217"/>
      <c r="I147" s="382" t="str">
        <f t="shared" si="25"/>
        <v/>
      </c>
      <c r="J147" s="366">
        <f t="shared" si="26"/>
        <v>0</v>
      </c>
      <c r="K147" s="367">
        <f t="shared" si="27"/>
        <v>0</v>
      </c>
      <c r="L147" s="367">
        <f t="shared" si="34"/>
        <v>0</v>
      </c>
      <c r="M147" s="367">
        <f t="shared" si="35"/>
        <v>0</v>
      </c>
      <c r="N147" s="366">
        <f t="shared" si="28"/>
        <v>0</v>
      </c>
      <c r="O147" s="366">
        <f t="shared" si="29"/>
        <v>0</v>
      </c>
      <c r="P147" s="366">
        <f t="shared" si="30"/>
        <v>0</v>
      </c>
      <c r="Q147" s="349" t="b">
        <f t="shared" si="31"/>
        <v>0</v>
      </c>
      <c r="R147" s="368">
        <f t="shared" si="32"/>
        <v>1</v>
      </c>
      <c r="S147" s="382" t="str">
        <f t="shared" si="33"/>
        <v/>
      </c>
    </row>
    <row r="148" spans="1:19">
      <c r="A148" s="37">
        <v>139</v>
      </c>
      <c r="B148" s="6"/>
      <c r="C148" s="6"/>
      <c r="D148" s="6"/>
      <c r="E148" s="217"/>
      <c r="F148" s="217"/>
      <c r="G148" s="217"/>
      <c r="H148" s="217"/>
      <c r="I148" s="382" t="str">
        <f t="shared" si="25"/>
        <v/>
      </c>
      <c r="J148" s="366">
        <f t="shared" si="26"/>
        <v>0</v>
      </c>
      <c r="K148" s="367">
        <f t="shared" si="27"/>
        <v>0</v>
      </c>
      <c r="L148" s="367">
        <f t="shared" si="34"/>
        <v>0</v>
      </c>
      <c r="M148" s="367">
        <f t="shared" si="35"/>
        <v>0</v>
      </c>
      <c r="N148" s="366">
        <f t="shared" si="28"/>
        <v>0</v>
      </c>
      <c r="O148" s="366">
        <f t="shared" si="29"/>
        <v>0</v>
      </c>
      <c r="P148" s="366">
        <f t="shared" si="30"/>
        <v>0</v>
      </c>
      <c r="Q148" s="349" t="b">
        <f t="shared" si="31"/>
        <v>0</v>
      </c>
      <c r="R148" s="368">
        <f t="shared" si="32"/>
        <v>1</v>
      </c>
      <c r="S148" s="382" t="str">
        <f t="shared" si="33"/>
        <v/>
      </c>
    </row>
    <row r="149" spans="1:19">
      <c r="A149" s="37">
        <v>140</v>
      </c>
      <c r="B149" s="6"/>
      <c r="C149" s="6"/>
      <c r="D149" s="6"/>
      <c r="E149" s="217"/>
      <c r="F149" s="217"/>
      <c r="G149" s="217"/>
      <c r="H149" s="217"/>
      <c r="I149" s="382" t="str">
        <f t="shared" si="25"/>
        <v/>
      </c>
      <c r="J149" s="366">
        <f t="shared" si="26"/>
        <v>0</v>
      </c>
      <c r="K149" s="367">
        <f t="shared" si="27"/>
        <v>0</v>
      </c>
      <c r="L149" s="367">
        <f t="shared" si="34"/>
        <v>0</v>
      </c>
      <c r="M149" s="367">
        <f t="shared" si="35"/>
        <v>0</v>
      </c>
      <c r="N149" s="366">
        <f t="shared" si="28"/>
        <v>0</v>
      </c>
      <c r="O149" s="366">
        <f t="shared" si="29"/>
        <v>0</v>
      </c>
      <c r="P149" s="366">
        <f t="shared" si="30"/>
        <v>0</v>
      </c>
      <c r="Q149" s="349" t="b">
        <f t="shared" si="31"/>
        <v>0</v>
      </c>
      <c r="R149" s="368">
        <f t="shared" si="32"/>
        <v>1</v>
      </c>
      <c r="S149" s="382" t="str">
        <f t="shared" si="33"/>
        <v/>
      </c>
    </row>
    <row r="150" spans="1:19">
      <c r="A150" s="37">
        <v>141</v>
      </c>
      <c r="B150" s="6"/>
      <c r="C150" s="6"/>
      <c r="D150" s="6"/>
      <c r="E150" s="217"/>
      <c r="F150" s="217"/>
      <c r="G150" s="217"/>
      <c r="H150" s="217"/>
      <c r="I150" s="382" t="str">
        <f t="shared" si="25"/>
        <v/>
      </c>
      <c r="J150" s="366">
        <f t="shared" si="26"/>
        <v>0</v>
      </c>
      <c r="K150" s="367">
        <f t="shared" si="27"/>
        <v>0</v>
      </c>
      <c r="L150" s="367">
        <f t="shared" si="34"/>
        <v>0</v>
      </c>
      <c r="M150" s="367">
        <f t="shared" si="35"/>
        <v>0</v>
      </c>
      <c r="N150" s="366">
        <f t="shared" si="28"/>
        <v>0</v>
      </c>
      <c r="O150" s="366">
        <f t="shared" si="29"/>
        <v>0</v>
      </c>
      <c r="P150" s="366">
        <f t="shared" si="30"/>
        <v>0</v>
      </c>
      <c r="Q150" s="349" t="b">
        <f t="shared" si="31"/>
        <v>0</v>
      </c>
      <c r="R150" s="368">
        <f t="shared" si="32"/>
        <v>1</v>
      </c>
      <c r="S150" s="382" t="str">
        <f t="shared" si="33"/>
        <v/>
      </c>
    </row>
    <row r="151" spans="1:19">
      <c r="A151" s="37">
        <v>142</v>
      </c>
      <c r="B151" s="6"/>
      <c r="C151" s="6"/>
      <c r="D151" s="6"/>
      <c r="E151" s="217"/>
      <c r="F151" s="217"/>
      <c r="G151" s="217"/>
      <c r="H151" s="217"/>
      <c r="I151" s="382" t="str">
        <f t="shared" si="25"/>
        <v/>
      </c>
      <c r="J151" s="366">
        <f t="shared" si="26"/>
        <v>0</v>
      </c>
      <c r="K151" s="367">
        <f t="shared" si="27"/>
        <v>0</v>
      </c>
      <c r="L151" s="367">
        <f t="shared" si="34"/>
        <v>0</v>
      </c>
      <c r="M151" s="367">
        <f t="shared" si="35"/>
        <v>0</v>
      </c>
      <c r="N151" s="366">
        <f t="shared" si="28"/>
        <v>0</v>
      </c>
      <c r="O151" s="366">
        <f t="shared" si="29"/>
        <v>0</v>
      </c>
      <c r="P151" s="366">
        <f t="shared" si="30"/>
        <v>0</v>
      </c>
      <c r="Q151" s="349" t="b">
        <f t="shared" si="31"/>
        <v>0</v>
      </c>
      <c r="R151" s="368">
        <f t="shared" si="32"/>
        <v>1</v>
      </c>
      <c r="S151" s="382" t="str">
        <f t="shared" si="33"/>
        <v/>
      </c>
    </row>
    <row r="152" spans="1:19">
      <c r="A152" s="37">
        <v>143</v>
      </c>
      <c r="B152" s="6"/>
      <c r="C152" s="6"/>
      <c r="D152" s="6"/>
      <c r="E152" s="217"/>
      <c r="F152" s="217"/>
      <c r="G152" s="217"/>
      <c r="H152" s="217"/>
      <c r="I152" s="382" t="str">
        <f t="shared" si="25"/>
        <v/>
      </c>
      <c r="J152" s="366">
        <f t="shared" si="26"/>
        <v>0</v>
      </c>
      <c r="K152" s="367">
        <f t="shared" si="27"/>
        <v>0</v>
      </c>
      <c r="L152" s="367">
        <f t="shared" si="34"/>
        <v>0</v>
      </c>
      <c r="M152" s="367">
        <f t="shared" si="35"/>
        <v>0</v>
      </c>
      <c r="N152" s="366">
        <f t="shared" si="28"/>
        <v>0</v>
      </c>
      <c r="O152" s="366">
        <f t="shared" si="29"/>
        <v>0</v>
      </c>
      <c r="P152" s="366">
        <f t="shared" si="30"/>
        <v>0</v>
      </c>
      <c r="Q152" s="349" t="b">
        <f t="shared" si="31"/>
        <v>0</v>
      </c>
      <c r="R152" s="368">
        <f t="shared" si="32"/>
        <v>1</v>
      </c>
      <c r="S152" s="382" t="str">
        <f t="shared" si="33"/>
        <v/>
      </c>
    </row>
    <row r="153" spans="1:19">
      <c r="A153" s="37">
        <v>144</v>
      </c>
      <c r="B153" s="6"/>
      <c r="C153" s="6"/>
      <c r="D153" s="6"/>
      <c r="E153" s="217"/>
      <c r="F153" s="217"/>
      <c r="G153" s="217"/>
      <c r="H153" s="217"/>
      <c r="I153" s="382" t="str">
        <f t="shared" si="25"/>
        <v/>
      </c>
      <c r="J153" s="366">
        <f t="shared" si="26"/>
        <v>0</v>
      </c>
      <c r="K153" s="367">
        <f t="shared" si="27"/>
        <v>0</v>
      </c>
      <c r="L153" s="367">
        <f t="shared" si="34"/>
        <v>0</v>
      </c>
      <c r="M153" s="367">
        <f t="shared" si="35"/>
        <v>0</v>
      </c>
      <c r="N153" s="366">
        <f t="shared" si="28"/>
        <v>0</v>
      </c>
      <c r="O153" s="366">
        <f t="shared" si="29"/>
        <v>0</v>
      </c>
      <c r="P153" s="366">
        <f t="shared" si="30"/>
        <v>0</v>
      </c>
      <c r="Q153" s="349" t="b">
        <f t="shared" si="31"/>
        <v>0</v>
      </c>
      <c r="R153" s="368">
        <f t="shared" si="32"/>
        <v>1</v>
      </c>
      <c r="S153" s="382" t="str">
        <f t="shared" si="33"/>
        <v/>
      </c>
    </row>
    <row r="154" spans="1:19">
      <c r="A154" s="37">
        <v>145</v>
      </c>
      <c r="B154" s="6"/>
      <c r="C154" s="6"/>
      <c r="D154" s="6"/>
      <c r="E154" s="217"/>
      <c r="F154" s="217"/>
      <c r="G154" s="217"/>
      <c r="H154" s="217"/>
      <c r="I154" s="382" t="str">
        <f t="shared" si="25"/>
        <v/>
      </c>
      <c r="J154" s="366">
        <f t="shared" si="26"/>
        <v>0</v>
      </c>
      <c r="K154" s="367">
        <f t="shared" si="27"/>
        <v>0</v>
      </c>
      <c r="L154" s="367">
        <f t="shared" si="34"/>
        <v>0</v>
      </c>
      <c r="M154" s="367">
        <f t="shared" si="35"/>
        <v>0</v>
      </c>
      <c r="N154" s="366">
        <f t="shared" si="28"/>
        <v>0</v>
      </c>
      <c r="O154" s="366">
        <f t="shared" si="29"/>
        <v>0</v>
      </c>
      <c r="P154" s="366">
        <f t="shared" si="30"/>
        <v>0</v>
      </c>
      <c r="Q154" s="349" t="b">
        <f t="shared" si="31"/>
        <v>0</v>
      </c>
      <c r="R154" s="368">
        <f t="shared" si="32"/>
        <v>1</v>
      </c>
      <c r="S154" s="382" t="str">
        <f t="shared" si="33"/>
        <v/>
      </c>
    </row>
    <row r="155" spans="1:19">
      <c r="A155" s="37">
        <v>146</v>
      </c>
      <c r="B155" s="6"/>
      <c r="C155" s="6"/>
      <c r="D155" s="6"/>
      <c r="E155" s="217"/>
      <c r="F155" s="217"/>
      <c r="G155" s="217"/>
      <c r="H155" s="217"/>
      <c r="I155" s="382" t="str">
        <f t="shared" si="25"/>
        <v/>
      </c>
      <c r="J155" s="366">
        <f t="shared" si="26"/>
        <v>0</v>
      </c>
      <c r="K155" s="367">
        <f t="shared" si="27"/>
        <v>0</v>
      </c>
      <c r="L155" s="367">
        <f t="shared" si="34"/>
        <v>0</v>
      </c>
      <c r="M155" s="367">
        <f t="shared" si="35"/>
        <v>0</v>
      </c>
      <c r="N155" s="366">
        <f t="shared" si="28"/>
        <v>0</v>
      </c>
      <c r="O155" s="366">
        <f t="shared" si="29"/>
        <v>0</v>
      </c>
      <c r="P155" s="366">
        <f t="shared" si="30"/>
        <v>0</v>
      </c>
      <c r="Q155" s="349" t="b">
        <f t="shared" si="31"/>
        <v>0</v>
      </c>
      <c r="R155" s="368">
        <f t="shared" si="32"/>
        <v>1</v>
      </c>
      <c r="S155" s="382" t="str">
        <f t="shared" si="33"/>
        <v/>
      </c>
    </row>
    <row r="156" spans="1:19">
      <c r="A156" s="37">
        <v>147</v>
      </c>
      <c r="B156" s="6"/>
      <c r="C156" s="6"/>
      <c r="D156" s="6"/>
      <c r="E156" s="217"/>
      <c r="F156" s="217"/>
      <c r="G156" s="217"/>
      <c r="H156" s="217"/>
      <c r="I156" s="382" t="str">
        <f t="shared" si="25"/>
        <v/>
      </c>
      <c r="J156" s="366">
        <f t="shared" si="26"/>
        <v>0</v>
      </c>
      <c r="K156" s="367">
        <f t="shared" si="27"/>
        <v>0</v>
      </c>
      <c r="L156" s="367">
        <f t="shared" si="34"/>
        <v>0</v>
      </c>
      <c r="M156" s="367">
        <f t="shared" si="35"/>
        <v>0</v>
      </c>
      <c r="N156" s="366">
        <f t="shared" si="28"/>
        <v>0</v>
      </c>
      <c r="O156" s="366">
        <f t="shared" si="29"/>
        <v>0</v>
      </c>
      <c r="P156" s="366">
        <f t="shared" si="30"/>
        <v>0</v>
      </c>
      <c r="Q156" s="349" t="b">
        <f t="shared" si="31"/>
        <v>0</v>
      </c>
      <c r="R156" s="368">
        <f t="shared" si="32"/>
        <v>1</v>
      </c>
      <c r="S156" s="382" t="str">
        <f t="shared" si="33"/>
        <v/>
      </c>
    </row>
    <row r="157" spans="1:19">
      <c r="A157" s="37">
        <v>148</v>
      </c>
      <c r="B157" s="6"/>
      <c r="C157" s="6"/>
      <c r="D157" s="6"/>
      <c r="E157" s="217"/>
      <c r="F157" s="217"/>
      <c r="G157" s="217"/>
      <c r="H157" s="217"/>
      <c r="I157" s="382" t="str">
        <f t="shared" si="25"/>
        <v/>
      </c>
      <c r="J157" s="366">
        <f t="shared" si="26"/>
        <v>0</v>
      </c>
      <c r="K157" s="367">
        <f t="shared" si="27"/>
        <v>0</v>
      </c>
      <c r="L157" s="367">
        <f t="shared" si="34"/>
        <v>0</v>
      </c>
      <c r="M157" s="367">
        <f t="shared" si="35"/>
        <v>0</v>
      </c>
      <c r="N157" s="366">
        <f t="shared" si="28"/>
        <v>0</v>
      </c>
      <c r="O157" s="366">
        <f t="shared" si="29"/>
        <v>0</v>
      </c>
      <c r="P157" s="366">
        <f t="shared" si="30"/>
        <v>0</v>
      </c>
      <c r="Q157" s="349" t="b">
        <f t="shared" si="31"/>
        <v>0</v>
      </c>
      <c r="R157" s="368">
        <f t="shared" si="32"/>
        <v>1</v>
      </c>
      <c r="S157" s="382" t="str">
        <f t="shared" si="33"/>
        <v/>
      </c>
    </row>
    <row r="158" spans="1:19">
      <c r="A158" s="37">
        <v>149</v>
      </c>
      <c r="B158" s="6"/>
      <c r="C158" s="6"/>
      <c r="D158" s="6"/>
      <c r="E158" s="217"/>
      <c r="F158" s="217"/>
      <c r="G158" s="217"/>
      <c r="H158" s="217"/>
      <c r="I158" s="382" t="str">
        <f t="shared" si="25"/>
        <v/>
      </c>
      <c r="J158" s="366">
        <f t="shared" si="26"/>
        <v>0</v>
      </c>
      <c r="K158" s="367">
        <f t="shared" si="27"/>
        <v>0</v>
      </c>
      <c r="L158" s="367">
        <f t="shared" si="34"/>
        <v>0</v>
      </c>
      <c r="M158" s="367">
        <f t="shared" si="35"/>
        <v>0</v>
      </c>
      <c r="N158" s="366">
        <f t="shared" si="28"/>
        <v>0</v>
      </c>
      <c r="O158" s="366">
        <f t="shared" si="29"/>
        <v>0</v>
      </c>
      <c r="P158" s="366">
        <f t="shared" si="30"/>
        <v>0</v>
      </c>
      <c r="Q158" s="349" t="b">
        <f t="shared" si="31"/>
        <v>0</v>
      </c>
      <c r="R158" s="368">
        <f t="shared" si="32"/>
        <v>1</v>
      </c>
      <c r="S158" s="382" t="str">
        <f t="shared" si="33"/>
        <v/>
      </c>
    </row>
    <row r="159" spans="1:19">
      <c r="A159" s="37">
        <v>150</v>
      </c>
      <c r="B159" s="6"/>
      <c r="C159" s="6"/>
      <c r="D159" s="6"/>
      <c r="E159" s="217"/>
      <c r="F159" s="217"/>
      <c r="G159" s="217"/>
      <c r="H159" s="217"/>
      <c r="I159" s="382" t="str">
        <f t="shared" si="25"/>
        <v/>
      </c>
      <c r="J159" s="366">
        <f t="shared" si="26"/>
        <v>0</v>
      </c>
      <c r="K159" s="367">
        <f t="shared" si="27"/>
        <v>0</v>
      </c>
      <c r="L159" s="367">
        <f t="shared" si="34"/>
        <v>0</v>
      </c>
      <c r="M159" s="367">
        <f t="shared" si="35"/>
        <v>0</v>
      </c>
      <c r="N159" s="366">
        <f t="shared" si="28"/>
        <v>0</v>
      </c>
      <c r="O159" s="366">
        <f t="shared" si="29"/>
        <v>0</v>
      </c>
      <c r="P159" s="366">
        <f t="shared" si="30"/>
        <v>0</v>
      </c>
      <c r="Q159" s="349" t="b">
        <f t="shared" si="31"/>
        <v>0</v>
      </c>
      <c r="R159" s="368">
        <f t="shared" si="32"/>
        <v>1</v>
      </c>
      <c r="S159" s="382" t="str">
        <f t="shared" si="33"/>
        <v/>
      </c>
    </row>
    <row r="160" spans="1:19">
      <c r="A160" s="37">
        <v>151</v>
      </c>
      <c r="B160" s="6"/>
      <c r="C160" s="6"/>
      <c r="D160" s="6"/>
      <c r="E160" s="217"/>
      <c r="F160" s="217"/>
      <c r="G160" s="217"/>
      <c r="H160" s="217"/>
      <c r="I160" s="382" t="str">
        <f t="shared" si="25"/>
        <v/>
      </c>
      <c r="J160" s="366">
        <f t="shared" si="26"/>
        <v>0</v>
      </c>
      <c r="K160" s="367">
        <f t="shared" si="27"/>
        <v>0</v>
      </c>
      <c r="L160" s="367">
        <f t="shared" si="34"/>
        <v>0</v>
      </c>
      <c r="M160" s="367">
        <f t="shared" si="35"/>
        <v>0</v>
      </c>
      <c r="N160" s="366">
        <f t="shared" si="28"/>
        <v>0</v>
      </c>
      <c r="O160" s="366">
        <f t="shared" si="29"/>
        <v>0</v>
      </c>
      <c r="P160" s="366">
        <f t="shared" si="30"/>
        <v>0</v>
      </c>
      <c r="Q160" s="349" t="b">
        <f t="shared" si="31"/>
        <v>0</v>
      </c>
      <c r="R160" s="368">
        <f t="shared" si="32"/>
        <v>1</v>
      </c>
      <c r="S160" s="382" t="str">
        <f t="shared" si="33"/>
        <v/>
      </c>
    </row>
    <row r="161" spans="1:19">
      <c r="A161" s="37">
        <v>152</v>
      </c>
      <c r="B161" s="6"/>
      <c r="C161" s="6"/>
      <c r="D161" s="6"/>
      <c r="E161" s="217"/>
      <c r="F161" s="217"/>
      <c r="G161" s="217"/>
      <c r="H161" s="217"/>
      <c r="I161" s="382" t="str">
        <f t="shared" si="25"/>
        <v/>
      </c>
      <c r="J161" s="366">
        <f t="shared" si="26"/>
        <v>0</v>
      </c>
      <c r="K161" s="367">
        <f t="shared" si="27"/>
        <v>0</v>
      </c>
      <c r="L161" s="367">
        <f t="shared" si="34"/>
        <v>0</v>
      </c>
      <c r="M161" s="367">
        <f t="shared" si="35"/>
        <v>0</v>
      </c>
      <c r="N161" s="366">
        <f t="shared" si="28"/>
        <v>0</v>
      </c>
      <c r="O161" s="366">
        <f t="shared" si="29"/>
        <v>0</v>
      </c>
      <c r="P161" s="366">
        <f t="shared" si="30"/>
        <v>0</v>
      </c>
      <c r="Q161" s="349" t="b">
        <f t="shared" si="31"/>
        <v>0</v>
      </c>
      <c r="R161" s="368">
        <f t="shared" si="32"/>
        <v>1</v>
      </c>
      <c r="S161" s="382" t="str">
        <f t="shared" si="33"/>
        <v/>
      </c>
    </row>
    <row r="162" spans="1:19">
      <c r="A162" s="37">
        <v>153</v>
      </c>
      <c r="B162" s="6"/>
      <c r="C162" s="6"/>
      <c r="D162" s="6"/>
      <c r="E162" s="217"/>
      <c r="F162" s="217"/>
      <c r="G162" s="217"/>
      <c r="H162" s="217"/>
      <c r="I162" s="382" t="str">
        <f t="shared" si="25"/>
        <v/>
      </c>
      <c r="J162" s="366">
        <f t="shared" si="26"/>
        <v>0</v>
      </c>
      <c r="K162" s="367">
        <f t="shared" si="27"/>
        <v>0</v>
      </c>
      <c r="L162" s="367">
        <f t="shared" si="34"/>
        <v>0</v>
      </c>
      <c r="M162" s="367">
        <f t="shared" si="35"/>
        <v>0</v>
      </c>
      <c r="N162" s="366">
        <f t="shared" si="28"/>
        <v>0</v>
      </c>
      <c r="O162" s="366">
        <f t="shared" si="29"/>
        <v>0</v>
      </c>
      <c r="P162" s="366">
        <f t="shared" si="30"/>
        <v>0</v>
      </c>
      <c r="Q162" s="349" t="b">
        <f t="shared" si="31"/>
        <v>0</v>
      </c>
      <c r="R162" s="368">
        <f t="shared" si="32"/>
        <v>1</v>
      </c>
      <c r="S162" s="382" t="str">
        <f t="shared" si="33"/>
        <v/>
      </c>
    </row>
    <row r="163" spans="1:19">
      <c r="A163" s="37">
        <v>154</v>
      </c>
      <c r="B163" s="6"/>
      <c r="C163" s="6"/>
      <c r="D163" s="6"/>
      <c r="E163" s="217"/>
      <c r="F163" s="217"/>
      <c r="G163" s="217"/>
      <c r="H163" s="217"/>
      <c r="I163" s="382" t="str">
        <f t="shared" si="25"/>
        <v/>
      </c>
      <c r="J163" s="366">
        <f t="shared" si="26"/>
        <v>0</v>
      </c>
      <c r="K163" s="367">
        <f t="shared" si="27"/>
        <v>0</v>
      </c>
      <c r="L163" s="367">
        <f t="shared" si="34"/>
        <v>0</v>
      </c>
      <c r="M163" s="367">
        <f t="shared" si="35"/>
        <v>0</v>
      </c>
      <c r="N163" s="366">
        <f t="shared" si="28"/>
        <v>0</v>
      </c>
      <c r="O163" s="366">
        <f t="shared" si="29"/>
        <v>0</v>
      </c>
      <c r="P163" s="366">
        <f t="shared" si="30"/>
        <v>0</v>
      </c>
      <c r="Q163" s="349" t="b">
        <f t="shared" si="31"/>
        <v>0</v>
      </c>
      <c r="R163" s="368">
        <f t="shared" si="32"/>
        <v>1</v>
      </c>
      <c r="S163" s="382" t="str">
        <f t="shared" si="33"/>
        <v/>
      </c>
    </row>
    <row r="164" spans="1:19">
      <c r="A164" s="37">
        <v>155</v>
      </c>
      <c r="B164" s="6"/>
      <c r="C164" s="6"/>
      <c r="D164" s="6"/>
      <c r="E164" s="217"/>
      <c r="F164" s="217"/>
      <c r="G164" s="217"/>
      <c r="H164" s="217"/>
      <c r="I164" s="382" t="str">
        <f t="shared" si="25"/>
        <v/>
      </c>
      <c r="J164" s="366">
        <f t="shared" si="26"/>
        <v>0</v>
      </c>
      <c r="K164" s="367">
        <f t="shared" si="27"/>
        <v>0</v>
      </c>
      <c r="L164" s="367">
        <f t="shared" si="34"/>
        <v>0</v>
      </c>
      <c r="M164" s="367">
        <f t="shared" si="35"/>
        <v>0</v>
      </c>
      <c r="N164" s="366">
        <f t="shared" si="28"/>
        <v>0</v>
      </c>
      <c r="O164" s="366">
        <f t="shared" si="29"/>
        <v>0</v>
      </c>
      <c r="P164" s="366">
        <f t="shared" si="30"/>
        <v>0</v>
      </c>
      <c r="Q164" s="349" t="b">
        <f t="shared" si="31"/>
        <v>0</v>
      </c>
      <c r="R164" s="368">
        <f t="shared" si="32"/>
        <v>1</v>
      </c>
      <c r="S164" s="382" t="str">
        <f t="shared" si="33"/>
        <v/>
      </c>
    </row>
    <row r="165" spans="1:19">
      <c r="A165" s="37">
        <v>156</v>
      </c>
      <c r="B165" s="6"/>
      <c r="C165" s="6"/>
      <c r="D165" s="6"/>
      <c r="E165" s="217"/>
      <c r="F165" s="217"/>
      <c r="G165" s="217"/>
      <c r="H165" s="217"/>
      <c r="I165" s="382" t="str">
        <f t="shared" si="25"/>
        <v/>
      </c>
      <c r="J165" s="366">
        <f t="shared" si="26"/>
        <v>0</v>
      </c>
      <c r="K165" s="367">
        <f t="shared" si="27"/>
        <v>0</v>
      </c>
      <c r="L165" s="367">
        <f t="shared" si="34"/>
        <v>0</v>
      </c>
      <c r="M165" s="367">
        <f t="shared" si="35"/>
        <v>0</v>
      </c>
      <c r="N165" s="366">
        <f t="shared" si="28"/>
        <v>0</v>
      </c>
      <c r="O165" s="366">
        <f t="shared" si="29"/>
        <v>0</v>
      </c>
      <c r="P165" s="366">
        <f t="shared" si="30"/>
        <v>0</v>
      </c>
      <c r="Q165" s="349" t="b">
        <f t="shared" si="31"/>
        <v>0</v>
      </c>
      <c r="R165" s="368">
        <f t="shared" si="32"/>
        <v>1</v>
      </c>
      <c r="S165" s="382" t="str">
        <f t="shared" si="33"/>
        <v/>
      </c>
    </row>
    <row r="166" spans="1:19">
      <c r="A166" s="37">
        <v>157</v>
      </c>
      <c r="B166" s="6"/>
      <c r="C166" s="6"/>
      <c r="D166" s="6"/>
      <c r="E166" s="217"/>
      <c r="F166" s="217"/>
      <c r="G166" s="217"/>
      <c r="H166" s="217"/>
      <c r="I166" s="382" t="str">
        <f t="shared" si="25"/>
        <v/>
      </c>
      <c r="J166" s="366">
        <f t="shared" si="26"/>
        <v>0</v>
      </c>
      <c r="K166" s="367">
        <f t="shared" si="27"/>
        <v>0</v>
      </c>
      <c r="L166" s="367">
        <f t="shared" si="34"/>
        <v>0</v>
      </c>
      <c r="M166" s="367">
        <f t="shared" si="35"/>
        <v>0</v>
      </c>
      <c r="N166" s="366">
        <f t="shared" si="28"/>
        <v>0</v>
      </c>
      <c r="O166" s="366">
        <f t="shared" si="29"/>
        <v>0</v>
      </c>
      <c r="P166" s="366">
        <f t="shared" si="30"/>
        <v>0</v>
      </c>
      <c r="Q166" s="349" t="b">
        <f t="shared" si="31"/>
        <v>0</v>
      </c>
      <c r="R166" s="368">
        <f t="shared" si="32"/>
        <v>1</v>
      </c>
      <c r="S166" s="382" t="str">
        <f t="shared" si="33"/>
        <v/>
      </c>
    </row>
    <row r="167" spans="1:19">
      <c r="A167" s="37">
        <v>158</v>
      </c>
      <c r="B167" s="6"/>
      <c r="C167" s="6"/>
      <c r="D167" s="6"/>
      <c r="E167" s="217"/>
      <c r="F167" s="217"/>
      <c r="G167" s="217"/>
      <c r="H167" s="217"/>
      <c r="I167" s="382" t="str">
        <f t="shared" si="25"/>
        <v/>
      </c>
      <c r="J167" s="366">
        <f t="shared" si="26"/>
        <v>0</v>
      </c>
      <c r="K167" s="367">
        <f t="shared" si="27"/>
        <v>0</v>
      </c>
      <c r="L167" s="367">
        <f t="shared" si="34"/>
        <v>0</v>
      </c>
      <c r="M167" s="367">
        <f t="shared" si="35"/>
        <v>0</v>
      </c>
      <c r="N167" s="366">
        <f t="shared" si="28"/>
        <v>0</v>
      </c>
      <c r="O167" s="366">
        <f t="shared" si="29"/>
        <v>0</v>
      </c>
      <c r="P167" s="366">
        <f t="shared" si="30"/>
        <v>0</v>
      </c>
      <c r="Q167" s="349" t="b">
        <f t="shared" si="31"/>
        <v>0</v>
      </c>
      <c r="R167" s="368">
        <f t="shared" si="32"/>
        <v>1</v>
      </c>
      <c r="S167" s="382" t="str">
        <f t="shared" si="33"/>
        <v/>
      </c>
    </row>
    <row r="168" spans="1:19">
      <c r="A168" s="37">
        <v>159</v>
      </c>
      <c r="B168" s="6"/>
      <c r="C168" s="6"/>
      <c r="D168" s="6"/>
      <c r="E168" s="217"/>
      <c r="F168" s="217"/>
      <c r="G168" s="217"/>
      <c r="H168" s="217"/>
      <c r="I168" s="382" t="str">
        <f t="shared" si="25"/>
        <v/>
      </c>
      <c r="J168" s="366">
        <f t="shared" si="26"/>
        <v>0</v>
      </c>
      <c r="K168" s="367">
        <f t="shared" si="27"/>
        <v>0</v>
      </c>
      <c r="L168" s="367">
        <f t="shared" si="34"/>
        <v>0</v>
      </c>
      <c r="M168" s="367">
        <f t="shared" si="35"/>
        <v>0</v>
      </c>
      <c r="N168" s="366">
        <f t="shared" si="28"/>
        <v>0</v>
      </c>
      <c r="O168" s="366">
        <f t="shared" si="29"/>
        <v>0</v>
      </c>
      <c r="P168" s="366">
        <f t="shared" si="30"/>
        <v>0</v>
      </c>
      <c r="Q168" s="349" t="b">
        <f t="shared" si="31"/>
        <v>0</v>
      </c>
      <c r="R168" s="368">
        <f t="shared" si="32"/>
        <v>1</v>
      </c>
      <c r="S168" s="382" t="str">
        <f t="shared" si="33"/>
        <v/>
      </c>
    </row>
    <row r="169" spans="1:19">
      <c r="A169" s="37">
        <v>160</v>
      </c>
      <c r="B169" s="6"/>
      <c r="C169" s="6"/>
      <c r="D169" s="6"/>
      <c r="E169" s="217"/>
      <c r="F169" s="217"/>
      <c r="G169" s="217"/>
      <c r="H169" s="217"/>
      <c r="I169" s="382" t="str">
        <f t="shared" si="25"/>
        <v/>
      </c>
      <c r="J169" s="366">
        <f t="shared" si="26"/>
        <v>0</v>
      </c>
      <c r="K169" s="367">
        <f t="shared" si="27"/>
        <v>0</v>
      </c>
      <c r="L169" s="367">
        <f t="shared" si="34"/>
        <v>0</v>
      </c>
      <c r="M169" s="367">
        <f t="shared" si="35"/>
        <v>0</v>
      </c>
      <c r="N169" s="366">
        <f t="shared" si="28"/>
        <v>0</v>
      </c>
      <c r="O169" s="366">
        <f t="shared" si="29"/>
        <v>0</v>
      </c>
      <c r="P169" s="366">
        <f t="shared" si="30"/>
        <v>0</v>
      </c>
      <c r="Q169" s="349" t="b">
        <f t="shared" si="31"/>
        <v>0</v>
      </c>
      <c r="R169" s="368">
        <f t="shared" si="32"/>
        <v>1</v>
      </c>
      <c r="S169" s="382" t="str">
        <f t="shared" si="33"/>
        <v/>
      </c>
    </row>
    <row r="170" spans="1:19">
      <c r="A170" s="37">
        <v>161</v>
      </c>
      <c r="B170" s="6"/>
      <c r="C170" s="6"/>
      <c r="D170" s="6"/>
      <c r="E170" s="217"/>
      <c r="F170" s="217"/>
      <c r="G170" s="217"/>
      <c r="H170" s="217"/>
      <c r="I170" s="382" t="str">
        <f t="shared" si="25"/>
        <v/>
      </c>
      <c r="J170" s="366">
        <f t="shared" si="26"/>
        <v>0</v>
      </c>
      <c r="K170" s="367">
        <f t="shared" si="27"/>
        <v>0</v>
      </c>
      <c r="L170" s="367">
        <f t="shared" si="34"/>
        <v>0</v>
      </c>
      <c r="M170" s="367">
        <f t="shared" si="35"/>
        <v>0</v>
      </c>
      <c r="N170" s="366">
        <f t="shared" si="28"/>
        <v>0</v>
      </c>
      <c r="O170" s="366">
        <f t="shared" si="29"/>
        <v>0</v>
      </c>
      <c r="P170" s="366">
        <f t="shared" si="30"/>
        <v>0</v>
      </c>
      <c r="Q170" s="349" t="b">
        <f t="shared" si="31"/>
        <v>0</v>
      </c>
      <c r="R170" s="368">
        <f t="shared" si="32"/>
        <v>1</v>
      </c>
      <c r="S170" s="382" t="str">
        <f t="shared" si="33"/>
        <v/>
      </c>
    </row>
    <row r="171" spans="1:19">
      <c r="A171" s="37">
        <v>162</v>
      </c>
      <c r="B171" s="6"/>
      <c r="C171" s="6"/>
      <c r="D171" s="6"/>
      <c r="E171" s="217"/>
      <c r="F171" s="217"/>
      <c r="G171" s="217"/>
      <c r="H171" s="217"/>
      <c r="I171" s="382" t="str">
        <f t="shared" si="25"/>
        <v/>
      </c>
      <c r="J171" s="366">
        <f t="shared" si="26"/>
        <v>0</v>
      </c>
      <c r="K171" s="367">
        <f t="shared" si="27"/>
        <v>0</v>
      </c>
      <c r="L171" s="367">
        <f t="shared" si="34"/>
        <v>0</v>
      </c>
      <c r="M171" s="367">
        <f t="shared" si="35"/>
        <v>0</v>
      </c>
      <c r="N171" s="366">
        <f t="shared" si="28"/>
        <v>0</v>
      </c>
      <c r="O171" s="366">
        <f t="shared" si="29"/>
        <v>0</v>
      </c>
      <c r="P171" s="366">
        <f t="shared" si="30"/>
        <v>0</v>
      </c>
      <c r="Q171" s="349" t="b">
        <f t="shared" si="31"/>
        <v>0</v>
      </c>
      <c r="R171" s="368">
        <f t="shared" si="32"/>
        <v>1</v>
      </c>
      <c r="S171" s="382" t="str">
        <f t="shared" si="33"/>
        <v/>
      </c>
    </row>
    <row r="172" spans="1:19">
      <c r="A172" s="37">
        <v>163</v>
      </c>
      <c r="B172" s="6"/>
      <c r="C172" s="6"/>
      <c r="D172" s="6"/>
      <c r="E172" s="217"/>
      <c r="F172" s="217"/>
      <c r="G172" s="217"/>
      <c r="H172" s="217"/>
      <c r="I172" s="382" t="str">
        <f t="shared" si="25"/>
        <v/>
      </c>
      <c r="J172" s="366">
        <f t="shared" si="26"/>
        <v>0</v>
      </c>
      <c r="K172" s="367">
        <f t="shared" si="27"/>
        <v>0</v>
      </c>
      <c r="L172" s="367">
        <f t="shared" si="34"/>
        <v>0</v>
      </c>
      <c r="M172" s="367">
        <f t="shared" si="35"/>
        <v>0</v>
      </c>
      <c r="N172" s="366">
        <f t="shared" si="28"/>
        <v>0</v>
      </c>
      <c r="O172" s="366">
        <f t="shared" si="29"/>
        <v>0</v>
      </c>
      <c r="P172" s="366">
        <f t="shared" si="30"/>
        <v>0</v>
      </c>
      <c r="Q172" s="349" t="b">
        <f t="shared" si="31"/>
        <v>0</v>
      </c>
      <c r="R172" s="368">
        <f t="shared" si="32"/>
        <v>1</v>
      </c>
      <c r="S172" s="382" t="str">
        <f t="shared" si="33"/>
        <v/>
      </c>
    </row>
    <row r="173" spans="1:19">
      <c r="A173" s="37">
        <v>164</v>
      </c>
      <c r="B173" s="6"/>
      <c r="C173" s="6"/>
      <c r="D173" s="6"/>
      <c r="E173" s="217"/>
      <c r="F173" s="217"/>
      <c r="G173" s="217"/>
      <c r="H173" s="217"/>
      <c r="I173" s="382" t="str">
        <f t="shared" si="25"/>
        <v/>
      </c>
      <c r="J173" s="366">
        <f t="shared" si="26"/>
        <v>0</v>
      </c>
      <c r="K173" s="367">
        <f t="shared" si="27"/>
        <v>0</v>
      </c>
      <c r="L173" s="367">
        <f t="shared" si="34"/>
        <v>0</v>
      </c>
      <c r="M173" s="367">
        <f t="shared" si="35"/>
        <v>0</v>
      </c>
      <c r="N173" s="366">
        <f t="shared" si="28"/>
        <v>0</v>
      </c>
      <c r="O173" s="366">
        <f t="shared" si="29"/>
        <v>0</v>
      </c>
      <c r="P173" s="366">
        <f t="shared" si="30"/>
        <v>0</v>
      </c>
      <c r="Q173" s="349" t="b">
        <f t="shared" si="31"/>
        <v>0</v>
      </c>
      <c r="R173" s="368">
        <f t="shared" si="32"/>
        <v>1</v>
      </c>
      <c r="S173" s="382" t="str">
        <f t="shared" si="33"/>
        <v/>
      </c>
    </row>
    <row r="174" spans="1:19">
      <c r="A174" s="37">
        <v>165</v>
      </c>
      <c r="B174" s="6"/>
      <c r="C174" s="6"/>
      <c r="D174" s="6"/>
      <c r="E174" s="217"/>
      <c r="F174" s="217"/>
      <c r="G174" s="217"/>
      <c r="H174" s="217"/>
      <c r="I174" s="382" t="str">
        <f t="shared" si="25"/>
        <v/>
      </c>
      <c r="J174" s="366">
        <f t="shared" si="26"/>
        <v>0</v>
      </c>
      <c r="K174" s="367">
        <f t="shared" si="27"/>
        <v>0</v>
      </c>
      <c r="L174" s="367">
        <f t="shared" si="34"/>
        <v>0</v>
      </c>
      <c r="M174" s="367">
        <f t="shared" si="35"/>
        <v>0</v>
      </c>
      <c r="N174" s="366">
        <f t="shared" si="28"/>
        <v>0</v>
      </c>
      <c r="O174" s="366">
        <f t="shared" si="29"/>
        <v>0</v>
      </c>
      <c r="P174" s="366">
        <f t="shared" si="30"/>
        <v>0</v>
      </c>
      <c r="Q174" s="349" t="b">
        <f t="shared" si="31"/>
        <v>0</v>
      </c>
      <c r="R174" s="368">
        <f t="shared" si="32"/>
        <v>1</v>
      </c>
      <c r="S174" s="382" t="str">
        <f t="shared" si="33"/>
        <v/>
      </c>
    </row>
    <row r="175" spans="1:19">
      <c r="A175" s="37">
        <v>166</v>
      </c>
      <c r="B175" s="6"/>
      <c r="C175" s="6"/>
      <c r="D175" s="6"/>
      <c r="E175" s="217"/>
      <c r="F175" s="217"/>
      <c r="G175" s="217"/>
      <c r="H175" s="217"/>
      <c r="I175" s="382" t="str">
        <f t="shared" si="25"/>
        <v/>
      </c>
      <c r="J175" s="366">
        <f t="shared" si="26"/>
        <v>0</v>
      </c>
      <c r="K175" s="367">
        <f t="shared" si="27"/>
        <v>0</v>
      </c>
      <c r="L175" s="367">
        <f t="shared" si="34"/>
        <v>0</v>
      </c>
      <c r="M175" s="367">
        <f t="shared" si="35"/>
        <v>0</v>
      </c>
      <c r="N175" s="366">
        <f t="shared" si="28"/>
        <v>0</v>
      </c>
      <c r="O175" s="366">
        <f t="shared" si="29"/>
        <v>0</v>
      </c>
      <c r="P175" s="366">
        <f t="shared" si="30"/>
        <v>0</v>
      </c>
      <c r="Q175" s="349" t="b">
        <f t="shared" si="31"/>
        <v>0</v>
      </c>
      <c r="R175" s="368">
        <f t="shared" si="32"/>
        <v>1</v>
      </c>
      <c r="S175" s="382" t="str">
        <f t="shared" si="33"/>
        <v/>
      </c>
    </row>
    <row r="176" spans="1:19">
      <c r="A176" s="37">
        <v>167</v>
      </c>
      <c r="B176" s="6"/>
      <c r="C176" s="6"/>
      <c r="D176" s="6"/>
      <c r="E176" s="217"/>
      <c r="F176" s="217"/>
      <c r="G176" s="217"/>
      <c r="H176" s="217"/>
      <c r="I176" s="382" t="str">
        <f t="shared" si="25"/>
        <v/>
      </c>
      <c r="J176" s="366">
        <f t="shared" si="26"/>
        <v>0</v>
      </c>
      <c r="K176" s="367">
        <f t="shared" si="27"/>
        <v>0</v>
      </c>
      <c r="L176" s="367">
        <f t="shared" si="34"/>
        <v>0</v>
      </c>
      <c r="M176" s="367">
        <f t="shared" si="35"/>
        <v>0</v>
      </c>
      <c r="N176" s="366">
        <f t="shared" si="28"/>
        <v>0</v>
      </c>
      <c r="O176" s="366">
        <f t="shared" si="29"/>
        <v>0</v>
      </c>
      <c r="P176" s="366">
        <f t="shared" si="30"/>
        <v>0</v>
      </c>
      <c r="Q176" s="349" t="b">
        <f t="shared" si="31"/>
        <v>0</v>
      </c>
      <c r="R176" s="368">
        <f t="shared" si="32"/>
        <v>1</v>
      </c>
      <c r="S176" s="382" t="str">
        <f t="shared" si="33"/>
        <v/>
      </c>
    </row>
    <row r="177" spans="1:19">
      <c r="A177" s="37">
        <v>168</v>
      </c>
      <c r="B177" s="6"/>
      <c r="C177" s="6"/>
      <c r="D177" s="6"/>
      <c r="E177" s="217"/>
      <c r="F177" s="217"/>
      <c r="G177" s="217"/>
      <c r="H177" s="217"/>
      <c r="I177" s="382" t="str">
        <f t="shared" si="25"/>
        <v/>
      </c>
      <c r="J177" s="366">
        <f t="shared" si="26"/>
        <v>0</v>
      </c>
      <c r="K177" s="367">
        <f t="shared" si="27"/>
        <v>0</v>
      </c>
      <c r="L177" s="367">
        <f t="shared" si="34"/>
        <v>0</v>
      </c>
      <c r="M177" s="367">
        <f t="shared" si="35"/>
        <v>0</v>
      </c>
      <c r="N177" s="366">
        <f t="shared" si="28"/>
        <v>0</v>
      </c>
      <c r="O177" s="366">
        <f t="shared" si="29"/>
        <v>0</v>
      </c>
      <c r="P177" s="366">
        <f t="shared" si="30"/>
        <v>0</v>
      </c>
      <c r="Q177" s="349" t="b">
        <f t="shared" si="31"/>
        <v>0</v>
      </c>
      <c r="R177" s="368">
        <f t="shared" si="32"/>
        <v>1</v>
      </c>
      <c r="S177" s="382" t="str">
        <f t="shared" si="33"/>
        <v/>
      </c>
    </row>
    <row r="178" spans="1:19">
      <c r="A178" s="37">
        <v>169</v>
      </c>
      <c r="B178" s="6"/>
      <c r="C178" s="6"/>
      <c r="D178" s="6"/>
      <c r="E178" s="217"/>
      <c r="F178" s="217"/>
      <c r="G178" s="217"/>
      <c r="H178" s="217"/>
      <c r="I178" s="382" t="str">
        <f t="shared" si="25"/>
        <v/>
      </c>
      <c r="J178" s="366">
        <f t="shared" si="26"/>
        <v>0</v>
      </c>
      <c r="K178" s="367">
        <f t="shared" si="27"/>
        <v>0</v>
      </c>
      <c r="L178" s="367">
        <f t="shared" si="34"/>
        <v>0</v>
      </c>
      <c r="M178" s="367">
        <f t="shared" si="35"/>
        <v>0</v>
      </c>
      <c r="N178" s="366">
        <f t="shared" si="28"/>
        <v>0</v>
      </c>
      <c r="O178" s="366">
        <f t="shared" si="29"/>
        <v>0</v>
      </c>
      <c r="P178" s="366">
        <f t="shared" si="30"/>
        <v>0</v>
      </c>
      <c r="Q178" s="349" t="b">
        <f t="shared" si="31"/>
        <v>0</v>
      </c>
      <c r="R178" s="368">
        <f t="shared" si="32"/>
        <v>1</v>
      </c>
      <c r="S178" s="382" t="str">
        <f t="shared" si="33"/>
        <v/>
      </c>
    </row>
    <row r="179" spans="1:19">
      <c r="A179" s="37">
        <v>170</v>
      </c>
      <c r="B179" s="6"/>
      <c r="C179" s="6"/>
      <c r="D179" s="6"/>
      <c r="E179" s="217"/>
      <c r="F179" s="217"/>
      <c r="G179" s="217"/>
      <c r="H179" s="217"/>
      <c r="I179" s="382" t="str">
        <f t="shared" si="25"/>
        <v/>
      </c>
      <c r="J179" s="366">
        <f t="shared" si="26"/>
        <v>0</v>
      </c>
      <c r="K179" s="367">
        <f t="shared" si="27"/>
        <v>0</v>
      </c>
      <c r="L179" s="367">
        <f t="shared" si="34"/>
        <v>0</v>
      </c>
      <c r="M179" s="367">
        <f t="shared" si="35"/>
        <v>0</v>
      </c>
      <c r="N179" s="366">
        <f t="shared" si="28"/>
        <v>0</v>
      </c>
      <c r="O179" s="366">
        <f t="shared" si="29"/>
        <v>0</v>
      </c>
      <c r="P179" s="366">
        <f t="shared" si="30"/>
        <v>0</v>
      </c>
      <c r="Q179" s="349" t="b">
        <f t="shared" si="31"/>
        <v>0</v>
      </c>
      <c r="R179" s="368">
        <f t="shared" si="32"/>
        <v>1</v>
      </c>
      <c r="S179" s="382" t="str">
        <f t="shared" si="33"/>
        <v/>
      </c>
    </row>
    <row r="180" spans="1:19">
      <c r="A180" s="37">
        <v>171</v>
      </c>
      <c r="B180" s="6"/>
      <c r="C180" s="6"/>
      <c r="D180" s="6"/>
      <c r="E180" s="217"/>
      <c r="F180" s="217"/>
      <c r="G180" s="217"/>
      <c r="H180" s="217"/>
      <c r="I180" s="382" t="str">
        <f t="shared" si="25"/>
        <v/>
      </c>
      <c r="J180" s="366">
        <f t="shared" si="26"/>
        <v>0</v>
      </c>
      <c r="K180" s="367">
        <f t="shared" si="27"/>
        <v>0</v>
      </c>
      <c r="L180" s="367">
        <f t="shared" si="34"/>
        <v>0</v>
      </c>
      <c r="M180" s="367">
        <f t="shared" si="35"/>
        <v>0</v>
      </c>
      <c r="N180" s="366">
        <f t="shared" si="28"/>
        <v>0</v>
      </c>
      <c r="O180" s="366">
        <f t="shared" si="29"/>
        <v>0</v>
      </c>
      <c r="P180" s="366">
        <f t="shared" si="30"/>
        <v>0</v>
      </c>
      <c r="Q180" s="349" t="b">
        <f t="shared" si="31"/>
        <v>0</v>
      </c>
      <c r="R180" s="368">
        <f t="shared" si="32"/>
        <v>1</v>
      </c>
      <c r="S180" s="382" t="str">
        <f t="shared" si="33"/>
        <v/>
      </c>
    </row>
    <row r="181" spans="1:19">
      <c r="A181" s="37">
        <v>172</v>
      </c>
      <c r="B181" s="6"/>
      <c r="C181" s="6"/>
      <c r="D181" s="6"/>
      <c r="E181" s="217"/>
      <c r="F181" s="217"/>
      <c r="G181" s="217"/>
      <c r="H181" s="217"/>
      <c r="I181" s="382" t="str">
        <f t="shared" si="25"/>
        <v/>
      </c>
      <c r="J181" s="366">
        <f t="shared" si="26"/>
        <v>0</v>
      </c>
      <c r="K181" s="367">
        <f t="shared" si="27"/>
        <v>0</v>
      </c>
      <c r="L181" s="367">
        <f t="shared" si="34"/>
        <v>0</v>
      </c>
      <c r="M181" s="367">
        <f t="shared" si="35"/>
        <v>0</v>
      </c>
      <c r="N181" s="366">
        <f t="shared" si="28"/>
        <v>0</v>
      </c>
      <c r="O181" s="366">
        <f t="shared" si="29"/>
        <v>0</v>
      </c>
      <c r="P181" s="366">
        <f t="shared" si="30"/>
        <v>0</v>
      </c>
      <c r="Q181" s="349" t="b">
        <f t="shared" si="31"/>
        <v>0</v>
      </c>
      <c r="R181" s="368">
        <f t="shared" si="32"/>
        <v>1</v>
      </c>
      <c r="S181" s="382" t="str">
        <f t="shared" si="33"/>
        <v/>
      </c>
    </row>
    <row r="182" spans="1:19">
      <c r="A182" s="37">
        <v>173</v>
      </c>
      <c r="B182" s="6"/>
      <c r="C182" s="6"/>
      <c r="D182" s="6"/>
      <c r="E182" s="217"/>
      <c r="F182" s="217"/>
      <c r="G182" s="217"/>
      <c r="H182" s="217"/>
      <c r="I182" s="382" t="str">
        <f t="shared" si="25"/>
        <v/>
      </c>
      <c r="J182" s="366">
        <f t="shared" si="26"/>
        <v>0</v>
      </c>
      <c r="K182" s="367">
        <f t="shared" si="27"/>
        <v>0</v>
      </c>
      <c r="L182" s="367">
        <f t="shared" si="34"/>
        <v>0</v>
      </c>
      <c r="M182" s="367">
        <f t="shared" si="35"/>
        <v>0</v>
      </c>
      <c r="N182" s="366">
        <f t="shared" si="28"/>
        <v>0</v>
      </c>
      <c r="O182" s="366">
        <f t="shared" si="29"/>
        <v>0</v>
      </c>
      <c r="P182" s="366">
        <f t="shared" si="30"/>
        <v>0</v>
      </c>
      <c r="Q182" s="349" t="b">
        <f t="shared" si="31"/>
        <v>0</v>
      </c>
      <c r="R182" s="368">
        <f t="shared" si="32"/>
        <v>1</v>
      </c>
      <c r="S182" s="382" t="str">
        <f t="shared" si="33"/>
        <v/>
      </c>
    </row>
    <row r="183" spans="1:19">
      <c r="A183" s="37">
        <v>174</v>
      </c>
      <c r="B183" s="6"/>
      <c r="C183" s="6"/>
      <c r="D183" s="6"/>
      <c r="E183" s="217"/>
      <c r="F183" s="217"/>
      <c r="G183" s="217"/>
      <c r="H183" s="217"/>
      <c r="I183" s="382" t="str">
        <f t="shared" si="25"/>
        <v/>
      </c>
      <c r="J183" s="366">
        <f t="shared" si="26"/>
        <v>0</v>
      </c>
      <c r="K183" s="367">
        <f t="shared" si="27"/>
        <v>0</v>
      </c>
      <c r="L183" s="367">
        <f t="shared" si="34"/>
        <v>0</v>
      </c>
      <c r="M183" s="367">
        <f t="shared" si="35"/>
        <v>0</v>
      </c>
      <c r="N183" s="366">
        <f t="shared" si="28"/>
        <v>0</v>
      </c>
      <c r="O183" s="366">
        <f t="shared" si="29"/>
        <v>0</v>
      </c>
      <c r="P183" s="366">
        <f t="shared" si="30"/>
        <v>0</v>
      </c>
      <c r="Q183" s="349" t="b">
        <f t="shared" si="31"/>
        <v>0</v>
      </c>
      <c r="R183" s="368">
        <f t="shared" si="32"/>
        <v>1</v>
      </c>
      <c r="S183" s="382" t="str">
        <f t="shared" si="33"/>
        <v/>
      </c>
    </row>
    <row r="184" spans="1:19">
      <c r="A184" s="37">
        <v>175</v>
      </c>
      <c r="B184" s="6"/>
      <c r="C184" s="6"/>
      <c r="D184" s="6"/>
      <c r="E184" s="217"/>
      <c r="F184" s="217"/>
      <c r="G184" s="217"/>
      <c r="H184" s="217"/>
      <c r="I184" s="382" t="str">
        <f t="shared" si="25"/>
        <v/>
      </c>
      <c r="J184" s="366">
        <f t="shared" si="26"/>
        <v>0</v>
      </c>
      <c r="K184" s="367">
        <f t="shared" si="27"/>
        <v>0</v>
      </c>
      <c r="L184" s="367">
        <f t="shared" si="34"/>
        <v>0</v>
      </c>
      <c r="M184" s="367">
        <f t="shared" si="35"/>
        <v>0</v>
      </c>
      <c r="N184" s="366">
        <f t="shared" si="28"/>
        <v>0</v>
      </c>
      <c r="O184" s="366">
        <f t="shared" si="29"/>
        <v>0</v>
      </c>
      <c r="P184" s="366">
        <f t="shared" si="30"/>
        <v>0</v>
      </c>
      <c r="Q184" s="349" t="b">
        <f t="shared" si="31"/>
        <v>0</v>
      </c>
      <c r="R184" s="368">
        <f t="shared" si="32"/>
        <v>1</v>
      </c>
      <c r="S184" s="382" t="str">
        <f t="shared" si="33"/>
        <v/>
      </c>
    </row>
    <row r="185" spans="1:19">
      <c r="A185" s="37">
        <v>176</v>
      </c>
      <c r="B185" s="6"/>
      <c r="C185" s="6"/>
      <c r="D185" s="6"/>
      <c r="E185" s="217"/>
      <c r="F185" s="217"/>
      <c r="G185" s="217"/>
      <c r="H185" s="217"/>
      <c r="I185" s="382" t="str">
        <f t="shared" si="25"/>
        <v/>
      </c>
      <c r="J185" s="366">
        <f t="shared" si="26"/>
        <v>0</v>
      </c>
      <c r="K185" s="367">
        <f t="shared" si="27"/>
        <v>0</v>
      </c>
      <c r="L185" s="367">
        <f t="shared" si="34"/>
        <v>0</v>
      </c>
      <c r="M185" s="367">
        <f t="shared" si="35"/>
        <v>0</v>
      </c>
      <c r="N185" s="366">
        <f t="shared" si="28"/>
        <v>0</v>
      </c>
      <c r="O185" s="366">
        <f t="shared" si="29"/>
        <v>0</v>
      </c>
      <c r="P185" s="366">
        <f t="shared" si="30"/>
        <v>0</v>
      </c>
      <c r="Q185" s="349" t="b">
        <f t="shared" si="31"/>
        <v>0</v>
      </c>
      <c r="R185" s="368">
        <f t="shared" si="32"/>
        <v>1</v>
      </c>
      <c r="S185" s="382" t="str">
        <f t="shared" si="33"/>
        <v/>
      </c>
    </row>
    <row r="186" spans="1:19">
      <c r="A186" s="37">
        <v>177</v>
      </c>
      <c r="B186" s="6"/>
      <c r="C186" s="6"/>
      <c r="D186" s="6"/>
      <c r="E186" s="217"/>
      <c r="F186" s="217"/>
      <c r="G186" s="217"/>
      <c r="H186" s="217"/>
      <c r="I186" s="382" t="str">
        <f t="shared" si="25"/>
        <v/>
      </c>
      <c r="J186" s="366">
        <f t="shared" si="26"/>
        <v>0</v>
      </c>
      <c r="K186" s="367">
        <f t="shared" si="27"/>
        <v>0</v>
      </c>
      <c r="L186" s="367">
        <f t="shared" si="34"/>
        <v>0</v>
      </c>
      <c r="M186" s="367">
        <f t="shared" si="35"/>
        <v>0</v>
      </c>
      <c r="N186" s="366">
        <f t="shared" si="28"/>
        <v>0</v>
      </c>
      <c r="O186" s="366">
        <f t="shared" si="29"/>
        <v>0</v>
      </c>
      <c r="P186" s="366">
        <f t="shared" si="30"/>
        <v>0</v>
      </c>
      <c r="Q186" s="349" t="b">
        <f t="shared" si="31"/>
        <v>0</v>
      </c>
      <c r="R186" s="368">
        <f t="shared" si="32"/>
        <v>1</v>
      </c>
      <c r="S186" s="382" t="str">
        <f t="shared" si="33"/>
        <v/>
      </c>
    </row>
    <row r="187" spans="1:19">
      <c r="A187" s="37">
        <v>178</v>
      </c>
      <c r="B187" s="6"/>
      <c r="C187" s="6"/>
      <c r="D187" s="6"/>
      <c r="E187" s="217"/>
      <c r="F187" s="217"/>
      <c r="G187" s="217"/>
      <c r="H187" s="217"/>
      <c r="I187" s="382" t="str">
        <f t="shared" si="25"/>
        <v/>
      </c>
      <c r="J187" s="366">
        <f t="shared" si="26"/>
        <v>0</v>
      </c>
      <c r="K187" s="367">
        <f t="shared" si="27"/>
        <v>0</v>
      </c>
      <c r="L187" s="367">
        <f t="shared" si="34"/>
        <v>0</v>
      </c>
      <c r="M187" s="367">
        <f t="shared" si="35"/>
        <v>0</v>
      </c>
      <c r="N187" s="366">
        <f t="shared" si="28"/>
        <v>0</v>
      </c>
      <c r="O187" s="366">
        <f t="shared" si="29"/>
        <v>0</v>
      </c>
      <c r="P187" s="366">
        <f t="shared" si="30"/>
        <v>0</v>
      </c>
      <c r="Q187" s="349" t="b">
        <f t="shared" si="31"/>
        <v>0</v>
      </c>
      <c r="R187" s="368">
        <f t="shared" si="32"/>
        <v>1</v>
      </c>
      <c r="S187" s="382" t="str">
        <f t="shared" si="33"/>
        <v/>
      </c>
    </row>
    <row r="188" spans="1:19">
      <c r="A188" s="37">
        <v>179</v>
      </c>
      <c r="B188" s="6"/>
      <c r="C188" s="6"/>
      <c r="D188" s="6"/>
      <c r="E188" s="217"/>
      <c r="F188" s="217"/>
      <c r="G188" s="217"/>
      <c r="H188" s="217"/>
      <c r="I188" s="382" t="str">
        <f t="shared" si="25"/>
        <v/>
      </c>
      <c r="J188" s="366">
        <f t="shared" si="26"/>
        <v>0</v>
      </c>
      <c r="K188" s="367">
        <f t="shared" si="27"/>
        <v>0</v>
      </c>
      <c r="L188" s="367">
        <f t="shared" si="34"/>
        <v>0</v>
      </c>
      <c r="M188" s="367">
        <f t="shared" si="35"/>
        <v>0</v>
      </c>
      <c r="N188" s="366">
        <f t="shared" si="28"/>
        <v>0</v>
      </c>
      <c r="O188" s="366">
        <f t="shared" si="29"/>
        <v>0</v>
      </c>
      <c r="P188" s="366">
        <f t="shared" si="30"/>
        <v>0</v>
      </c>
      <c r="Q188" s="349" t="b">
        <f t="shared" si="31"/>
        <v>0</v>
      </c>
      <c r="R188" s="368">
        <f t="shared" si="32"/>
        <v>1</v>
      </c>
      <c r="S188" s="382" t="str">
        <f t="shared" si="33"/>
        <v/>
      </c>
    </row>
    <row r="189" spans="1:19">
      <c r="A189" s="37">
        <v>180</v>
      </c>
      <c r="B189" s="6"/>
      <c r="C189" s="6"/>
      <c r="D189" s="6"/>
      <c r="E189" s="217"/>
      <c r="F189" s="217"/>
      <c r="G189" s="217"/>
      <c r="H189" s="217"/>
      <c r="I189" s="382" t="str">
        <f t="shared" si="25"/>
        <v/>
      </c>
      <c r="J189" s="366">
        <f t="shared" si="26"/>
        <v>0</v>
      </c>
      <c r="K189" s="367">
        <f t="shared" si="27"/>
        <v>0</v>
      </c>
      <c r="L189" s="367">
        <f t="shared" si="34"/>
        <v>0</v>
      </c>
      <c r="M189" s="367">
        <f t="shared" si="35"/>
        <v>0</v>
      </c>
      <c r="N189" s="366">
        <f t="shared" si="28"/>
        <v>0</v>
      </c>
      <c r="O189" s="366">
        <f t="shared" si="29"/>
        <v>0</v>
      </c>
      <c r="P189" s="366">
        <f t="shared" si="30"/>
        <v>0</v>
      </c>
      <c r="Q189" s="349" t="b">
        <f t="shared" si="31"/>
        <v>0</v>
      </c>
      <c r="R189" s="368">
        <f t="shared" si="32"/>
        <v>1</v>
      </c>
      <c r="S189" s="382" t="str">
        <f t="shared" si="33"/>
        <v/>
      </c>
    </row>
    <row r="190" spans="1:19">
      <c r="A190" s="37">
        <v>181</v>
      </c>
      <c r="B190" s="6"/>
      <c r="C190" s="6"/>
      <c r="D190" s="6"/>
      <c r="E190" s="217"/>
      <c r="F190" s="217"/>
      <c r="G190" s="217"/>
      <c r="H190" s="217"/>
      <c r="I190" s="382" t="str">
        <f t="shared" si="25"/>
        <v/>
      </c>
      <c r="J190" s="366">
        <f t="shared" si="26"/>
        <v>0</v>
      </c>
      <c r="K190" s="367">
        <f t="shared" si="27"/>
        <v>0</v>
      </c>
      <c r="L190" s="367">
        <f t="shared" si="34"/>
        <v>0</v>
      </c>
      <c r="M190" s="367">
        <f t="shared" si="35"/>
        <v>0</v>
      </c>
      <c r="N190" s="366">
        <f t="shared" si="28"/>
        <v>0</v>
      </c>
      <c r="O190" s="366">
        <f t="shared" si="29"/>
        <v>0</v>
      </c>
      <c r="P190" s="366">
        <f t="shared" si="30"/>
        <v>0</v>
      </c>
      <c r="Q190" s="349" t="b">
        <f t="shared" si="31"/>
        <v>0</v>
      </c>
      <c r="R190" s="368">
        <f t="shared" si="32"/>
        <v>1</v>
      </c>
      <c r="S190" s="382" t="str">
        <f t="shared" si="33"/>
        <v/>
      </c>
    </row>
    <row r="191" spans="1:19">
      <c r="A191" s="37">
        <v>182</v>
      </c>
      <c r="B191" s="6"/>
      <c r="C191" s="6"/>
      <c r="D191" s="6"/>
      <c r="E191" s="217"/>
      <c r="F191" s="217"/>
      <c r="G191" s="217"/>
      <c r="H191" s="217"/>
      <c r="I191" s="382" t="str">
        <f t="shared" si="25"/>
        <v/>
      </c>
      <c r="J191" s="366">
        <f t="shared" si="26"/>
        <v>0</v>
      </c>
      <c r="K191" s="367">
        <f t="shared" si="27"/>
        <v>0</v>
      </c>
      <c r="L191" s="367">
        <f t="shared" si="34"/>
        <v>0</v>
      </c>
      <c r="M191" s="367">
        <f t="shared" si="35"/>
        <v>0</v>
      </c>
      <c r="N191" s="366">
        <f t="shared" si="28"/>
        <v>0</v>
      </c>
      <c r="O191" s="366">
        <f t="shared" si="29"/>
        <v>0</v>
      </c>
      <c r="P191" s="366">
        <f t="shared" si="30"/>
        <v>0</v>
      </c>
      <c r="Q191" s="349" t="b">
        <f t="shared" si="31"/>
        <v>0</v>
      </c>
      <c r="R191" s="368">
        <f t="shared" si="32"/>
        <v>1</v>
      </c>
      <c r="S191" s="382" t="str">
        <f t="shared" si="33"/>
        <v/>
      </c>
    </row>
    <row r="192" spans="1:19">
      <c r="A192" s="37">
        <v>183</v>
      </c>
      <c r="B192" s="6"/>
      <c r="C192" s="6"/>
      <c r="D192" s="6"/>
      <c r="E192" s="217"/>
      <c r="F192" s="217"/>
      <c r="G192" s="217"/>
      <c r="H192" s="217"/>
      <c r="I192" s="382" t="str">
        <f t="shared" si="25"/>
        <v/>
      </c>
      <c r="J192" s="366">
        <f t="shared" si="26"/>
        <v>0</v>
      </c>
      <c r="K192" s="367">
        <f t="shared" si="27"/>
        <v>0</v>
      </c>
      <c r="L192" s="367">
        <f t="shared" si="34"/>
        <v>0</v>
      </c>
      <c r="M192" s="367">
        <f t="shared" si="35"/>
        <v>0</v>
      </c>
      <c r="N192" s="366">
        <f t="shared" si="28"/>
        <v>0</v>
      </c>
      <c r="O192" s="366">
        <f t="shared" si="29"/>
        <v>0</v>
      </c>
      <c r="P192" s="366">
        <f t="shared" si="30"/>
        <v>0</v>
      </c>
      <c r="Q192" s="349" t="b">
        <f t="shared" si="31"/>
        <v>0</v>
      </c>
      <c r="R192" s="368">
        <f t="shared" si="32"/>
        <v>1</v>
      </c>
      <c r="S192" s="382" t="str">
        <f t="shared" si="33"/>
        <v/>
      </c>
    </row>
    <row r="193" spans="1:19">
      <c r="A193" s="37">
        <v>184</v>
      </c>
      <c r="B193" s="6"/>
      <c r="C193" s="6"/>
      <c r="D193" s="6"/>
      <c r="E193" s="217"/>
      <c r="F193" s="217"/>
      <c r="G193" s="217"/>
      <c r="H193" s="217"/>
      <c r="I193" s="382" t="str">
        <f t="shared" si="25"/>
        <v/>
      </c>
      <c r="J193" s="366">
        <f t="shared" si="26"/>
        <v>0</v>
      </c>
      <c r="K193" s="367">
        <f t="shared" si="27"/>
        <v>0</v>
      </c>
      <c r="L193" s="367">
        <f t="shared" si="34"/>
        <v>0</v>
      </c>
      <c r="M193" s="367">
        <f t="shared" si="35"/>
        <v>0</v>
      </c>
      <c r="N193" s="366">
        <f t="shared" si="28"/>
        <v>0</v>
      </c>
      <c r="O193" s="366">
        <f t="shared" si="29"/>
        <v>0</v>
      </c>
      <c r="P193" s="366">
        <f t="shared" si="30"/>
        <v>0</v>
      </c>
      <c r="Q193" s="349" t="b">
        <f t="shared" si="31"/>
        <v>0</v>
      </c>
      <c r="R193" s="368">
        <f t="shared" si="32"/>
        <v>1</v>
      </c>
      <c r="S193" s="382" t="str">
        <f t="shared" si="33"/>
        <v/>
      </c>
    </row>
    <row r="194" spans="1:19">
      <c r="A194" s="37">
        <v>185</v>
      </c>
      <c r="B194" s="6"/>
      <c r="C194" s="6"/>
      <c r="D194" s="6"/>
      <c r="E194" s="217"/>
      <c r="F194" s="217"/>
      <c r="G194" s="217"/>
      <c r="H194" s="217"/>
      <c r="I194" s="382" t="str">
        <f t="shared" si="25"/>
        <v/>
      </c>
      <c r="J194" s="366">
        <f t="shared" si="26"/>
        <v>0</v>
      </c>
      <c r="K194" s="367">
        <f t="shared" si="27"/>
        <v>0</v>
      </c>
      <c r="L194" s="367">
        <f t="shared" si="34"/>
        <v>0</v>
      </c>
      <c r="M194" s="367">
        <f t="shared" si="35"/>
        <v>0</v>
      </c>
      <c r="N194" s="366">
        <f t="shared" si="28"/>
        <v>0</v>
      </c>
      <c r="O194" s="366">
        <f t="shared" si="29"/>
        <v>0</v>
      </c>
      <c r="P194" s="366">
        <f t="shared" si="30"/>
        <v>0</v>
      </c>
      <c r="Q194" s="349" t="b">
        <f t="shared" si="31"/>
        <v>0</v>
      </c>
      <c r="R194" s="368">
        <f t="shared" si="32"/>
        <v>1</v>
      </c>
      <c r="S194" s="382" t="str">
        <f t="shared" si="33"/>
        <v/>
      </c>
    </row>
    <row r="195" spans="1:19">
      <c r="A195" s="37">
        <v>186</v>
      </c>
      <c r="B195" s="6"/>
      <c r="C195" s="6"/>
      <c r="D195" s="6"/>
      <c r="E195" s="217"/>
      <c r="F195" s="217"/>
      <c r="G195" s="217"/>
      <c r="H195" s="217"/>
      <c r="I195" s="382" t="str">
        <f t="shared" si="25"/>
        <v/>
      </c>
      <c r="J195" s="366">
        <f t="shared" si="26"/>
        <v>0</v>
      </c>
      <c r="K195" s="367">
        <f t="shared" si="27"/>
        <v>0</v>
      </c>
      <c r="L195" s="367">
        <f t="shared" si="34"/>
        <v>0</v>
      </c>
      <c r="M195" s="367">
        <f t="shared" si="35"/>
        <v>0</v>
      </c>
      <c r="N195" s="366">
        <f t="shared" si="28"/>
        <v>0</v>
      </c>
      <c r="O195" s="366">
        <f t="shared" si="29"/>
        <v>0</v>
      </c>
      <c r="P195" s="366">
        <f t="shared" si="30"/>
        <v>0</v>
      </c>
      <c r="Q195" s="349" t="b">
        <f t="shared" si="31"/>
        <v>0</v>
      </c>
      <c r="R195" s="368">
        <f t="shared" si="32"/>
        <v>1</v>
      </c>
      <c r="S195" s="382" t="str">
        <f t="shared" si="33"/>
        <v/>
      </c>
    </row>
    <row r="196" spans="1:19">
      <c r="A196" s="37">
        <v>187</v>
      </c>
      <c r="B196" s="6"/>
      <c r="C196" s="6"/>
      <c r="D196" s="6"/>
      <c r="E196" s="217"/>
      <c r="F196" s="217"/>
      <c r="G196" s="217"/>
      <c r="H196" s="217"/>
      <c r="I196" s="382" t="str">
        <f t="shared" si="25"/>
        <v/>
      </c>
      <c r="J196" s="366">
        <f t="shared" si="26"/>
        <v>0</v>
      </c>
      <c r="K196" s="367">
        <f t="shared" si="27"/>
        <v>0</v>
      </c>
      <c r="L196" s="367">
        <f t="shared" si="34"/>
        <v>0</v>
      </c>
      <c r="M196" s="367">
        <f t="shared" si="35"/>
        <v>0</v>
      </c>
      <c r="N196" s="366">
        <f t="shared" si="28"/>
        <v>0</v>
      </c>
      <c r="O196" s="366">
        <f t="shared" si="29"/>
        <v>0</v>
      </c>
      <c r="P196" s="366">
        <f t="shared" si="30"/>
        <v>0</v>
      </c>
      <c r="Q196" s="349" t="b">
        <f t="shared" si="31"/>
        <v>0</v>
      </c>
      <c r="R196" s="368">
        <f t="shared" si="32"/>
        <v>1</v>
      </c>
      <c r="S196" s="382" t="str">
        <f t="shared" si="33"/>
        <v/>
      </c>
    </row>
    <row r="197" spans="1:19">
      <c r="A197" s="37">
        <v>188</v>
      </c>
      <c r="B197" s="6"/>
      <c r="C197" s="6"/>
      <c r="D197" s="6"/>
      <c r="E197" s="217"/>
      <c r="F197" s="217"/>
      <c r="G197" s="217"/>
      <c r="H197" s="217"/>
      <c r="I197" s="382" t="str">
        <f t="shared" si="25"/>
        <v/>
      </c>
      <c r="J197" s="366">
        <f t="shared" si="26"/>
        <v>0</v>
      </c>
      <c r="K197" s="367">
        <f t="shared" si="27"/>
        <v>0</v>
      </c>
      <c r="L197" s="367">
        <f t="shared" si="34"/>
        <v>0</v>
      </c>
      <c r="M197" s="367">
        <f t="shared" si="35"/>
        <v>0</v>
      </c>
      <c r="N197" s="366">
        <f t="shared" si="28"/>
        <v>0</v>
      </c>
      <c r="O197" s="366">
        <f t="shared" si="29"/>
        <v>0</v>
      </c>
      <c r="P197" s="366">
        <f t="shared" si="30"/>
        <v>0</v>
      </c>
      <c r="Q197" s="349" t="b">
        <f t="shared" si="31"/>
        <v>0</v>
      </c>
      <c r="R197" s="368">
        <f t="shared" si="32"/>
        <v>1</v>
      </c>
      <c r="S197" s="382" t="str">
        <f t="shared" si="33"/>
        <v/>
      </c>
    </row>
    <row r="198" spans="1:19">
      <c r="A198" s="37">
        <v>189</v>
      </c>
      <c r="B198" s="6"/>
      <c r="C198" s="6"/>
      <c r="D198" s="6"/>
      <c r="E198" s="217"/>
      <c r="F198" s="217"/>
      <c r="G198" s="217"/>
      <c r="H198" s="217"/>
      <c r="I198" s="382" t="str">
        <f t="shared" si="25"/>
        <v/>
      </c>
      <c r="J198" s="366">
        <f t="shared" si="26"/>
        <v>0</v>
      </c>
      <c r="K198" s="367">
        <f t="shared" si="27"/>
        <v>0</v>
      </c>
      <c r="L198" s="367">
        <f t="shared" si="34"/>
        <v>0</v>
      </c>
      <c r="M198" s="367">
        <f t="shared" si="35"/>
        <v>0</v>
      </c>
      <c r="N198" s="366">
        <f t="shared" si="28"/>
        <v>0</v>
      </c>
      <c r="O198" s="366">
        <f t="shared" si="29"/>
        <v>0</v>
      </c>
      <c r="P198" s="366">
        <f t="shared" si="30"/>
        <v>0</v>
      </c>
      <c r="Q198" s="349" t="b">
        <f t="shared" si="31"/>
        <v>0</v>
      </c>
      <c r="R198" s="368">
        <f t="shared" si="32"/>
        <v>1</v>
      </c>
      <c r="S198" s="382" t="str">
        <f t="shared" si="33"/>
        <v/>
      </c>
    </row>
    <row r="199" spans="1:19">
      <c r="A199" s="37">
        <v>190</v>
      </c>
      <c r="B199" s="6"/>
      <c r="C199" s="6"/>
      <c r="D199" s="6"/>
      <c r="E199" s="217"/>
      <c r="F199" s="217"/>
      <c r="G199" s="217"/>
      <c r="H199" s="217"/>
      <c r="I199" s="382" t="str">
        <f t="shared" si="25"/>
        <v/>
      </c>
      <c r="J199" s="366">
        <f t="shared" si="26"/>
        <v>0</v>
      </c>
      <c r="K199" s="367">
        <f t="shared" si="27"/>
        <v>0</v>
      </c>
      <c r="L199" s="367">
        <f t="shared" si="34"/>
        <v>0</v>
      </c>
      <c r="M199" s="367">
        <f t="shared" si="35"/>
        <v>0</v>
      </c>
      <c r="N199" s="366">
        <f t="shared" si="28"/>
        <v>0</v>
      </c>
      <c r="O199" s="366">
        <f t="shared" si="29"/>
        <v>0</v>
      </c>
      <c r="P199" s="366">
        <f t="shared" si="30"/>
        <v>0</v>
      </c>
      <c r="Q199" s="349" t="b">
        <f t="shared" si="31"/>
        <v>0</v>
      </c>
      <c r="R199" s="368">
        <f t="shared" si="32"/>
        <v>1</v>
      </c>
      <c r="S199" s="382" t="str">
        <f t="shared" si="33"/>
        <v/>
      </c>
    </row>
    <row r="200" spans="1:19">
      <c r="A200" s="37">
        <v>191</v>
      </c>
      <c r="B200" s="6"/>
      <c r="C200" s="6"/>
      <c r="D200" s="6"/>
      <c r="E200" s="217"/>
      <c r="F200" s="217"/>
      <c r="G200" s="217"/>
      <c r="H200" s="217"/>
      <c r="I200" s="382" t="str">
        <f t="shared" si="25"/>
        <v/>
      </c>
      <c r="J200" s="366">
        <f t="shared" si="26"/>
        <v>0</v>
      </c>
      <c r="K200" s="367">
        <f t="shared" si="27"/>
        <v>0</v>
      </c>
      <c r="L200" s="367">
        <f t="shared" si="34"/>
        <v>0</v>
      </c>
      <c r="M200" s="367">
        <f t="shared" si="35"/>
        <v>0</v>
      </c>
      <c r="N200" s="366">
        <f t="shared" si="28"/>
        <v>0</v>
      </c>
      <c r="O200" s="366">
        <f t="shared" si="29"/>
        <v>0</v>
      </c>
      <c r="P200" s="366">
        <f t="shared" si="30"/>
        <v>0</v>
      </c>
      <c r="Q200" s="349" t="b">
        <f t="shared" si="31"/>
        <v>0</v>
      </c>
      <c r="R200" s="368">
        <f t="shared" si="32"/>
        <v>1</v>
      </c>
      <c r="S200" s="382" t="str">
        <f t="shared" si="33"/>
        <v/>
      </c>
    </row>
    <row r="201" spans="1:19">
      <c r="A201" s="37">
        <v>192</v>
      </c>
      <c r="B201" s="6"/>
      <c r="C201" s="6"/>
      <c r="D201" s="6"/>
      <c r="E201" s="217"/>
      <c r="F201" s="217"/>
      <c r="G201" s="217"/>
      <c r="H201" s="217"/>
      <c r="I201" s="382" t="str">
        <f t="shared" si="25"/>
        <v/>
      </c>
      <c r="J201" s="366">
        <f t="shared" si="26"/>
        <v>0</v>
      </c>
      <c r="K201" s="367">
        <f t="shared" si="27"/>
        <v>0</v>
      </c>
      <c r="L201" s="367">
        <f t="shared" si="34"/>
        <v>0</v>
      </c>
      <c r="M201" s="367">
        <f t="shared" si="35"/>
        <v>0</v>
      </c>
      <c r="N201" s="366">
        <f t="shared" si="28"/>
        <v>0</v>
      </c>
      <c r="O201" s="366">
        <f t="shared" si="29"/>
        <v>0</v>
      </c>
      <c r="P201" s="366">
        <f t="shared" si="30"/>
        <v>0</v>
      </c>
      <c r="Q201" s="349" t="b">
        <f t="shared" si="31"/>
        <v>0</v>
      </c>
      <c r="R201" s="368">
        <f t="shared" si="32"/>
        <v>1</v>
      </c>
      <c r="S201" s="382" t="str">
        <f t="shared" si="33"/>
        <v/>
      </c>
    </row>
    <row r="202" spans="1:19">
      <c r="A202" s="37">
        <v>193</v>
      </c>
      <c r="B202" s="6"/>
      <c r="C202" s="6"/>
      <c r="D202" s="6"/>
      <c r="E202" s="217"/>
      <c r="F202" s="217"/>
      <c r="G202" s="217"/>
      <c r="H202" s="217"/>
      <c r="I202" s="382" t="str">
        <f t="shared" ref="I202:I259" si="36">IF(OR($B202="",$C202="",$D202="",$E202="",$E202&lt;an_initial,$E202&gt;an_final,$Q202=FALSE),"", IF(OR($F202="X",$F202="x"),BREV_APL/R202, IF(OR($G202="X",$G202="x"),BREV_INT/R202, IF(OR($H202="X",$H202="x"),BREV_ROM/R202,""))))</f>
        <v/>
      </c>
      <c r="J202" s="366">
        <f t="shared" ref="J202:J259" si="37">N202+O202+P202</f>
        <v>0</v>
      </c>
      <c r="K202" s="367">
        <f t="shared" ref="K202:K259" si="38">IF(OR($F202="X",$F202="x"),$I202,0)</f>
        <v>0</v>
      </c>
      <c r="L202" s="367">
        <f t="shared" si="34"/>
        <v>0</v>
      </c>
      <c r="M202" s="367">
        <f t="shared" si="35"/>
        <v>0</v>
      </c>
      <c r="N202" s="366">
        <f t="shared" ref="N202:N259" si="39">IF(OR($B202="",$C202="",$D202="",$Q202=FALSE),0,IF(AND($E202&gt;=an_initial,$F202&lt;&gt;""),1,0))</f>
        <v>0</v>
      </c>
      <c r="O202" s="366">
        <f t="shared" ref="O202:O259" si="40">IF(OR($B202="",$C202="",$D202="",$E202="",$Q202=FALSE),0,IF(AND($E202&gt;=an_initial,$G202&lt;&gt;""),1,0))</f>
        <v>0</v>
      </c>
      <c r="P202" s="366">
        <f t="shared" ref="P202:P259" si="41">IF(OR($B202="",$C202="",$D202="",$E202="",$Q202=FALSE),0,IF(AND($E202&gt;=an_initial,$H202&lt;&gt;""),1,0))</f>
        <v>0</v>
      </c>
      <c r="Q202" s="349" t="b">
        <f t="shared" ref="Q202:Q259" si="42">IF(nume_candidat="",FALSE,ISNUMBER(SEARCH(nume_candidat,$B202)))</f>
        <v>0</v>
      </c>
      <c r="R202" s="368">
        <f t="shared" ref="R202:R259" si="43">LEN(B202)-LEN(SUBSTITUTE(B202,",",""))+1</f>
        <v>1</v>
      </c>
      <c r="S202" s="382" t="str">
        <f t="shared" ref="S202:S259" si="44">IF(OR($B202="",$C202="",$D202="",$E202="",$E202&lt;an_initial,$E202&gt;an_final,$Q202=FALSE),"", IF(OR($G202="X",$G202="x"),BREV_INT/R202,""))</f>
        <v/>
      </c>
    </row>
    <row r="203" spans="1:19">
      <c r="A203" s="37">
        <v>194</v>
      </c>
      <c r="B203" s="6"/>
      <c r="C203" s="6"/>
      <c r="D203" s="6"/>
      <c r="E203" s="217"/>
      <c r="F203" s="217"/>
      <c r="G203" s="217"/>
      <c r="H203" s="217"/>
      <c r="I203" s="382" t="str">
        <f t="shared" si="36"/>
        <v/>
      </c>
      <c r="J203" s="366">
        <f t="shared" si="37"/>
        <v>0</v>
      </c>
      <c r="K203" s="367">
        <f t="shared" si="38"/>
        <v>0</v>
      </c>
      <c r="L203" s="367">
        <f t="shared" si="34"/>
        <v>0</v>
      </c>
      <c r="M203" s="367">
        <f t="shared" si="35"/>
        <v>0</v>
      </c>
      <c r="N203" s="366">
        <f t="shared" si="39"/>
        <v>0</v>
      </c>
      <c r="O203" s="366">
        <f t="shared" si="40"/>
        <v>0</v>
      </c>
      <c r="P203" s="366">
        <f t="shared" si="41"/>
        <v>0</v>
      </c>
      <c r="Q203" s="349" t="b">
        <f t="shared" si="42"/>
        <v>0</v>
      </c>
      <c r="R203" s="368">
        <f t="shared" si="43"/>
        <v>1</v>
      </c>
      <c r="S203" s="382" t="str">
        <f t="shared" si="44"/>
        <v/>
      </c>
    </row>
    <row r="204" spans="1:19">
      <c r="A204" s="37">
        <v>195</v>
      </c>
      <c r="B204" s="6"/>
      <c r="C204" s="6"/>
      <c r="D204" s="6"/>
      <c r="E204" s="217"/>
      <c r="F204" s="217"/>
      <c r="G204" s="217"/>
      <c r="H204" s="217"/>
      <c r="I204" s="382" t="str">
        <f t="shared" si="36"/>
        <v/>
      </c>
      <c r="J204" s="366">
        <f t="shared" si="37"/>
        <v>0</v>
      </c>
      <c r="K204" s="367">
        <f t="shared" si="38"/>
        <v>0</v>
      </c>
      <c r="L204" s="367">
        <f t="shared" si="34"/>
        <v>0</v>
      </c>
      <c r="M204" s="367">
        <f t="shared" si="35"/>
        <v>0</v>
      </c>
      <c r="N204" s="366">
        <f t="shared" si="39"/>
        <v>0</v>
      </c>
      <c r="O204" s="366">
        <f t="shared" si="40"/>
        <v>0</v>
      </c>
      <c r="P204" s="366">
        <f t="shared" si="41"/>
        <v>0</v>
      </c>
      <c r="Q204" s="349" t="b">
        <f t="shared" si="42"/>
        <v>0</v>
      </c>
      <c r="R204" s="368">
        <f t="shared" si="43"/>
        <v>1</v>
      </c>
      <c r="S204" s="382" t="str">
        <f t="shared" si="44"/>
        <v/>
      </c>
    </row>
    <row r="205" spans="1:19">
      <c r="A205" s="37">
        <v>196</v>
      </c>
      <c r="B205" s="6"/>
      <c r="C205" s="6"/>
      <c r="D205" s="6"/>
      <c r="E205" s="217"/>
      <c r="F205" s="217"/>
      <c r="G205" s="217"/>
      <c r="H205" s="217"/>
      <c r="I205" s="382" t="str">
        <f t="shared" si="36"/>
        <v/>
      </c>
      <c r="J205" s="366">
        <f t="shared" si="37"/>
        <v>0</v>
      </c>
      <c r="K205" s="367">
        <f t="shared" si="38"/>
        <v>0</v>
      </c>
      <c r="L205" s="367">
        <f t="shared" si="34"/>
        <v>0</v>
      </c>
      <c r="M205" s="367">
        <f t="shared" si="35"/>
        <v>0</v>
      </c>
      <c r="N205" s="366">
        <f t="shared" si="39"/>
        <v>0</v>
      </c>
      <c r="O205" s="366">
        <f t="shared" si="40"/>
        <v>0</v>
      </c>
      <c r="P205" s="366">
        <f t="shared" si="41"/>
        <v>0</v>
      </c>
      <c r="Q205" s="349" t="b">
        <f t="shared" si="42"/>
        <v>0</v>
      </c>
      <c r="R205" s="368">
        <f t="shared" si="43"/>
        <v>1</v>
      </c>
      <c r="S205" s="382" t="str">
        <f t="shared" si="44"/>
        <v/>
      </c>
    </row>
    <row r="206" spans="1:19">
      <c r="A206" s="37">
        <v>197</v>
      </c>
      <c r="B206" s="6"/>
      <c r="C206" s="6"/>
      <c r="D206" s="6"/>
      <c r="E206" s="217"/>
      <c r="F206" s="217"/>
      <c r="G206" s="217"/>
      <c r="H206" s="217"/>
      <c r="I206" s="382" t="str">
        <f t="shared" si="36"/>
        <v/>
      </c>
      <c r="J206" s="366">
        <f t="shared" si="37"/>
        <v>0</v>
      </c>
      <c r="K206" s="367">
        <f t="shared" si="38"/>
        <v>0</v>
      </c>
      <c r="L206" s="367">
        <f t="shared" si="34"/>
        <v>0</v>
      </c>
      <c r="M206" s="367">
        <f t="shared" si="35"/>
        <v>0</v>
      </c>
      <c r="N206" s="366">
        <f t="shared" si="39"/>
        <v>0</v>
      </c>
      <c r="O206" s="366">
        <f t="shared" si="40"/>
        <v>0</v>
      </c>
      <c r="P206" s="366">
        <f t="shared" si="41"/>
        <v>0</v>
      </c>
      <c r="Q206" s="349" t="b">
        <f t="shared" si="42"/>
        <v>0</v>
      </c>
      <c r="R206" s="368">
        <f t="shared" si="43"/>
        <v>1</v>
      </c>
      <c r="S206" s="382" t="str">
        <f t="shared" si="44"/>
        <v/>
      </c>
    </row>
    <row r="207" spans="1:19">
      <c r="A207" s="37">
        <v>198</v>
      </c>
      <c r="B207" s="6"/>
      <c r="C207" s="6"/>
      <c r="D207" s="6"/>
      <c r="E207" s="217"/>
      <c r="F207" s="217"/>
      <c r="G207" s="217"/>
      <c r="H207" s="217"/>
      <c r="I207" s="382" t="str">
        <f t="shared" si="36"/>
        <v/>
      </c>
      <c r="J207" s="366">
        <f t="shared" si="37"/>
        <v>0</v>
      </c>
      <c r="K207" s="367">
        <f t="shared" si="38"/>
        <v>0</v>
      </c>
      <c r="L207" s="367">
        <f t="shared" si="34"/>
        <v>0</v>
      </c>
      <c r="M207" s="367">
        <f t="shared" si="35"/>
        <v>0</v>
      </c>
      <c r="N207" s="366">
        <f t="shared" si="39"/>
        <v>0</v>
      </c>
      <c r="O207" s="366">
        <f t="shared" si="40"/>
        <v>0</v>
      </c>
      <c r="P207" s="366">
        <f t="shared" si="41"/>
        <v>0</v>
      </c>
      <c r="Q207" s="349" t="b">
        <f t="shared" si="42"/>
        <v>0</v>
      </c>
      <c r="R207" s="368">
        <f t="shared" si="43"/>
        <v>1</v>
      </c>
      <c r="S207" s="382" t="str">
        <f t="shared" si="44"/>
        <v/>
      </c>
    </row>
    <row r="208" spans="1:19">
      <c r="A208" s="37">
        <v>199</v>
      </c>
      <c r="B208" s="6"/>
      <c r="C208" s="6"/>
      <c r="D208" s="6"/>
      <c r="E208" s="217"/>
      <c r="F208" s="217"/>
      <c r="G208" s="217"/>
      <c r="H208" s="217"/>
      <c r="I208" s="382" t="str">
        <f t="shared" si="36"/>
        <v/>
      </c>
      <c r="J208" s="366">
        <f t="shared" si="37"/>
        <v>0</v>
      </c>
      <c r="K208" s="367">
        <f t="shared" si="38"/>
        <v>0</v>
      </c>
      <c r="L208" s="367">
        <f t="shared" ref="L208:L259" si="45">IF(OR($G208="X",$G208="x"),$I208,0)</f>
        <v>0</v>
      </c>
      <c r="M208" s="367">
        <f t="shared" ref="M208:M259" si="46">IF(OR($H208="X",$H208="x"),$I208,0)</f>
        <v>0</v>
      </c>
      <c r="N208" s="366">
        <f t="shared" si="39"/>
        <v>0</v>
      </c>
      <c r="O208" s="366">
        <f t="shared" si="40"/>
        <v>0</v>
      </c>
      <c r="P208" s="366">
        <f t="shared" si="41"/>
        <v>0</v>
      </c>
      <c r="Q208" s="349" t="b">
        <f t="shared" si="42"/>
        <v>0</v>
      </c>
      <c r="R208" s="368">
        <f t="shared" si="43"/>
        <v>1</v>
      </c>
      <c r="S208" s="382" t="str">
        <f t="shared" si="44"/>
        <v/>
      </c>
    </row>
    <row r="209" spans="1:19">
      <c r="A209" s="37">
        <v>200</v>
      </c>
      <c r="B209" s="6"/>
      <c r="C209" s="6"/>
      <c r="D209" s="6"/>
      <c r="E209" s="217"/>
      <c r="F209" s="217"/>
      <c r="G209" s="217"/>
      <c r="H209" s="217"/>
      <c r="I209" s="382" t="str">
        <f t="shared" si="36"/>
        <v/>
      </c>
      <c r="J209" s="366">
        <f t="shared" si="37"/>
        <v>0</v>
      </c>
      <c r="K209" s="367">
        <f t="shared" si="38"/>
        <v>0</v>
      </c>
      <c r="L209" s="367">
        <f t="shared" si="45"/>
        <v>0</v>
      </c>
      <c r="M209" s="367">
        <f t="shared" si="46"/>
        <v>0</v>
      </c>
      <c r="N209" s="366">
        <f t="shared" si="39"/>
        <v>0</v>
      </c>
      <c r="O209" s="366">
        <f t="shared" si="40"/>
        <v>0</v>
      </c>
      <c r="P209" s="366">
        <f t="shared" si="41"/>
        <v>0</v>
      </c>
      <c r="Q209" s="349" t="b">
        <f t="shared" si="42"/>
        <v>0</v>
      </c>
      <c r="R209" s="368">
        <f t="shared" si="43"/>
        <v>1</v>
      </c>
      <c r="S209" s="382" t="str">
        <f t="shared" si="44"/>
        <v/>
      </c>
    </row>
    <row r="210" spans="1:19">
      <c r="A210" s="37">
        <v>201</v>
      </c>
      <c r="B210" s="6"/>
      <c r="C210" s="6"/>
      <c r="D210" s="6"/>
      <c r="E210" s="217"/>
      <c r="F210" s="217"/>
      <c r="G210" s="217"/>
      <c r="H210" s="217"/>
      <c r="I210" s="382" t="str">
        <f t="shared" si="36"/>
        <v/>
      </c>
      <c r="J210" s="366">
        <f t="shared" si="37"/>
        <v>0</v>
      </c>
      <c r="K210" s="367">
        <f t="shared" si="38"/>
        <v>0</v>
      </c>
      <c r="L210" s="367">
        <f t="shared" si="45"/>
        <v>0</v>
      </c>
      <c r="M210" s="367">
        <f t="shared" si="46"/>
        <v>0</v>
      </c>
      <c r="N210" s="366">
        <f t="shared" si="39"/>
        <v>0</v>
      </c>
      <c r="O210" s="366">
        <f t="shared" si="40"/>
        <v>0</v>
      </c>
      <c r="P210" s="366">
        <f t="shared" si="41"/>
        <v>0</v>
      </c>
      <c r="Q210" s="349" t="b">
        <f t="shared" si="42"/>
        <v>0</v>
      </c>
      <c r="R210" s="368">
        <f t="shared" si="43"/>
        <v>1</v>
      </c>
      <c r="S210" s="382" t="str">
        <f t="shared" si="44"/>
        <v/>
      </c>
    </row>
    <row r="211" spans="1:19">
      <c r="A211" s="37">
        <v>202</v>
      </c>
      <c r="B211" s="6"/>
      <c r="C211" s="6"/>
      <c r="D211" s="6"/>
      <c r="E211" s="217"/>
      <c r="F211" s="217"/>
      <c r="G211" s="217"/>
      <c r="H211" s="217"/>
      <c r="I211" s="382" t="str">
        <f t="shared" si="36"/>
        <v/>
      </c>
      <c r="J211" s="366">
        <f t="shared" si="37"/>
        <v>0</v>
      </c>
      <c r="K211" s="367">
        <f t="shared" si="38"/>
        <v>0</v>
      </c>
      <c r="L211" s="367">
        <f t="shared" si="45"/>
        <v>0</v>
      </c>
      <c r="M211" s="367">
        <f t="shared" si="46"/>
        <v>0</v>
      </c>
      <c r="N211" s="366">
        <f t="shared" si="39"/>
        <v>0</v>
      </c>
      <c r="O211" s="366">
        <f t="shared" si="40"/>
        <v>0</v>
      </c>
      <c r="P211" s="366">
        <f t="shared" si="41"/>
        <v>0</v>
      </c>
      <c r="Q211" s="349" t="b">
        <f t="shared" si="42"/>
        <v>0</v>
      </c>
      <c r="R211" s="368">
        <f t="shared" si="43"/>
        <v>1</v>
      </c>
      <c r="S211" s="382" t="str">
        <f t="shared" si="44"/>
        <v/>
      </c>
    </row>
    <row r="212" spans="1:19">
      <c r="A212" s="37">
        <v>203</v>
      </c>
      <c r="B212" s="6"/>
      <c r="C212" s="6"/>
      <c r="D212" s="6"/>
      <c r="E212" s="217"/>
      <c r="F212" s="217"/>
      <c r="G212" s="217"/>
      <c r="H212" s="217"/>
      <c r="I212" s="382" t="str">
        <f t="shared" si="36"/>
        <v/>
      </c>
      <c r="J212" s="366">
        <f t="shared" si="37"/>
        <v>0</v>
      </c>
      <c r="K212" s="367">
        <f t="shared" si="38"/>
        <v>0</v>
      </c>
      <c r="L212" s="367">
        <f t="shared" si="45"/>
        <v>0</v>
      </c>
      <c r="M212" s="367">
        <f t="shared" si="46"/>
        <v>0</v>
      </c>
      <c r="N212" s="366">
        <f t="shared" si="39"/>
        <v>0</v>
      </c>
      <c r="O212" s="366">
        <f t="shared" si="40"/>
        <v>0</v>
      </c>
      <c r="P212" s="366">
        <f t="shared" si="41"/>
        <v>0</v>
      </c>
      <c r="Q212" s="349" t="b">
        <f t="shared" si="42"/>
        <v>0</v>
      </c>
      <c r="R212" s="368">
        <f t="shared" si="43"/>
        <v>1</v>
      </c>
      <c r="S212" s="382" t="str">
        <f t="shared" si="44"/>
        <v/>
      </c>
    </row>
    <row r="213" spans="1:19">
      <c r="A213" s="37">
        <v>204</v>
      </c>
      <c r="B213" s="6"/>
      <c r="C213" s="6"/>
      <c r="D213" s="6"/>
      <c r="E213" s="217"/>
      <c r="F213" s="217"/>
      <c r="G213" s="217"/>
      <c r="H213" s="217"/>
      <c r="I213" s="382" t="str">
        <f t="shared" si="36"/>
        <v/>
      </c>
      <c r="J213" s="366">
        <f t="shared" si="37"/>
        <v>0</v>
      </c>
      <c r="K213" s="367">
        <f t="shared" si="38"/>
        <v>0</v>
      </c>
      <c r="L213" s="367">
        <f t="shared" si="45"/>
        <v>0</v>
      </c>
      <c r="M213" s="367">
        <f t="shared" si="46"/>
        <v>0</v>
      </c>
      <c r="N213" s="366">
        <f t="shared" si="39"/>
        <v>0</v>
      </c>
      <c r="O213" s="366">
        <f t="shared" si="40"/>
        <v>0</v>
      </c>
      <c r="P213" s="366">
        <f t="shared" si="41"/>
        <v>0</v>
      </c>
      <c r="Q213" s="349" t="b">
        <f t="shared" si="42"/>
        <v>0</v>
      </c>
      <c r="R213" s="368">
        <f t="shared" si="43"/>
        <v>1</v>
      </c>
      <c r="S213" s="382" t="str">
        <f t="shared" si="44"/>
        <v/>
      </c>
    </row>
    <row r="214" spans="1:19">
      <c r="A214" s="37">
        <v>205</v>
      </c>
      <c r="B214" s="6"/>
      <c r="C214" s="6"/>
      <c r="D214" s="6"/>
      <c r="E214" s="217"/>
      <c r="F214" s="217"/>
      <c r="G214" s="217"/>
      <c r="H214" s="217"/>
      <c r="I214" s="382" t="str">
        <f t="shared" si="36"/>
        <v/>
      </c>
      <c r="J214" s="366">
        <f t="shared" si="37"/>
        <v>0</v>
      </c>
      <c r="K214" s="367">
        <f t="shared" si="38"/>
        <v>0</v>
      </c>
      <c r="L214" s="367">
        <f t="shared" si="45"/>
        <v>0</v>
      </c>
      <c r="M214" s="367">
        <f t="shared" si="46"/>
        <v>0</v>
      </c>
      <c r="N214" s="366">
        <f t="shared" si="39"/>
        <v>0</v>
      </c>
      <c r="O214" s="366">
        <f t="shared" si="40"/>
        <v>0</v>
      </c>
      <c r="P214" s="366">
        <f t="shared" si="41"/>
        <v>0</v>
      </c>
      <c r="Q214" s="349" t="b">
        <f t="shared" si="42"/>
        <v>0</v>
      </c>
      <c r="R214" s="368">
        <f t="shared" si="43"/>
        <v>1</v>
      </c>
      <c r="S214" s="382" t="str">
        <f t="shared" si="44"/>
        <v/>
      </c>
    </row>
    <row r="215" spans="1:19">
      <c r="A215" s="37">
        <v>206</v>
      </c>
      <c r="B215" s="6"/>
      <c r="C215" s="6"/>
      <c r="D215" s="6"/>
      <c r="E215" s="217"/>
      <c r="F215" s="217"/>
      <c r="G215" s="217"/>
      <c r="H215" s="217"/>
      <c r="I215" s="382" t="str">
        <f t="shared" si="36"/>
        <v/>
      </c>
      <c r="J215" s="366">
        <f t="shared" si="37"/>
        <v>0</v>
      </c>
      <c r="K215" s="367">
        <f t="shared" si="38"/>
        <v>0</v>
      </c>
      <c r="L215" s="367">
        <f t="shared" si="45"/>
        <v>0</v>
      </c>
      <c r="M215" s="367">
        <f t="shared" si="46"/>
        <v>0</v>
      </c>
      <c r="N215" s="366">
        <f t="shared" si="39"/>
        <v>0</v>
      </c>
      <c r="O215" s="366">
        <f t="shared" si="40"/>
        <v>0</v>
      </c>
      <c r="P215" s="366">
        <f t="shared" si="41"/>
        <v>0</v>
      </c>
      <c r="Q215" s="349" t="b">
        <f t="shared" si="42"/>
        <v>0</v>
      </c>
      <c r="R215" s="368">
        <f t="shared" si="43"/>
        <v>1</v>
      </c>
      <c r="S215" s="382" t="str">
        <f t="shared" si="44"/>
        <v/>
      </c>
    </row>
    <row r="216" spans="1:19">
      <c r="A216" s="37">
        <v>207</v>
      </c>
      <c r="B216" s="6"/>
      <c r="C216" s="6"/>
      <c r="D216" s="6"/>
      <c r="E216" s="217"/>
      <c r="F216" s="217"/>
      <c r="G216" s="217"/>
      <c r="H216" s="217"/>
      <c r="I216" s="382" t="str">
        <f t="shared" si="36"/>
        <v/>
      </c>
      <c r="J216" s="366">
        <f t="shared" si="37"/>
        <v>0</v>
      </c>
      <c r="K216" s="367">
        <f t="shared" si="38"/>
        <v>0</v>
      </c>
      <c r="L216" s="367">
        <f t="shared" si="45"/>
        <v>0</v>
      </c>
      <c r="M216" s="367">
        <f t="shared" si="46"/>
        <v>0</v>
      </c>
      <c r="N216" s="366">
        <f t="shared" si="39"/>
        <v>0</v>
      </c>
      <c r="O216" s="366">
        <f t="shared" si="40"/>
        <v>0</v>
      </c>
      <c r="P216" s="366">
        <f t="shared" si="41"/>
        <v>0</v>
      </c>
      <c r="Q216" s="349" t="b">
        <f t="shared" si="42"/>
        <v>0</v>
      </c>
      <c r="R216" s="368">
        <f t="shared" si="43"/>
        <v>1</v>
      </c>
      <c r="S216" s="382" t="str">
        <f t="shared" si="44"/>
        <v/>
      </c>
    </row>
    <row r="217" spans="1:19">
      <c r="A217" s="37">
        <v>208</v>
      </c>
      <c r="B217" s="6"/>
      <c r="C217" s="6"/>
      <c r="D217" s="6"/>
      <c r="E217" s="217"/>
      <c r="F217" s="217"/>
      <c r="G217" s="217"/>
      <c r="H217" s="217"/>
      <c r="I217" s="382" t="str">
        <f t="shared" si="36"/>
        <v/>
      </c>
      <c r="J217" s="366">
        <f t="shared" si="37"/>
        <v>0</v>
      </c>
      <c r="K217" s="367">
        <f t="shared" si="38"/>
        <v>0</v>
      </c>
      <c r="L217" s="367">
        <f t="shared" si="45"/>
        <v>0</v>
      </c>
      <c r="M217" s="367">
        <f t="shared" si="46"/>
        <v>0</v>
      </c>
      <c r="N217" s="366">
        <f t="shared" si="39"/>
        <v>0</v>
      </c>
      <c r="O217" s="366">
        <f t="shared" si="40"/>
        <v>0</v>
      </c>
      <c r="P217" s="366">
        <f t="shared" si="41"/>
        <v>0</v>
      </c>
      <c r="Q217" s="349" t="b">
        <f t="shared" si="42"/>
        <v>0</v>
      </c>
      <c r="R217" s="368">
        <f t="shared" si="43"/>
        <v>1</v>
      </c>
      <c r="S217" s="382" t="str">
        <f t="shared" si="44"/>
        <v/>
      </c>
    </row>
    <row r="218" spans="1:19">
      <c r="A218" s="37">
        <v>209</v>
      </c>
      <c r="B218" s="6"/>
      <c r="C218" s="6"/>
      <c r="D218" s="6"/>
      <c r="E218" s="217"/>
      <c r="F218" s="217"/>
      <c r="G218" s="217"/>
      <c r="H218" s="217"/>
      <c r="I218" s="382" t="str">
        <f t="shared" si="36"/>
        <v/>
      </c>
      <c r="J218" s="366">
        <f t="shared" si="37"/>
        <v>0</v>
      </c>
      <c r="K218" s="367">
        <f t="shared" si="38"/>
        <v>0</v>
      </c>
      <c r="L218" s="367">
        <f t="shared" si="45"/>
        <v>0</v>
      </c>
      <c r="M218" s="367">
        <f t="shared" si="46"/>
        <v>0</v>
      </c>
      <c r="N218" s="366">
        <f t="shared" si="39"/>
        <v>0</v>
      </c>
      <c r="O218" s="366">
        <f t="shared" si="40"/>
        <v>0</v>
      </c>
      <c r="P218" s="366">
        <f t="shared" si="41"/>
        <v>0</v>
      </c>
      <c r="Q218" s="349" t="b">
        <f t="shared" si="42"/>
        <v>0</v>
      </c>
      <c r="R218" s="368">
        <f t="shared" si="43"/>
        <v>1</v>
      </c>
      <c r="S218" s="382" t="str">
        <f t="shared" si="44"/>
        <v/>
      </c>
    </row>
    <row r="219" spans="1:19">
      <c r="A219" s="37">
        <v>210</v>
      </c>
      <c r="B219" s="6"/>
      <c r="C219" s="6"/>
      <c r="D219" s="6"/>
      <c r="E219" s="217"/>
      <c r="F219" s="217"/>
      <c r="G219" s="217"/>
      <c r="H219" s="217"/>
      <c r="I219" s="382" t="str">
        <f t="shared" si="36"/>
        <v/>
      </c>
      <c r="J219" s="366">
        <f t="shared" si="37"/>
        <v>0</v>
      </c>
      <c r="K219" s="367">
        <f t="shared" si="38"/>
        <v>0</v>
      </c>
      <c r="L219" s="367">
        <f t="shared" si="45"/>
        <v>0</v>
      </c>
      <c r="M219" s="367">
        <f t="shared" si="46"/>
        <v>0</v>
      </c>
      <c r="N219" s="366">
        <f t="shared" si="39"/>
        <v>0</v>
      </c>
      <c r="O219" s="366">
        <f t="shared" si="40"/>
        <v>0</v>
      </c>
      <c r="P219" s="366">
        <f t="shared" si="41"/>
        <v>0</v>
      </c>
      <c r="Q219" s="349" t="b">
        <f t="shared" si="42"/>
        <v>0</v>
      </c>
      <c r="R219" s="368">
        <f t="shared" si="43"/>
        <v>1</v>
      </c>
      <c r="S219" s="382" t="str">
        <f t="shared" si="44"/>
        <v/>
      </c>
    </row>
    <row r="220" spans="1:19">
      <c r="A220" s="37">
        <v>211</v>
      </c>
      <c r="B220" s="6"/>
      <c r="C220" s="6"/>
      <c r="D220" s="6"/>
      <c r="E220" s="217"/>
      <c r="F220" s="217"/>
      <c r="G220" s="217"/>
      <c r="H220" s="217"/>
      <c r="I220" s="382" t="str">
        <f t="shared" si="36"/>
        <v/>
      </c>
      <c r="J220" s="366">
        <f t="shared" si="37"/>
        <v>0</v>
      </c>
      <c r="K220" s="367">
        <f t="shared" si="38"/>
        <v>0</v>
      </c>
      <c r="L220" s="367">
        <f t="shared" si="45"/>
        <v>0</v>
      </c>
      <c r="M220" s="367">
        <f t="shared" si="46"/>
        <v>0</v>
      </c>
      <c r="N220" s="366">
        <f t="shared" si="39"/>
        <v>0</v>
      </c>
      <c r="O220" s="366">
        <f t="shared" si="40"/>
        <v>0</v>
      </c>
      <c r="P220" s="366">
        <f t="shared" si="41"/>
        <v>0</v>
      </c>
      <c r="Q220" s="349" t="b">
        <f t="shared" si="42"/>
        <v>0</v>
      </c>
      <c r="R220" s="368">
        <f t="shared" si="43"/>
        <v>1</v>
      </c>
      <c r="S220" s="382" t="str">
        <f t="shared" si="44"/>
        <v/>
      </c>
    </row>
    <row r="221" spans="1:19">
      <c r="A221" s="37">
        <v>212</v>
      </c>
      <c r="B221" s="6"/>
      <c r="C221" s="6"/>
      <c r="D221" s="6"/>
      <c r="E221" s="217"/>
      <c r="F221" s="217"/>
      <c r="G221" s="217"/>
      <c r="H221" s="217"/>
      <c r="I221" s="382" t="str">
        <f t="shared" si="36"/>
        <v/>
      </c>
      <c r="J221" s="366">
        <f t="shared" si="37"/>
        <v>0</v>
      </c>
      <c r="K221" s="367">
        <f t="shared" si="38"/>
        <v>0</v>
      </c>
      <c r="L221" s="367">
        <f t="shared" si="45"/>
        <v>0</v>
      </c>
      <c r="M221" s="367">
        <f t="shared" si="46"/>
        <v>0</v>
      </c>
      <c r="N221" s="366">
        <f t="shared" si="39"/>
        <v>0</v>
      </c>
      <c r="O221" s="366">
        <f t="shared" si="40"/>
        <v>0</v>
      </c>
      <c r="P221" s="366">
        <f t="shared" si="41"/>
        <v>0</v>
      </c>
      <c r="Q221" s="349" t="b">
        <f t="shared" si="42"/>
        <v>0</v>
      </c>
      <c r="R221" s="368">
        <f t="shared" si="43"/>
        <v>1</v>
      </c>
      <c r="S221" s="382" t="str">
        <f t="shared" si="44"/>
        <v/>
      </c>
    </row>
    <row r="222" spans="1:19">
      <c r="A222" s="37">
        <v>213</v>
      </c>
      <c r="B222" s="6"/>
      <c r="C222" s="6"/>
      <c r="D222" s="6"/>
      <c r="E222" s="217"/>
      <c r="F222" s="217"/>
      <c r="G222" s="217"/>
      <c r="H222" s="217"/>
      <c r="I222" s="382" t="str">
        <f t="shared" si="36"/>
        <v/>
      </c>
      <c r="J222" s="366">
        <f t="shared" si="37"/>
        <v>0</v>
      </c>
      <c r="K222" s="367">
        <f t="shared" si="38"/>
        <v>0</v>
      </c>
      <c r="L222" s="367">
        <f t="shared" si="45"/>
        <v>0</v>
      </c>
      <c r="M222" s="367">
        <f t="shared" si="46"/>
        <v>0</v>
      </c>
      <c r="N222" s="366">
        <f t="shared" si="39"/>
        <v>0</v>
      </c>
      <c r="O222" s="366">
        <f t="shared" si="40"/>
        <v>0</v>
      </c>
      <c r="P222" s="366">
        <f t="shared" si="41"/>
        <v>0</v>
      </c>
      <c r="Q222" s="349" t="b">
        <f t="shared" si="42"/>
        <v>0</v>
      </c>
      <c r="R222" s="368">
        <f t="shared" si="43"/>
        <v>1</v>
      </c>
      <c r="S222" s="382" t="str">
        <f t="shared" si="44"/>
        <v/>
      </c>
    </row>
    <row r="223" spans="1:19">
      <c r="A223" s="37">
        <v>214</v>
      </c>
      <c r="B223" s="6"/>
      <c r="C223" s="6"/>
      <c r="D223" s="6"/>
      <c r="E223" s="217"/>
      <c r="F223" s="217"/>
      <c r="G223" s="217"/>
      <c r="H223" s="217"/>
      <c r="I223" s="382" t="str">
        <f t="shared" si="36"/>
        <v/>
      </c>
      <c r="J223" s="366">
        <f t="shared" si="37"/>
        <v>0</v>
      </c>
      <c r="K223" s="367">
        <f t="shared" si="38"/>
        <v>0</v>
      </c>
      <c r="L223" s="367">
        <f t="shared" si="45"/>
        <v>0</v>
      </c>
      <c r="M223" s="367">
        <f t="shared" si="46"/>
        <v>0</v>
      </c>
      <c r="N223" s="366">
        <f t="shared" si="39"/>
        <v>0</v>
      </c>
      <c r="O223" s="366">
        <f t="shared" si="40"/>
        <v>0</v>
      </c>
      <c r="P223" s="366">
        <f t="shared" si="41"/>
        <v>0</v>
      </c>
      <c r="Q223" s="349" t="b">
        <f t="shared" si="42"/>
        <v>0</v>
      </c>
      <c r="R223" s="368">
        <f t="shared" si="43"/>
        <v>1</v>
      </c>
      <c r="S223" s="382" t="str">
        <f t="shared" si="44"/>
        <v/>
      </c>
    </row>
    <row r="224" spans="1:19">
      <c r="A224" s="37">
        <v>215</v>
      </c>
      <c r="B224" s="6"/>
      <c r="C224" s="6"/>
      <c r="D224" s="6"/>
      <c r="E224" s="217"/>
      <c r="F224" s="217"/>
      <c r="G224" s="217"/>
      <c r="H224" s="217"/>
      <c r="I224" s="382" t="str">
        <f t="shared" si="36"/>
        <v/>
      </c>
      <c r="J224" s="366">
        <f t="shared" si="37"/>
        <v>0</v>
      </c>
      <c r="K224" s="367">
        <f t="shared" si="38"/>
        <v>0</v>
      </c>
      <c r="L224" s="367">
        <f t="shared" si="45"/>
        <v>0</v>
      </c>
      <c r="M224" s="367">
        <f t="shared" si="46"/>
        <v>0</v>
      </c>
      <c r="N224" s="366">
        <f t="shared" si="39"/>
        <v>0</v>
      </c>
      <c r="O224" s="366">
        <f t="shared" si="40"/>
        <v>0</v>
      </c>
      <c r="P224" s="366">
        <f t="shared" si="41"/>
        <v>0</v>
      </c>
      <c r="Q224" s="349" t="b">
        <f t="shared" si="42"/>
        <v>0</v>
      </c>
      <c r="R224" s="368">
        <f t="shared" si="43"/>
        <v>1</v>
      </c>
      <c r="S224" s="382" t="str">
        <f t="shared" si="44"/>
        <v/>
      </c>
    </row>
    <row r="225" spans="1:19">
      <c r="A225" s="37">
        <v>216</v>
      </c>
      <c r="B225" s="6"/>
      <c r="C225" s="6"/>
      <c r="D225" s="6"/>
      <c r="E225" s="217"/>
      <c r="F225" s="217"/>
      <c r="G225" s="217"/>
      <c r="H225" s="217"/>
      <c r="I225" s="382" t="str">
        <f t="shared" si="36"/>
        <v/>
      </c>
      <c r="J225" s="366">
        <f t="shared" si="37"/>
        <v>0</v>
      </c>
      <c r="K225" s="367">
        <f t="shared" si="38"/>
        <v>0</v>
      </c>
      <c r="L225" s="367">
        <f t="shared" si="45"/>
        <v>0</v>
      </c>
      <c r="M225" s="367">
        <f t="shared" si="46"/>
        <v>0</v>
      </c>
      <c r="N225" s="366">
        <f t="shared" si="39"/>
        <v>0</v>
      </c>
      <c r="O225" s="366">
        <f t="shared" si="40"/>
        <v>0</v>
      </c>
      <c r="P225" s="366">
        <f t="shared" si="41"/>
        <v>0</v>
      </c>
      <c r="Q225" s="349" t="b">
        <f t="shared" si="42"/>
        <v>0</v>
      </c>
      <c r="R225" s="368">
        <f t="shared" si="43"/>
        <v>1</v>
      </c>
      <c r="S225" s="382" t="str">
        <f t="shared" si="44"/>
        <v/>
      </c>
    </row>
    <row r="226" spans="1:19">
      <c r="A226" s="37">
        <v>217</v>
      </c>
      <c r="B226" s="6"/>
      <c r="C226" s="6"/>
      <c r="D226" s="6"/>
      <c r="E226" s="217"/>
      <c r="F226" s="217"/>
      <c r="G226" s="217"/>
      <c r="H226" s="217"/>
      <c r="I226" s="382" t="str">
        <f t="shared" si="36"/>
        <v/>
      </c>
      <c r="J226" s="366">
        <f t="shared" si="37"/>
        <v>0</v>
      </c>
      <c r="K226" s="367">
        <f t="shared" si="38"/>
        <v>0</v>
      </c>
      <c r="L226" s="367">
        <f t="shared" si="45"/>
        <v>0</v>
      </c>
      <c r="M226" s="367">
        <f t="shared" si="46"/>
        <v>0</v>
      </c>
      <c r="N226" s="366">
        <f t="shared" si="39"/>
        <v>0</v>
      </c>
      <c r="O226" s="366">
        <f t="shared" si="40"/>
        <v>0</v>
      </c>
      <c r="P226" s="366">
        <f t="shared" si="41"/>
        <v>0</v>
      </c>
      <c r="Q226" s="349" t="b">
        <f t="shared" si="42"/>
        <v>0</v>
      </c>
      <c r="R226" s="368">
        <f t="shared" si="43"/>
        <v>1</v>
      </c>
      <c r="S226" s="382" t="str">
        <f t="shared" si="44"/>
        <v/>
      </c>
    </row>
    <row r="227" spans="1:19">
      <c r="A227" s="37">
        <v>218</v>
      </c>
      <c r="B227" s="6"/>
      <c r="C227" s="6"/>
      <c r="D227" s="6"/>
      <c r="E227" s="217"/>
      <c r="F227" s="217"/>
      <c r="G227" s="217"/>
      <c r="H227" s="217"/>
      <c r="I227" s="382" t="str">
        <f t="shared" si="36"/>
        <v/>
      </c>
      <c r="J227" s="366">
        <f t="shared" si="37"/>
        <v>0</v>
      </c>
      <c r="K227" s="367">
        <f t="shared" si="38"/>
        <v>0</v>
      </c>
      <c r="L227" s="367">
        <f t="shared" si="45"/>
        <v>0</v>
      </c>
      <c r="M227" s="367">
        <f t="shared" si="46"/>
        <v>0</v>
      </c>
      <c r="N227" s="366">
        <f t="shared" si="39"/>
        <v>0</v>
      </c>
      <c r="O227" s="366">
        <f t="shared" si="40"/>
        <v>0</v>
      </c>
      <c r="P227" s="366">
        <f t="shared" si="41"/>
        <v>0</v>
      </c>
      <c r="Q227" s="349" t="b">
        <f t="shared" si="42"/>
        <v>0</v>
      </c>
      <c r="R227" s="368">
        <f t="shared" si="43"/>
        <v>1</v>
      </c>
      <c r="S227" s="382" t="str">
        <f t="shared" si="44"/>
        <v/>
      </c>
    </row>
    <row r="228" spans="1:19">
      <c r="A228" s="37">
        <v>219</v>
      </c>
      <c r="B228" s="6"/>
      <c r="C228" s="6"/>
      <c r="D228" s="6"/>
      <c r="E228" s="217"/>
      <c r="F228" s="217"/>
      <c r="G228" s="217"/>
      <c r="H228" s="217"/>
      <c r="I228" s="382" t="str">
        <f t="shared" si="36"/>
        <v/>
      </c>
      <c r="J228" s="366">
        <f t="shared" si="37"/>
        <v>0</v>
      </c>
      <c r="K228" s="367">
        <f t="shared" si="38"/>
        <v>0</v>
      </c>
      <c r="L228" s="367">
        <f t="shared" si="45"/>
        <v>0</v>
      </c>
      <c r="M228" s="367">
        <f t="shared" si="46"/>
        <v>0</v>
      </c>
      <c r="N228" s="366">
        <f t="shared" si="39"/>
        <v>0</v>
      </c>
      <c r="O228" s="366">
        <f t="shared" si="40"/>
        <v>0</v>
      </c>
      <c r="P228" s="366">
        <f t="shared" si="41"/>
        <v>0</v>
      </c>
      <c r="Q228" s="349" t="b">
        <f t="shared" si="42"/>
        <v>0</v>
      </c>
      <c r="R228" s="368">
        <f t="shared" si="43"/>
        <v>1</v>
      </c>
      <c r="S228" s="382" t="str">
        <f t="shared" si="44"/>
        <v/>
      </c>
    </row>
    <row r="229" spans="1:19">
      <c r="A229" s="37">
        <v>220</v>
      </c>
      <c r="B229" s="6"/>
      <c r="C229" s="6"/>
      <c r="D229" s="6"/>
      <c r="E229" s="217"/>
      <c r="F229" s="217"/>
      <c r="G229" s="217"/>
      <c r="H229" s="217"/>
      <c r="I229" s="382" t="str">
        <f t="shared" si="36"/>
        <v/>
      </c>
      <c r="J229" s="366">
        <f t="shared" si="37"/>
        <v>0</v>
      </c>
      <c r="K229" s="367">
        <f t="shared" si="38"/>
        <v>0</v>
      </c>
      <c r="L229" s="367">
        <f t="shared" si="45"/>
        <v>0</v>
      </c>
      <c r="M229" s="367">
        <f t="shared" si="46"/>
        <v>0</v>
      </c>
      <c r="N229" s="366">
        <f t="shared" si="39"/>
        <v>0</v>
      </c>
      <c r="O229" s="366">
        <f t="shared" si="40"/>
        <v>0</v>
      </c>
      <c r="P229" s="366">
        <f t="shared" si="41"/>
        <v>0</v>
      </c>
      <c r="Q229" s="349" t="b">
        <f t="shared" si="42"/>
        <v>0</v>
      </c>
      <c r="R229" s="368">
        <f t="shared" si="43"/>
        <v>1</v>
      </c>
      <c r="S229" s="382" t="str">
        <f t="shared" si="44"/>
        <v/>
      </c>
    </row>
    <row r="230" spans="1:19">
      <c r="A230" s="37">
        <v>221</v>
      </c>
      <c r="B230" s="6"/>
      <c r="C230" s="6"/>
      <c r="D230" s="6"/>
      <c r="E230" s="217"/>
      <c r="F230" s="217"/>
      <c r="G230" s="217"/>
      <c r="H230" s="217"/>
      <c r="I230" s="382" t="str">
        <f t="shared" si="36"/>
        <v/>
      </c>
      <c r="J230" s="366">
        <f t="shared" si="37"/>
        <v>0</v>
      </c>
      <c r="K230" s="367">
        <f t="shared" si="38"/>
        <v>0</v>
      </c>
      <c r="L230" s="367">
        <f t="shared" si="45"/>
        <v>0</v>
      </c>
      <c r="M230" s="367">
        <f t="shared" si="46"/>
        <v>0</v>
      </c>
      <c r="N230" s="366">
        <f t="shared" si="39"/>
        <v>0</v>
      </c>
      <c r="O230" s="366">
        <f t="shared" si="40"/>
        <v>0</v>
      </c>
      <c r="P230" s="366">
        <f t="shared" si="41"/>
        <v>0</v>
      </c>
      <c r="Q230" s="349" t="b">
        <f t="shared" si="42"/>
        <v>0</v>
      </c>
      <c r="R230" s="368">
        <f t="shared" si="43"/>
        <v>1</v>
      </c>
      <c r="S230" s="382" t="str">
        <f t="shared" si="44"/>
        <v/>
      </c>
    </row>
    <row r="231" spans="1:19">
      <c r="A231" s="37">
        <v>222</v>
      </c>
      <c r="B231" s="6"/>
      <c r="C231" s="6"/>
      <c r="D231" s="6"/>
      <c r="E231" s="217"/>
      <c r="F231" s="217"/>
      <c r="G231" s="217"/>
      <c r="H231" s="217"/>
      <c r="I231" s="382" t="str">
        <f t="shared" si="36"/>
        <v/>
      </c>
      <c r="J231" s="366">
        <f t="shared" si="37"/>
        <v>0</v>
      </c>
      <c r="K231" s="367">
        <f t="shared" si="38"/>
        <v>0</v>
      </c>
      <c r="L231" s="367">
        <f t="shared" si="45"/>
        <v>0</v>
      </c>
      <c r="M231" s="367">
        <f t="shared" si="46"/>
        <v>0</v>
      </c>
      <c r="N231" s="366">
        <f t="shared" si="39"/>
        <v>0</v>
      </c>
      <c r="O231" s="366">
        <f t="shared" si="40"/>
        <v>0</v>
      </c>
      <c r="P231" s="366">
        <f t="shared" si="41"/>
        <v>0</v>
      </c>
      <c r="Q231" s="349" t="b">
        <f t="shared" si="42"/>
        <v>0</v>
      </c>
      <c r="R231" s="368">
        <f t="shared" si="43"/>
        <v>1</v>
      </c>
      <c r="S231" s="382" t="str">
        <f t="shared" si="44"/>
        <v/>
      </c>
    </row>
    <row r="232" spans="1:19">
      <c r="A232" s="37">
        <v>223</v>
      </c>
      <c r="B232" s="6"/>
      <c r="C232" s="6"/>
      <c r="D232" s="6"/>
      <c r="E232" s="217"/>
      <c r="F232" s="217"/>
      <c r="G232" s="217"/>
      <c r="H232" s="217"/>
      <c r="I232" s="382" t="str">
        <f t="shared" si="36"/>
        <v/>
      </c>
      <c r="J232" s="366">
        <f t="shared" si="37"/>
        <v>0</v>
      </c>
      <c r="K232" s="367">
        <f t="shared" si="38"/>
        <v>0</v>
      </c>
      <c r="L232" s="367">
        <f t="shared" si="45"/>
        <v>0</v>
      </c>
      <c r="M232" s="367">
        <f t="shared" si="46"/>
        <v>0</v>
      </c>
      <c r="N232" s="366">
        <f t="shared" si="39"/>
        <v>0</v>
      </c>
      <c r="O232" s="366">
        <f t="shared" si="40"/>
        <v>0</v>
      </c>
      <c r="P232" s="366">
        <f t="shared" si="41"/>
        <v>0</v>
      </c>
      <c r="Q232" s="349" t="b">
        <f t="shared" si="42"/>
        <v>0</v>
      </c>
      <c r="R232" s="368">
        <f t="shared" si="43"/>
        <v>1</v>
      </c>
      <c r="S232" s="382" t="str">
        <f t="shared" si="44"/>
        <v/>
      </c>
    </row>
    <row r="233" spans="1:19">
      <c r="A233" s="37">
        <v>224</v>
      </c>
      <c r="B233" s="6"/>
      <c r="C233" s="6"/>
      <c r="D233" s="6"/>
      <c r="E233" s="217"/>
      <c r="F233" s="217"/>
      <c r="G233" s="217"/>
      <c r="H233" s="217"/>
      <c r="I233" s="382" t="str">
        <f t="shared" si="36"/>
        <v/>
      </c>
      <c r="J233" s="366">
        <f t="shared" si="37"/>
        <v>0</v>
      </c>
      <c r="K233" s="367">
        <f t="shared" si="38"/>
        <v>0</v>
      </c>
      <c r="L233" s="367">
        <f t="shared" si="45"/>
        <v>0</v>
      </c>
      <c r="M233" s="367">
        <f t="shared" si="46"/>
        <v>0</v>
      </c>
      <c r="N233" s="366">
        <f t="shared" si="39"/>
        <v>0</v>
      </c>
      <c r="O233" s="366">
        <f t="shared" si="40"/>
        <v>0</v>
      </c>
      <c r="P233" s="366">
        <f t="shared" si="41"/>
        <v>0</v>
      </c>
      <c r="Q233" s="349" t="b">
        <f t="shared" si="42"/>
        <v>0</v>
      </c>
      <c r="R233" s="368">
        <f t="shared" si="43"/>
        <v>1</v>
      </c>
      <c r="S233" s="382" t="str">
        <f t="shared" si="44"/>
        <v/>
      </c>
    </row>
    <row r="234" spans="1:19">
      <c r="A234" s="37">
        <v>225</v>
      </c>
      <c r="B234" s="6"/>
      <c r="C234" s="6"/>
      <c r="D234" s="6"/>
      <c r="E234" s="217"/>
      <c r="F234" s="217"/>
      <c r="G234" s="217"/>
      <c r="H234" s="217"/>
      <c r="I234" s="382" t="str">
        <f t="shared" si="36"/>
        <v/>
      </c>
      <c r="J234" s="366">
        <f t="shared" si="37"/>
        <v>0</v>
      </c>
      <c r="K234" s="367">
        <f t="shared" si="38"/>
        <v>0</v>
      </c>
      <c r="L234" s="367">
        <f t="shared" si="45"/>
        <v>0</v>
      </c>
      <c r="M234" s="367">
        <f t="shared" si="46"/>
        <v>0</v>
      </c>
      <c r="N234" s="366">
        <f t="shared" si="39"/>
        <v>0</v>
      </c>
      <c r="O234" s="366">
        <f t="shared" si="40"/>
        <v>0</v>
      </c>
      <c r="P234" s="366">
        <f t="shared" si="41"/>
        <v>0</v>
      </c>
      <c r="Q234" s="349" t="b">
        <f t="shared" si="42"/>
        <v>0</v>
      </c>
      <c r="R234" s="368">
        <f t="shared" si="43"/>
        <v>1</v>
      </c>
      <c r="S234" s="382" t="str">
        <f t="shared" si="44"/>
        <v/>
      </c>
    </row>
    <row r="235" spans="1:19">
      <c r="A235" s="37">
        <v>226</v>
      </c>
      <c r="B235" s="6"/>
      <c r="C235" s="6"/>
      <c r="D235" s="6"/>
      <c r="E235" s="217"/>
      <c r="F235" s="217"/>
      <c r="G235" s="217"/>
      <c r="H235" s="217"/>
      <c r="I235" s="382" t="str">
        <f t="shared" si="36"/>
        <v/>
      </c>
      <c r="J235" s="366">
        <f t="shared" si="37"/>
        <v>0</v>
      </c>
      <c r="K235" s="367">
        <f t="shared" si="38"/>
        <v>0</v>
      </c>
      <c r="L235" s="367">
        <f t="shared" si="45"/>
        <v>0</v>
      </c>
      <c r="M235" s="367">
        <f t="shared" si="46"/>
        <v>0</v>
      </c>
      <c r="N235" s="366">
        <f t="shared" si="39"/>
        <v>0</v>
      </c>
      <c r="O235" s="366">
        <f t="shared" si="40"/>
        <v>0</v>
      </c>
      <c r="P235" s="366">
        <f t="shared" si="41"/>
        <v>0</v>
      </c>
      <c r="Q235" s="349" t="b">
        <f t="shared" si="42"/>
        <v>0</v>
      </c>
      <c r="R235" s="368">
        <f t="shared" si="43"/>
        <v>1</v>
      </c>
      <c r="S235" s="382" t="str">
        <f t="shared" si="44"/>
        <v/>
      </c>
    </row>
    <row r="236" spans="1:19">
      <c r="A236" s="37">
        <v>227</v>
      </c>
      <c r="B236" s="6"/>
      <c r="C236" s="6"/>
      <c r="D236" s="6"/>
      <c r="E236" s="217"/>
      <c r="F236" s="217"/>
      <c r="G236" s="217"/>
      <c r="H236" s="217"/>
      <c r="I236" s="382" t="str">
        <f t="shared" si="36"/>
        <v/>
      </c>
      <c r="J236" s="366">
        <f t="shared" si="37"/>
        <v>0</v>
      </c>
      <c r="K236" s="367">
        <f t="shared" si="38"/>
        <v>0</v>
      </c>
      <c r="L236" s="367">
        <f t="shared" si="45"/>
        <v>0</v>
      </c>
      <c r="M236" s="367">
        <f t="shared" si="46"/>
        <v>0</v>
      </c>
      <c r="N236" s="366">
        <f t="shared" si="39"/>
        <v>0</v>
      </c>
      <c r="O236" s="366">
        <f t="shared" si="40"/>
        <v>0</v>
      </c>
      <c r="P236" s="366">
        <f t="shared" si="41"/>
        <v>0</v>
      </c>
      <c r="Q236" s="349" t="b">
        <f t="shared" si="42"/>
        <v>0</v>
      </c>
      <c r="R236" s="368">
        <f t="shared" si="43"/>
        <v>1</v>
      </c>
      <c r="S236" s="382" t="str">
        <f t="shared" si="44"/>
        <v/>
      </c>
    </row>
    <row r="237" spans="1:19">
      <c r="A237" s="37">
        <v>228</v>
      </c>
      <c r="B237" s="6"/>
      <c r="C237" s="6"/>
      <c r="D237" s="6"/>
      <c r="E237" s="217"/>
      <c r="F237" s="217"/>
      <c r="G237" s="217"/>
      <c r="H237" s="217"/>
      <c r="I237" s="382" t="str">
        <f t="shared" si="36"/>
        <v/>
      </c>
      <c r="J237" s="366">
        <f t="shared" si="37"/>
        <v>0</v>
      </c>
      <c r="K237" s="367">
        <f t="shared" si="38"/>
        <v>0</v>
      </c>
      <c r="L237" s="367">
        <f t="shared" si="45"/>
        <v>0</v>
      </c>
      <c r="M237" s="367">
        <f t="shared" si="46"/>
        <v>0</v>
      </c>
      <c r="N237" s="366">
        <f t="shared" si="39"/>
        <v>0</v>
      </c>
      <c r="O237" s="366">
        <f t="shared" si="40"/>
        <v>0</v>
      </c>
      <c r="P237" s="366">
        <f t="shared" si="41"/>
        <v>0</v>
      </c>
      <c r="Q237" s="349" t="b">
        <f t="shared" si="42"/>
        <v>0</v>
      </c>
      <c r="R237" s="368">
        <f t="shared" si="43"/>
        <v>1</v>
      </c>
      <c r="S237" s="382" t="str">
        <f t="shared" si="44"/>
        <v/>
      </c>
    </row>
    <row r="238" spans="1:19">
      <c r="A238" s="37">
        <v>229</v>
      </c>
      <c r="B238" s="6"/>
      <c r="C238" s="6"/>
      <c r="D238" s="6"/>
      <c r="E238" s="217"/>
      <c r="F238" s="217"/>
      <c r="G238" s="217"/>
      <c r="H238" s="217"/>
      <c r="I238" s="382" t="str">
        <f t="shared" si="36"/>
        <v/>
      </c>
      <c r="J238" s="366">
        <f t="shared" si="37"/>
        <v>0</v>
      </c>
      <c r="K238" s="367">
        <f t="shared" si="38"/>
        <v>0</v>
      </c>
      <c r="L238" s="367">
        <f t="shared" si="45"/>
        <v>0</v>
      </c>
      <c r="M238" s="367">
        <f t="shared" si="46"/>
        <v>0</v>
      </c>
      <c r="N238" s="366">
        <f t="shared" si="39"/>
        <v>0</v>
      </c>
      <c r="O238" s="366">
        <f t="shared" si="40"/>
        <v>0</v>
      </c>
      <c r="P238" s="366">
        <f t="shared" si="41"/>
        <v>0</v>
      </c>
      <c r="Q238" s="349" t="b">
        <f t="shared" si="42"/>
        <v>0</v>
      </c>
      <c r="R238" s="368">
        <f t="shared" si="43"/>
        <v>1</v>
      </c>
      <c r="S238" s="382" t="str">
        <f t="shared" si="44"/>
        <v/>
      </c>
    </row>
    <row r="239" spans="1:19">
      <c r="A239" s="37">
        <v>230</v>
      </c>
      <c r="B239" s="6"/>
      <c r="C239" s="6"/>
      <c r="D239" s="6"/>
      <c r="E239" s="217"/>
      <c r="F239" s="217"/>
      <c r="G239" s="217"/>
      <c r="H239" s="217"/>
      <c r="I239" s="382" t="str">
        <f t="shared" si="36"/>
        <v/>
      </c>
      <c r="J239" s="366">
        <f t="shared" si="37"/>
        <v>0</v>
      </c>
      <c r="K239" s="367">
        <f t="shared" si="38"/>
        <v>0</v>
      </c>
      <c r="L239" s="367">
        <f t="shared" si="45"/>
        <v>0</v>
      </c>
      <c r="M239" s="367">
        <f t="shared" si="46"/>
        <v>0</v>
      </c>
      <c r="N239" s="366">
        <f t="shared" si="39"/>
        <v>0</v>
      </c>
      <c r="O239" s="366">
        <f t="shared" si="40"/>
        <v>0</v>
      </c>
      <c r="P239" s="366">
        <f t="shared" si="41"/>
        <v>0</v>
      </c>
      <c r="Q239" s="349" t="b">
        <f t="shared" si="42"/>
        <v>0</v>
      </c>
      <c r="R239" s="368">
        <f t="shared" si="43"/>
        <v>1</v>
      </c>
      <c r="S239" s="382" t="str">
        <f t="shared" si="44"/>
        <v/>
      </c>
    </row>
    <row r="240" spans="1:19">
      <c r="A240" s="37">
        <v>231</v>
      </c>
      <c r="B240" s="6"/>
      <c r="C240" s="6"/>
      <c r="D240" s="6"/>
      <c r="E240" s="217"/>
      <c r="F240" s="217"/>
      <c r="G240" s="217"/>
      <c r="H240" s="217"/>
      <c r="I240" s="382" t="str">
        <f t="shared" si="36"/>
        <v/>
      </c>
      <c r="J240" s="366">
        <f t="shared" si="37"/>
        <v>0</v>
      </c>
      <c r="K240" s="367">
        <f t="shared" si="38"/>
        <v>0</v>
      </c>
      <c r="L240" s="367">
        <f t="shared" si="45"/>
        <v>0</v>
      </c>
      <c r="M240" s="367">
        <f t="shared" si="46"/>
        <v>0</v>
      </c>
      <c r="N240" s="366">
        <f t="shared" si="39"/>
        <v>0</v>
      </c>
      <c r="O240" s="366">
        <f t="shared" si="40"/>
        <v>0</v>
      </c>
      <c r="P240" s="366">
        <f t="shared" si="41"/>
        <v>0</v>
      </c>
      <c r="Q240" s="349" t="b">
        <f t="shared" si="42"/>
        <v>0</v>
      </c>
      <c r="R240" s="368">
        <f t="shared" si="43"/>
        <v>1</v>
      </c>
      <c r="S240" s="382" t="str">
        <f t="shared" si="44"/>
        <v/>
      </c>
    </row>
    <row r="241" spans="1:19">
      <c r="A241" s="37">
        <v>232</v>
      </c>
      <c r="B241" s="6"/>
      <c r="C241" s="6"/>
      <c r="D241" s="6"/>
      <c r="E241" s="217"/>
      <c r="F241" s="217"/>
      <c r="G241" s="217"/>
      <c r="H241" s="217"/>
      <c r="I241" s="382" t="str">
        <f t="shared" si="36"/>
        <v/>
      </c>
      <c r="J241" s="366">
        <f t="shared" si="37"/>
        <v>0</v>
      </c>
      <c r="K241" s="367">
        <f t="shared" si="38"/>
        <v>0</v>
      </c>
      <c r="L241" s="367">
        <f t="shared" si="45"/>
        <v>0</v>
      </c>
      <c r="M241" s="367">
        <f t="shared" si="46"/>
        <v>0</v>
      </c>
      <c r="N241" s="366">
        <f t="shared" si="39"/>
        <v>0</v>
      </c>
      <c r="O241" s="366">
        <f t="shared" si="40"/>
        <v>0</v>
      </c>
      <c r="P241" s="366">
        <f t="shared" si="41"/>
        <v>0</v>
      </c>
      <c r="Q241" s="349" t="b">
        <f t="shared" si="42"/>
        <v>0</v>
      </c>
      <c r="R241" s="368">
        <f t="shared" si="43"/>
        <v>1</v>
      </c>
      <c r="S241" s="382" t="str">
        <f t="shared" si="44"/>
        <v/>
      </c>
    </row>
    <row r="242" spans="1:19">
      <c r="A242" s="37">
        <v>233</v>
      </c>
      <c r="B242" s="6"/>
      <c r="C242" s="6"/>
      <c r="D242" s="6"/>
      <c r="E242" s="217"/>
      <c r="F242" s="217"/>
      <c r="G242" s="217"/>
      <c r="H242" s="217"/>
      <c r="I242" s="382" t="str">
        <f t="shared" si="36"/>
        <v/>
      </c>
      <c r="J242" s="366">
        <f t="shared" si="37"/>
        <v>0</v>
      </c>
      <c r="K242" s="367">
        <f t="shared" si="38"/>
        <v>0</v>
      </c>
      <c r="L242" s="367">
        <f t="shared" si="45"/>
        <v>0</v>
      </c>
      <c r="M242" s="367">
        <f t="shared" si="46"/>
        <v>0</v>
      </c>
      <c r="N242" s="366">
        <f t="shared" si="39"/>
        <v>0</v>
      </c>
      <c r="O242" s="366">
        <f t="shared" si="40"/>
        <v>0</v>
      </c>
      <c r="P242" s="366">
        <f t="shared" si="41"/>
        <v>0</v>
      </c>
      <c r="Q242" s="349" t="b">
        <f t="shared" si="42"/>
        <v>0</v>
      </c>
      <c r="R242" s="368">
        <f t="shared" si="43"/>
        <v>1</v>
      </c>
      <c r="S242" s="382" t="str">
        <f t="shared" si="44"/>
        <v/>
      </c>
    </row>
    <row r="243" spans="1:19">
      <c r="A243" s="37">
        <v>234</v>
      </c>
      <c r="B243" s="6"/>
      <c r="C243" s="6"/>
      <c r="D243" s="6"/>
      <c r="E243" s="217"/>
      <c r="F243" s="217"/>
      <c r="G243" s="217"/>
      <c r="H243" s="217"/>
      <c r="I243" s="382" t="str">
        <f t="shared" si="36"/>
        <v/>
      </c>
      <c r="J243" s="366">
        <f t="shared" si="37"/>
        <v>0</v>
      </c>
      <c r="K243" s="367">
        <f t="shared" si="38"/>
        <v>0</v>
      </c>
      <c r="L243" s="367">
        <f t="shared" si="45"/>
        <v>0</v>
      </c>
      <c r="M243" s="367">
        <f t="shared" si="46"/>
        <v>0</v>
      </c>
      <c r="N243" s="366">
        <f t="shared" si="39"/>
        <v>0</v>
      </c>
      <c r="O243" s="366">
        <f t="shared" si="40"/>
        <v>0</v>
      </c>
      <c r="P243" s="366">
        <f t="shared" si="41"/>
        <v>0</v>
      </c>
      <c r="Q243" s="349" t="b">
        <f t="shared" si="42"/>
        <v>0</v>
      </c>
      <c r="R243" s="368">
        <f t="shared" si="43"/>
        <v>1</v>
      </c>
      <c r="S243" s="382" t="str">
        <f t="shared" si="44"/>
        <v/>
      </c>
    </row>
    <row r="244" spans="1:19">
      <c r="A244" s="37">
        <v>235</v>
      </c>
      <c r="B244" s="6"/>
      <c r="C244" s="6"/>
      <c r="D244" s="6"/>
      <c r="E244" s="217"/>
      <c r="F244" s="217"/>
      <c r="G244" s="217"/>
      <c r="H244" s="217"/>
      <c r="I244" s="382" t="str">
        <f t="shared" si="36"/>
        <v/>
      </c>
      <c r="J244" s="366">
        <f t="shared" si="37"/>
        <v>0</v>
      </c>
      <c r="K244" s="367">
        <f t="shared" si="38"/>
        <v>0</v>
      </c>
      <c r="L244" s="367">
        <f t="shared" si="45"/>
        <v>0</v>
      </c>
      <c r="M244" s="367">
        <f t="shared" si="46"/>
        <v>0</v>
      </c>
      <c r="N244" s="366">
        <f t="shared" si="39"/>
        <v>0</v>
      </c>
      <c r="O244" s="366">
        <f t="shared" si="40"/>
        <v>0</v>
      </c>
      <c r="P244" s="366">
        <f t="shared" si="41"/>
        <v>0</v>
      </c>
      <c r="Q244" s="349" t="b">
        <f t="shared" si="42"/>
        <v>0</v>
      </c>
      <c r="R244" s="368">
        <f t="shared" si="43"/>
        <v>1</v>
      </c>
      <c r="S244" s="382" t="str">
        <f t="shared" si="44"/>
        <v/>
      </c>
    </row>
    <row r="245" spans="1:19">
      <c r="A245" s="37">
        <v>236</v>
      </c>
      <c r="B245" s="6"/>
      <c r="C245" s="6"/>
      <c r="D245" s="6"/>
      <c r="E245" s="217"/>
      <c r="F245" s="217"/>
      <c r="G245" s="217"/>
      <c r="H245" s="217"/>
      <c r="I245" s="382" t="str">
        <f t="shared" si="36"/>
        <v/>
      </c>
      <c r="J245" s="366">
        <f t="shared" si="37"/>
        <v>0</v>
      </c>
      <c r="K245" s="367">
        <f t="shared" si="38"/>
        <v>0</v>
      </c>
      <c r="L245" s="367">
        <f t="shared" si="45"/>
        <v>0</v>
      </c>
      <c r="M245" s="367">
        <f t="shared" si="46"/>
        <v>0</v>
      </c>
      <c r="N245" s="366">
        <f t="shared" si="39"/>
        <v>0</v>
      </c>
      <c r="O245" s="366">
        <f t="shared" si="40"/>
        <v>0</v>
      </c>
      <c r="P245" s="366">
        <f t="shared" si="41"/>
        <v>0</v>
      </c>
      <c r="Q245" s="349" t="b">
        <f t="shared" si="42"/>
        <v>0</v>
      </c>
      <c r="R245" s="368">
        <f t="shared" si="43"/>
        <v>1</v>
      </c>
      <c r="S245" s="382" t="str">
        <f t="shared" si="44"/>
        <v/>
      </c>
    </row>
    <row r="246" spans="1:19">
      <c r="A246" s="37">
        <v>237</v>
      </c>
      <c r="B246" s="6"/>
      <c r="C246" s="6"/>
      <c r="D246" s="6"/>
      <c r="E246" s="217"/>
      <c r="F246" s="217"/>
      <c r="G246" s="217"/>
      <c r="H246" s="217"/>
      <c r="I246" s="382" t="str">
        <f t="shared" si="36"/>
        <v/>
      </c>
      <c r="J246" s="366">
        <f t="shared" si="37"/>
        <v>0</v>
      </c>
      <c r="K246" s="367">
        <f t="shared" si="38"/>
        <v>0</v>
      </c>
      <c r="L246" s="367">
        <f t="shared" si="45"/>
        <v>0</v>
      </c>
      <c r="M246" s="367">
        <f t="shared" si="46"/>
        <v>0</v>
      </c>
      <c r="N246" s="366">
        <f t="shared" si="39"/>
        <v>0</v>
      </c>
      <c r="O246" s="366">
        <f t="shared" si="40"/>
        <v>0</v>
      </c>
      <c r="P246" s="366">
        <f t="shared" si="41"/>
        <v>0</v>
      </c>
      <c r="Q246" s="349" t="b">
        <f t="shared" si="42"/>
        <v>0</v>
      </c>
      <c r="R246" s="368">
        <f t="shared" si="43"/>
        <v>1</v>
      </c>
      <c r="S246" s="382" t="str">
        <f t="shared" si="44"/>
        <v/>
      </c>
    </row>
    <row r="247" spans="1:19">
      <c r="A247" s="37">
        <v>238</v>
      </c>
      <c r="B247" s="6"/>
      <c r="C247" s="6"/>
      <c r="D247" s="6"/>
      <c r="E247" s="217"/>
      <c r="F247" s="217"/>
      <c r="G247" s="217"/>
      <c r="H247" s="217"/>
      <c r="I247" s="382" t="str">
        <f t="shared" si="36"/>
        <v/>
      </c>
      <c r="J247" s="366">
        <f t="shared" si="37"/>
        <v>0</v>
      </c>
      <c r="K247" s="367">
        <f t="shared" si="38"/>
        <v>0</v>
      </c>
      <c r="L247" s="367">
        <f t="shared" si="45"/>
        <v>0</v>
      </c>
      <c r="M247" s="367">
        <f t="shared" si="46"/>
        <v>0</v>
      </c>
      <c r="N247" s="366">
        <f t="shared" si="39"/>
        <v>0</v>
      </c>
      <c r="O247" s="366">
        <f t="shared" si="40"/>
        <v>0</v>
      </c>
      <c r="P247" s="366">
        <f t="shared" si="41"/>
        <v>0</v>
      </c>
      <c r="Q247" s="349" t="b">
        <f t="shared" si="42"/>
        <v>0</v>
      </c>
      <c r="R247" s="368">
        <f t="shared" si="43"/>
        <v>1</v>
      </c>
      <c r="S247" s="382" t="str">
        <f t="shared" si="44"/>
        <v/>
      </c>
    </row>
    <row r="248" spans="1:19">
      <c r="A248" s="37">
        <v>239</v>
      </c>
      <c r="B248" s="6"/>
      <c r="C248" s="6"/>
      <c r="D248" s="6"/>
      <c r="E248" s="217"/>
      <c r="F248" s="217"/>
      <c r="G248" s="217"/>
      <c r="H248" s="217"/>
      <c r="I248" s="382" t="str">
        <f t="shared" si="36"/>
        <v/>
      </c>
      <c r="J248" s="366">
        <f t="shared" si="37"/>
        <v>0</v>
      </c>
      <c r="K248" s="367">
        <f t="shared" si="38"/>
        <v>0</v>
      </c>
      <c r="L248" s="367">
        <f t="shared" si="45"/>
        <v>0</v>
      </c>
      <c r="M248" s="367">
        <f t="shared" si="46"/>
        <v>0</v>
      </c>
      <c r="N248" s="366">
        <f t="shared" si="39"/>
        <v>0</v>
      </c>
      <c r="O248" s="366">
        <f t="shared" si="40"/>
        <v>0</v>
      </c>
      <c r="P248" s="366">
        <f t="shared" si="41"/>
        <v>0</v>
      </c>
      <c r="Q248" s="349" t="b">
        <f t="shared" si="42"/>
        <v>0</v>
      </c>
      <c r="R248" s="368">
        <f t="shared" si="43"/>
        <v>1</v>
      </c>
      <c r="S248" s="382" t="str">
        <f t="shared" si="44"/>
        <v/>
      </c>
    </row>
    <row r="249" spans="1:19">
      <c r="A249" s="37">
        <v>240</v>
      </c>
      <c r="B249" s="6"/>
      <c r="C249" s="6"/>
      <c r="D249" s="6"/>
      <c r="E249" s="217"/>
      <c r="F249" s="217"/>
      <c r="G249" s="217"/>
      <c r="H249" s="217"/>
      <c r="I249" s="382" t="str">
        <f t="shared" si="36"/>
        <v/>
      </c>
      <c r="J249" s="366">
        <f t="shared" si="37"/>
        <v>0</v>
      </c>
      <c r="K249" s="367">
        <f t="shared" si="38"/>
        <v>0</v>
      </c>
      <c r="L249" s="367">
        <f t="shared" si="45"/>
        <v>0</v>
      </c>
      <c r="M249" s="367">
        <f t="shared" si="46"/>
        <v>0</v>
      </c>
      <c r="N249" s="366">
        <f t="shared" si="39"/>
        <v>0</v>
      </c>
      <c r="O249" s="366">
        <f t="shared" si="40"/>
        <v>0</v>
      </c>
      <c r="P249" s="366">
        <f t="shared" si="41"/>
        <v>0</v>
      </c>
      <c r="Q249" s="349" t="b">
        <f t="shared" si="42"/>
        <v>0</v>
      </c>
      <c r="R249" s="368">
        <f t="shared" si="43"/>
        <v>1</v>
      </c>
      <c r="S249" s="382" t="str">
        <f t="shared" si="44"/>
        <v/>
      </c>
    </row>
    <row r="250" spans="1:19">
      <c r="A250" s="37">
        <v>241</v>
      </c>
      <c r="B250" s="6"/>
      <c r="C250" s="6"/>
      <c r="D250" s="6"/>
      <c r="E250" s="217"/>
      <c r="F250" s="217"/>
      <c r="G250" s="217"/>
      <c r="H250" s="217"/>
      <c r="I250" s="382" t="str">
        <f t="shared" si="36"/>
        <v/>
      </c>
      <c r="J250" s="366">
        <f t="shared" si="37"/>
        <v>0</v>
      </c>
      <c r="K250" s="367">
        <f t="shared" si="38"/>
        <v>0</v>
      </c>
      <c r="L250" s="367">
        <f t="shared" si="45"/>
        <v>0</v>
      </c>
      <c r="M250" s="367">
        <f t="shared" si="46"/>
        <v>0</v>
      </c>
      <c r="N250" s="366">
        <f t="shared" si="39"/>
        <v>0</v>
      </c>
      <c r="O250" s="366">
        <f t="shared" si="40"/>
        <v>0</v>
      </c>
      <c r="P250" s="366">
        <f t="shared" si="41"/>
        <v>0</v>
      </c>
      <c r="Q250" s="349" t="b">
        <f t="shared" si="42"/>
        <v>0</v>
      </c>
      <c r="R250" s="368">
        <f t="shared" si="43"/>
        <v>1</v>
      </c>
      <c r="S250" s="382" t="str">
        <f t="shared" si="44"/>
        <v/>
      </c>
    </row>
    <row r="251" spans="1:19">
      <c r="A251" s="37">
        <v>242</v>
      </c>
      <c r="B251" s="6"/>
      <c r="C251" s="6"/>
      <c r="D251" s="6"/>
      <c r="E251" s="217"/>
      <c r="F251" s="217"/>
      <c r="G251" s="217"/>
      <c r="H251" s="217"/>
      <c r="I251" s="382" t="str">
        <f t="shared" si="36"/>
        <v/>
      </c>
      <c r="J251" s="366">
        <f t="shared" si="37"/>
        <v>0</v>
      </c>
      <c r="K251" s="367">
        <f t="shared" si="38"/>
        <v>0</v>
      </c>
      <c r="L251" s="367">
        <f t="shared" si="45"/>
        <v>0</v>
      </c>
      <c r="M251" s="367">
        <f t="shared" si="46"/>
        <v>0</v>
      </c>
      <c r="N251" s="366">
        <f t="shared" si="39"/>
        <v>0</v>
      </c>
      <c r="O251" s="366">
        <f t="shared" si="40"/>
        <v>0</v>
      </c>
      <c r="P251" s="366">
        <f t="shared" si="41"/>
        <v>0</v>
      </c>
      <c r="Q251" s="349" t="b">
        <f t="shared" si="42"/>
        <v>0</v>
      </c>
      <c r="R251" s="368">
        <f t="shared" si="43"/>
        <v>1</v>
      </c>
      <c r="S251" s="382" t="str">
        <f t="shared" si="44"/>
        <v/>
      </c>
    </row>
    <row r="252" spans="1:19">
      <c r="A252" s="37">
        <v>243</v>
      </c>
      <c r="B252" s="6"/>
      <c r="C252" s="6"/>
      <c r="D252" s="6"/>
      <c r="E252" s="217"/>
      <c r="F252" s="217"/>
      <c r="G252" s="217"/>
      <c r="H252" s="217"/>
      <c r="I252" s="382" t="str">
        <f t="shared" si="36"/>
        <v/>
      </c>
      <c r="J252" s="366">
        <f t="shared" si="37"/>
        <v>0</v>
      </c>
      <c r="K252" s="367">
        <f t="shared" si="38"/>
        <v>0</v>
      </c>
      <c r="L252" s="367">
        <f t="shared" si="45"/>
        <v>0</v>
      </c>
      <c r="M252" s="367">
        <f t="shared" si="46"/>
        <v>0</v>
      </c>
      <c r="N252" s="366">
        <f t="shared" si="39"/>
        <v>0</v>
      </c>
      <c r="O252" s="366">
        <f t="shared" si="40"/>
        <v>0</v>
      </c>
      <c r="P252" s="366">
        <f t="shared" si="41"/>
        <v>0</v>
      </c>
      <c r="Q252" s="349" t="b">
        <f t="shared" si="42"/>
        <v>0</v>
      </c>
      <c r="R252" s="368">
        <f t="shared" si="43"/>
        <v>1</v>
      </c>
      <c r="S252" s="382" t="str">
        <f t="shared" si="44"/>
        <v/>
      </c>
    </row>
    <row r="253" spans="1:19">
      <c r="A253" s="37">
        <v>244</v>
      </c>
      <c r="B253" s="6"/>
      <c r="C253" s="6"/>
      <c r="D253" s="6"/>
      <c r="E253" s="217"/>
      <c r="F253" s="217"/>
      <c r="G253" s="217"/>
      <c r="H253" s="217"/>
      <c r="I253" s="382" t="str">
        <f t="shared" si="36"/>
        <v/>
      </c>
      <c r="J253" s="366">
        <f t="shared" si="37"/>
        <v>0</v>
      </c>
      <c r="K253" s="367">
        <f t="shared" si="38"/>
        <v>0</v>
      </c>
      <c r="L253" s="367">
        <f t="shared" si="45"/>
        <v>0</v>
      </c>
      <c r="M253" s="367">
        <f t="shared" si="46"/>
        <v>0</v>
      </c>
      <c r="N253" s="366">
        <f t="shared" si="39"/>
        <v>0</v>
      </c>
      <c r="O253" s="366">
        <f t="shared" si="40"/>
        <v>0</v>
      </c>
      <c r="P253" s="366">
        <f t="shared" si="41"/>
        <v>0</v>
      </c>
      <c r="Q253" s="349" t="b">
        <f t="shared" si="42"/>
        <v>0</v>
      </c>
      <c r="R253" s="368">
        <f t="shared" si="43"/>
        <v>1</v>
      </c>
      <c r="S253" s="382" t="str">
        <f t="shared" si="44"/>
        <v/>
      </c>
    </row>
    <row r="254" spans="1:19">
      <c r="A254" s="37">
        <v>245</v>
      </c>
      <c r="B254" s="6"/>
      <c r="C254" s="6"/>
      <c r="D254" s="6"/>
      <c r="E254" s="217"/>
      <c r="F254" s="217"/>
      <c r="G254" s="217"/>
      <c r="H254" s="217"/>
      <c r="I254" s="382" t="str">
        <f t="shared" si="36"/>
        <v/>
      </c>
      <c r="J254" s="366">
        <f t="shared" si="37"/>
        <v>0</v>
      </c>
      <c r="K254" s="367">
        <f t="shared" si="38"/>
        <v>0</v>
      </c>
      <c r="L254" s="367">
        <f t="shared" si="45"/>
        <v>0</v>
      </c>
      <c r="M254" s="367">
        <f t="shared" si="46"/>
        <v>0</v>
      </c>
      <c r="N254" s="366">
        <f t="shared" si="39"/>
        <v>0</v>
      </c>
      <c r="O254" s="366">
        <f t="shared" si="40"/>
        <v>0</v>
      </c>
      <c r="P254" s="366">
        <f t="shared" si="41"/>
        <v>0</v>
      </c>
      <c r="Q254" s="349" t="b">
        <f t="shared" si="42"/>
        <v>0</v>
      </c>
      <c r="R254" s="368">
        <f t="shared" si="43"/>
        <v>1</v>
      </c>
      <c r="S254" s="382" t="str">
        <f t="shared" si="44"/>
        <v/>
      </c>
    </row>
    <row r="255" spans="1:19">
      <c r="A255" s="37">
        <v>246</v>
      </c>
      <c r="B255" s="6"/>
      <c r="C255" s="6"/>
      <c r="D255" s="6"/>
      <c r="E255" s="217"/>
      <c r="F255" s="217"/>
      <c r="G255" s="217"/>
      <c r="H255" s="217"/>
      <c r="I255" s="382" t="str">
        <f t="shared" si="36"/>
        <v/>
      </c>
      <c r="J255" s="366">
        <f t="shared" si="37"/>
        <v>0</v>
      </c>
      <c r="K255" s="367">
        <f t="shared" si="38"/>
        <v>0</v>
      </c>
      <c r="L255" s="367">
        <f t="shared" si="45"/>
        <v>0</v>
      </c>
      <c r="M255" s="367">
        <f t="shared" si="46"/>
        <v>0</v>
      </c>
      <c r="N255" s="366">
        <f t="shared" si="39"/>
        <v>0</v>
      </c>
      <c r="O255" s="366">
        <f t="shared" si="40"/>
        <v>0</v>
      </c>
      <c r="P255" s="366">
        <f t="shared" si="41"/>
        <v>0</v>
      </c>
      <c r="Q255" s="349" t="b">
        <f t="shared" si="42"/>
        <v>0</v>
      </c>
      <c r="R255" s="368">
        <f t="shared" si="43"/>
        <v>1</v>
      </c>
      <c r="S255" s="382" t="str">
        <f t="shared" si="44"/>
        <v/>
      </c>
    </row>
    <row r="256" spans="1:19">
      <c r="A256" s="37">
        <v>247</v>
      </c>
      <c r="B256" s="6"/>
      <c r="C256" s="6"/>
      <c r="D256" s="6"/>
      <c r="E256" s="217"/>
      <c r="F256" s="217"/>
      <c r="G256" s="217"/>
      <c r="H256" s="217"/>
      <c r="I256" s="382" t="str">
        <f t="shared" si="36"/>
        <v/>
      </c>
      <c r="J256" s="366">
        <f t="shared" si="37"/>
        <v>0</v>
      </c>
      <c r="K256" s="367">
        <f t="shared" si="38"/>
        <v>0</v>
      </c>
      <c r="L256" s="367">
        <f t="shared" si="45"/>
        <v>0</v>
      </c>
      <c r="M256" s="367">
        <f t="shared" si="46"/>
        <v>0</v>
      </c>
      <c r="N256" s="366">
        <f t="shared" si="39"/>
        <v>0</v>
      </c>
      <c r="O256" s="366">
        <f t="shared" si="40"/>
        <v>0</v>
      </c>
      <c r="P256" s="366">
        <f t="shared" si="41"/>
        <v>0</v>
      </c>
      <c r="Q256" s="349" t="b">
        <f t="shared" si="42"/>
        <v>0</v>
      </c>
      <c r="R256" s="368">
        <f t="shared" si="43"/>
        <v>1</v>
      </c>
      <c r="S256" s="382" t="str">
        <f t="shared" si="44"/>
        <v/>
      </c>
    </row>
    <row r="257" spans="1:19">
      <c r="A257" s="37">
        <v>248</v>
      </c>
      <c r="B257" s="6"/>
      <c r="C257" s="6"/>
      <c r="D257" s="6"/>
      <c r="E257" s="217"/>
      <c r="F257" s="217"/>
      <c r="G257" s="217"/>
      <c r="H257" s="217"/>
      <c r="I257" s="382" t="str">
        <f t="shared" si="36"/>
        <v/>
      </c>
      <c r="J257" s="366">
        <f t="shared" si="37"/>
        <v>0</v>
      </c>
      <c r="K257" s="367">
        <f t="shared" si="38"/>
        <v>0</v>
      </c>
      <c r="L257" s="367">
        <f t="shared" si="45"/>
        <v>0</v>
      </c>
      <c r="M257" s="367">
        <f t="shared" si="46"/>
        <v>0</v>
      </c>
      <c r="N257" s="366">
        <f t="shared" si="39"/>
        <v>0</v>
      </c>
      <c r="O257" s="366">
        <f t="shared" si="40"/>
        <v>0</v>
      </c>
      <c r="P257" s="366">
        <f t="shared" si="41"/>
        <v>0</v>
      </c>
      <c r="Q257" s="349" t="b">
        <f t="shared" si="42"/>
        <v>0</v>
      </c>
      <c r="R257" s="368">
        <f t="shared" si="43"/>
        <v>1</v>
      </c>
      <c r="S257" s="382" t="str">
        <f t="shared" si="44"/>
        <v/>
      </c>
    </row>
    <row r="258" spans="1:19">
      <c r="A258" s="37">
        <v>249</v>
      </c>
      <c r="B258" s="6"/>
      <c r="C258" s="6"/>
      <c r="D258" s="6"/>
      <c r="E258" s="217"/>
      <c r="F258" s="217"/>
      <c r="G258" s="217"/>
      <c r="H258" s="217"/>
      <c r="I258" s="382" t="str">
        <f t="shared" si="36"/>
        <v/>
      </c>
      <c r="J258" s="366">
        <f t="shared" si="37"/>
        <v>0</v>
      </c>
      <c r="K258" s="367">
        <f t="shared" si="38"/>
        <v>0</v>
      </c>
      <c r="L258" s="367">
        <f t="shared" si="45"/>
        <v>0</v>
      </c>
      <c r="M258" s="367">
        <f t="shared" si="46"/>
        <v>0</v>
      </c>
      <c r="N258" s="366">
        <f t="shared" si="39"/>
        <v>0</v>
      </c>
      <c r="O258" s="366">
        <f t="shared" si="40"/>
        <v>0</v>
      </c>
      <c r="P258" s="366">
        <f t="shared" si="41"/>
        <v>0</v>
      </c>
      <c r="Q258" s="349" t="b">
        <f t="shared" si="42"/>
        <v>0</v>
      </c>
      <c r="R258" s="368">
        <f t="shared" si="43"/>
        <v>1</v>
      </c>
      <c r="S258" s="382" t="str">
        <f t="shared" si="44"/>
        <v/>
      </c>
    </row>
    <row r="259" spans="1:19">
      <c r="A259" s="37">
        <v>250</v>
      </c>
      <c r="B259" s="6"/>
      <c r="C259" s="6"/>
      <c r="D259" s="6"/>
      <c r="E259" s="217"/>
      <c r="F259" s="217"/>
      <c r="G259" s="217"/>
      <c r="H259" s="217"/>
      <c r="I259" s="382" t="str">
        <f t="shared" si="36"/>
        <v/>
      </c>
      <c r="J259" s="366">
        <f t="shared" si="37"/>
        <v>0</v>
      </c>
      <c r="K259" s="367">
        <f t="shared" si="38"/>
        <v>0</v>
      </c>
      <c r="L259" s="367">
        <f t="shared" si="45"/>
        <v>0</v>
      </c>
      <c r="M259" s="367">
        <f t="shared" si="46"/>
        <v>0</v>
      </c>
      <c r="N259" s="366">
        <f t="shared" si="39"/>
        <v>0</v>
      </c>
      <c r="O259" s="366">
        <f t="shared" si="40"/>
        <v>0</v>
      </c>
      <c r="P259" s="366">
        <f t="shared" si="41"/>
        <v>0</v>
      </c>
      <c r="Q259" s="349" t="b">
        <f t="shared" si="42"/>
        <v>0</v>
      </c>
      <c r="R259" s="368">
        <f t="shared" si="43"/>
        <v>1</v>
      </c>
      <c r="S259" s="382" t="str">
        <f t="shared" si="44"/>
        <v/>
      </c>
    </row>
  </sheetData>
  <sheetProtection algorithmName="SHA-512" hashValue="vw1w0ch0VL4XuRKBtR7nIbeZhNx592gzRDhEZzfZsTcYAXNiR5+KFjYgMvFhnrU8gt14pOFpciPbg7rRpaPPlg==" saltValue="HTpSYG2c+cloBRSW3TQ2fA==" spinCount="100000" sheet="1" objects="1" scenarios="1"/>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Z309"/>
  <sheetViews>
    <sheetView topLeftCell="A4" zoomScale="84" zoomScaleNormal="84" workbookViewId="0">
      <selection activeCell="B10" sqref="B10:L15"/>
    </sheetView>
  </sheetViews>
  <sheetFormatPr defaultColWidth="9.109375" defaultRowHeight="15.6"/>
  <cols>
    <col min="1" max="1" width="5.6640625" style="60" customWidth="1"/>
    <col min="2" max="2" width="30.5546875" style="60" customWidth="1"/>
    <col min="3" max="3" width="27.5546875" style="60" customWidth="1"/>
    <col min="4" max="4" width="16.6640625" style="62" customWidth="1"/>
    <col min="5" max="5" width="10.6640625" style="63" customWidth="1"/>
    <col min="6" max="6" width="12.88671875" style="63" customWidth="1"/>
    <col min="7" max="7" width="12.6640625" style="63" customWidth="1"/>
    <col min="8" max="10" width="8.6640625" style="63" customWidth="1"/>
    <col min="11" max="12" width="5.6640625" style="87" customWidth="1"/>
    <col min="13" max="13" width="13.6640625" style="60" customWidth="1"/>
    <col min="14" max="14" width="22.44140625" style="60" customWidth="1"/>
    <col min="15" max="15" width="10.6640625" style="83" hidden="1" customWidth="1"/>
    <col min="16" max="16" width="9.109375" style="60" hidden="1" customWidth="1"/>
    <col min="17" max="19" width="13.6640625" style="60" hidden="1" customWidth="1"/>
    <col min="20" max="16384" width="9.109375" style="60"/>
  </cols>
  <sheetData>
    <row r="1" spans="1:26">
      <c r="A1" s="59" t="s">
        <v>483</v>
      </c>
      <c r="D1" s="60"/>
      <c r="E1" s="61"/>
      <c r="F1" s="61"/>
      <c r="G1" s="60"/>
      <c r="H1" s="62"/>
      <c r="I1" s="60"/>
      <c r="J1" s="289"/>
      <c r="K1" s="289"/>
      <c r="L1" s="289"/>
      <c r="M1" s="289"/>
      <c r="N1" s="289"/>
      <c r="O1" s="60"/>
      <c r="Q1" s="289"/>
      <c r="R1" s="289"/>
      <c r="S1" s="289"/>
    </row>
    <row r="2" spans="1:26">
      <c r="A2" s="346" t="str">
        <f>IF(ISBLANK(facultate), IF(ISBLANK(departament),"","Departament " &amp; departament), "Facultatea " &amp; facultate)</f>
        <v>Facultatea Inginerie din Hunedoara</v>
      </c>
      <c r="D2" s="60"/>
      <c r="E2" s="61"/>
      <c r="F2" s="61"/>
      <c r="G2" s="60"/>
      <c r="H2" s="62"/>
      <c r="I2" s="60"/>
      <c r="J2" s="289"/>
      <c r="K2" s="289"/>
      <c r="L2" s="289"/>
      <c r="M2" s="289"/>
      <c r="N2" s="289"/>
      <c r="O2" s="60"/>
      <c r="Q2" s="289"/>
      <c r="R2" s="289"/>
      <c r="S2" s="289"/>
    </row>
    <row r="3" spans="1:26">
      <c r="A3" s="346" t="str">
        <f>IF(ISBLANK(departament),"","Departamentul " &amp; departament)</f>
        <v>Departamentul Inginerie și Management din Hunedoara</v>
      </c>
      <c r="D3" s="60"/>
      <c r="E3" s="61"/>
      <c r="F3" s="61"/>
      <c r="G3" s="60"/>
      <c r="H3" s="62"/>
      <c r="I3" s="60"/>
      <c r="J3" s="289"/>
      <c r="K3" s="289"/>
      <c r="L3" s="289"/>
      <c r="M3" s="289"/>
      <c r="N3" s="289"/>
      <c r="O3" s="60"/>
      <c r="Q3" s="289"/>
      <c r="R3" s="289"/>
      <c r="S3" s="289"/>
    </row>
    <row r="4" spans="1:26" s="64" customFormat="1">
      <c r="A4" s="540" t="s">
        <v>906</v>
      </c>
      <c r="B4" s="540"/>
      <c r="C4" s="540"/>
      <c r="D4" s="540"/>
      <c r="E4" s="540"/>
      <c r="F4" s="540"/>
      <c r="G4" s="540"/>
      <c r="H4" s="540"/>
      <c r="I4" s="540"/>
      <c r="J4" s="540"/>
      <c r="K4" s="540"/>
      <c r="L4" s="540"/>
      <c r="M4" s="540"/>
      <c r="N4" s="540"/>
      <c r="O4" s="306"/>
      <c r="P4" s="33"/>
      <c r="Q4" s="33"/>
      <c r="R4" s="33"/>
      <c r="S4" s="33"/>
      <c r="T4" s="33"/>
      <c r="U4" s="33"/>
      <c r="V4" s="33"/>
      <c r="W4" s="33"/>
      <c r="X4" s="33"/>
      <c r="Y4" s="33"/>
      <c r="Z4" s="33"/>
    </row>
    <row r="5" spans="1:26" s="64" customFormat="1" ht="44.25" customHeight="1">
      <c r="A5" s="546" t="s">
        <v>1019</v>
      </c>
      <c r="B5" s="546"/>
      <c r="C5" s="546"/>
      <c r="D5" s="546"/>
      <c r="E5" s="546"/>
      <c r="F5" s="546"/>
      <c r="G5" s="546"/>
      <c r="H5" s="546"/>
      <c r="I5" s="546"/>
      <c r="J5" s="546"/>
      <c r="K5" s="546"/>
      <c r="L5" s="546"/>
      <c r="M5" s="546"/>
      <c r="N5" s="546"/>
      <c r="O5" s="83"/>
      <c r="P5" s="33"/>
      <c r="Q5" s="33"/>
      <c r="R5" s="33"/>
      <c r="S5" s="33"/>
      <c r="T5" s="33"/>
      <c r="U5" s="33"/>
      <c r="V5" s="33"/>
      <c r="W5" s="33"/>
      <c r="X5" s="33"/>
      <c r="Y5" s="33"/>
      <c r="Z5" s="33"/>
    </row>
    <row r="6" spans="1:26" ht="13.5" customHeight="1" thickBot="1">
      <c r="B6" s="64"/>
      <c r="C6" s="64"/>
      <c r="D6" s="64"/>
      <c r="E6" s="290"/>
      <c r="F6" s="154"/>
      <c r="G6" s="290"/>
      <c r="H6" s="290"/>
      <c r="I6" s="290"/>
      <c r="J6" s="307"/>
      <c r="M6" s="307"/>
      <c r="N6" s="347" t="str">
        <f>CONCATENATE(functie," ",nume_candidat)</f>
        <v>Profesor Socalici Ana Virginia</v>
      </c>
      <c r="P6" s="33"/>
      <c r="Q6" s="307"/>
      <c r="R6" s="307"/>
      <c r="S6" s="307"/>
      <c r="T6" s="33"/>
      <c r="U6" s="33"/>
      <c r="V6" s="33"/>
      <c r="W6" s="33"/>
      <c r="X6" s="33"/>
      <c r="Y6" s="33"/>
      <c r="Z6" s="33"/>
    </row>
    <row r="7" spans="1:26" ht="34.5" customHeight="1">
      <c r="A7" s="537" t="s">
        <v>338</v>
      </c>
      <c r="B7" s="537" t="s">
        <v>542</v>
      </c>
      <c r="C7" s="537" t="s">
        <v>63</v>
      </c>
      <c r="D7" s="537" t="s">
        <v>37</v>
      </c>
      <c r="E7" s="543" t="s">
        <v>2</v>
      </c>
      <c r="F7" s="572" t="s">
        <v>1075</v>
      </c>
      <c r="G7" s="548" t="s">
        <v>36</v>
      </c>
      <c r="H7" s="569" t="s">
        <v>550</v>
      </c>
      <c r="I7" s="570"/>
      <c r="J7" s="571"/>
      <c r="K7" s="574" t="s">
        <v>1065</v>
      </c>
      <c r="L7" s="575"/>
      <c r="M7" s="567" t="s">
        <v>544</v>
      </c>
      <c r="N7" s="537" t="s">
        <v>38</v>
      </c>
      <c r="O7" s="544" t="s">
        <v>541</v>
      </c>
      <c r="P7" s="547" t="s">
        <v>551</v>
      </c>
      <c r="Q7" s="567" t="s">
        <v>544</v>
      </c>
      <c r="R7" s="567" t="s">
        <v>544</v>
      </c>
      <c r="S7" s="567" t="s">
        <v>544</v>
      </c>
    </row>
    <row r="8" spans="1:26" ht="199.5" customHeight="1" thickBot="1">
      <c r="A8" s="537"/>
      <c r="B8" s="537"/>
      <c r="C8" s="537"/>
      <c r="D8" s="537"/>
      <c r="E8" s="543"/>
      <c r="F8" s="573"/>
      <c r="G8" s="550"/>
      <c r="H8" s="309" t="s">
        <v>332</v>
      </c>
      <c r="I8" s="309" t="s">
        <v>333</v>
      </c>
      <c r="J8" s="310" t="s">
        <v>1024</v>
      </c>
      <c r="K8" s="315" t="s">
        <v>1079</v>
      </c>
      <c r="L8" s="415" t="s">
        <v>1080</v>
      </c>
      <c r="M8" s="568"/>
      <c r="N8" s="537"/>
      <c r="O8" s="544"/>
      <c r="P8" s="547"/>
      <c r="Q8" s="568"/>
      <c r="R8" s="568"/>
      <c r="S8" s="568"/>
    </row>
    <row r="9" spans="1:26" ht="16.2" thickBot="1">
      <c r="A9" s="88"/>
      <c r="B9" s="65"/>
      <c r="C9" s="65"/>
      <c r="D9" s="66"/>
      <c r="E9" s="30"/>
      <c r="F9" s="30"/>
      <c r="G9" s="30"/>
      <c r="H9" s="30"/>
      <c r="I9" s="30"/>
      <c r="J9" s="30"/>
      <c r="K9" s="321"/>
      <c r="L9" s="321"/>
      <c r="M9" s="148">
        <f>SUMIF(M10:M1010,"&gt;0")</f>
        <v>0</v>
      </c>
      <c r="N9" s="302"/>
      <c r="O9" s="298"/>
      <c r="P9" s="311"/>
      <c r="Q9" s="148">
        <f>SUMIF(Q10:Q1309,"&gt;0")</f>
        <v>0</v>
      </c>
      <c r="R9" s="148">
        <f>SUMIF(R10:R1309,"&gt;0")</f>
        <v>0</v>
      </c>
      <c r="S9" s="148">
        <f>SUMIF(S10:S1309,"&gt;0")</f>
        <v>0</v>
      </c>
    </row>
    <row r="10" spans="1:26">
      <c r="A10" s="37">
        <v>1</v>
      </c>
      <c r="B10" s="7"/>
      <c r="C10" s="6"/>
      <c r="D10" s="217"/>
      <c r="E10" s="216"/>
      <c r="F10" s="312"/>
      <c r="G10" s="77"/>
      <c r="H10" s="220"/>
      <c r="I10" s="220"/>
      <c r="J10" s="216"/>
      <c r="K10" s="409"/>
      <c r="L10" s="31"/>
      <c r="M10" s="365" t="str">
        <f t="shared" ref="M10:M73" si="0">IF(
OR(
$B10="",$C10="",$D10="",$E10="",$E10&lt;an_initial,$E10&gt;an_final,$O10=FALSE),"",IF(
$G10="","",IF(
OR(
$H10="X",$H10="x"),100*$F10/10000,IF(
OR(
$I10="X",$I10="x"),80*$F10/10000,IF(
OR(
$K10="X",$K10="x"),100*(
IF(
$P10&lt;=5,0.3,0.2))*$F10/10000,IF(
OR(
$L10="X",$L10="x"),80*(
IF(
$P10&lt;=5,0.3,0.2))*$F10/10000,""))))))</f>
        <v/>
      </c>
      <c r="N10" s="303"/>
      <c r="O10" s="349" t="b">
        <f t="shared" ref="O10:O74" si="1">IF(nume_candidat="",FALSE,ISNUMBER(SEARCH(nume_candidat,$B10)))</f>
        <v>0</v>
      </c>
      <c r="P10" s="364">
        <f>LEN(B10)-LEN(SUBSTITUTE(B10,",",""))+1</f>
        <v>1</v>
      </c>
      <c r="Q10" s="365" t="str">
        <f t="shared" ref="Q10:Q73" si="2">IF(
OR(
$B10="",$C10="",$D10="",$E10="",$E10&lt;an_initial,$E10&gt;an_final,$O10=FALSE),"",IF(
$G10="","",IF(
OR(
$H10="X",$H10="x"),100*$F10/10000,"")))</f>
        <v/>
      </c>
      <c r="R10" s="365" t="str">
        <f t="shared" ref="R10:R73" si="3">IF(
OR(
$B10="",$C10="",$D10="",$E10="",$E10&lt;an_initial,$E10&gt;an_final,$O10=FALSE),"",IF(
$G10="","",IF(
OR(
$I10="X",$I10="x"),80*$F10/10000,"")))</f>
        <v/>
      </c>
      <c r="S10" s="365" t="str">
        <f t="shared" ref="S10:S73" si="4">IF(
OR(
$B10="",$C10="",$D10="",$E10="",$E10&lt;an_initial,$E10&gt;an_final,$O10=FALSE),"",IF(
$G10="","",IF(
OR(
$K10="X",$K10="x"),100*(
IF(
$P10&lt;=5,0.3,0.2))*$F10/10000,IF(
OR(
$L10="X",$L10="x"),80*(
IF(
$P10&lt;=5,0.3,0.2))*$F10/10000,""))))</f>
        <v/>
      </c>
      <c r="V10" s="84"/>
    </row>
    <row r="11" spans="1:26">
      <c r="A11" s="37">
        <v>2</v>
      </c>
      <c r="B11" s="7"/>
      <c r="C11" s="6"/>
      <c r="D11" s="217"/>
      <c r="E11" s="216"/>
      <c r="F11" s="312"/>
      <c r="G11" s="77"/>
      <c r="H11" s="220"/>
      <c r="I11" s="220"/>
      <c r="J11" s="216"/>
      <c r="K11" s="25"/>
      <c r="L11" s="31"/>
      <c r="M11" s="365" t="str">
        <f t="shared" si="0"/>
        <v/>
      </c>
      <c r="N11" s="303"/>
      <c r="O11" s="349" t="b">
        <f t="shared" si="1"/>
        <v>0</v>
      </c>
      <c r="P11" s="364">
        <f>LEN(B11)-LEN(SUBSTITUTE(B11,",",""))+1</f>
        <v>1</v>
      </c>
      <c r="Q11" s="365" t="str">
        <f t="shared" si="2"/>
        <v/>
      </c>
      <c r="R11" s="365" t="str">
        <f t="shared" si="3"/>
        <v/>
      </c>
      <c r="S11" s="365" t="str">
        <f t="shared" si="4"/>
        <v/>
      </c>
    </row>
    <row r="12" spans="1:26">
      <c r="A12" s="37">
        <v>3</v>
      </c>
      <c r="B12" s="7"/>
      <c r="C12" s="6"/>
      <c r="D12" s="217"/>
      <c r="E12" s="216"/>
      <c r="F12" s="312"/>
      <c r="G12" s="77"/>
      <c r="H12" s="220"/>
      <c r="I12" s="220"/>
      <c r="J12" s="216"/>
      <c r="K12" s="25"/>
      <c r="L12" s="31"/>
      <c r="M12" s="365" t="str">
        <f t="shared" si="0"/>
        <v/>
      </c>
      <c r="N12" s="303"/>
      <c r="O12" s="349" t="b">
        <f t="shared" si="1"/>
        <v>0</v>
      </c>
      <c r="P12" s="364">
        <f>LEN(B12)-LEN(SUBSTITUTE(B12,",",""))+1</f>
        <v>1</v>
      </c>
      <c r="Q12" s="365" t="str">
        <f t="shared" si="2"/>
        <v/>
      </c>
      <c r="R12" s="365" t="str">
        <f t="shared" si="3"/>
        <v/>
      </c>
      <c r="S12" s="365" t="str">
        <f t="shared" si="4"/>
        <v/>
      </c>
      <c r="V12" s="84"/>
    </row>
    <row r="13" spans="1:26">
      <c r="A13" s="37">
        <v>4</v>
      </c>
      <c r="B13" s="7"/>
      <c r="C13" s="6"/>
      <c r="D13" s="217"/>
      <c r="E13" s="216"/>
      <c r="F13" s="312"/>
      <c r="G13" s="77"/>
      <c r="H13" s="220"/>
      <c r="I13" s="220"/>
      <c r="J13" s="216"/>
      <c r="K13" s="25"/>
      <c r="L13" s="31"/>
      <c r="M13" s="365" t="str">
        <f t="shared" si="0"/>
        <v/>
      </c>
      <c r="N13" s="303"/>
      <c r="O13" s="349" t="b">
        <f t="shared" si="1"/>
        <v>0</v>
      </c>
      <c r="P13" s="364">
        <f t="shared" ref="P13:P14" si="5">LEN(B13)-LEN(SUBSTITUTE(B13,",",""))+1</f>
        <v>1</v>
      </c>
      <c r="Q13" s="365" t="str">
        <f t="shared" si="2"/>
        <v/>
      </c>
      <c r="R13" s="365" t="str">
        <f t="shared" si="3"/>
        <v/>
      </c>
      <c r="S13" s="365" t="str">
        <f t="shared" si="4"/>
        <v/>
      </c>
      <c r="V13" s="84"/>
    </row>
    <row r="14" spans="1:26">
      <c r="A14" s="37">
        <v>5</v>
      </c>
      <c r="B14" s="7"/>
      <c r="C14" s="6"/>
      <c r="D14" s="217"/>
      <c r="E14" s="216"/>
      <c r="F14" s="312"/>
      <c r="G14" s="77"/>
      <c r="H14" s="220"/>
      <c r="I14" s="220"/>
      <c r="J14" s="216"/>
      <c r="K14" s="25"/>
      <c r="L14" s="31"/>
      <c r="M14" s="365" t="str">
        <f t="shared" si="0"/>
        <v/>
      </c>
      <c r="N14" s="303"/>
      <c r="O14" s="349" t="b">
        <f t="shared" si="1"/>
        <v>0</v>
      </c>
      <c r="P14" s="364">
        <f t="shared" si="5"/>
        <v>1</v>
      </c>
      <c r="Q14" s="365" t="str">
        <f t="shared" si="2"/>
        <v/>
      </c>
      <c r="R14" s="365" t="str">
        <f t="shared" si="3"/>
        <v/>
      </c>
      <c r="S14" s="365" t="str">
        <f t="shared" si="4"/>
        <v/>
      </c>
    </row>
    <row r="15" spans="1:26">
      <c r="A15" s="37">
        <v>6</v>
      </c>
      <c r="B15" s="380"/>
      <c r="C15" s="6"/>
      <c r="D15" s="412"/>
      <c r="E15" s="413"/>
      <c r="F15" s="312"/>
      <c r="G15" s="77"/>
      <c r="H15" s="220"/>
      <c r="I15" s="220"/>
      <c r="J15" s="216"/>
      <c r="K15" s="25"/>
      <c r="L15" s="31"/>
      <c r="M15" s="365" t="str">
        <f t="shared" si="0"/>
        <v/>
      </c>
      <c r="N15" s="303"/>
      <c r="O15" s="349" t="b">
        <f t="shared" si="1"/>
        <v>0</v>
      </c>
      <c r="P15" s="364">
        <f t="shared" ref="P15:P42" si="6">LEN(B15)-LEN(SUBSTITUTE(B15,",",""))+1</f>
        <v>1</v>
      </c>
      <c r="Q15" s="365" t="str">
        <f t="shared" si="2"/>
        <v/>
      </c>
      <c r="R15" s="365" t="str">
        <f t="shared" si="3"/>
        <v/>
      </c>
      <c r="S15" s="365" t="str">
        <f t="shared" si="4"/>
        <v/>
      </c>
    </row>
    <row r="16" spans="1:26">
      <c r="A16" s="37">
        <v>7</v>
      </c>
      <c r="B16" s="6"/>
      <c r="C16" s="6"/>
      <c r="D16" s="217"/>
      <c r="E16" s="216"/>
      <c r="F16" s="312"/>
      <c r="G16" s="77"/>
      <c r="H16" s="220"/>
      <c r="I16" s="220"/>
      <c r="J16" s="216"/>
      <c r="K16" s="25"/>
      <c r="L16" s="31"/>
      <c r="M16" s="365" t="str">
        <f t="shared" si="0"/>
        <v/>
      </c>
      <c r="N16" s="303"/>
      <c r="O16" s="349" t="b">
        <f t="shared" si="1"/>
        <v>0</v>
      </c>
      <c r="P16" s="364">
        <f t="shared" si="6"/>
        <v>1</v>
      </c>
      <c r="Q16" s="365" t="str">
        <f t="shared" si="2"/>
        <v/>
      </c>
      <c r="R16" s="365" t="str">
        <f t="shared" si="3"/>
        <v/>
      </c>
      <c r="S16" s="365" t="str">
        <f t="shared" si="4"/>
        <v/>
      </c>
    </row>
    <row r="17" spans="1:19">
      <c r="A17" s="37">
        <v>8</v>
      </c>
      <c r="B17" s="6"/>
      <c r="C17" s="6"/>
      <c r="D17" s="217"/>
      <c r="E17" s="216"/>
      <c r="F17" s="312"/>
      <c r="G17" s="77"/>
      <c r="H17" s="220"/>
      <c r="I17" s="220"/>
      <c r="J17" s="216"/>
      <c r="K17" s="25"/>
      <c r="L17" s="31"/>
      <c r="M17" s="365" t="str">
        <f t="shared" si="0"/>
        <v/>
      </c>
      <c r="N17" s="303"/>
      <c r="O17" s="349" t="b">
        <f t="shared" si="1"/>
        <v>0</v>
      </c>
      <c r="P17" s="364">
        <f t="shared" si="6"/>
        <v>1</v>
      </c>
      <c r="Q17" s="365" t="str">
        <f t="shared" si="2"/>
        <v/>
      </c>
      <c r="R17" s="365" t="str">
        <f t="shared" si="3"/>
        <v/>
      </c>
      <c r="S17" s="365" t="str">
        <f t="shared" si="4"/>
        <v/>
      </c>
    </row>
    <row r="18" spans="1:19">
      <c r="A18" s="37">
        <v>9</v>
      </c>
      <c r="B18" s="6"/>
      <c r="C18" s="6"/>
      <c r="D18" s="217"/>
      <c r="E18" s="216"/>
      <c r="F18" s="312"/>
      <c r="G18" s="77"/>
      <c r="H18" s="220"/>
      <c r="I18" s="220"/>
      <c r="J18" s="216"/>
      <c r="K18" s="25"/>
      <c r="L18" s="31"/>
      <c r="M18" s="365" t="str">
        <f t="shared" si="0"/>
        <v/>
      </c>
      <c r="N18" s="303"/>
      <c r="O18" s="349" t="b">
        <f t="shared" si="1"/>
        <v>0</v>
      </c>
      <c r="P18" s="364">
        <f t="shared" si="6"/>
        <v>1</v>
      </c>
      <c r="Q18" s="365" t="str">
        <f t="shared" si="2"/>
        <v/>
      </c>
      <c r="R18" s="365" t="str">
        <f t="shared" si="3"/>
        <v/>
      </c>
      <c r="S18" s="365" t="str">
        <f t="shared" si="4"/>
        <v/>
      </c>
    </row>
    <row r="19" spans="1:19">
      <c r="A19" s="37">
        <v>10</v>
      </c>
      <c r="B19" s="6"/>
      <c r="C19" s="6"/>
      <c r="D19" s="217"/>
      <c r="E19" s="216"/>
      <c r="F19" s="312"/>
      <c r="G19" s="77"/>
      <c r="H19" s="220"/>
      <c r="I19" s="220"/>
      <c r="J19" s="216"/>
      <c r="K19" s="25"/>
      <c r="L19" s="31"/>
      <c r="M19" s="365" t="str">
        <f t="shared" si="0"/>
        <v/>
      </c>
      <c r="N19" s="303"/>
      <c r="O19" s="349" t="b">
        <f t="shared" si="1"/>
        <v>0</v>
      </c>
      <c r="P19" s="364">
        <f t="shared" si="6"/>
        <v>1</v>
      </c>
      <c r="Q19" s="365" t="str">
        <f t="shared" si="2"/>
        <v/>
      </c>
      <c r="R19" s="365" t="str">
        <f t="shared" si="3"/>
        <v/>
      </c>
      <c r="S19" s="365" t="str">
        <f t="shared" si="4"/>
        <v/>
      </c>
    </row>
    <row r="20" spans="1:19">
      <c r="A20" s="37">
        <v>11</v>
      </c>
      <c r="B20" s="6"/>
      <c r="C20" s="6"/>
      <c r="D20" s="217"/>
      <c r="E20" s="216"/>
      <c r="F20" s="312"/>
      <c r="G20" s="77"/>
      <c r="H20" s="220"/>
      <c r="I20" s="220"/>
      <c r="J20" s="216"/>
      <c r="K20" s="25"/>
      <c r="L20" s="31"/>
      <c r="M20" s="365" t="str">
        <f t="shared" si="0"/>
        <v/>
      </c>
      <c r="N20" s="303"/>
      <c r="O20" s="349" t="b">
        <f t="shared" si="1"/>
        <v>0</v>
      </c>
      <c r="P20" s="364">
        <f t="shared" si="6"/>
        <v>1</v>
      </c>
      <c r="Q20" s="365" t="str">
        <f t="shared" si="2"/>
        <v/>
      </c>
      <c r="R20" s="365" t="str">
        <f t="shared" si="3"/>
        <v/>
      </c>
      <c r="S20" s="365" t="str">
        <f t="shared" si="4"/>
        <v/>
      </c>
    </row>
    <row r="21" spans="1:19">
      <c r="A21" s="37">
        <v>12</v>
      </c>
      <c r="B21" s="6"/>
      <c r="C21" s="6"/>
      <c r="D21" s="217"/>
      <c r="E21" s="216"/>
      <c r="F21" s="312"/>
      <c r="G21" s="77"/>
      <c r="H21" s="220"/>
      <c r="I21" s="220"/>
      <c r="J21" s="216"/>
      <c r="K21" s="25"/>
      <c r="L21" s="31"/>
      <c r="M21" s="365" t="str">
        <f t="shared" si="0"/>
        <v/>
      </c>
      <c r="N21" s="303"/>
      <c r="O21" s="349" t="b">
        <f t="shared" si="1"/>
        <v>0</v>
      </c>
      <c r="P21" s="364">
        <f t="shared" si="6"/>
        <v>1</v>
      </c>
      <c r="Q21" s="365" t="str">
        <f t="shared" si="2"/>
        <v/>
      </c>
      <c r="R21" s="365" t="str">
        <f t="shared" si="3"/>
        <v/>
      </c>
      <c r="S21" s="365" t="str">
        <f t="shared" si="4"/>
        <v/>
      </c>
    </row>
    <row r="22" spans="1:19">
      <c r="A22" s="37">
        <v>13</v>
      </c>
      <c r="B22" s="6"/>
      <c r="C22" s="6"/>
      <c r="D22" s="217"/>
      <c r="E22" s="216"/>
      <c r="F22" s="312"/>
      <c r="G22" s="77"/>
      <c r="H22" s="220"/>
      <c r="I22" s="220"/>
      <c r="J22" s="216"/>
      <c r="K22" s="25"/>
      <c r="L22" s="31"/>
      <c r="M22" s="365" t="str">
        <f t="shared" si="0"/>
        <v/>
      </c>
      <c r="N22" s="303"/>
      <c r="O22" s="349" t="b">
        <f t="shared" si="1"/>
        <v>0</v>
      </c>
      <c r="P22" s="364">
        <f t="shared" si="6"/>
        <v>1</v>
      </c>
      <c r="Q22" s="365" t="str">
        <f t="shared" si="2"/>
        <v/>
      </c>
      <c r="R22" s="365" t="str">
        <f t="shared" si="3"/>
        <v/>
      </c>
      <c r="S22" s="365" t="str">
        <f t="shared" si="4"/>
        <v/>
      </c>
    </row>
    <row r="23" spans="1:19">
      <c r="A23" s="37">
        <v>14</v>
      </c>
      <c r="B23" s="6"/>
      <c r="C23" s="6"/>
      <c r="D23" s="217"/>
      <c r="E23" s="216"/>
      <c r="F23" s="312"/>
      <c r="G23" s="77"/>
      <c r="H23" s="220"/>
      <c r="I23" s="220"/>
      <c r="J23" s="216"/>
      <c r="K23" s="25"/>
      <c r="L23" s="31"/>
      <c r="M23" s="365" t="str">
        <f t="shared" si="0"/>
        <v/>
      </c>
      <c r="N23" s="303"/>
      <c r="O23" s="349" t="b">
        <f t="shared" si="1"/>
        <v>0</v>
      </c>
      <c r="P23" s="364">
        <f t="shared" si="6"/>
        <v>1</v>
      </c>
      <c r="Q23" s="365" t="str">
        <f t="shared" si="2"/>
        <v/>
      </c>
      <c r="R23" s="365" t="str">
        <f t="shared" si="3"/>
        <v/>
      </c>
      <c r="S23" s="365" t="str">
        <f t="shared" si="4"/>
        <v/>
      </c>
    </row>
    <row r="24" spans="1:19">
      <c r="A24" s="37">
        <v>15</v>
      </c>
      <c r="B24" s="6"/>
      <c r="C24" s="6"/>
      <c r="D24" s="217"/>
      <c r="E24" s="216"/>
      <c r="F24" s="312"/>
      <c r="G24" s="77"/>
      <c r="H24" s="220"/>
      <c r="I24" s="220"/>
      <c r="J24" s="216"/>
      <c r="K24" s="25"/>
      <c r="L24" s="31"/>
      <c r="M24" s="365" t="str">
        <f t="shared" si="0"/>
        <v/>
      </c>
      <c r="N24" s="303"/>
      <c r="O24" s="349" t="b">
        <f t="shared" si="1"/>
        <v>0</v>
      </c>
      <c r="P24" s="364">
        <f t="shared" si="6"/>
        <v>1</v>
      </c>
      <c r="Q24" s="365" t="str">
        <f t="shared" si="2"/>
        <v/>
      </c>
      <c r="R24" s="365" t="str">
        <f t="shared" si="3"/>
        <v/>
      </c>
      <c r="S24" s="365" t="str">
        <f t="shared" si="4"/>
        <v/>
      </c>
    </row>
    <row r="25" spans="1:19">
      <c r="A25" s="37">
        <v>16</v>
      </c>
      <c r="B25" s="6"/>
      <c r="C25" s="6"/>
      <c r="D25" s="217"/>
      <c r="E25" s="216"/>
      <c r="F25" s="312"/>
      <c r="G25" s="77"/>
      <c r="H25" s="220"/>
      <c r="I25" s="220"/>
      <c r="J25" s="216"/>
      <c r="K25" s="25"/>
      <c r="L25" s="31"/>
      <c r="M25" s="365" t="str">
        <f t="shared" si="0"/>
        <v/>
      </c>
      <c r="N25" s="303"/>
      <c r="O25" s="349" t="b">
        <f t="shared" si="1"/>
        <v>0</v>
      </c>
      <c r="P25" s="364">
        <f t="shared" si="6"/>
        <v>1</v>
      </c>
      <c r="Q25" s="365" t="str">
        <f t="shared" si="2"/>
        <v/>
      </c>
      <c r="R25" s="365" t="str">
        <f t="shared" si="3"/>
        <v/>
      </c>
      <c r="S25" s="365" t="str">
        <f t="shared" si="4"/>
        <v/>
      </c>
    </row>
    <row r="26" spans="1:19">
      <c r="A26" s="37">
        <v>17</v>
      </c>
      <c r="B26" s="6"/>
      <c r="C26" s="6"/>
      <c r="D26" s="217"/>
      <c r="E26" s="216"/>
      <c r="F26" s="312"/>
      <c r="G26" s="77"/>
      <c r="H26" s="220"/>
      <c r="I26" s="220"/>
      <c r="J26" s="216"/>
      <c r="K26" s="25"/>
      <c r="L26" s="31"/>
      <c r="M26" s="365" t="str">
        <f t="shared" si="0"/>
        <v/>
      </c>
      <c r="N26" s="303"/>
      <c r="O26" s="349" t="b">
        <f t="shared" si="1"/>
        <v>0</v>
      </c>
      <c r="P26" s="364">
        <f t="shared" si="6"/>
        <v>1</v>
      </c>
      <c r="Q26" s="365" t="str">
        <f t="shared" si="2"/>
        <v/>
      </c>
      <c r="R26" s="365" t="str">
        <f t="shared" si="3"/>
        <v/>
      </c>
      <c r="S26" s="365" t="str">
        <f t="shared" si="4"/>
        <v/>
      </c>
    </row>
    <row r="27" spans="1:19">
      <c r="A27" s="37">
        <v>18</v>
      </c>
      <c r="B27" s="6"/>
      <c r="C27" s="6"/>
      <c r="D27" s="217"/>
      <c r="E27" s="216"/>
      <c r="F27" s="312"/>
      <c r="G27" s="77"/>
      <c r="H27" s="220"/>
      <c r="I27" s="220"/>
      <c r="J27" s="216"/>
      <c r="K27" s="25"/>
      <c r="L27" s="31"/>
      <c r="M27" s="365" t="str">
        <f t="shared" si="0"/>
        <v/>
      </c>
      <c r="N27" s="303"/>
      <c r="O27" s="349" t="b">
        <f t="shared" si="1"/>
        <v>0</v>
      </c>
      <c r="P27" s="364">
        <f t="shared" si="6"/>
        <v>1</v>
      </c>
      <c r="Q27" s="365" t="str">
        <f t="shared" si="2"/>
        <v/>
      </c>
      <c r="R27" s="365" t="str">
        <f t="shared" si="3"/>
        <v/>
      </c>
      <c r="S27" s="365" t="str">
        <f t="shared" si="4"/>
        <v/>
      </c>
    </row>
    <row r="28" spans="1:19">
      <c r="A28" s="37">
        <v>19</v>
      </c>
      <c r="B28" s="6"/>
      <c r="C28" s="6"/>
      <c r="D28" s="217"/>
      <c r="E28" s="216"/>
      <c r="F28" s="312"/>
      <c r="G28" s="77"/>
      <c r="H28" s="220"/>
      <c r="I28" s="220"/>
      <c r="J28" s="216"/>
      <c r="K28" s="25"/>
      <c r="L28" s="31"/>
      <c r="M28" s="365" t="str">
        <f t="shared" si="0"/>
        <v/>
      </c>
      <c r="N28" s="303"/>
      <c r="O28" s="349" t="b">
        <f t="shared" si="1"/>
        <v>0</v>
      </c>
      <c r="P28" s="364">
        <f t="shared" si="6"/>
        <v>1</v>
      </c>
      <c r="Q28" s="365" t="str">
        <f t="shared" si="2"/>
        <v/>
      </c>
      <c r="R28" s="365" t="str">
        <f t="shared" si="3"/>
        <v/>
      </c>
      <c r="S28" s="365" t="str">
        <f t="shared" si="4"/>
        <v/>
      </c>
    </row>
    <row r="29" spans="1:19">
      <c r="A29" s="37">
        <v>20</v>
      </c>
      <c r="B29" s="6"/>
      <c r="C29" s="6"/>
      <c r="D29" s="217"/>
      <c r="E29" s="216"/>
      <c r="F29" s="312"/>
      <c r="G29" s="77"/>
      <c r="H29" s="220"/>
      <c r="I29" s="220"/>
      <c r="J29" s="216"/>
      <c r="K29" s="25"/>
      <c r="L29" s="31"/>
      <c r="M29" s="365" t="str">
        <f t="shared" si="0"/>
        <v/>
      </c>
      <c r="N29" s="303"/>
      <c r="O29" s="349" t="b">
        <f t="shared" si="1"/>
        <v>0</v>
      </c>
      <c r="P29" s="364">
        <f t="shared" si="6"/>
        <v>1</v>
      </c>
      <c r="Q29" s="365" t="str">
        <f t="shared" si="2"/>
        <v/>
      </c>
      <c r="R29" s="365" t="str">
        <f t="shared" si="3"/>
        <v/>
      </c>
      <c r="S29" s="365" t="str">
        <f t="shared" si="4"/>
        <v/>
      </c>
    </row>
    <row r="30" spans="1:19">
      <c r="A30" s="37">
        <v>21</v>
      </c>
      <c r="B30" s="6"/>
      <c r="C30" s="6"/>
      <c r="D30" s="217"/>
      <c r="E30" s="216"/>
      <c r="F30" s="312"/>
      <c r="G30" s="77"/>
      <c r="H30" s="220"/>
      <c r="I30" s="220"/>
      <c r="J30" s="216"/>
      <c r="K30" s="25"/>
      <c r="L30" s="31"/>
      <c r="M30" s="365" t="str">
        <f t="shared" si="0"/>
        <v/>
      </c>
      <c r="N30" s="303"/>
      <c r="O30" s="349" t="b">
        <f t="shared" si="1"/>
        <v>0</v>
      </c>
      <c r="P30" s="364">
        <f t="shared" si="6"/>
        <v>1</v>
      </c>
      <c r="Q30" s="365" t="str">
        <f t="shared" si="2"/>
        <v/>
      </c>
      <c r="R30" s="365" t="str">
        <f t="shared" si="3"/>
        <v/>
      </c>
      <c r="S30" s="365" t="str">
        <f t="shared" si="4"/>
        <v/>
      </c>
    </row>
    <row r="31" spans="1:19">
      <c r="A31" s="37">
        <v>22</v>
      </c>
      <c r="B31" s="6"/>
      <c r="C31" s="6"/>
      <c r="D31" s="217"/>
      <c r="E31" s="216"/>
      <c r="F31" s="312"/>
      <c r="G31" s="77"/>
      <c r="H31" s="220"/>
      <c r="I31" s="220"/>
      <c r="J31" s="216"/>
      <c r="K31" s="25"/>
      <c r="L31" s="31"/>
      <c r="M31" s="365" t="str">
        <f t="shared" si="0"/>
        <v/>
      </c>
      <c r="N31" s="303"/>
      <c r="O31" s="349" t="b">
        <f t="shared" si="1"/>
        <v>0</v>
      </c>
      <c r="P31" s="364">
        <f t="shared" si="6"/>
        <v>1</v>
      </c>
      <c r="Q31" s="365" t="str">
        <f t="shared" si="2"/>
        <v/>
      </c>
      <c r="R31" s="365" t="str">
        <f t="shared" si="3"/>
        <v/>
      </c>
      <c r="S31" s="365" t="str">
        <f t="shared" si="4"/>
        <v/>
      </c>
    </row>
    <row r="32" spans="1:19">
      <c r="A32" s="37">
        <v>23</v>
      </c>
      <c r="B32" s="6"/>
      <c r="C32" s="6"/>
      <c r="D32" s="217"/>
      <c r="E32" s="216"/>
      <c r="F32" s="312"/>
      <c r="G32" s="77"/>
      <c r="H32" s="220"/>
      <c r="I32" s="220"/>
      <c r="J32" s="216"/>
      <c r="K32" s="25"/>
      <c r="L32" s="31"/>
      <c r="M32" s="365" t="str">
        <f t="shared" si="0"/>
        <v/>
      </c>
      <c r="N32" s="303"/>
      <c r="O32" s="349" t="b">
        <f t="shared" si="1"/>
        <v>0</v>
      </c>
      <c r="P32" s="364">
        <f t="shared" si="6"/>
        <v>1</v>
      </c>
      <c r="Q32" s="365" t="str">
        <f t="shared" si="2"/>
        <v/>
      </c>
      <c r="R32" s="365" t="str">
        <f t="shared" si="3"/>
        <v/>
      </c>
      <c r="S32" s="365" t="str">
        <f t="shared" si="4"/>
        <v/>
      </c>
    </row>
    <row r="33" spans="1:19">
      <c r="A33" s="37">
        <v>24</v>
      </c>
      <c r="B33" s="6"/>
      <c r="C33" s="6"/>
      <c r="D33" s="217"/>
      <c r="E33" s="216"/>
      <c r="F33" s="312"/>
      <c r="G33" s="77"/>
      <c r="H33" s="220"/>
      <c r="I33" s="220"/>
      <c r="J33" s="216"/>
      <c r="K33" s="25"/>
      <c r="L33" s="31"/>
      <c r="M33" s="365" t="str">
        <f t="shared" si="0"/>
        <v/>
      </c>
      <c r="N33" s="303"/>
      <c r="O33" s="349" t="b">
        <f t="shared" si="1"/>
        <v>0</v>
      </c>
      <c r="P33" s="364">
        <f t="shared" si="6"/>
        <v>1</v>
      </c>
      <c r="Q33" s="365" t="str">
        <f t="shared" si="2"/>
        <v/>
      </c>
      <c r="R33" s="365" t="str">
        <f t="shared" si="3"/>
        <v/>
      </c>
      <c r="S33" s="365" t="str">
        <f t="shared" si="4"/>
        <v/>
      </c>
    </row>
    <row r="34" spans="1:19">
      <c r="A34" s="37">
        <v>25</v>
      </c>
      <c r="B34" s="6"/>
      <c r="C34" s="6"/>
      <c r="D34" s="217"/>
      <c r="E34" s="216"/>
      <c r="F34" s="312"/>
      <c r="G34" s="77"/>
      <c r="H34" s="220"/>
      <c r="I34" s="220"/>
      <c r="J34" s="216"/>
      <c r="K34" s="25"/>
      <c r="L34" s="31"/>
      <c r="M34" s="365" t="str">
        <f t="shared" si="0"/>
        <v/>
      </c>
      <c r="N34" s="303"/>
      <c r="O34" s="349" t="b">
        <f t="shared" si="1"/>
        <v>0</v>
      </c>
      <c r="P34" s="364">
        <f t="shared" si="6"/>
        <v>1</v>
      </c>
      <c r="Q34" s="365" t="str">
        <f t="shared" si="2"/>
        <v/>
      </c>
      <c r="R34" s="365" t="str">
        <f t="shared" si="3"/>
        <v/>
      </c>
      <c r="S34" s="365" t="str">
        <f t="shared" si="4"/>
        <v/>
      </c>
    </row>
    <row r="35" spans="1:19">
      <c r="A35" s="37">
        <v>26</v>
      </c>
      <c r="B35" s="6"/>
      <c r="C35" s="6"/>
      <c r="D35" s="217"/>
      <c r="E35" s="216"/>
      <c r="F35" s="312"/>
      <c r="G35" s="77"/>
      <c r="H35" s="220"/>
      <c r="I35" s="220"/>
      <c r="J35" s="216"/>
      <c r="K35" s="25"/>
      <c r="L35" s="31"/>
      <c r="M35" s="365" t="str">
        <f t="shared" si="0"/>
        <v/>
      </c>
      <c r="N35" s="303"/>
      <c r="O35" s="349" t="b">
        <f t="shared" si="1"/>
        <v>0</v>
      </c>
      <c r="P35" s="364">
        <f t="shared" si="6"/>
        <v>1</v>
      </c>
      <c r="Q35" s="365" t="str">
        <f t="shared" si="2"/>
        <v/>
      </c>
      <c r="R35" s="365" t="str">
        <f t="shared" si="3"/>
        <v/>
      </c>
      <c r="S35" s="365" t="str">
        <f t="shared" si="4"/>
        <v/>
      </c>
    </row>
    <row r="36" spans="1:19">
      <c r="A36" s="37">
        <v>27</v>
      </c>
      <c r="B36" s="6"/>
      <c r="C36" s="6"/>
      <c r="D36" s="217"/>
      <c r="E36" s="216"/>
      <c r="F36" s="312"/>
      <c r="G36" s="77"/>
      <c r="H36" s="220"/>
      <c r="I36" s="220"/>
      <c r="J36" s="216"/>
      <c r="K36" s="25"/>
      <c r="L36" s="31"/>
      <c r="M36" s="365" t="str">
        <f t="shared" si="0"/>
        <v/>
      </c>
      <c r="N36" s="303"/>
      <c r="O36" s="349" t="b">
        <f t="shared" si="1"/>
        <v>0</v>
      </c>
      <c r="P36" s="364">
        <f t="shared" si="6"/>
        <v>1</v>
      </c>
      <c r="Q36" s="365" t="str">
        <f t="shared" si="2"/>
        <v/>
      </c>
      <c r="R36" s="365" t="str">
        <f t="shared" si="3"/>
        <v/>
      </c>
      <c r="S36" s="365" t="str">
        <f t="shared" si="4"/>
        <v/>
      </c>
    </row>
    <row r="37" spans="1:19">
      <c r="A37" s="37">
        <v>28</v>
      </c>
      <c r="B37" s="6"/>
      <c r="C37" s="6"/>
      <c r="D37" s="217"/>
      <c r="E37" s="216"/>
      <c r="F37" s="312"/>
      <c r="G37" s="77"/>
      <c r="H37" s="220"/>
      <c r="I37" s="220"/>
      <c r="J37" s="216"/>
      <c r="K37" s="25"/>
      <c r="L37" s="31"/>
      <c r="M37" s="365" t="str">
        <f t="shared" si="0"/>
        <v/>
      </c>
      <c r="N37" s="303"/>
      <c r="O37" s="349" t="b">
        <f t="shared" si="1"/>
        <v>0</v>
      </c>
      <c r="P37" s="364">
        <f t="shared" si="6"/>
        <v>1</v>
      </c>
      <c r="Q37" s="365" t="str">
        <f t="shared" si="2"/>
        <v/>
      </c>
      <c r="R37" s="365" t="str">
        <f t="shared" si="3"/>
        <v/>
      </c>
      <c r="S37" s="365" t="str">
        <f t="shared" si="4"/>
        <v/>
      </c>
    </row>
    <row r="38" spans="1:19">
      <c r="A38" s="37">
        <v>29</v>
      </c>
      <c r="B38" s="6"/>
      <c r="C38" s="6"/>
      <c r="D38" s="217"/>
      <c r="E38" s="216"/>
      <c r="F38" s="312"/>
      <c r="G38" s="77"/>
      <c r="H38" s="220"/>
      <c r="I38" s="220"/>
      <c r="J38" s="216"/>
      <c r="K38" s="23"/>
      <c r="L38" s="31"/>
      <c r="M38" s="365" t="str">
        <f t="shared" si="0"/>
        <v/>
      </c>
      <c r="N38" s="303"/>
      <c r="O38" s="349" t="b">
        <f t="shared" si="1"/>
        <v>0</v>
      </c>
      <c r="P38" s="364">
        <f t="shared" si="6"/>
        <v>1</v>
      </c>
      <c r="Q38" s="365" t="str">
        <f t="shared" si="2"/>
        <v/>
      </c>
      <c r="R38" s="365" t="str">
        <f t="shared" si="3"/>
        <v/>
      </c>
      <c r="S38" s="365" t="str">
        <f t="shared" si="4"/>
        <v/>
      </c>
    </row>
    <row r="39" spans="1:19">
      <c r="A39" s="37">
        <v>30</v>
      </c>
      <c r="B39" s="6"/>
      <c r="C39" s="6"/>
      <c r="D39" s="217"/>
      <c r="E39" s="216"/>
      <c r="F39" s="312"/>
      <c r="G39" s="77"/>
      <c r="H39" s="220"/>
      <c r="I39" s="220"/>
      <c r="J39" s="216"/>
      <c r="K39" s="25"/>
      <c r="L39" s="31"/>
      <c r="M39" s="365" t="str">
        <f t="shared" si="0"/>
        <v/>
      </c>
      <c r="N39" s="303"/>
      <c r="O39" s="349" t="b">
        <f t="shared" si="1"/>
        <v>0</v>
      </c>
      <c r="P39" s="364">
        <f t="shared" si="6"/>
        <v>1</v>
      </c>
      <c r="Q39" s="365" t="str">
        <f t="shared" si="2"/>
        <v/>
      </c>
      <c r="R39" s="365" t="str">
        <f t="shared" si="3"/>
        <v/>
      </c>
      <c r="S39" s="365" t="str">
        <f t="shared" si="4"/>
        <v/>
      </c>
    </row>
    <row r="40" spans="1:19">
      <c r="A40" s="37">
        <v>31</v>
      </c>
      <c r="B40" s="6"/>
      <c r="C40" s="6"/>
      <c r="D40" s="217"/>
      <c r="E40" s="216"/>
      <c r="F40" s="312"/>
      <c r="G40" s="77"/>
      <c r="H40" s="220"/>
      <c r="I40" s="220"/>
      <c r="J40" s="216"/>
      <c r="K40" s="25"/>
      <c r="L40" s="31"/>
      <c r="M40" s="365" t="str">
        <f t="shared" si="0"/>
        <v/>
      </c>
      <c r="N40" s="303"/>
      <c r="O40" s="349" t="b">
        <f t="shared" si="1"/>
        <v>0</v>
      </c>
      <c r="P40" s="364">
        <f t="shared" si="6"/>
        <v>1</v>
      </c>
      <c r="Q40" s="365" t="str">
        <f t="shared" si="2"/>
        <v/>
      </c>
      <c r="R40" s="365" t="str">
        <f t="shared" si="3"/>
        <v/>
      </c>
      <c r="S40" s="365" t="str">
        <f t="shared" si="4"/>
        <v/>
      </c>
    </row>
    <row r="41" spans="1:19">
      <c r="A41" s="37">
        <v>32</v>
      </c>
      <c r="B41" s="6"/>
      <c r="C41" s="6"/>
      <c r="D41" s="217"/>
      <c r="E41" s="216"/>
      <c r="F41" s="312"/>
      <c r="G41" s="77"/>
      <c r="H41" s="220"/>
      <c r="I41" s="220"/>
      <c r="J41" s="216"/>
      <c r="K41" s="25"/>
      <c r="L41" s="31"/>
      <c r="M41" s="365" t="str">
        <f t="shared" si="0"/>
        <v/>
      </c>
      <c r="N41" s="303"/>
      <c r="O41" s="349" t="b">
        <f t="shared" si="1"/>
        <v>0</v>
      </c>
      <c r="P41" s="364">
        <f t="shared" si="6"/>
        <v>1</v>
      </c>
      <c r="Q41" s="365" t="str">
        <f t="shared" si="2"/>
        <v/>
      </c>
      <c r="R41" s="365" t="str">
        <f t="shared" si="3"/>
        <v/>
      </c>
      <c r="S41" s="365" t="str">
        <f t="shared" si="4"/>
        <v/>
      </c>
    </row>
    <row r="42" spans="1:19">
      <c r="A42" s="37">
        <v>33</v>
      </c>
      <c r="B42" s="6"/>
      <c r="C42" s="6"/>
      <c r="D42" s="217"/>
      <c r="E42" s="216"/>
      <c r="F42" s="312"/>
      <c r="G42" s="77"/>
      <c r="H42" s="220"/>
      <c r="I42" s="220"/>
      <c r="J42" s="216"/>
      <c r="K42" s="25"/>
      <c r="L42" s="31"/>
      <c r="M42" s="365" t="str">
        <f t="shared" si="0"/>
        <v/>
      </c>
      <c r="N42" s="303"/>
      <c r="O42" s="349" t="b">
        <f t="shared" si="1"/>
        <v>0</v>
      </c>
      <c r="P42" s="364">
        <f t="shared" si="6"/>
        <v>1</v>
      </c>
      <c r="Q42" s="365" t="str">
        <f t="shared" si="2"/>
        <v/>
      </c>
      <c r="R42" s="365" t="str">
        <f t="shared" si="3"/>
        <v/>
      </c>
      <c r="S42" s="365" t="str">
        <f t="shared" si="4"/>
        <v/>
      </c>
    </row>
    <row r="43" spans="1:19">
      <c r="A43" s="37">
        <v>34</v>
      </c>
      <c r="B43" s="6"/>
      <c r="C43" s="6"/>
      <c r="D43" s="217"/>
      <c r="E43" s="216"/>
      <c r="F43" s="312"/>
      <c r="G43" s="77"/>
      <c r="H43" s="220"/>
      <c r="I43" s="220"/>
      <c r="J43" s="216"/>
      <c r="K43" s="25"/>
      <c r="L43" s="31"/>
      <c r="M43" s="365" t="str">
        <f t="shared" si="0"/>
        <v/>
      </c>
      <c r="N43" s="303"/>
      <c r="O43" s="349" t="b">
        <f t="shared" si="1"/>
        <v>0</v>
      </c>
      <c r="P43" s="364">
        <f t="shared" ref="P43:P74" si="7">LEN(B43)-LEN(SUBSTITUTE(B43,",",""))+1</f>
        <v>1</v>
      </c>
      <c r="Q43" s="365" t="str">
        <f t="shared" si="2"/>
        <v/>
      </c>
      <c r="R43" s="365" t="str">
        <f t="shared" si="3"/>
        <v/>
      </c>
      <c r="S43" s="365" t="str">
        <f t="shared" si="4"/>
        <v/>
      </c>
    </row>
    <row r="44" spans="1:19">
      <c r="A44" s="37">
        <v>35</v>
      </c>
      <c r="B44" s="6"/>
      <c r="C44" s="6"/>
      <c r="D44" s="217"/>
      <c r="E44" s="216"/>
      <c r="F44" s="312"/>
      <c r="G44" s="77"/>
      <c r="H44" s="220"/>
      <c r="I44" s="220"/>
      <c r="J44" s="216"/>
      <c r="K44" s="25"/>
      <c r="L44" s="31"/>
      <c r="M44" s="365" t="str">
        <f t="shared" si="0"/>
        <v/>
      </c>
      <c r="N44" s="303"/>
      <c r="O44" s="349" t="b">
        <f t="shared" si="1"/>
        <v>0</v>
      </c>
      <c r="P44" s="364">
        <f t="shared" si="7"/>
        <v>1</v>
      </c>
      <c r="Q44" s="365" t="str">
        <f t="shared" si="2"/>
        <v/>
      </c>
      <c r="R44" s="365" t="str">
        <f t="shared" si="3"/>
        <v/>
      </c>
      <c r="S44" s="365" t="str">
        <f t="shared" si="4"/>
        <v/>
      </c>
    </row>
    <row r="45" spans="1:19">
      <c r="A45" s="37">
        <v>36</v>
      </c>
      <c r="B45" s="6"/>
      <c r="C45" s="6"/>
      <c r="D45" s="217"/>
      <c r="E45" s="216"/>
      <c r="F45" s="312"/>
      <c r="G45" s="77"/>
      <c r="H45" s="220"/>
      <c r="I45" s="220"/>
      <c r="J45" s="216"/>
      <c r="K45" s="25"/>
      <c r="L45" s="31"/>
      <c r="M45" s="365" t="str">
        <f t="shared" si="0"/>
        <v/>
      </c>
      <c r="N45" s="303"/>
      <c r="O45" s="349" t="b">
        <f t="shared" si="1"/>
        <v>0</v>
      </c>
      <c r="P45" s="364">
        <f t="shared" si="7"/>
        <v>1</v>
      </c>
      <c r="Q45" s="365" t="str">
        <f t="shared" si="2"/>
        <v/>
      </c>
      <c r="R45" s="365" t="str">
        <f t="shared" si="3"/>
        <v/>
      </c>
      <c r="S45" s="365" t="str">
        <f t="shared" si="4"/>
        <v/>
      </c>
    </row>
    <row r="46" spans="1:19">
      <c r="A46" s="37">
        <v>37</v>
      </c>
      <c r="B46" s="6"/>
      <c r="C46" s="6"/>
      <c r="D46" s="217"/>
      <c r="E46" s="216"/>
      <c r="F46" s="312"/>
      <c r="G46" s="77"/>
      <c r="H46" s="220"/>
      <c r="I46" s="220"/>
      <c r="J46" s="216"/>
      <c r="K46" s="25"/>
      <c r="L46" s="31"/>
      <c r="M46" s="365" t="str">
        <f t="shared" si="0"/>
        <v/>
      </c>
      <c r="N46" s="303"/>
      <c r="O46" s="349" t="b">
        <f t="shared" si="1"/>
        <v>0</v>
      </c>
      <c r="P46" s="364">
        <f t="shared" si="7"/>
        <v>1</v>
      </c>
      <c r="Q46" s="365" t="str">
        <f t="shared" si="2"/>
        <v/>
      </c>
      <c r="R46" s="365" t="str">
        <f t="shared" si="3"/>
        <v/>
      </c>
      <c r="S46" s="365" t="str">
        <f t="shared" si="4"/>
        <v/>
      </c>
    </row>
    <row r="47" spans="1:19">
      <c r="A47" s="37">
        <v>38</v>
      </c>
      <c r="B47" s="6"/>
      <c r="C47" s="6"/>
      <c r="D47" s="217"/>
      <c r="E47" s="216"/>
      <c r="F47" s="312"/>
      <c r="G47" s="77"/>
      <c r="H47" s="220"/>
      <c r="I47" s="220"/>
      <c r="J47" s="216"/>
      <c r="K47" s="25"/>
      <c r="L47" s="31"/>
      <c r="M47" s="365" t="str">
        <f t="shared" si="0"/>
        <v/>
      </c>
      <c r="N47" s="303"/>
      <c r="O47" s="349" t="b">
        <f t="shared" si="1"/>
        <v>0</v>
      </c>
      <c r="P47" s="364">
        <f t="shared" si="7"/>
        <v>1</v>
      </c>
      <c r="Q47" s="365" t="str">
        <f t="shared" si="2"/>
        <v/>
      </c>
      <c r="R47" s="365" t="str">
        <f t="shared" si="3"/>
        <v/>
      </c>
      <c r="S47" s="365" t="str">
        <f t="shared" si="4"/>
        <v/>
      </c>
    </row>
    <row r="48" spans="1:19">
      <c r="A48" s="37">
        <v>39</v>
      </c>
      <c r="B48" s="6"/>
      <c r="C48" s="6"/>
      <c r="D48" s="217"/>
      <c r="E48" s="216"/>
      <c r="F48" s="312"/>
      <c r="G48" s="77"/>
      <c r="H48" s="220"/>
      <c r="I48" s="220"/>
      <c r="J48" s="216"/>
      <c r="K48" s="25"/>
      <c r="L48" s="31"/>
      <c r="M48" s="365" t="str">
        <f t="shared" si="0"/>
        <v/>
      </c>
      <c r="N48" s="303"/>
      <c r="O48" s="349" t="b">
        <f t="shared" si="1"/>
        <v>0</v>
      </c>
      <c r="P48" s="364">
        <f t="shared" si="7"/>
        <v>1</v>
      </c>
      <c r="Q48" s="365" t="str">
        <f t="shared" si="2"/>
        <v/>
      </c>
      <c r="R48" s="365" t="str">
        <f t="shared" si="3"/>
        <v/>
      </c>
      <c r="S48" s="365" t="str">
        <f t="shared" si="4"/>
        <v/>
      </c>
    </row>
    <row r="49" spans="1:19">
      <c r="A49" s="37">
        <v>40</v>
      </c>
      <c r="B49" s="6"/>
      <c r="C49" s="6"/>
      <c r="D49" s="217"/>
      <c r="E49" s="216"/>
      <c r="F49" s="312"/>
      <c r="G49" s="77"/>
      <c r="H49" s="220"/>
      <c r="I49" s="220"/>
      <c r="J49" s="216"/>
      <c r="K49" s="25"/>
      <c r="L49" s="31"/>
      <c r="M49" s="365" t="str">
        <f t="shared" si="0"/>
        <v/>
      </c>
      <c r="N49" s="303"/>
      <c r="O49" s="349" t="b">
        <f t="shared" si="1"/>
        <v>0</v>
      </c>
      <c r="P49" s="364">
        <f t="shared" si="7"/>
        <v>1</v>
      </c>
      <c r="Q49" s="365" t="str">
        <f t="shared" si="2"/>
        <v/>
      </c>
      <c r="R49" s="365" t="str">
        <f t="shared" si="3"/>
        <v/>
      </c>
      <c r="S49" s="365" t="str">
        <f t="shared" si="4"/>
        <v/>
      </c>
    </row>
    <row r="50" spans="1:19">
      <c r="A50" s="37">
        <v>41</v>
      </c>
      <c r="B50" s="6"/>
      <c r="C50" s="6"/>
      <c r="D50" s="217"/>
      <c r="E50" s="216"/>
      <c r="F50" s="312"/>
      <c r="G50" s="77"/>
      <c r="H50" s="220"/>
      <c r="I50" s="220"/>
      <c r="J50" s="216"/>
      <c r="K50" s="25"/>
      <c r="L50" s="31"/>
      <c r="M50" s="365" t="str">
        <f t="shared" si="0"/>
        <v/>
      </c>
      <c r="N50" s="303"/>
      <c r="O50" s="349" t="b">
        <f t="shared" si="1"/>
        <v>0</v>
      </c>
      <c r="P50" s="364">
        <f t="shared" si="7"/>
        <v>1</v>
      </c>
      <c r="Q50" s="365" t="str">
        <f t="shared" si="2"/>
        <v/>
      </c>
      <c r="R50" s="365" t="str">
        <f t="shared" si="3"/>
        <v/>
      </c>
      <c r="S50" s="365" t="str">
        <f t="shared" si="4"/>
        <v/>
      </c>
    </row>
    <row r="51" spans="1:19">
      <c r="A51" s="37">
        <v>42</v>
      </c>
      <c r="B51" s="6"/>
      <c r="C51" s="6"/>
      <c r="D51" s="217"/>
      <c r="E51" s="216"/>
      <c r="F51" s="312"/>
      <c r="G51" s="77"/>
      <c r="H51" s="220"/>
      <c r="I51" s="220"/>
      <c r="J51" s="216"/>
      <c r="K51" s="25"/>
      <c r="L51" s="31"/>
      <c r="M51" s="365" t="str">
        <f t="shared" si="0"/>
        <v/>
      </c>
      <c r="N51" s="303"/>
      <c r="O51" s="349" t="b">
        <f t="shared" si="1"/>
        <v>0</v>
      </c>
      <c r="P51" s="364">
        <f t="shared" si="7"/>
        <v>1</v>
      </c>
      <c r="Q51" s="365" t="str">
        <f t="shared" si="2"/>
        <v/>
      </c>
      <c r="R51" s="365" t="str">
        <f t="shared" si="3"/>
        <v/>
      </c>
      <c r="S51" s="365" t="str">
        <f t="shared" si="4"/>
        <v/>
      </c>
    </row>
    <row r="52" spans="1:19">
      <c r="A52" s="37">
        <v>43</v>
      </c>
      <c r="B52" s="6"/>
      <c r="C52" s="6"/>
      <c r="D52" s="217"/>
      <c r="E52" s="216"/>
      <c r="F52" s="312"/>
      <c r="G52" s="77"/>
      <c r="H52" s="220"/>
      <c r="I52" s="220"/>
      <c r="J52" s="216"/>
      <c r="K52" s="25"/>
      <c r="L52" s="31"/>
      <c r="M52" s="365" t="str">
        <f t="shared" si="0"/>
        <v/>
      </c>
      <c r="N52" s="303"/>
      <c r="O52" s="349" t="b">
        <f t="shared" si="1"/>
        <v>0</v>
      </c>
      <c r="P52" s="364">
        <f t="shared" si="7"/>
        <v>1</v>
      </c>
      <c r="Q52" s="365" t="str">
        <f t="shared" si="2"/>
        <v/>
      </c>
      <c r="R52" s="365" t="str">
        <f t="shared" si="3"/>
        <v/>
      </c>
      <c r="S52" s="365" t="str">
        <f t="shared" si="4"/>
        <v/>
      </c>
    </row>
    <row r="53" spans="1:19">
      <c r="A53" s="37">
        <v>44</v>
      </c>
      <c r="B53" s="6"/>
      <c r="C53" s="6"/>
      <c r="D53" s="217"/>
      <c r="E53" s="216"/>
      <c r="F53" s="312"/>
      <c r="G53" s="77"/>
      <c r="H53" s="220"/>
      <c r="I53" s="220"/>
      <c r="J53" s="216"/>
      <c r="K53" s="25"/>
      <c r="L53" s="31"/>
      <c r="M53" s="365" t="str">
        <f t="shared" si="0"/>
        <v/>
      </c>
      <c r="N53" s="303"/>
      <c r="O53" s="349" t="b">
        <f t="shared" si="1"/>
        <v>0</v>
      </c>
      <c r="P53" s="364">
        <f t="shared" si="7"/>
        <v>1</v>
      </c>
      <c r="Q53" s="365" t="str">
        <f t="shared" si="2"/>
        <v/>
      </c>
      <c r="R53" s="365" t="str">
        <f t="shared" si="3"/>
        <v/>
      </c>
      <c r="S53" s="365" t="str">
        <f t="shared" si="4"/>
        <v/>
      </c>
    </row>
    <row r="54" spans="1:19">
      <c r="A54" s="37">
        <v>45</v>
      </c>
      <c r="B54" s="6"/>
      <c r="C54" s="6"/>
      <c r="D54" s="217"/>
      <c r="E54" s="216"/>
      <c r="F54" s="312"/>
      <c r="G54" s="77"/>
      <c r="H54" s="220"/>
      <c r="I54" s="220"/>
      <c r="J54" s="216"/>
      <c r="K54" s="25"/>
      <c r="L54" s="31"/>
      <c r="M54" s="365" t="str">
        <f t="shared" si="0"/>
        <v/>
      </c>
      <c r="N54" s="303"/>
      <c r="O54" s="349" t="b">
        <f t="shared" si="1"/>
        <v>0</v>
      </c>
      <c r="P54" s="364">
        <f t="shared" si="7"/>
        <v>1</v>
      </c>
      <c r="Q54" s="365" t="str">
        <f t="shared" si="2"/>
        <v/>
      </c>
      <c r="R54" s="365" t="str">
        <f t="shared" si="3"/>
        <v/>
      </c>
      <c r="S54" s="365" t="str">
        <f t="shared" si="4"/>
        <v/>
      </c>
    </row>
    <row r="55" spans="1:19">
      <c r="A55" s="37">
        <v>46</v>
      </c>
      <c r="B55" s="6"/>
      <c r="C55" s="6"/>
      <c r="D55" s="217"/>
      <c r="E55" s="216"/>
      <c r="F55" s="312"/>
      <c r="G55" s="77"/>
      <c r="H55" s="220"/>
      <c r="I55" s="220"/>
      <c r="J55" s="216"/>
      <c r="K55" s="25"/>
      <c r="L55" s="31"/>
      <c r="M55" s="365" t="str">
        <f t="shared" si="0"/>
        <v/>
      </c>
      <c r="N55" s="303"/>
      <c r="O55" s="349" t="b">
        <f t="shared" si="1"/>
        <v>0</v>
      </c>
      <c r="P55" s="364">
        <f t="shared" si="7"/>
        <v>1</v>
      </c>
      <c r="Q55" s="365" t="str">
        <f t="shared" si="2"/>
        <v/>
      </c>
      <c r="R55" s="365" t="str">
        <f t="shared" si="3"/>
        <v/>
      </c>
      <c r="S55" s="365" t="str">
        <f t="shared" si="4"/>
        <v/>
      </c>
    </row>
    <row r="56" spans="1:19">
      <c r="A56" s="37">
        <v>47</v>
      </c>
      <c r="B56" s="6"/>
      <c r="C56" s="6"/>
      <c r="D56" s="217"/>
      <c r="E56" s="216"/>
      <c r="F56" s="312"/>
      <c r="G56" s="77"/>
      <c r="H56" s="220"/>
      <c r="I56" s="220"/>
      <c r="J56" s="216"/>
      <c r="K56" s="25"/>
      <c r="L56" s="31"/>
      <c r="M56" s="365" t="str">
        <f t="shared" si="0"/>
        <v/>
      </c>
      <c r="N56" s="303"/>
      <c r="O56" s="349" t="b">
        <f t="shared" si="1"/>
        <v>0</v>
      </c>
      <c r="P56" s="364">
        <f t="shared" si="7"/>
        <v>1</v>
      </c>
      <c r="Q56" s="365" t="str">
        <f t="shared" si="2"/>
        <v/>
      </c>
      <c r="R56" s="365" t="str">
        <f t="shared" si="3"/>
        <v/>
      </c>
      <c r="S56" s="365" t="str">
        <f t="shared" si="4"/>
        <v/>
      </c>
    </row>
    <row r="57" spans="1:19">
      <c r="A57" s="37">
        <v>48</v>
      </c>
      <c r="B57" s="6"/>
      <c r="C57" s="6"/>
      <c r="D57" s="217"/>
      <c r="E57" s="216"/>
      <c r="F57" s="312"/>
      <c r="G57" s="77"/>
      <c r="H57" s="220"/>
      <c r="I57" s="220"/>
      <c r="J57" s="216"/>
      <c r="K57" s="25"/>
      <c r="L57" s="31"/>
      <c r="M57" s="365" t="str">
        <f t="shared" si="0"/>
        <v/>
      </c>
      <c r="N57" s="303"/>
      <c r="O57" s="349" t="b">
        <f t="shared" si="1"/>
        <v>0</v>
      </c>
      <c r="P57" s="364">
        <f t="shared" si="7"/>
        <v>1</v>
      </c>
      <c r="Q57" s="365" t="str">
        <f t="shared" si="2"/>
        <v/>
      </c>
      <c r="R57" s="365" t="str">
        <f t="shared" si="3"/>
        <v/>
      </c>
      <c r="S57" s="365" t="str">
        <f t="shared" si="4"/>
        <v/>
      </c>
    </row>
    <row r="58" spans="1:19">
      <c r="A58" s="37">
        <v>49</v>
      </c>
      <c r="B58" s="6"/>
      <c r="C58" s="6"/>
      <c r="D58" s="217"/>
      <c r="E58" s="216"/>
      <c r="F58" s="312"/>
      <c r="G58" s="77"/>
      <c r="H58" s="220"/>
      <c r="I58" s="220"/>
      <c r="J58" s="216"/>
      <c r="K58" s="25"/>
      <c r="L58" s="31"/>
      <c r="M58" s="365" t="str">
        <f t="shared" si="0"/>
        <v/>
      </c>
      <c r="N58" s="303"/>
      <c r="O58" s="349" t="b">
        <f t="shared" si="1"/>
        <v>0</v>
      </c>
      <c r="P58" s="364">
        <f t="shared" si="7"/>
        <v>1</v>
      </c>
      <c r="Q58" s="365" t="str">
        <f t="shared" si="2"/>
        <v/>
      </c>
      <c r="R58" s="365" t="str">
        <f t="shared" si="3"/>
        <v/>
      </c>
      <c r="S58" s="365" t="str">
        <f t="shared" si="4"/>
        <v/>
      </c>
    </row>
    <row r="59" spans="1:19">
      <c r="A59" s="37">
        <v>50</v>
      </c>
      <c r="B59" s="6"/>
      <c r="C59" s="6"/>
      <c r="D59" s="217"/>
      <c r="E59" s="216"/>
      <c r="F59" s="312"/>
      <c r="G59" s="77"/>
      <c r="H59" s="220"/>
      <c r="I59" s="220"/>
      <c r="J59" s="216"/>
      <c r="K59" s="25"/>
      <c r="L59" s="31"/>
      <c r="M59" s="365" t="str">
        <f t="shared" si="0"/>
        <v/>
      </c>
      <c r="N59" s="303"/>
      <c r="O59" s="349" t="b">
        <f t="shared" si="1"/>
        <v>0</v>
      </c>
      <c r="P59" s="364">
        <f t="shared" si="7"/>
        <v>1</v>
      </c>
      <c r="Q59" s="365" t="str">
        <f t="shared" si="2"/>
        <v/>
      </c>
      <c r="R59" s="365" t="str">
        <f t="shared" si="3"/>
        <v/>
      </c>
      <c r="S59" s="365" t="str">
        <f t="shared" si="4"/>
        <v/>
      </c>
    </row>
    <row r="60" spans="1:19">
      <c r="A60" s="37">
        <v>51</v>
      </c>
      <c r="B60" s="6"/>
      <c r="C60" s="6"/>
      <c r="D60" s="217"/>
      <c r="E60" s="216"/>
      <c r="F60" s="312"/>
      <c r="G60" s="77"/>
      <c r="H60" s="220"/>
      <c r="I60" s="220"/>
      <c r="J60" s="216"/>
      <c r="K60" s="25"/>
      <c r="L60" s="31"/>
      <c r="M60" s="365" t="str">
        <f t="shared" si="0"/>
        <v/>
      </c>
      <c r="N60" s="303"/>
      <c r="O60" s="349" t="b">
        <f t="shared" si="1"/>
        <v>0</v>
      </c>
      <c r="P60" s="364">
        <f t="shared" si="7"/>
        <v>1</v>
      </c>
      <c r="Q60" s="365" t="str">
        <f t="shared" si="2"/>
        <v/>
      </c>
      <c r="R60" s="365" t="str">
        <f t="shared" si="3"/>
        <v/>
      </c>
      <c r="S60" s="365" t="str">
        <f t="shared" si="4"/>
        <v/>
      </c>
    </row>
    <row r="61" spans="1:19">
      <c r="A61" s="37">
        <v>52</v>
      </c>
      <c r="B61" s="6"/>
      <c r="C61" s="6"/>
      <c r="D61" s="217"/>
      <c r="E61" s="216"/>
      <c r="F61" s="312"/>
      <c r="G61" s="77"/>
      <c r="H61" s="220"/>
      <c r="I61" s="220"/>
      <c r="J61" s="216"/>
      <c r="K61" s="25"/>
      <c r="L61" s="31"/>
      <c r="M61" s="365" t="str">
        <f t="shared" si="0"/>
        <v/>
      </c>
      <c r="N61" s="303"/>
      <c r="O61" s="349" t="b">
        <f t="shared" si="1"/>
        <v>0</v>
      </c>
      <c r="P61" s="364">
        <f t="shared" si="7"/>
        <v>1</v>
      </c>
      <c r="Q61" s="365" t="str">
        <f t="shared" si="2"/>
        <v/>
      </c>
      <c r="R61" s="365" t="str">
        <f t="shared" si="3"/>
        <v/>
      </c>
      <c r="S61" s="365" t="str">
        <f t="shared" si="4"/>
        <v/>
      </c>
    </row>
    <row r="62" spans="1:19">
      <c r="A62" s="37">
        <v>53</v>
      </c>
      <c r="B62" s="6"/>
      <c r="C62" s="6"/>
      <c r="D62" s="217"/>
      <c r="E62" s="216"/>
      <c r="F62" s="312"/>
      <c r="G62" s="77"/>
      <c r="H62" s="220"/>
      <c r="I62" s="220"/>
      <c r="J62" s="216"/>
      <c r="K62" s="25"/>
      <c r="L62" s="31"/>
      <c r="M62" s="365" t="str">
        <f t="shared" si="0"/>
        <v/>
      </c>
      <c r="N62" s="303"/>
      <c r="O62" s="349" t="b">
        <f t="shared" si="1"/>
        <v>0</v>
      </c>
      <c r="P62" s="364">
        <f t="shared" si="7"/>
        <v>1</v>
      </c>
      <c r="Q62" s="365" t="str">
        <f t="shared" si="2"/>
        <v/>
      </c>
      <c r="R62" s="365" t="str">
        <f t="shared" si="3"/>
        <v/>
      </c>
      <c r="S62" s="365" t="str">
        <f t="shared" si="4"/>
        <v/>
      </c>
    </row>
    <row r="63" spans="1:19">
      <c r="A63" s="37">
        <v>54</v>
      </c>
      <c r="B63" s="6"/>
      <c r="C63" s="6"/>
      <c r="D63" s="217"/>
      <c r="E63" s="216"/>
      <c r="F63" s="312"/>
      <c r="G63" s="77"/>
      <c r="H63" s="220"/>
      <c r="I63" s="220"/>
      <c r="J63" s="216"/>
      <c r="K63" s="25"/>
      <c r="L63" s="31"/>
      <c r="M63" s="365" t="str">
        <f t="shared" si="0"/>
        <v/>
      </c>
      <c r="N63" s="303"/>
      <c r="O63" s="349" t="b">
        <f t="shared" si="1"/>
        <v>0</v>
      </c>
      <c r="P63" s="364">
        <f t="shared" si="7"/>
        <v>1</v>
      </c>
      <c r="Q63" s="365" t="str">
        <f t="shared" si="2"/>
        <v/>
      </c>
      <c r="R63" s="365" t="str">
        <f t="shared" si="3"/>
        <v/>
      </c>
      <c r="S63" s="365" t="str">
        <f t="shared" si="4"/>
        <v/>
      </c>
    </row>
    <row r="64" spans="1:19">
      <c r="A64" s="37">
        <v>55</v>
      </c>
      <c r="B64" s="6"/>
      <c r="C64" s="6"/>
      <c r="D64" s="217"/>
      <c r="E64" s="216"/>
      <c r="F64" s="312"/>
      <c r="G64" s="77"/>
      <c r="H64" s="220"/>
      <c r="I64" s="220"/>
      <c r="J64" s="216"/>
      <c r="K64" s="25"/>
      <c r="L64" s="31"/>
      <c r="M64" s="365" t="str">
        <f t="shared" si="0"/>
        <v/>
      </c>
      <c r="N64" s="303"/>
      <c r="O64" s="349" t="b">
        <f t="shared" si="1"/>
        <v>0</v>
      </c>
      <c r="P64" s="364">
        <f t="shared" si="7"/>
        <v>1</v>
      </c>
      <c r="Q64" s="365" t="str">
        <f t="shared" si="2"/>
        <v/>
      </c>
      <c r="R64" s="365" t="str">
        <f t="shared" si="3"/>
        <v/>
      </c>
      <c r="S64" s="365" t="str">
        <f t="shared" si="4"/>
        <v/>
      </c>
    </row>
    <row r="65" spans="1:19">
      <c r="A65" s="37">
        <v>56</v>
      </c>
      <c r="B65" s="6"/>
      <c r="C65" s="6"/>
      <c r="D65" s="217"/>
      <c r="E65" s="216"/>
      <c r="F65" s="312"/>
      <c r="G65" s="77"/>
      <c r="H65" s="220"/>
      <c r="I65" s="220"/>
      <c r="J65" s="216"/>
      <c r="K65" s="25"/>
      <c r="L65" s="31"/>
      <c r="M65" s="365" t="str">
        <f t="shared" si="0"/>
        <v/>
      </c>
      <c r="N65" s="303"/>
      <c r="O65" s="349" t="b">
        <f t="shared" si="1"/>
        <v>0</v>
      </c>
      <c r="P65" s="364">
        <f t="shared" si="7"/>
        <v>1</v>
      </c>
      <c r="Q65" s="365" t="str">
        <f t="shared" si="2"/>
        <v/>
      </c>
      <c r="R65" s="365" t="str">
        <f t="shared" si="3"/>
        <v/>
      </c>
      <c r="S65" s="365" t="str">
        <f t="shared" si="4"/>
        <v/>
      </c>
    </row>
    <row r="66" spans="1:19">
      <c r="A66" s="37">
        <v>57</v>
      </c>
      <c r="B66" s="6"/>
      <c r="C66" s="6"/>
      <c r="D66" s="217"/>
      <c r="E66" s="216"/>
      <c r="F66" s="312"/>
      <c r="G66" s="77"/>
      <c r="H66" s="220"/>
      <c r="I66" s="220"/>
      <c r="J66" s="216"/>
      <c r="K66" s="25"/>
      <c r="L66" s="31"/>
      <c r="M66" s="365" t="str">
        <f t="shared" si="0"/>
        <v/>
      </c>
      <c r="N66" s="303"/>
      <c r="O66" s="349" t="b">
        <f t="shared" si="1"/>
        <v>0</v>
      </c>
      <c r="P66" s="364">
        <f t="shared" si="7"/>
        <v>1</v>
      </c>
      <c r="Q66" s="365" t="str">
        <f t="shared" si="2"/>
        <v/>
      </c>
      <c r="R66" s="365" t="str">
        <f t="shared" si="3"/>
        <v/>
      </c>
      <c r="S66" s="365" t="str">
        <f t="shared" si="4"/>
        <v/>
      </c>
    </row>
    <row r="67" spans="1:19">
      <c r="A67" s="37">
        <v>58</v>
      </c>
      <c r="B67" s="6"/>
      <c r="C67" s="6"/>
      <c r="D67" s="217"/>
      <c r="E67" s="216"/>
      <c r="F67" s="312"/>
      <c r="G67" s="77"/>
      <c r="H67" s="220"/>
      <c r="I67" s="220"/>
      <c r="J67" s="216"/>
      <c r="K67" s="25"/>
      <c r="L67" s="31"/>
      <c r="M67" s="365" t="str">
        <f t="shared" si="0"/>
        <v/>
      </c>
      <c r="N67" s="303"/>
      <c r="O67" s="349" t="b">
        <f t="shared" si="1"/>
        <v>0</v>
      </c>
      <c r="P67" s="364">
        <f t="shared" si="7"/>
        <v>1</v>
      </c>
      <c r="Q67" s="365" t="str">
        <f t="shared" si="2"/>
        <v/>
      </c>
      <c r="R67" s="365" t="str">
        <f t="shared" si="3"/>
        <v/>
      </c>
      <c r="S67" s="365" t="str">
        <f t="shared" si="4"/>
        <v/>
      </c>
    </row>
    <row r="68" spans="1:19">
      <c r="A68" s="37">
        <v>59</v>
      </c>
      <c r="B68" s="6"/>
      <c r="C68" s="6"/>
      <c r="D68" s="217"/>
      <c r="E68" s="216"/>
      <c r="F68" s="312"/>
      <c r="G68" s="77"/>
      <c r="H68" s="220"/>
      <c r="I68" s="220"/>
      <c r="J68" s="216"/>
      <c r="K68" s="25"/>
      <c r="L68" s="31"/>
      <c r="M68" s="365" t="str">
        <f t="shared" si="0"/>
        <v/>
      </c>
      <c r="N68" s="303"/>
      <c r="O68" s="349" t="b">
        <f t="shared" si="1"/>
        <v>0</v>
      </c>
      <c r="P68" s="364">
        <f t="shared" si="7"/>
        <v>1</v>
      </c>
      <c r="Q68" s="365" t="str">
        <f t="shared" si="2"/>
        <v/>
      </c>
      <c r="R68" s="365" t="str">
        <f t="shared" si="3"/>
        <v/>
      </c>
      <c r="S68" s="365" t="str">
        <f t="shared" si="4"/>
        <v/>
      </c>
    </row>
    <row r="69" spans="1:19">
      <c r="A69" s="37">
        <v>60</v>
      </c>
      <c r="B69" s="6"/>
      <c r="C69" s="6"/>
      <c r="D69" s="217"/>
      <c r="E69" s="216"/>
      <c r="F69" s="312"/>
      <c r="G69" s="77"/>
      <c r="H69" s="220"/>
      <c r="I69" s="220"/>
      <c r="J69" s="216"/>
      <c r="K69" s="25"/>
      <c r="L69" s="31"/>
      <c r="M69" s="365" t="str">
        <f t="shared" si="0"/>
        <v/>
      </c>
      <c r="N69" s="303"/>
      <c r="O69" s="349" t="b">
        <f t="shared" si="1"/>
        <v>0</v>
      </c>
      <c r="P69" s="364">
        <f t="shared" si="7"/>
        <v>1</v>
      </c>
      <c r="Q69" s="365" t="str">
        <f t="shared" si="2"/>
        <v/>
      </c>
      <c r="R69" s="365" t="str">
        <f t="shared" si="3"/>
        <v/>
      </c>
      <c r="S69" s="365" t="str">
        <f t="shared" si="4"/>
        <v/>
      </c>
    </row>
    <row r="70" spans="1:19">
      <c r="A70" s="37">
        <v>61</v>
      </c>
      <c r="B70" s="6"/>
      <c r="C70" s="6"/>
      <c r="D70" s="217"/>
      <c r="E70" s="216"/>
      <c r="F70" s="312"/>
      <c r="G70" s="77"/>
      <c r="H70" s="220"/>
      <c r="I70" s="220"/>
      <c r="J70" s="216"/>
      <c r="K70" s="25"/>
      <c r="L70" s="31"/>
      <c r="M70" s="365" t="str">
        <f t="shared" si="0"/>
        <v/>
      </c>
      <c r="N70" s="303"/>
      <c r="O70" s="349" t="b">
        <f t="shared" si="1"/>
        <v>0</v>
      </c>
      <c r="P70" s="364">
        <f t="shared" si="7"/>
        <v>1</v>
      </c>
      <c r="Q70" s="365" t="str">
        <f t="shared" si="2"/>
        <v/>
      </c>
      <c r="R70" s="365" t="str">
        <f t="shared" si="3"/>
        <v/>
      </c>
      <c r="S70" s="365" t="str">
        <f t="shared" si="4"/>
        <v/>
      </c>
    </row>
    <row r="71" spans="1:19">
      <c r="A71" s="37">
        <v>62</v>
      </c>
      <c r="B71" s="6"/>
      <c r="C71" s="6"/>
      <c r="D71" s="217"/>
      <c r="E71" s="216"/>
      <c r="F71" s="312"/>
      <c r="G71" s="77"/>
      <c r="H71" s="220"/>
      <c r="I71" s="220"/>
      <c r="J71" s="216"/>
      <c r="K71" s="25"/>
      <c r="L71" s="31"/>
      <c r="M71" s="365" t="str">
        <f t="shared" si="0"/>
        <v/>
      </c>
      <c r="N71" s="303"/>
      <c r="O71" s="349" t="b">
        <f t="shared" si="1"/>
        <v>0</v>
      </c>
      <c r="P71" s="364">
        <f t="shared" si="7"/>
        <v>1</v>
      </c>
      <c r="Q71" s="365" t="str">
        <f t="shared" si="2"/>
        <v/>
      </c>
      <c r="R71" s="365" t="str">
        <f t="shared" si="3"/>
        <v/>
      </c>
      <c r="S71" s="365" t="str">
        <f t="shared" si="4"/>
        <v/>
      </c>
    </row>
    <row r="72" spans="1:19">
      <c r="A72" s="37">
        <v>63</v>
      </c>
      <c r="B72" s="6"/>
      <c r="C72" s="6"/>
      <c r="D72" s="217"/>
      <c r="E72" s="216"/>
      <c r="F72" s="312"/>
      <c r="G72" s="77"/>
      <c r="H72" s="220"/>
      <c r="I72" s="220"/>
      <c r="J72" s="216"/>
      <c r="K72" s="25"/>
      <c r="L72" s="31"/>
      <c r="M72" s="365" t="str">
        <f t="shared" si="0"/>
        <v/>
      </c>
      <c r="N72" s="303"/>
      <c r="O72" s="349" t="b">
        <f t="shared" si="1"/>
        <v>0</v>
      </c>
      <c r="P72" s="364">
        <f t="shared" si="7"/>
        <v>1</v>
      </c>
      <c r="Q72" s="365" t="str">
        <f t="shared" si="2"/>
        <v/>
      </c>
      <c r="R72" s="365" t="str">
        <f t="shared" si="3"/>
        <v/>
      </c>
      <c r="S72" s="365" t="str">
        <f t="shared" si="4"/>
        <v/>
      </c>
    </row>
    <row r="73" spans="1:19">
      <c r="A73" s="37">
        <v>64</v>
      </c>
      <c r="B73" s="6"/>
      <c r="C73" s="6"/>
      <c r="D73" s="217"/>
      <c r="E73" s="216"/>
      <c r="F73" s="312"/>
      <c r="G73" s="77"/>
      <c r="H73" s="220"/>
      <c r="I73" s="220"/>
      <c r="J73" s="216"/>
      <c r="K73" s="25"/>
      <c r="L73" s="31"/>
      <c r="M73" s="365" t="str">
        <f t="shared" si="0"/>
        <v/>
      </c>
      <c r="N73" s="303"/>
      <c r="O73" s="349" t="b">
        <f t="shared" si="1"/>
        <v>0</v>
      </c>
      <c r="P73" s="364">
        <f t="shared" si="7"/>
        <v>1</v>
      </c>
      <c r="Q73" s="365" t="str">
        <f t="shared" si="2"/>
        <v/>
      </c>
      <c r="R73" s="365" t="str">
        <f t="shared" si="3"/>
        <v/>
      </c>
      <c r="S73" s="365" t="str">
        <f t="shared" si="4"/>
        <v/>
      </c>
    </row>
    <row r="74" spans="1:19">
      <c r="A74" s="37">
        <v>65</v>
      </c>
      <c r="B74" s="6"/>
      <c r="C74" s="6"/>
      <c r="D74" s="217"/>
      <c r="E74" s="216"/>
      <c r="F74" s="312"/>
      <c r="G74" s="77"/>
      <c r="H74" s="220"/>
      <c r="I74" s="220"/>
      <c r="J74" s="216"/>
      <c r="K74" s="25"/>
      <c r="L74" s="31"/>
      <c r="M74" s="365" t="str">
        <f t="shared" ref="M74:M137" si="8">IF(
OR(
$B74="",$C74="",$D74="",$E74="",$E74&lt;an_initial,$E74&gt;an_final,$O74=FALSE),"",IF(
$G74="","",IF(
OR(
$H74="X",$H74="x"),100*$F74/10000,IF(
OR(
$I74="X",$I74="x"),80*$F74/10000,IF(
OR(
$K74="X",$K74="x"),100*(
IF(
$P74&lt;=5,0.3,0.2))*$F74/10000,IF(
OR(
$L74="X",$L74="x"),80*(
IF(
$P74&lt;=5,0.3,0.2))*$F74/10000,""))))))</f>
        <v/>
      </c>
      <c r="N74" s="303"/>
      <c r="O74" s="349" t="b">
        <f t="shared" si="1"/>
        <v>0</v>
      </c>
      <c r="P74" s="364">
        <f t="shared" si="7"/>
        <v>1</v>
      </c>
      <c r="Q74" s="365" t="str">
        <f t="shared" ref="Q74:Q137" si="9">IF(
OR(
$B74="",$C74="",$D74="",$E74="",$E74&lt;an_initial,$E74&gt;an_final,$O74=FALSE),"",IF(
$G74="","",IF(
OR(
$H74="X",$H74="x"),100*$F74/10000,"")))</f>
        <v/>
      </c>
      <c r="R74" s="365" t="str">
        <f t="shared" ref="R74:R137" si="10">IF(
OR(
$B74="",$C74="",$D74="",$E74="",$E74&lt;an_initial,$E74&gt;an_final,$O74=FALSE),"",IF(
$G74="","",IF(
OR(
$I74="X",$I74="x"),80*$F74/10000,"")))</f>
        <v/>
      </c>
      <c r="S74" s="365" t="str">
        <f t="shared" ref="S74:S137" si="11">IF(
OR(
$B74="",$C74="",$D74="",$E74="",$E74&lt;an_initial,$E74&gt;an_final,$O74=FALSE),"",IF(
$G74="","",IF(
OR(
$K74="X",$K74="x"),100*(
IF(
$P74&lt;=5,0.3,0.2))*$F74/10000,IF(
OR(
$L74="X",$L74="x"),80*(
IF(
$P74&lt;=5,0.3,0.2))*$F74/10000,""))))</f>
        <v/>
      </c>
    </row>
    <row r="75" spans="1:19">
      <c r="A75" s="37">
        <v>66</v>
      </c>
      <c r="B75" s="6"/>
      <c r="C75" s="6"/>
      <c r="D75" s="217"/>
      <c r="E75" s="216"/>
      <c r="F75" s="312"/>
      <c r="G75" s="77"/>
      <c r="H75" s="220"/>
      <c r="I75" s="220"/>
      <c r="J75" s="216"/>
      <c r="K75" s="25"/>
      <c r="L75" s="31"/>
      <c r="M75" s="365" t="str">
        <f t="shared" si="8"/>
        <v/>
      </c>
      <c r="N75" s="303"/>
      <c r="O75" s="349" t="b">
        <f t="shared" ref="O75:O138" si="12">IF(nume_candidat="",FALSE,ISNUMBER(SEARCH(nume_candidat,$B75)))</f>
        <v>0</v>
      </c>
      <c r="P75" s="364">
        <f t="shared" ref="P75:P106" si="13">LEN(B75)-LEN(SUBSTITUTE(B75,",",""))+1</f>
        <v>1</v>
      </c>
      <c r="Q75" s="365" t="str">
        <f t="shared" si="9"/>
        <v/>
      </c>
      <c r="R75" s="365" t="str">
        <f t="shared" si="10"/>
        <v/>
      </c>
      <c r="S75" s="365" t="str">
        <f t="shared" si="11"/>
        <v/>
      </c>
    </row>
    <row r="76" spans="1:19">
      <c r="A76" s="37">
        <v>67</v>
      </c>
      <c r="B76" s="6"/>
      <c r="C76" s="6"/>
      <c r="D76" s="217"/>
      <c r="E76" s="216"/>
      <c r="F76" s="312"/>
      <c r="G76" s="77"/>
      <c r="H76" s="220"/>
      <c r="I76" s="220"/>
      <c r="J76" s="216"/>
      <c r="K76" s="25"/>
      <c r="L76" s="31"/>
      <c r="M76" s="365" t="str">
        <f t="shared" si="8"/>
        <v/>
      </c>
      <c r="N76" s="303"/>
      <c r="O76" s="349" t="b">
        <f t="shared" si="12"/>
        <v>0</v>
      </c>
      <c r="P76" s="364">
        <f t="shared" si="13"/>
        <v>1</v>
      </c>
      <c r="Q76" s="365" t="str">
        <f t="shared" si="9"/>
        <v/>
      </c>
      <c r="R76" s="365" t="str">
        <f t="shared" si="10"/>
        <v/>
      </c>
      <c r="S76" s="365" t="str">
        <f t="shared" si="11"/>
        <v/>
      </c>
    </row>
    <row r="77" spans="1:19">
      <c r="A77" s="37">
        <v>68</v>
      </c>
      <c r="B77" s="6"/>
      <c r="C77" s="6"/>
      <c r="D77" s="217"/>
      <c r="E77" s="216"/>
      <c r="F77" s="312"/>
      <c r="G77" s="77"/>
      <c r="H77" s="220"/>
      <c r="I77" s="220"/>
      <c r="J77" s="216"/>
      <c r="K77" s="25"/>
      <c r="L77" s="31"/>
      <c r="M77" s="365" t="str">
        <f t="shared" si="8"/>
        <v/>
      </c>
      <c r="N77" s="303"/>
      <c r="O77" s="349" t="b">
        <f t="shared" si="12"/>
        <v>0</v>
      </c>
      <c r="P77" s="364">
        <f t="shared" si="13"/>
        <v>1</v>
      </c>
      <c r="Q77" s="365" t="str">
        <f t="shared" si="9"/>
        <v/>
      </c>
      <c r="R77" s="365" t="str">
        <f t="shared" si="10"/>
        <v/>
      </c>
      <c r="S77" s="365" t="str">
        <f t="shared" si="11"/>
        <v/>
      </c>
    </row>
    <row r="78" spans="1:19">
      <c r="A78" s="37">
        <v>69</v>
      </c>
      <c r="B78" s="6"/>
      <c r="C78" s="6"/>
      <c r="D78" s="217"/>
      <c r="E78" s="216"/>
      <c r="F78" s="312"/>
      <c r="G78" s="77"/>
      <c r="H78" s="220"/>
      <c r="I78" s="220"/>
      <c r="J78" s="216"/>
      <c r="K78" s="25"/>
      <c r="L78" s="31"/>
      <c r="M78" s="365" t="str">
        <f t="shared" si="8"/>
        <v/>
      </c>
      <c r="N78" s="303"/>
      <c r="O78" s="349" t="b">
        <f t="shared" si="12"/>
        <v>0</v>
      </c>
      <c r="P78" s="364">
        <f t="shared" si="13"/>
        <v>1</v>
      </c>
      <c r="Q78" s="365" t="str">
        <f t="shared" si="9"/>
        <v/>
      </c>
      <c r="R78" s="365" t="str">
        <f t="shared" si="10"/>
        <v/>
      </c>
      <c r="S78" s="365" t="str">
        <f t="shared" si="11"/>
        <v/>
      </c>
    </row>
    <row r="79" spans="1:19">
      <c r="A79" s="37">
        <v>70</v>
      </c>
      <c r="B79" s="6"/>
      <c r="C79" s="6"/>
      <c r="D79" s="217"/>
      <c r="E79" s="216"/>
      <c r="F79" s="312"/>
      <c r="G79" s="77"/>
      <c r="H79" s="220"/>
      <c r="I79" s="220"/>
      <c r="J79" s="216"/>
      <c r="K79" s="25"/>
      <c r="L79" s="31"/>
      <c r="M79" s="365" t="str">
        <f t="shared" si="8"/>
        <v/>
      </c>
      <c r="N79" s="303"/>
      <c r="O79" s="349" t="b">
        <f t="shared" si="12"/>
        <v>0</v>
      </c>
      <c r="P79" s="364">
        <f t="shared" si="13"/>
        <v>1</v>
      </c>
      <c r="Q79" s="365" t="str">
        <f t="shared" si="9"/>
        <v/>
      </c>
      <c r="R79" s="365" t="str">
        <f t="shared" si="10"/>
        <v/>
      </c>
      <c r="S79" s="365" t="str">
        <f t="shared" si="11"/>
        <v/>
      </c>
    </row>
    <row r="80" spans="1:19">
      <c r="A80" s="37">
        <v>71</v>
      </c>
      <c r="B80" s="6"/>
      <c r="C80" s="6"/>
      <c r="D80" s="217"/>
      <c r="E80" s="216"/>
      <c r="F80" s="312"/>
      <c r="G80" s="77"/>
      <c r="H80" s="220"/>
      <c r="I80" s="220"/>
      <c r="J80" s="216"/>
      <c r="K80" s="25"/>
      <c r="L80" s="31"/>
      <c r="M80" s="365" t="str">
        <f t="shared" si="8"/>
        <v/>
      </c>
      <c r="N80" s="303"/>
      <c r="O80" s="349" t="b">
        <f t="shared" si="12"/>
        <v>0</v>
      </c>
      <c r="P80" s="364">
        <f t="shared" si="13"/>
        <v>1</v>
      </c>
      <c r="Q80" s="365" t="str">
        <f t="shared" si="9"/>
        <v/>
      </c>
      <c r="R80" s="365" t="str">
        <f t="shared" si="10"/>
        <v/>
      </c>
      <c r="S80" s="365" t="str">
        <f t="shared" si="11"/>
        <v/>
      </c>
    </row>
    <row r="81" spans="1:19">
      <c r="A81" s="37">
        <v>72</v>
      </c>
      <c r="B81" s="6"/>
      <c r="C81" s="6"/>
      <c r="D81" s="217"/>
      <c r="E81" s="216"/>
      <c r="F81" s="312"/>
      <c r="G81" s="77"/>
      <c r="H81" s="220"/>
      <c r="I81" s="220"/>
      <c r="J81" s="216"/>
      <c r="K81" s="25"/>
      <c r="L81" s="31"/>
      <c r="M81" s="365" t="str">
        <f t="shared" si="8"/>
        <v/>
      </c>
      <c r="N81" s="303"/>
      <c r="O81" s="349" t="b">
        <f t="shared" si="12"/>
        <v>0</v>
      </c>
      <c r="P81" s="364">
        <f t="shared" si="13"/>
        <v>1</v>
      </c>
      <c r="Q81" s="365" t="str">
        <f t="shared" si="9"/>
        <v/>
      </c>
      <c r="R81" s="365" t="str">
        <f t="shared" si="10"/>
        <v/>
      </c>
      <c r="S81" s="365" t="str">
        <f t="shared" si="11"/>
        <v/>
      </c>
    </row>
    <row r="82" spans="1:19">
      <c r="A82" s="37">
        <v>73</v>
      </c>
      <c r="B82" s="6"/>
      <c r="C82" s="6"/>
      <c r="D82" s="217"/>
      <c r="E82" s="216"/>
      <c r="F82" s="312"/>
      <c r="G82" s="77"/>
      <c r="H82" s="220"/>
      <c r="I82" s="220"/>
      <c r="J82" s="216"/>
      <c r="K82" s="25"/>
      <c r="L82" s="31"/>
      <c r="M82" s="365" t="str">
        <f t="shared" si="8"/>
        <v/>
      </c>
      <c r="N82" s="303"/>
      <c r="O82" s="349" t="b">
        <f t="shared" si="12"/>
        <v>0</v>
      </c>
      <c r="P82" s="364">
        <f t="shared" si="13"/>
        <v>1</v>
      </c>
      <c r="Q82" s="365" t="str">
        <f t="shared" si="9"/>
        <v/>
      </c>
      <c r="R82" s="365" t="str">
        <f t="shared" si="10"/>
        <v/>
      </c>
      <c r="S82" s="365" t="str">
        <f t="shared" si="11"/>
        <v/>
      </c>
    </row>
    <row r="83" spans="1:19">
      <c r="A83" s="37">
        <v>74</v>
      </c>
      <c r="B83" s="6"/>
      <c r="C83" s="6"/>
      <c r="D83" s="217"/>
      <c r="E83" s="216"/>
      <c r="F83" s="312"/>
      <c r="G83" s="77"/>
      <c r="H83" s="220"/>
      <c r="I83" s="220"/>
      <c r="J83" s="216"/>
      <c r="K83" s="25"/>
      <c r="L83" s="31"/>
      <c r="M83" s="365" t="str">
        <f t="shared" si="8"/>
        <v/>
      </c>
      <c r="N83" s="303"/>
      <c r="O83" s="349" t="b">
        <f t="shared" si="12"/>
        <v>0</v>
      </c>
      <c r="P83" s="364">
        <f t="shared" si="13"/>
        <v>1</v>
      </c>
      <c r="Q83" s="365" t="str">
        <f t="shared" si="9"/>
        <v/>
      </c>
      <c r="R83" s="365" t="str">
        <f t="shared" si="10"/>
        <v/>
      </c>
      <c r="S83" s="365" t="str">
        <f t="shared" si="11"/>
        <v/>
      </c>
    </row>
    <row r="84" spans="1:19">
      <c r="A84" s="37">
        <v>75</v>
      </c>
      <c r="B84" s="6"/>
      <c r="C84" s="6"/>
      <c r="D84" s="217"/>
      <c r="E84" s="216"/>
      <c r="F84" s="312"/>
      <c r="G84" s="77"/>
      <c r="H84" s="220"/>
      <c r="I84" s="220"/>
      <c r="J84" s="216"/>
      <c r="K84" s="25"/>
      <c r="L84" s="31"/>
      <c r="M84" s="365" t="str">
        <f t="shared" si="8"/>
        <v/>
      </c>
      <c r="N84" s="303"/>
      <c r="O84" s="349" t="b">
        <f t="shared" si="12"/>
        <v>0</v>
      </c>
      <c r="P84" s="364">
        <f t="shared" si="13"/>
        <v>1</v>
      </c>
      <c r="Q84" s="365" t="str">
        <f t="shared" si="9"/>
        <v/>
      </c>
      <c r="R84" s="365" t="str">
        <f t="shared" si="10"/>
        <v/>
      </c>
      <c r="S84" s="365" t="str">
        <f t="shared" si="11"/>
        <v/>
      </c>
    </row>
    <row r="85" spans="1:19">
      <c r="A85" s="37">
        <v>76</v>
      </c>
      <c r="B85" s="6"/>
      <c r="C85" s="6"/>
      <c r="D85" s="217"/>
      <c r="E85" s="216"/>
      <c r="F85" s="312"/>
      <c r="G85" s="77"/>
      <c r="H85" s="220"/>
      <c r="I85" s="220"/>
      <c r="J85" s="216"/>
      <c r="K85" s="25"/>
      <c r="L85" s="31"/>
      <c r="M85" s="365" t="str">
        <f t="shared" si="8"/>
        <v/>
      </c>
      <c r="N85" s="303"/>
      <c r="O85" s="349" t="b">
        <f t="shared" si="12"/>
        <v>0</v>
      </c>
      <c r="P85" s="364">
        <f t="shared" si="13"/>
        <v>1</v>
      </c>
      <c r="Q85" s="365" t="str">
        <f t="shared" si="9"/>
        <v/>
      </c>
      <c r="R85" s="365" t="str">
        <f t="shared" si="10"/>
        <v/>
      </c>
      <c r="S85" s="365" t="str">
        <f t="shared" si="11"/>
        <v/>
      </c>
    </row>
    <row r="86" spans="1:19">
      <c r="A86" s="37">
        <v>77</v>
      </c>
      <c r="B86" s="6"/>
      <c r="C86" s="6"/>
      <c r="D86" s="217"/>
      <c r="E86" s="216"/>
      <c r="F86" s="312"/>
      <c r="G86" s="77"/>
      <c r="H86" s="220"/>
      <c r="I86" s="220"/>
      <c r="J86" s="216"/>
      <c r="K86" s="25"/>
      <c r="L86" s="31"/>
      <c r="M86" s="365" t="str">
        <f t="shared" si="8"/>
        <v/>
      </c>
      <c r="N86" s="303"/>
      <c r="O86" s="349" t="b">
        <f t="shared" si="12"/>
        <v>0</v>
      </c>
      <c r="P86" s="364">
        <f t="shared" si="13"/>
        <v>1</v>
      </c>
      <c r="Q86" s="365" t="str">
        <f t="shared" si="9"/>
        <v/>
      </c>
      <c r="R86" s="365" t="str">
        <f t="shared" si="10"/>
        <v/>
      </c>
      <c r="S86" s="365" t="str">
        <f t="shared" si="11"/>
        <v/>
      </c>
    </row>
    <row r="87" spans="1:19">
      <c r="A87" s="37">
        <v>78</v>
      </c>
      <c r="B87" s="6"/>
      <c r="C87" s="6"/>
      <c r="D87" s="217"/>
      <c r="E87" s="216"/>
      <c r="F87" s="312"/>
      <c r="G87" s="77"/>
      <c r="H87" s="220"/>
      <c r="I87" s="220"/>
      <c r="J87" s="216"/>
      <c r="K87" s="25"/>
      <c r="L87" s="31"/>
      <c r="M87" s="365" t="str">
        <f t="shared" si="8"/>
        <v/>
      </c>
      <c r="N87" s="303"/>
      <c r="O87" s="349" t="b">
        <f t="shared" si="12"/>
        <v>0</v>
      </c>
      <c r="P87" s="364">
        <f t="shared" si="13"/>
        <v>1</v>
      </c>
      <c r="Q87" s="365" t="str">
        <f t="shared" si="9"/>
        <v/>
      </c>
      <c r="R87" s="365" t="str">
        <f t="shared" si="10"/>
        <v/>
      </c>
      <c r="S87" s="365" t="str">
        <f t="shared" si="11"/>
        <v/>
      </c>
    </row>
    <row r="88" spans="1:19">
      <c r="A88" s="37">
        <v>79</v>
      </c>
      <c r="B88" s="6"/>
      <c r="C88" s="6"/>
      <c r="D88" s="217"/>
      <c r="E88" s="216"/>
      <c r="F88" s="312"/>
      <c r="G88" s="77"/>
      <c r="H88" s="220"/>
      <c r="I88" s="220"/>
      <c r="J88" s="216"/>
      <c r="K88" s="25"/>
      <c r="L88" s="31"/>
      <c r="M88" s="365" t="str">
        <f t="shared" si="8"/>
        <v/>
      </c>
      <c r="N88" s="303"/>
      <c r="O88" s="349" t="b">
        <f t="shared" si="12"/>
        <v>0</v>
      </c>
      <c r="P88" s="364">
        <f t="shared" si="13"/>
        <v>1</v>
      </c>
      <c r="Q88" s="365" t="str">
        <f t="shared" si="9"/>
        <v/>
      </c>
      <c r="R88" s="365" t="str">
        <f t="shared" si="10"/>
        <v/>
      </c>
      <c r="S88" s="365" t="str">
        <f t="shared" si="11"/>
        <v/>
      </c>
    </row>
    <row r="89" spans="1:19">
      <c r="A89" s="37">
        <v>80</v>
      </c>
      <c r="B89" s="6"/>
      <c r="C89" s="6"/>
      <c r="D89" s="217"/>
      <c r="E89" s="216"/>
      <c r="F89" s="312"/>
      <c r="G89" s="77"/>
      <c r="H89" s="220"/>
      <c r="I89" s="220"/>
      <c r="J89" s="216"/>
      <c r="K89" s="25"/>
      <c r="L89" s="31"/>
      <c r="M89" s="365" t="str">
        <f t="shared" si="8"/>
        <v/>
      </c>
      <c r="N89" s="303"/>
      <c r="O89" s="349" t="b">
        <f t="shared" si="12"/>
        <v>0</v>
      </c>
      <c r="P89" s="364">
        <f t="shared" si="13"/>
        <v>1</v>
      </c>
      <c r="Q89" s="365" t="str">
        <f t="shared" si="9"/>
        <v/>
      </c>
      <c r="R89" s="365" t="str">
        <f t="shared" si="10"/>
        <v/>
      </c>
      <c r="S89" s="365" t="str">
        <f t="shared" si="11"/>
        <v/>
      </c>
    </row>
    <row r="90" spans="1:19">
      <c r="A90" s="37">
        <v>81</v>
      </c>
      <c r="B90" s="6"/>
      <c r="C90" s="6"/>
      <c r="D90" s="217"/>
      <c r="E90" s="216"/>
      <c r="F90" s="312"/>
      <c r="G90" s="77"/>
      <c r="H90" s="220"/>
      <c r="I90" s="220"/>
      <c r="J90" s="216"/>
      <c r="K90" s="25"/>
      <c r="L90" s="31"/>
      <c r="M90" s="365" t="str">
        <f t="shared" si="8"/>
        <v/>
      </c>
      <c r="N90" s="303"/>
      <c r="O90" s="349" t="b">
        <f t="shared" si="12"/>
        <v>0</v>
      </c>
      <c r="P90" s="364">
        <f t="shared" si="13"/>
        <v>1</v>
      </c>
      <c r="Q90" s="365" t="str">
        <f t="shared" si="9"/>
        <v/>
      </c>
      <c r="R90" s="365" t="str">
        <f t="shared" si="10"/>
        <v/>
      </c>
      <c r="S90" s="365" t="str">
        <f t="shared" si="11"/>
        <v/>
      </c>
    </row>
    <row r="91" spans="1:19">
      <c r="A91" s="37">
        <v>82</v>
      </c>
      <c r="B91" s="6"/>
      <c r="C91" s="6"/>
      <c r="D91" s="217"/>
      <c r="E91" s="216"/>
      <c r="F91" s="312"/>
      <c r="G91" s="77"/>
      <c r="H91" s="220"/>
      <c r="I91" s="220"/>
      <c r="J91" s="216"/>
      <c r="K91" s="25"/>
      <c r="L91" s="31"/>
      <c r="M91" s="365" t="str">
        <f t="shared" si="8"/>
        <v/>
      </c>
      <c r="N91" s="303"/>
      <c r="O91" s="349" t="b">
        <f t="shared" si="12"/>
        <v>0</v>
      </c>
      <c r="P91" s="364">
        <f t="shared" si="13"/>
        <v>1</v>
      </c>
      <c r="Q91" s="365" t="str">
        <f t="shared" si="9"/>
        <v/>
      </c>
      <c r="R91" s="365" t="str">
        <f t="shared" si="10"/>
        <v/>
      </c>
      <c r="S91" s="365" t="str">
        <f t="shared" si="11"/>
        <v/>
      </c>
    </row>
    <row r="92" spans="1:19">
      <c r="A92" s="37">
        <v>83</v>
      </c>
      <c r="B92" s="6"/>
      <c r="C92" s="6"/>
      <c r="D92" s="217"/>
      <c r="E92" s="216"/>
      <c r="F92" s="312"/>
      <c r="G92" s="77"/>
      <c r="H92" s="220"/>
      <c r="I92" s="220"/>
      <c r="J92" s="216"/>
      <c r="K92" s="25"/>
      <c r="L92" s="31"/>
      <c r="M92" s="365" t="str">
        <f t="shared" si="8"/>
        <v/>
      </c>
      <c r="N92" s="303"/>
      <c r="O92" s="349" t="b">
        <f t="shared" si="12"/>
        <v>0</v>
      </c>
      <c r="P92" s="364">
        <f t="shared" si="13"/>
        <v>1</v>
      </c>
      <c r="Q92" s="365" t="str">
        <f t="shared" si="9"/>
        <v/>
      </c>
      <c r="R92" s="365" t="str">
        <f t="shared" si="10"/>
        <v/>
      </c>
      <c r="S92" s="365" t="str">
        <f t="shared" si="11"/>
        <v/>
      </c>
    </row>
    <row r="93" spans="1:19">
      <c r="A93" s="37">
        <v>84</v>
      </c>
      <c r="B93" s="6"/>
      <c r="C93" s="6"/>
      <c r="D93" s="217"/>
      <c r="E93" s="216"/>
      <c r="F93" s="312"/>
      <c r="G93" s="77"/>
      <c r="H93" s="220"/>
      <c r="I93" s="220"/>
      <c r="J93" s="216"/>
      <c r="K93" s="25"/>
      <c r="L93" s="31"/>
      <c r="M93" s="365" t="str">
        <f t="shared" si="8"/>
        <v/>
      </c>
      <c r="N93" s="303"/>
      <c r="O93" s="349" t="b">
        <f t="shared" si="12"/>
        <v>0</v>
      </c>
      <c r="P93" s="364">
        <f t="shared" si="13"/>
        <v>1</v>
      </c>
      <c r="Q93" s="365" t="str">
        <f t="shared" si="9"/>
        <v/>
      </c>
      <c r="R93" s="365" t="str">
        <f t="shared" si="10"/>
        <v/>
      </c>
      <c r="S93" s="365" t="str">
        <f t="shared" si="11"/>
        <v/>
      </c>
    </row>
    <row r="94" spans="1:19">
      <c r="A94" s="37">
        <v>85</v>
      </c>
      <c r="B94" s="6"/>
      <c r="C94" s="6"/>
      <c r="D94" s="217"/>
      <c r="E94" s="216"/>
      <c r="F94" s="312"/>
      <c r="G94" s="77"/>
      <c r="H94" s="220"/>
      <c r="I94" s="220"/>
      <c r="J94" s="216"/>
      <c r="K94" s="25"/>
      <c r="L94" s="31"/>
      <c r="M94" s="365" t="str">
        <f t="shared" si="8"/>
        <v/>
      </c>
      <c r="N94" s="303"/>
      <c r="O94" s="349" t="b">
        <f t="shared" si="12"/>
        <v>0</v>
      </c>
      <c r="P94" s="364">
        <f t="shared" si="13"/>
        <v>1</v>
      </c>
      <c r="Q94" s="365" t="str">
        <f t="shared" si="9"/>
        <v/>
      </c>
      <c r="R94" s="365" t="str">
        <f t="shared" si="10"/>
        <v/>
      </c>
      <c r="S94" s="365" t="str">
        <f t="shared" si="11"/>
        <v/>
      </c>
    </row>
    <row r="95" spans="1:19">
      <c r="A95" s="37">
        <v>86</v>
      </c>
      <c r="B95" s="6"/>
      <c r="C95" s="6"/>
      <c r="D95" s="217"/>
      <c r="E95" s="216"/>
      <c r="F95" s="312"/>
      <c r="G95" s="77"/>
      <c r="H95" s="220"/>
      <c r="I95" s="220"/>
      <c r="J95" s="216"/>
      <c r="K95" s="25"/>
      <c r="L95" s="31"/>
      <c r="M95" s="365" t="str">
        <f t="shared" si="8"/>
        <v/>
      </c>
      <c r="N95" s="303"/>
      <c r="O95" s="349" t="b">
        <f t="shared" si="12"/>
        <v>0</v>
      </c>
      <c r="P95" s="364">
        <f t="shared" si="13"/>
        <v>1</v>
      </c>
      <c r="Q95" s="365" t="str">
        <f t="shared" si="9"/>
        <v/>
      </c>
      <c r="R95" s="365" t="str">
        <f t="shared" si="10"/>
        <v/>
      </c>
      <c r="S95" s="365" t="str">
        <f t="shared" si="11"/>
        <v/>
      </c>
    </row>
    <row r="96" spans="1:19">
      <c r="A96" s="37">
        <v>87</v>
      </c>
      <c r="B96" s="6"/>
      <c r="C96" s="6"/>
      <c r="D96" s="217"/>
      <c r="E96" s="216"/>
      <c r="F96" s="312"/>
      <c r="G96" s="77"/>
      <c r="H96" s="220"/>
      <c r="I96" s="220"/>
      <c r="J96" s="216"/>
      <c r="K96" s="25"/>
      <c r="L96" s="31"/>
      <c r="M96" s="365" t="str">
        <f t="shared" si="8"/>
        <v/>
      </c>
      <c r="N96" s="303"/>
      <c r="O96" s="349" t="b">
        <f t="shared" si="12"/>
        <v>0</v>
      </c>
      <c r="P96" s="364">
        <f t="shared" si="13"/>
        <v>1</v>
      </c>
      <c r="Q96" s="365" t="str">
        <f t="shared" si="9"/>
        <v/>
      </c>
      <c r="R96" s="365" t="str">
        <f t="shared" si="10"/>
        <v/>
      </c>
      <c r="S96" s="365" t="str">
        <f t="shared" si="11"/>
        <v/>
      </c>
    </row>
    <row r="97" spans="1:19">
      <c r="A97" s="37">
        <v>88</v>
      </c>
      <c r="B97" s="6"/>
      <c r="C97" s="6"/>
      <c r="D97" s="217"/>
      <c r="E97" s="216"/>
      <c r="F97" s="312"/>
      <c r="G97" s="77"/>
      <c r="H97" s="220"/>
      <c r="I97" s="220"/>
      <c r="J97" s="216"/>
      <c r="K97" s="25"/>
      <c r="L97" s="31"/>
      <c r="M97" s="365" t="str">
        <f t="shared" si="8"/>
        <v/>
      </c>
      <c r="N97" s="303"/>
      <c r="O97" s="349" t="b">
        <f t="shared" si="12"/>
        <v>0</v>
      </c>
      <c r="P97" s="364">
        <f t="shared" si="13"/>
        <v>1</v>
      </c>
      <c r="Q97" s="365" t="str">
        <f t="shared" si="9"/>
        <v/>
      </c>
      <c r="R97" s="365" t="str">
        <f t="shared" si="10"/>
        <v/>
      </c>
      <c r="S97" s="365" t="str">
        <f t="shared" si="11"/>
        <v/>
      </c>
    </row>
    <row r="98" spans="1:19">
      <c r="A98" s="37">
        <v>89</v>
      </c>
      <c r="B98" s="6"/>
      <c r="C98" s="6"/>
      <c r="D98" s="217"/>
      <c r="E98" s="216"/>
      <c r="F98" s="312"/>
      <c r="G98" s="77"/>
      <c r="H98" s="220"/>
      <c r="I98" s="220"/>
      <c r="J98" s="216"/>
      <c r="K98" s="25"/>
      <c r="L98" s="31"/>
      <c r="M98" s="365" t="str">
        <f t="shared" si="8"/>
        <v/>
      </c>
      <c r="N98" s="303"/>
      <c r="O98" s="349" t="b">
        <f t="shared" si="12"/>
        <v>0</v>
      </c>
      <c r="P98" s="364">
        <f t="shared" si="13"/>
        <v>1</v>
      </c>
      <c r="Q98" s="365" t="str">
        <f t="shared" si="9"/>
        <v/>
      </c>
      <c r="R98" s="365" t="str">
        <f t="shared" si="10"/>
        <v/>
      </c>
      <c r="S98" s="365" t="str">
        <f t="shared" si="11"/>
        <v/>
      </c>
    </row>
    <row r="99" spans="1:19">
      <c r="A99" s="37">
        <v>90</v>
      </c>
      <c r="B99" s="6"/>
      <c r="C99" s="6"/>
      <c r="D99" s="217"/>
      <c r="E99" s="216"/>
      <c r="F99" s="312"/>
      <c r="G99" s="77"/>
      <c r="H99" s="220"/>
      <c r="I99" s="220"/>
      <c r="J99" s="216"/>
      <c r="K99" s="25"/>
      <c r="L99" s="31"/>
      <c r="M99" s="365" t="str">
        <f t="shared" si="8"/>
        <v/>
      </c>
      <c r="N99" s="303"/>
      <c r="O99" s="349" t="b">
        <f t="shared" si="12"/>
        <v>0</v>
      </c>
      <c r="P99" s="364">
        <f t="shared" si="13"/>
        <v>1</v>
      </c>
      <c r="Q99" s="365" t="str">
        <f t="shared" si="9"/>
        <v/>
      </c>
      <c r="R99" s="365" t="str">
        <f t="shared" si="10"/>
        <v/>
      </c>
      <c r="S99" s="365" t="str">
        <f t="shared" si="11"/>
        <v/>
      </c>
    </row>
    <row r="100" spans="1:19">
      <c r="A100" s="37">
        <v>91</v>
      </c>
      <c r="B100" s="6"/>
      <c r="C100" s="6"/>
      <c r="D100" s="217"/>
      <c r="E100" s="216"/>
      <c r="F100" s="312"/>
      <c r="G100" s="77"/>
      <c r="H100" s="220"/>
      <c r="I100" s="220"/>
      <c r="J100" s="216"/>
      <c r="K100" s="25"/>
      <c r="L100" s="31"/>
      <c r="M100" s="365" t="str">
        <f t="shared" si="8"/>
        <v/>
      </c>
      <c r="N100" s="303"/>
      <c r="O100" s="349" t="b">
        <f t="shared" si="12"/>
        <v>0</v>
      </c>
      <c r="P100" s="364">
        <f t="shared" si="13"/>
        <v>1</v>
      </c>
      <c r="Q100" s="365" t="str">
        <f t="shared" si="9"/>
        <v/>
      </c>
      <c r="R100" s="365" t="str">
        <f t="shared" si="10"/>
        <v/>
      </c>
      <c r="S100" s="365" t="str">
        <f t="shared" si="11"/>
        <v/>
      </c>
    </row>
    <row r="101" spans="1:19">
      <c r="A101" s="37">
        <v>92</v>
      </c>
      <c r="B101" s="6"/>
      <c r="C101" s="6"/>
      <c r="D101" s="217"/>
      <c r="E101" s="216"/>
      <c r="F101" s="312"/>
      <c r="G101" s="77"/>
      <c r="H101" s="220"/>
      <c r="I101" s="220"/>
      <c r="J101" s="216"/>
      <c r="K101" s="25"/>
      <c r="L101" s="31"/>
      <c r="M101" s="365" t="str">
        <f t="shared" si="8"/>
        <v/>
      </c>
      <c r="N101" s="303"/>
      <c r="O101" s="349" t="b">
        <f t="shared" si="12"/>
        <v>0</v>
      </c>
      <c r="P101" s="364">
        <f t="shared" si="13"/>
        <v>1</v>
      </c>
      <c r="Q101" s="365" t="str">
        <f t="shared" si="9"/>
        <v/>
      </c>
      <c r="R101" s="365" t="str">
        <f t="shared" si="10"/>
        <v/>
      </c>
      <c r="S101" s="365" t="str">
        <f t="shared" si="11"/>
        <v/>
      </c>
    </row>
    <row r="102" spans="1:19">
      <c r="A102" s="37">
        <v>93</v>
      </c>
      <c r="B102" s="6"/>
      <c r="C102" s="6"/>
      <c r="D102" s="217"/>
      <c r="E102" s="216"/>
      <c r="F102" s="312"/>
      <c r="G102" s="77"/>
      <c r="H102" s="220"/>
      <c r="I102" s="220"/>
      <c r="J102" s="216"/>
      <c r="K102" s="25"/>
      <c r="L102" s="31"/>
      <c r="M102" s="365" t="str">
        <f t="shared" si="8"/>
        <v/>
      </c>
      <c r="N102" s="303"/>
      <c r="O102" s="349" t="b">
        <f t="shared" si="12"/>
        <v>0</v>
      </c>
      <c r="P102" s="364">
        <f t="shared" si="13"/>
        <v>1</v>
      </c>
      <c r="Q102" s="365" t="str">
        <f t="shared" si="9"/>
        <v/>
      </c>
      <c r="R102" s="365" t="str">
        <f t="shared" si="10"/>
        <v/>
      </c>
      <c r="S102" s="365" t="str">
        <f t="shared" si="11"/>
        <v/>
      </c>
    </row>
    <row r="103" spans="1:19">
      <c r="A103" s="37">
        <v>94</v>
      </c>
      <c r="B103" s="6"/>
      <c r="C103" s="6"/>
      <c r="D103" s="217"/>
      <c r="E103" s="216"/>
      <c r="F103" s="312"/>
      <c r="G103" s="77"/>
      <c r="H103" s="220"/>
      <c r="I103" s="220"/>
      <c r="J103" s="216"/>
      <c r="K103" s="25"/>
      <c r="L103" s="31"/>
      <c r="M103" s="365" t="str">
        <f t="shared" si="8"/>
        <v/>
      </c>
      <c r="N103" s="303"/>
      <c r="O103" s="349" t="b">
        <f t="shared" si="12"/>
        <v>0</v>
      </c>
      <c r="P103" s="364">
        <f t="shared" si="13"/>
        <v>1</v>
      </c>
      <c r="Q103" s="365" t="str">
        <f t="shared" si="9"/>
        <v/>
      </c>
      <c r="R103" s="365" t="str">
        <f t="shared" si="10"/>
        <v/>
      </c>
      <c r="S103" s="365" t="str">
        <f t="shared" si="11"/>
        <v/>
      </c>
    </row>
    <row r="104" spans="1:19">
      <c r="A104" s="37">
        <v>95</v>
      </c>
      <c r="B104" s="6"/>
      <c r="C104" s="6"/>
      <c r="D104" s="217"/>
      <c r="E104" s="216"/>
      <c r="F104" s="312"/>
      <c r="G104" s="77"/>
      <c r="H104" s="220"/>
      <c r="I104" s="220"/>
      <c r="J104" s="216"/>
      <c r="K104" s="25"/>
      <c r="L104" s="31"/>
      <c r="M104" s="365" t="str">
        <f t="shared" si="8"/>
        <v/>
      </c>
      <c r="N104" s="303"/>
      <c r="O104" s="349" t="b">
        <f t="shared" si="12"/>
        <v>0</v>
      </c>
      <c r="P104" s="364">
        <f t="shared" si="13"/>
        <v>1</v>
      </c>
      <c r="Q104" s="365" t="str">
        <f t="shared" si="9"/>
        <v/>
      </c>
      <c r="R104" s="365" t="str">
        <f t="shared" si="10"/>
        <v/>
      </c>
      <c r="S104" s="365" t="str">
        <f t="shared" si="11"/>
        <v/>
      </c>
    </row>
    <row r="105" spans="1:19">
      <c r="A105" s="37">
        <v>96</v>
      </c>
      <c r="B105" s="6"/>
      <c r="C105" s="6"/>
      <c r="D105" s="217"/>
      <c r="E105" s="216"/>
      <c r="F105" s="312"/>
      <c r="G105" s="77"/>
      <c r="H105" s="220"/>
      <c r="I105" s="220"/>
      <c r="J105" s="216"/>
      <c r="K105" s="25"/>
      <c r="L105" s="31"/>
      <c r="M105" s="365" t="str">
        <f t="shared" si="8"/>
        <v/>
      </c>
      <c r="N105" s="303"/>
      <c r="O105" s="349" t="b">
        <f t="shared" si="12"/>
        <v>0</v>
      </c>
      <c r="P105" s="364">
        <f t="shared" si="13"/>
        <v>1</v>
      </c>
      <c r="Q105" s="365" t="str">
        <f t="shared" si="9"/>
        <v/>
      </c>
      <c r="R105" s="365" t="str">
        <f t="shared" si="10"/>
        <v/>
      </c>
      <c r="S105" s="365" t="str">
        <f t="shared" si="11"/>
        <v/>
      </c>
    </row>
    <row r="106" spans="1:19">
      <c r="A106" s="37">
        <v>97</v>
      </c>
      <c r="B106" s="6"/>
      <c r="C106" s="6"/>
      <c r="D106" s="217"/>
      <c r="E106" s="216"/>
      <c r="F106" s="312"/>
      <c r="G106" s="77"/>
      <c r="H106" s="220"/>
      <c r="I106" s="220"/>
      <c r="J106" s="216"/>
      <c r="K106" s="25"/>
      <c r="L106" s="31"/>
      <c r="M106" s="365" t="str">
        <f t="shared" si="8"/>
        <v/>
      </c>
      <c r="N106" s="303"/>
      <c r="O106" s="349" t="b">
        <f t="shared" si="12"/>
        <v>0</v>
      </c>
      <c r="P106" s="364">
        <f t="shared" si="13"/>
        <v>1</v>
      </c>
      <c r="Q106" s="365" t="str">
        <f t="shared" si="9"/>
        <v/>
      </c>
      <c r="R106" s="365" t="str">
        <f t="shared" si="10"/>
        <v/>
      </c>
      <c r="S106" s="365" t="str">
        <f t="shared" si="11"/>
        <v/>
      </c>
    </row>
    <row r="107" spans="1:19">
      <c r="A107" s="37">
        <v>98</v>
      </c>
      <c r="B107" s="6"/>
      <c r="C107" s="6"/>
      <c r="D107" s="217"/>
      <c r="E107" s="216"/>
      <c r="F107" s="312"/>
      <c r="G107" s="77"/>
      <c r="H107" s="220"/>
      <c r="I107" s="220"/>
      <c r="J107" s="216"/>
      <c r="K107" s="25"/>
      <c r="L107" s="31"/>
      <c r="M107" s="365" t="str">
        <f t="shared" si="8"/>
        <v/>
      </c>
      <c r="N107" s="303"/>
      <c r="O107" s="349" t="b">
        <f t="shared" si="12"/>
        <v>0</v>
      </c>
      <c r="P107" s="364">
        <f t="shared" ref="P107:P138" si="14">LEN(B107)-LEN(SUBSTITUTE(B107,",",""))+1</f>
        <v>1</v>
      </c>
      <c r="Q107" s="365" t="str">
        <f t="shared" si="9"/>
        <v/>
      </c>
      <c r="R107" s="365" t="str">
        <f t="shared" si="10"/>
        <v/>
      </c>
      <c r="S107" s="365" t="str">
        <f t="shared" si="11"/>
        <v/>
      </c>
    </row>
    <row r="108" spans="1:19">
      <c r="A108" s="37">
        <v>99</v>
      </c>
      <c r="B108" s="6"/>
      <c r="C108" s="6"/>
      <c r="D108" s="217"/>
      <c r="E108" s="216"/>
      <c r="F108" s="312"/>
      <c r="G108" s="77"/>
      <c r="H108" s="220"/>
      <c r="I108" s="220"/>
      <c r="J108" s="216"/>
      <c r="K108" s="25"/>
      <c r="L108" s="31"/>
      <c r="M108" s="365" t="str">
        <f t="shared" si="8"/>
        <v/>
      </c>
      <c r="N108" s="303"/>
      <c r="O108" s="349" t="b">
        <f t="shared" si="12"/>
        <v>0</v>
      </c>
      <c r="P108" s="364">
        <f t="shared" si="14"/>
        <v>1</v>
      </c>
      <c r="Q108" s="365" t="str">
        <f t="shared" si="9"/>
        <v/>
      </c>
      <c r="R108" s="365" t="str">
        <f t="shared" si="10"/>
        <v/>
      </c>
      <c r="S108" s="365" t="str">
        <f t="shared" si="11"/>
        <v/>
      </c>
    </row>
    <row r="109" spans="1:19">
      <c r="A109" s="37">
        <v>100</v>
      </c>
      <c r="B109" s="6"/>
      <c r="C109" s="6"/>
      <c r="D109" s="217"/>
      <c r="E109" s="216"/>
      <c r="F109" s="312"/>
      <c r="G109" s="77"/>
      <c r="H109" s="220"/>
      <c r="I109" s="220"/>
      <c r="J109" s="216"/>
      <c r="K109" s="25"/>
      <c r="L109" s="31"/>
      <c r="M109" s="365" t="str">
        <f t="shared" si="8"/>
        <v/>
      </c>
      <c r="N109" s="303"/>
      <c r="O109" s="349" t="b">
        <f t="shared" si="12"/>
        <v>0</v>
      </c>
      <c r="P109" s="364">
        <f t="shared" si="14"/>
        <v>1</v>
      </c>
      <c r="Q109" s="365" t="str">
        <f t="shared" si="9"/>
        <v/>
      </c>
      <c r="R109" s="365" t="str">
        <f t="shared" si="10"/>
        <v/>
      </c>
      <c r="S109" s="365" t="str">
        <f t="shared" si="11"/>
        <v/>
      </c>
    </row>
    <row r="110" spans="1:19">
      <c r="A110" s="37">
        <v>101</v>
      </c>
      <c r="B110" s="6"/>
      <c r="C110" s="6"/>
      <c r="D110" s="217"/>
      <c r="E110" s="216"/>
      <c r="F110" s="312"/>
      <c r="G110" s="77"/>
      <c r="H110" s="220"/>
      <c r="I110" s="220"/>
      <c r="J110" s="216"/>
      <c r="K110" s="25"/>
      <c r="L110" s="31"/>
      <c r="M110" s="365" t="str">
        <f t="shared" si="8"/>
        <v/>
      </c>
      <c r="N110" s="303"/>
      <c r="O110" s="349" t="b">
        <f t="shared" si="12"/>
        <v>0</v>
      </c>
      <c r="P110" s="364">
        <f t="shared" si="14"/>
        <v>1</v>
      </c>
      <c r="Q110" s="365" t="str">
        <f t="shared" si="9"/>
        <v/>
      </c>
      <c r="R110" s="365" t="str">
        <f t="shared" si="10"/>
        <v/>
      </c>
      <c r="S110" s="365" t="str">
        <f t="shared" si="11"/>
        <v/>
      </c>
    </row>
    <row r="111" spans="1:19">
      <c r="A111" s="37">
        <v>102</v>
      </c>
      <c r="B111" s="6"/>
      <c r="C111" s="6"/>
      <c r="D111" s="217"/>
      <c r="E111" s="216"/>
      <c r="F111" s="312"/>
      <c r="G111" s="77"/>
      <c r="H111" s="220"/>
      <c r="I111" s="220"/>
      <c r="J111" s="216"/>
      <c r="K111" s="25"/>
      <c r="L111" s="31"/>
      <c r="M111" s="365" t="str">
        <f t="shared" si="8"/>
        <v/>
      </c>
      <c r="N111" s="303"/>
      <c r="O111" s="349" t="b">
        <f t="shared" si="12"/>
        <v>0</v>
      </c>
      <c r="P111" s="364">
        <f t="shared" si="14"/>
        <v>1</v>
      </c>
      <c r="Q111" s="365" t="str">
        <f t="shared" si="9"/>
        <v/>
      </c>
      <c r="R111" s="365" t="str">
        <f t="shared" si="10"/>
        <v/>
      </c>
      <c r="S111" s="365" t="str">
        <f t="shared" si="11"/>
        <v/>
      </c>
    </row>
    <row r="112" spans="1:19">
      <c r="A112" s="37">
        <v>103</v>
      </c>
      <c r="B112" s="6"/>
      <c r="C112" s="6"/>
      <c r="D112" s="217"/>
      <c r="E112" s="216"/>
      <c r="F112" s="312"/>
      <c r="G112" s="77"/>
      <c r="H112" s="220"/>
      <c r="I112" s="220"/>
      <c r="J112" s="216"/>
      <c r="K112" s="25"/>
      <c r="L112" s="31"/>
      <c r="M112" s="365" t="str">
        <f t="shared" si="8"/>
        <v/>
      </c>
      <c r="N112" s="303"/>
      <c r="O112" s="349" t="b">
        <f t="shared" si="12"/>
        <v>0</v>
      </c>
      <c r="P112" s="364">
        <f t="shared" si="14"/>
        <v>1</v>
      </c>
      <c r="Q112" s="365" t="str">
        <f t="shared" si="9"/>
        <v/>
      </c>
      <c r="R112" s="365" t="str">
        <f t="shared" si="10"/>
        <v/>
      </c>
      <c r="S112" s="365" t="str">
        <f t="shared" si="11"/>
        <v/>
      </c>
    </row>
    <row r="113" spans="1:19">
      <c r="A113" s="37">
        <v>104</v>
      </c>
      <c r="B113" s="6"/>
      <c r="C113" s="6"/>
      <c r="D113" s="217"/>
      <c r="E113" s="216"/>
      <c r="F113" s="312"/>
      <c r="G113" s="77"/>
      <c r="H113" s="220"/>
      <c r="I113" s="220"/>
      <c r="J113" s="216"/>
      <c r="K113" s="25"/>
      <c r="L113" s="31"/>
      <c r="M113" s="365" t="str">
        <f t="shared" si="8"/>
        <v/>
      </c>
      <c r="N113" s="303"/>
      <c r="O113" s="349" t="b">
        <f t="shared" si="12"/>
        <v>0</v>
      </c>
      <c r="P113" s="364">
        <f t="shared" si="14"/>
        <v>1</v>
      </c>
      <c r="Q113" s="365" t="str">
        <f t="shared" si="9"/>
        <v/>
      </c>
      <c r="R113" s="365" t="str">
        <f t="shared" si="10"/>
        <v/>
      </c>
      <c r="S113" s="365" t="str">
        <f t="shared" si="11"/>
        <v/>
      </c>
    </row>
    <row r="114" spans="1:19">
      <c r="A114" s="37">
        <v>105</v>
      </c>
      <c r="B114" s="6"/>
      <c r="C114" s="6"/>
      <c r="D114" s="217"/>
      <c r="E114" s="216"/>
      <c r="F114" s="312"/>
      <c r="G114" s="77"/>
      <c r="H114" s="220"/>
      <c r="I114" s="220"/>
      <c r="J114" s="216"/>
      <c r="K114" s="25"/>
      <c r="L114" s="31"/>
      <c r="M114" s="365" t="str">
        <f t="shared" si="8"/>
        <v/>
      </c>
      <c r="N114" s="303"/>
      <c r="O114" s="349" t="b">
        <f t="shared" si="12"/>
        <v>0</v>
      </c>
      <c r="P114" s="364">
        <f t="shared" si="14"/>
        <v>1</v>
      </c>
      <c r="Q114" s="365" t="str">
        <f t="shared" si="9"/>
        <v/>
      </c>
      <c r="R114" s="365" t="str">
        <f t="shared" si="10"/>
        <v/>
      </c>
      <c r="S114" s="365" t="str">
        <f t="shared" si="11"/>
        <v/>
      </c>
    </row>
    <row r="115" spans="1:19">
      <c r="A115" s="37">
        <v>106</v>
      </c>
      <c r="B115" s="6"/>
      <c r="C115" s="6"/>
      <c r="D115" s="217"/>
      <c r="E115" s="216"/>
      <c r="F115" s="312"/>
      <c r="G115" s="77"/>
      <c r="H115" s="220"/>
      <c r="I115" s="220"/>
      <c r="J115" s="216"/>
      <c r="K115" s="25"/>
      <c r="L115" s="31"/>
      <c r="M115" s="365" t="str">
        <f t="shared" si="8"/>
        <v/>
      </c>
      <c r="N115" s="303"/>
      <c r="O115" s="349" t="b">
        <f t="shared" si="12"/>
        <v>0</v>
      </c>
      <c r="P115" s="364">
        <f t="shared" si="14"/>
        <v>1</v>
      </c>
      <c r="Q115" s="365" t="str">
        <f t="shared" si="9"/>
        <v/>
      </c>
      <c r="R115" s="365" t="str">
        <f t="shared" si="10"/>
        <v/>
      </c>
      <c r="S115" s="365" t="str">
        <f t="shared" si="11"/>
        <v/>
      </c>
    </row>
    <row r="116" spans="1:19">
      <c r="A116" s="37">
        <v>107</v>
      </c>
      <c r="B116" s="6"/>
      <c r="C116" s="6"/>
      <c r="D116" s="217"/>
      <c r="E116" s="216"/>
      <c r="F116" s="312"/>
      <c r="G116" s="77"/>
      <c r="H116" s="220"/>
      <c r="I116" s="220"/>
      <c r="J116" s="216"/>
      <c r="K116" s="25"/>
      <c r="L116" s="31"/>
      <c r="M116" s="365" t="str">
        <f t="shared" si="8"/>
        <v/>
      </c>
      <c r="N116" s="303"/>
      <c r="O116" s="349" t="b">
        <f t="shared" si="12"/>
        <v>0</v>
      </c>
      <c r="P116" s="364">
        <f t="shared" si="14"/>
        <v>1</v>
      </c>
      <c r="Q116" s="365" t="str">
        <f t="shared" si="9"/>
        <v/>
      </c>
      <c r="R116" s="365" t="str">
        <f t="shared" si="10"/>
        <v/>
      </c>
      <c r="S116" s="365" t="str">
        <f t="shared" si="11"/>
        <v/>
      </c>
    </row>
    <row r="117" spans="1:19">
      <c r="A117" s="37">
        <v>108</v>
      </c>
      <c r="B117" s="6"/>
      <c r="C117" s="6"/>
      <c r="D117" s="217"/>
      <c r="E117" s="216"/>
      <c r="F117" s="312"/>
      <c r="G117" s="77"/>
      <c r="H117" s="220"/>
      <c r="I117" s="220"/>
      <c r="J117" s="216"/>
      <c r="K117" s="25"/>
      <c r="L117" s="31"/>
      <c r="M117" s="365" t="str">
        <f t="shared" si="8"/>
        <v/>
      </c>
      <c r="N117" s="303"/>
      <c r="O117" s="349" t="b">
        <f t="shared" si="12"/>
        <v>0</v>
      </c>
      <c r="P117" s="364">
        <f t="shared" si="14"/>
        <v>1</v>
      </c>
      <c r="Q117" s="365" t="str">
        <f t="shared" si="9"/>
        <v/>
      </c>
      <c r="R117" s="365" t="str">
        <f t="shared" si="10"/>
        <v/>
      </c>
      <c r="S117" s="365" t="str">
        <f t="shared" si="11"/>
        <v/>
      </c>
    </row>
    <row r="118" spans="1:19">
      <c r="A118" s="37">
        <v>109</v>
      </c>
      <c r="B118" s="6"/>
      <c r="C118" s="6"/>
      <c r="D118" s="217"/>
      <c r="E118" s="216"/>
      <c r="F118" s="312"/>
      <c r="G118" s="77"/>
      <c r="H118" s="220"/>
      <c r="I118" s="220"/>
      <c r="J118" s="216"/>
      <c r="K118" s="25"/>
      <c r="L118" s="31"/>
      <c r="M118" s="365" t="str">
        <f t="shared" si="8"/>
        <v/>
      </c>
      <c r="N118" s="303"/>
      <c r="O118" s="349" t="b">
        <f t="shared" si="12"/>
        <v>0</v>
      </c>
      <c r="P118" s="364">
        <f t="shared" si="14"/>
        <v>1</v>
      </c>
      <c r="Q118" s="365" t="str">
        <f t="shared" si="9"/>
        <v/>
      </c>
      <c r="R118" s="365" t="str">
        <f t="shared" si="10"/>
        <v/>
      </c>
      <c r="S118" s="365" t="str">
        <f t="shared" si="11"/>
        <v/>
      </c>
    </row>
    <row r="119" spans="1:19">
      <c r="A119" s="37">
        <v>110</v>
      </c>
      <c r="B119" s="6"/>
      <c r="C119" s="6"/>
      <c r="D119" s="217"/>
      <c r="E119" s="216"/>
      <c r="F119" s="312"/>
      <c r="G119" s="77"/>
      <c r="H119" s="220"/>
      <c r="I119" s="220"/>
      <c r="J119" s="216"/>
      <c r="K119" s="25"/>
      <c r="L119" s="31"/>
      <c r="M119" s="365" t="str">
        <f t="shared" si="8"/>
        <v/>
      </c>
      <c r="N119" s="303"/>
      <c r="O119" s="349" t="b">
        <f t="shared" si="12"/>
        <v>0</v>
      </c>
      <c r="P119" s="364">
        <f t="shared" si="14"/>
        <v>1</v>
      </c>
      <c r="Q119" s="365" t="str">
        <f t="shared" si="9"/>
        <v/>
      </c>
      <c r="R119" s="365" t="str">
        <f t="shared" si="10"/>
        <v/>
      </c>
      <c r="S119" s="365" t="str">
        <f t="shared" si="11"/>
        <v/>
      </c>
    </row>
    <row r="120" spans="1:19">
      <c r="A120" s="37">
        <v>111</v>
      </c>
      <c r="B120" s="6"/>
      <c r="C120" s="6"/>
      <c r="D120" s="217"/>
      <c r="E120" s="216"/>
      <c r="F120" s="312"/>
      <c r="G120" s="77"/>
      <c r="H120" s="220"/>
      <c r="I120" s="220"/>
      <c r="J120" s="216"/>
      <c r="K120" s="25"/>
      <c r="L120" s="31"/>
      <c r="M120" s="365" t="str">
        <f t="shared" si="8"/>
        <v/>
      </c>
      <c r="N120" s="303"/>
      <c r="O120" s="349" t="b">
        <f t="shared" si="12"/>
        <v>0</v>
      </c>
      <c r="P120" s="364">
        <f t="shared" si="14"/>
        <v>1</v>
      </c>
      <c r="Q120" s="365" t="str">
        <f t="shared" si="9"/>
        <v/>
      </c>
      <c r="R120" s="365" t="str">
        <f t="shared" si="10"/>
        <v/>
      </c>
      <c r="S120" s="365" t="str">
        <f t="shared" si="11"/>
        <v/>
      </c>
    </row>
    <row r="121" spans="1:19">
      <c r="A121" s="37">
        <v>112</v>
      </c>
      <c r="B121" s="6"/>
      <c r="C121" s="6"/>
      <c r="D121" s="217"/>
      <c r="E121" s="216"/>
      <c r="F121" s="312"/>
      <c r="G121" s="77"/>
      <c r="H121" s="220"/>
      <c r="I121" s="220"/>
      <c r="J121" s="216"/>
      <c r="K121" s="25"/>
      <c r="L121" s="31"/>
      <c r="M121" s="365" t="str">
        <f t="shared" si="8"/>
        <v/>
      </c>
      <c r="N121" s="303"/>
      <c r="O121" s="349" t="b">
        <f t="shared" si="12"/>
        <v>0</v>
      </c>
      <c r="P121" s="364">
        <f t="shared" si="14"/>
        <v>1</v>
      </c>
      <c r="Q121" s="365" t="str">
        <f t="shared" si="9"/>
        <v/>
      </c>
      <c r="R121" s="365" t="str">
        <f t="shared" si="10"/>
        <v/>
      </c>
      <c r="S121" s="365" t="str">
        <f t="shared" si="11"/>
        <v/>
      </c>
    </row>
    <row r="122" spans="1:19">
      <c r="A122" s="37">
        <v>113</v>
      </c>
      <c r="B122" s="6"/>
      <c r="C122" s="6"/>
      <c r="D122" s="217"/>
      <c r="E122" s="216"/>
      <c r="F122" s="312"/>
      <c r="G122" s="77"/>
      <c r="H122" s="220"/>
      <c r="I122" s="220"/>
      <c r="J122" s="216"/>
      <c r="K122" s="25"/>
      <c r="L122" s="31"/>
      <c r="M122" s="365" t="str">
        <f t="shared" si="8"/>
        <v/>
      </c>
      <c r="N122" s="303"/>
      <c r="O122" s="349" t="b">
        <f t="shared" si="12"/>
        <v>0</v>
      </c>
      <c r="P122" s="364">
        <f t="shared" si="14"/>
        <v>1</v>
      </c>
      <c r="Q122" s="365" t="str">
        <f t="shared" si="9"/>
        <v/>
      </c>
      <c r="R122" s="365" t="str">
        <f t="shared" si="10"/>
        <v/>
      </c>
      <c r="S122" s="365" t="str">
        <f t="shared" si="11"/>
        <v/>
      </c>
    </row>
    <row r="123" spans="1:19">
      <c r="A123" s="37">
        <v>114</v>
      </c>
      <c r="B123" s="6"/>
      <c r="C123" s="6"/>
      <c r="D123" s="217"/>
      <c r="E123" s="216"/>
      <c r="F123" s="312"/>
      <c r="G123" s="77"/>
      <c r="H123" s="220"/>
      <c r="I123" s="220"/>
      <c r="J123" s="216"/>
      <c r="K123" s="25"/>
      <c r="L123" s="31"/>
      <c r="M123" s="365" t="str">
        <f t="shared" si="8"/>
        <v/>
      </c>
      <c r="N123" s="303"/>
      <c r="O123" s="349" t="b">
        <f t="shared" si="12"/>
        <v>0</v>
      </c>
      <c r="P123" s="364">
        <f t="shared" si="14"/>
        <v>1</v>
      </c>
      <c r="Q123" s="365" t="str">
        <f t="shared" si="9"/>
        <v/>
      </c>
      <c r="R123" s="365" t="str">
        <f t="shared" si="10"/>
        <v/>
      </c>
      <c r="S123" s="365" t="str">
        <f t="shared" si="11"/>
        <v/>
      </c>
    </row>
    <row r="124" spans="1:19">
      <c r="A124" s="37">
        <v>115</v>
      </c>
      <c r="B124" s="6"/>
      <c r="C124" s="6"/>
      <c r="D124" s="217"/>
      <c r="E124" s="216"/>
      <c r="F124" s="312"/>
      <c r="G124" s="77"/>
      <c r="H124" s="220"/>
      <c r="I124" s="220"/>
      <c r="J124" s="216"/>
      <c r="K124" s="25"/>
      <c r="L124" s="31"/>
      <c r="M124" s="365" t="str">
        <f t="shared" si="8"/>
        <v/>
      </c>
      <c r="N124" s="303"/>
      <c r="O124" s="349" t="b">
        <f t="shared" si="12"/>
        <v>0</v>
      </c>
      <c r="P124" s="364">
        <f t="shared" si="14"/>
        <v>1</v>
      </c>
      <c r="Q124" s="365" t="str">
        <f t="shared" si="9"/>
        <v/>
      </c>
      <c r="R124" s="365" t="str">
        <f t="shared" si="10"/>
        <v/>
      </c>
      <c r="S124" s="365" t="str">
        <f t="shared" si="11"/>
        <v/>
      </c>
    </row>
    <row r="125" spans="1:19">
      <c r="A125" s="37">
        <v>116</v>
      </c>
      <c r="B125" s="6"/>
      <c r="C125" s="6"/>
      <c r="D125" s="217"/>
      <c r="E125" s="216"/>
      <c r="F125" s="312"/>
      <c r="G125" s="77"/>
      <c r="H125" s="220"/>
      <c r="I125" s="220"/>
      <c r="J125" s="216"/>
      <c r="K125" s="25"/>
      <c r="L125" s="31"/>
      <c r="M125" s="365" t="str">
        <f t="shared" si="8"/>
        <v/>
      </c>
      <c r="N125" s="303"/>
      <c r="O125" s="349" t="b">
        <f t="shared" si="12"/>
        <v>0</v>
      </c>
      <c r="P125" s="364">
        <f t="shared" si="14"/>
        <v>1</v>
      </c>
      <c r="Q125" s="365" t="str">
        <f t="shared" si="9"/>
        <v/>
      </c>
      <c r="R125" s="365" t="str">
        <f t="shared" si="10"/>
        <v/>
      </c>
      <c r="S125" s="365" t="str">
        <f t="shared" si="11"/>
        <v/>
      </c>
    </row>
    <row r="126" spans="1:19">
      <c r="A126" s="37">
        <v>117</v>
      </c>
      <c r="B126" s="6"/>
      <c r="C126" s="6"/>
      <c r="D126" s="217"/>
      <c r="E126" s="216"/>
      <c r="F126" s="312"/>
      <c r="G126" s="77"/>
      <c r="H126" s="220"/>
      <c r="I126" s="220"/>
      <c r="J126" s="216"/>
      <c r="K126" s="25"/>
      <c r="L126" s="31"/>
      <c r="M126" s="365" t="str">
        <f t="shared" si="8"/>
        <v/>
      </c>
      <c r="N126" s="303"/>
      <c r="O126" s="349" t="b">
        <f t="shared" si="12"/>
        <v>0</v>
      </c>
      <c r="P126" s="364">
        <f t="shared" si="14"/>
        <v>1</v>
      </c>
      <c r="Q126" s="365" t="str">
        <f t="shared" si="9"/>
        <v/>
      </c>
      <c r="R126" s="365" t="str">
        <f t="shared" si="10"/>
        <v/>
      </c>
      <c r="S126" s="365" t="str">
        <f t="shared" si="11"/>
        <v/>
      </c>
    </row>
    <row r="127" spans="1:19">
      <c r="A127" s="37">
        <v>118</v>
      </c>
      <c r="B127" s="6"/>
      <c r="C127" s="6"/>
      <c r="D127" s="217"/>
      <c r="E127" s="216"/>
      <c r="F127" s="312"/>
      <c r="G127" s="77"/>
      <c r="H127" s="220"/>
      <c r="I127" s="220"/>
      <c r="J127" s="216"/>
      <c r="K127" s="25"/>
      <c r="L127" s="31"/>
      <c r="M127" s="365" t="str">
        <f t="shared" si="8"/>
        <v/>
      </c>
      <c r="N127" s="303"/>
      <c r="O127" s="349" t="b">
        <f t="shared" si="12"/>
        <v>0</v>
      </c>
      <c r="P127" s="364">
        <f t="shared" si="14"/>
        <v>1</v>
      </c>
      <c r="Q127" s="365" t="str">
        <f t="shared" si="9"/>
        <v/>
      </c>
      <c r="R127" s="365" t="str">
        <f t="shared" si="10"/>
        <v/>
      </c>
      <c r="S127" s="365" t="str">
        <f t="shared" si="11"/>
        <v/>
      </c>
    </row>
    <row r="128" spans="1:19">
      <c r="A128" s="37">
        <v>119</v>
      </c>
      <c r="B128" s="6"/>
      <c r="C128" s="6"/>
      <c r="D128" s="217"/>
      <c r="E128" s="216"/>
      <c r="F128" s="312"/>
      <c r="G128" s="77"/>
      <c r="H128" s="220"/>
      <c r="I128" s="220"/>
      <c r="J128" s="216"/>
      <c r="K128" s="25"/>
      <c r="L128" s="31"/>
      <c r="M128" s="365" t="str">
        <f t="shared" si="8"/>
        <v/>
      </c>
      <c r="N128" s="303"/>
      <c r="O128" s="349" t="b">
        <f t="shared" si="12"/>
        <v>0</v>
      </c>
      <c r="P128" s="364">
        <f t="shared" si="14"/>
        <v>1</v>
      </c>
      <c r="Q128" s="365" t="str">
        <f t="shared" si="9"/>
        <v/>
      </c>
      <c r="R128" s="365" t="str">
        <f t="shared" si="10"/>
        <v/>
      </c>
      <c r="S128" s="365" t="str">
        <f t="shared" si="11"/>
        <v/>
      </c>
    </row>
    <row r="129" spans="1:19">
      <c r="A129" s="37">
        <v>120</v>
      </c>
      <c r="B129" s="6"/>
      <c r="C129" s="6"/>
      <c r="D129" s="217"/>
      <c r="E129" s="216"/>
      <c r="F129" s="312"/>
      <c r="G129" s="77"/>
      <c r="H129" s="220"/>
      <c r="I129" s="220"/>
      <c r="J129" s="216"/>
      <c r="K129" s="25"/>
      <c r="L129" s="31"/>
      <c r="M129" s="365" t="str">
        <f t="shared" si="8"/>
        <v/>
      </c>
      <c r="N129" s="303"/>
      <c r="O129" s="349" t="b">
        <f t="shared" si="12"/>
        <v>0</v>
      </c>
      <c r="P129" s="364">
        <f t="shared" si="14"/>
        <v>1</v>
      </c>
      <c r="Q129" s="365" t="str">
        <f t="shared" si="9"/>
        <v/>
      </c>
      <c r="R129" s="365" t="str">
        <f t="shared" si="10"/>
        <v/>
      </c>
      <c r="S129" s="365" t="str">
        <f t="shared" si="11"/>
        <v/>
      </c>
    </row>
    <row r="130" spans="1:19">
      <c r="A130" s="37">
        <v>121</v>
      </c>
      <c r="B130" s="6"/>
      <c r="C130" s="6"/>
      <c r="D130" s="217"/>
      <c r="E130" s="216"/>
      <c r="F130" s="312"/>
      <c r="G130" s="77"/>
      <c r="H130" s="220"/>
      <c r="I130" s="220"/>
      <c r="J130" s="216"/>
      <c r="K130" s="25"/>
      <c r="L130" s="31"/>
      <c r="M130" s="365" t="str">
        <f t="shared" si="8"/>
        <v/>
      </c>
      <c r="N130" s="303"/>
      <c r="O130" s="349" t="b">
        <f t="shared" si="12"/>
        <v>0</v>
      </c>
      <c r="P130" s="364">
        <f t="shared" si="14"/>
        <v>1</v>
      </c>
      <c r="Q130" s="365" t="str">
        <f t="shared" si="9"/>
        <v/>
      </c>
      <c r="R130" s="365" t="str">
        <f t="shared" si="10"/>
        <v/>
      </c>
      <c r="S130" s="365" t="str">
        <f t="shared" si="11"/>
        <v/>
      </c>
    </row>
    <row r="131" spans="1:19">
      <c r="A131" s="37">
        <v>122</v>
      </c>
      <c r="B131" s="6"/>
      <c r="C131" s="6"/>
      <c r="D131" s="217"/>
      <c r="E131" s="216"/>
      <c r="F131" s="312"/>
      <c r="G131" s="77"/>
      <c r="H131" s="220"/>
      <c r="I131" s="220"/>
      <c r="J131" s="216"/>
      <c r="K131" s="25"/>
      <c r="L131" s="31"/>
      <c r="M131" s="365" t="str">
        <f t="shared" si="8"/>
        <v/>
      </c>
      <c r="N131" s="303"/>
      <c r="O131" s="349" t="b">
        <f t="shared" si="12"/>
        <v>0</v>
      </c>
      <c r="P131" s="364">
        <f t="shared" si="14"/>
        <v>1</v>
      </c>
      <c r="Q131" s="365" t="str">
        <f t="shared" si="9"/>
        <v/>
      </c>
      <c r="R131" s="365" t="str">
        <f t="shared" si="10"/>
        <v/>
      </c>
      <c r="S131" s="365" t="str">
        <f t="shared" si="11"/>
        <v/>
      </c>
    </row>
    <row r="132" spans="1:19">
      <c r="A132" s="37">
        <v>123</v>
      </c>
      <c r="B132" s="6"/>
      <c r="C132" s="6"/>
      <c r="D132" s="217"/>
      <c r="E132" s="216"/>
      <c r="F132" s="312"/>
      <c r="G132" s="77"/>
      <c r="H132" s="220"/>
      <c r="I132" s="220"/>
      <c r="J132" s="216"/>
      <c r="K132" s="25"/>
      <c r="L132" s="31"/>
      <c r="M132" s="365" t="str">
        <f t="shared" si="8"/>
        <v/>
      </c>
      <c r="N132" s="303"/>
      <c r="O132" s="349" t="b">
        <f t="shared" si="12"/>
        <v>0</v>
      </c>
      <c r="P132" s="364">
        <f t="shared" si="14"/>
        <v>1</v>
      </c>
      <c r="Q132" s="365" t="str">
        <f t="shared" si="9"/>
        <v/>
      </c>
      <c r="R132" s="365" t="str">
        <f t="shared" si="10"/>
        <v/>
      </c>
      <c r="S132" s="365" t="str">
        <f t="shared" si="11"/>
        <v/>
      </c>
    </row>
    <row r="133" spans="1:19">
      <c r="A133" s="37">
        <v>124</v>
      </c>
      <c r="B133" s="6"/>
      <c r="C133" s="6"/>
      <c r="D133" s="217"/>
      <c r="E133" s="216"/>
      <c r="F133" s="312"/>
      <c r="G133" s="77"/>
      <c r="H133" s="220"/>
      <c r="I133" s="220"/>
      <c r="J133" s="216"/>
      <c r="K133" s="25"/>
      <c r="L133" s="31"/>
      <c r="M133" s="365" t="str">
        <f t="shared" si="8"/>
        <v/>
      </c>
      <c r="N133" s="303"/>
      <c r="O133" s="349" t="b">
        <f t="shared" si="12"/>
        <v>0</v>
      </c>
      <c r="P133" s="364">
        <f t="shared" si="14"/>
        <v>1</v>
      </c>
      <c r="Q133" s="365" t="str">
        <f t="shared" si="9"/>
        <v/>
      </c>
      <c r="R133" s="365" t="str">
        <f t="shared" si="10"/>
        <v/>
      </c>
      <c r="S133" s="365" t="str">
        <f t="shared" si="11"/>
        <v/>
      </c>
    </row>
    <row r="134" spans="1:19">
      <c r="A134" s="37">
        <v>125</v>
      </c>
      <c r="B134" s="6"/>
      <c r="C134" s="6"/>
      <c r="D134" s="217"/>
      <c r="E134" s="216"/>
      <c r="F134" s="312"/>
      <c r="G134" s="77"/>
      <c r="H134" s="220"/>
      <c r="I134" s="220"/>
      <c r="J134" s="216"/>
      <c r="K134" s="25"/>
      <c r="L134" s="31"/>
      <c r="M134" s="365" t="str">
        <f t="shared" si="8"/>
        <v/>
      </c>
      <c r="N134" s="303"/>
      <c r="O134" s="349" t="b">
        <f t="shared" si="12"/>
        <v>0</v>
      </c>
      <c r="P134" s="364">
        <f t="shared" si="14"/>
        <v>1</v>
      </c>
      <c r="Q134" s="365" t="str">
        <f t="shared" si="9"/>
        <v/>
      </c>
      <c r="R134" s="365" t="str">
        <f t="shared" si="10"/>
        <v/>
      </c>
      <c r="S134" s="365" t="str">
        <f t="shared" si="11"/>
        <v/>
      </c>
    </row>
    <row r="135" spans="1:19">
      <c r="A135" s="37">
        <v>126</v>
      </c>
      <c r="B135" s="6"/>
      <c r="C135" s="6"/>
      <c r="D135" s="217"/>
      <c r="E135" s="216"/>
      <c r="F135" s="312"/>
      <c r="G135" s="77"/>
      <c r="H135" s="220"/>
      <c r="I135" s="220"/>
      <c r="J135" s="216"/>
      <c r="K135" s="25"/>
      <c r="L135" s="31"/>
      <c r="M135" s="365" t="str">
        <f t="shared" si="8"/>
        <v/>
      </c>
      <c r="N135" s="303"/>
      <c r="O135" s="349" t="b">
        <f t="shared" si="12"/>
        <v>0</v>
      </c>
      <c r="P135" s="364">
        <f t="shared" si="14"/>
        <v>1</v>
      </c>
      <c r="Q135" s="365" t="str">
        <f t="shared" si="9"/>
        <v/>
      </c>
      <c r="R135" s="365" t="str">
        <f t="shared" si="10"/>
        <v/>
      </c>
      <c r="S135" s="365" t="str">
        <f t="shared" si="11"/>
        <v/>
      </c>
    </row>
    <row r="136" spans="1:19">
      <c r="A136" s="37">
        <v>127</v>
      </c>
      <c r="B136" s="6"/>
      <c r="C136" s="6"/>
      <c r="D136" s="217"/>
      <c r="E136" s="216"/>
      <c r="F136" s="312"/>
      <c r="G136" s="77"/>
      <c r="H136" s="220"/>
      <c r="I136" s="220"/>
      <c r="J136" s="216"/>
      <c r="K136" s="25"/>
      <c r="L136" s="31"/>
      <c r="M136" s="365" t="str">
        <f t="shared" si="8"/>
        <v/>
      </c>
      <c r="N136" s="303"/>
      <c r="O136" s="349" t="b">
        <f t="shared" si="12"/>
        <v>0</v>
      </c>
      <c r="P136" s="364">
        <f t="shared" si="14"/>
        <v>1</v>
      </c>
      <c r="Q136" s="365" t="str">
        <f t="shared" si="9"/>
        <v/>
      </c>
      <c r="R136" s="365" t="str">
        <f t="shared" si="10"/>
        <v/>
      </c>
      <c r="S136" s="365" t="str">
        <f t="shared" si="11"/>
        <v/>
      </c>
    </row>
    <row r="137" spans="1:19">
      <c r="A137" s="37">
        <v>128</v>
      </c>
      <c r="B137" s="6"/>
      <c r="C137" s="6"/>
      <c r="D137" s="217"/>
      <c r="E137" s="216"/>
      <c r="F137" s="312"/>
      <c r="G137" s="77"/>
      <c r="H137" s="220"/>
      <c r="I137" s="220"/>
      <c r="J137" s="216"/>
      <c r="K137" s="25"/>
      <c r="L137" s="31"/>
      <c r="M137" s="365" t="str">
        <f t="shared" si="8"/>
        <v/>
      </c>
      <c r="N137" s="303"/>
      <c r="O137" s="349" t="b">
        <f t="shared" si="12"/>
        <v>0</v>
      </c>
      <c r="P137" s="364">
        <f t="shared" si="14"/>
        <v>1</v>
      </c>
      <c r="Q137" s="365" t="str">
        <f t="shared" si="9"/>
        <v/>
      </c>
      <c r="R137" s="365" t="str">
        <f t="shared" si="10"/>
        <v/>
      </c>
      <c r="S137" s="365" t="str">
        <f t="shared" si="11"/>
        <v/>
      </c>
    </row>
    <row r="138" spans="1:19">
      <c r="A138" s="37">
        <v>129</v>
      </c>
      <c r="B138" s="6"/>
      <c r="C138" s="6"/>
      <c r="D138" s="217"/>
      <c r="E138" s="216"/>
      <c r="F138" s="312"/>
      <c r="G138" s="77"/>
      <c r="H138" s="220"/>
      <c r="I138" s="220"/>
      <c r="J138" s="216"/>
      <c r="K138" s="25"/>
      <c r="L138" s="31"/>
      <c r="M138" s="365" t="str">
        <f t="shared" ref="M138:M201" si="15">IF(
OR(
$B138="",$C138="",$D138="",$E138="",$E138&lt;an_initial,$E138&gt;an_final,$O138=FALSE),"",IF(
$G138="","",IF(
OR(
$H138="X",$H138="x"),100*$F138/10000,IF(
OR(
$I138="X",$I138="x"),80*$F138/10000,IF(
OR(
$K138="X",$K138="x"),100*(
IF(
$P138&lt;=5,0.3,0.2))*$F138/10000,IF(
OR(
$L138="X",$L138="x"),80*(
IF(
$P138&lt;=5,0.3,0.2))*$F138/10000,""))))))</f>
        <v/>
      </c>
      <c r="N138" s="303"/>
      <c r="O138" s="349" t="b">
        <f t="shared" si="12"/>
        <v>0</v>
      </c>
      <c r="P138" s="364">
        <f t="shared" si="14"/>
        <v>1</v>
      </c>
      <c r="Q138" s="365" t="str">
        <f t="shared" ref="Q138:Q201" si="16">IF(
OR(
$B138="",$C138="",$D138="",$E138="",$E138&lt;an_initial,$E138&gt;an_final,$O138=FALSE),"",IF(
$G138="","",IF(
OR(
$H138="X",$H138="x"),100*$F138/10000,"")))</f>
        <v/>
      </c>
      <c r="R138" s="365" t="str">
        <f t="shared" ref="R138:R201" si="17">IF(
OR(
$B138="",$C138="",$D138="",$E138="",$E138&lt;an_initial,$E138&gt;an_final,$O138=FALSE),"",IF(
$G138="","",IF(
OR(
$I138="X",$I138="x"),80*$F138/10000,"")))</f>
        <v/>
      </c>
      <c r="S138" s="365" t="str">
        <f t="shared" ref="S138:S201" si="18">IF(
OR(
$B138="",$C138="",$D138="",$E138="",$E138&lt;an_initial,$E138&gt;an_final,$O138=FALSE),"",IF(
$G138="","",IF(
OR(
$K138="X",$K138="x"),100*(
IF(
$P138&lt;=5,0.3,0.2))*$F138/10000,IF(
OR(
$L138="X",$L138="x"),80*(
IF(
$P138&lt;=5,0.3,0.2))*$F138/10000,""))))</f>
        <v/>
      </c>
    </row>
    <row r="139" spans="1:19">
      <c r="A139" s="37">
        <v>130</v>
      </c>
      <c r="B139" s="6"/>
      <c r="C139" s="6"/>
      <c r="D139" s="217"/>
      <c r="E139" s="216"/>
      <c r="F139" s="312"/>
      <c r="G139" s="77"/>
      <c r="H139" s="220"/>
      <c r="I139" s="220"/>
      <c r="J139" s="216"/>
      <c r="K139" s="25"/>
      <c r="L139" s="31"/>
      <c r="M139" s="365" t="str">
        <f t="shared" si="15"/>
        <v/>
      </c>
      <c r="N139" s="303"/>
      <c r="O139" s="349" t="b">
        <f t="shared" ref="O139:O303" si="19">IF(nume_candidat="",FALSE,ISNUMBER(SEARCH(nume_candidat,$B139)))</f>
        <v>0</v>
      </c>
      <c r="P139" s="364">
        <f t="shared" ref="P139:P271" si="20">LEN(B139)-LEN(SUBSTITUTE(B139,",",""))+1</f>
        <v>1</v>
      </c>
      <c r="Q139" s="365" t="str">
        <f t="shared" si="16"/>
        <v/>
      </c>
      <c r="R139" s="365" t="str">
        <f t="shared" si="17"/>
        <v/>
      </c>
      <c r="S139" s="365" t="str">
        <f t="shared" si="18"/>
        <v/>
      </c>
    </row>
    <row r="140" spans="1:19">
      <c r="A140" s="37">
        <v>131</v>
      </c>
      <c r="B140" s="6"/>
      <c r="C140" s="6"/>
      <c r="D140" s="217"/>
      <c r="E140" s="216"/>
      <c r="F140" s="312"/>
      <c r="G140" s="77"/>
      <c r="H140" s="220"/>
      <c r="I140" s="220"/>
      <c r="J140" s="216"/>
      <c r="K140" s="25"/>
      <c r="L140" s="31"/>
      <c r="M140" s="365" t="str">
        <f t="shared" si="15"/>
        <v/>
      </c>
      <c r="N140" s="303"/>
      <c r="O140" s="349" t="b">
        <f t="shared" si="19"/>
        <v>0</v>
      </c>
      <c r="P140" s="364">
        <f t="shared" si="20"/>
        <v>1</v>
      </c>
      <c r="Q140" s="365" t="str">
        <f t="shared" si="16"/>
        <v/>
      </c>
      <c r="R140" s="365" t="str">
        <f t="shared" si="17"/>
        <v/>
      </c>
      <c r="S140" s="365" t="str">
        <f t="shared" si="18"/>
        <v/>
      </c>
    </row>
    <row r="141" spans="1:19">
      <c r="A141" s="37">
        <v>132</v>
      </c>
      <c r="B141" s="6"/>
      <c r="C141" s="6"/>
      <c r="D141" s="217"/>
      <c r="E141" s="216"/>
      <c r="F141" s="312"/>
      <c r="G141" s="77"/>
      <c r="H141" s="220"/>
      <c r="I141" s="220"/>
      <c r="J141" s="216"/>
      <c r="K141" s="25"/>
      <c r="L141" s="31"/>
      <c r="M141" s="365" t="str">
        <f t="shared" si="15"/>
        <v/>
      </c>
      <c r="N141" s="303"/>
      <c r="O141" s="349" t="b">
        <f t="shared" si="19"/>
        <v>0</v>
      </c>
      <c r="P141" s="364">
        <f t="shared" si="20"/>
        <v>1</v>
      </c>
      <c r="Q141" s="365" t="str">
        <f t="shared" si="16"/>
        <v/>
      </c>
      <c r="R141" s="365" t="str">
        <f t="shared" si="17"/>
        <v/>
      </c>
      <c r="S141" s="365" t="str">
        <f t="shared" si="18"/>
        <v/>
      </c>
    </row>
    <row r="142" spans="1:19">
      <c r="A142" s="37">
        <v>133</v>
      </c>
      <c r="B142" s="6"/>
      <c r="C142" s="6"/>
      <c r="D142" s="217"/>
      <c r="E142" s="216"/>
      <c r="F142" s="312"/>
      <c r="G142" s="77"/>
      <c r="H142" s="220"/>
      <c r="I142" s="220"/>
      <c r="J142" s="216"/>
      <c r="K142" s="25"/>
      <c r="L142" s="31"/>
      <c r="M142" s="365" t="str">
        <f t="shared" si="15"/>
        <v/>
      </c>
      <c r="N142" s="303"/>
      <c r="O142" s="349" t="b">
        <f t="shared" si="19"/>
        <v>0</v>
      </c>
      <c r="P142" s="364">
        <f t="shared" si="20"/>
        <v>1</v>
      </c>
      <c r="Q142" s="365" t="str">
        <f t="shared" si="16"/>
        <v/>
      </c>
      <c r="R142" s="365" t="str">
        <f t="shared" si="17"/>
        <v/>
      </c>
      <c r="S142" s="365" t="str">
        <f t="shared" si="18"/>
        <v/>
      </c>
    </row>
    <row r="143" spans="1:19">
      <c r="A143" s="37">
        <v>134</v>
      </c>
      <c r="B143" s="6"/>
      <c r="C143" s="6"/>
      <c r="D143" s="217"/>
      <c r="E143" s="216"/>
      <c r="F143" s="312"/>
      <c r="G143" s="77"/>
      <c r="H143" s="220"/>
      <c r="I143" s="220"/>
      <c r="J143" s="216"/>
      <c r="K143" s="25"/>
      <c r="L143" s="31"/>
      <c r="M143" s="365" t="str">
        <f t="shared" si="15"/>
        <v/>
      </c>
      <c r="N143" s="303"/>
      <c r="O143" s="349" t="b">
        <f t="shared" si="19"/>
        <v>0</v>
      </c>
      <c r="P143" s="364">
        <f t="shared" si="20"/>
        <v>1</v>
      </c>
      <c r="Q143" s="365" t="str">
        <f t="shared" si="16"/>
        <v/>
      </c>
      <c r="R143" s="365" t="str">
        <f t="shared" si="17"/>
        <v/>
      </c>
      <c r="S143" s="365" t="str">
        <f t="shared" si="18"/>
        <v/>
      </c>
    </row>
    <row r="144" spans="1:19">
      <c r="A144" s="37">
        <v>135</v>
      </c>
      <c r="B144" s="6"/>
      <c r="C144" s="6"/>
      <c r="D144" s="217"/>
      <c r="E144" s="216"/>
      <c r="F144" s="312"/>
      <c r="G144" s="77"/>
      <c r="H144" s="220"/>
      <c r="I144" s="220"/>
      <c r="J144" s="216"/>
      <c r="K144" s="25"/>
      <c r="L144" s="31"/>
      <c r="M144" s="365" t="str">
        <f t="shared" si="15"/>
        <v/>
      </c>
      <c r="N144" s="303"/>
      <c r="O144" s="349" t="b">
        <f t="shared" si="19"/>
        <v>0</v>
      </c>
      <c r="P144" s="364">
        <f t="shared" si="20"/>
        <v>1</v>
      </c>
      <c r="Q144" s="365" t="str">
        <f t="shared" si="16"/>
        <v/>
      </c>
      <c r="R144" s="365" t="str">
        <f t="shared" si="17"/>
        <v/>
      </c>
      <c r="S144" s="365" t="str">
        <f t="shared" si="18"/>
        <v/>
      </c>
    </row>
    <row r="145" spans="1:19">
      <c r="A145" s="37">
        <v>136</v>
      </c>
      <c r="B145" s="6"/>
      <c r="C145" s="6"/>
      <c r="D145" s="217"/>
      <c r="E145" s="216"/>
      <c r="F145" s="312"/>
      <c r="G145" s="77"/>
      <c r="H145" s="220"/>
      <c r="I145" s="220"/>
      <c r="J145" s="216"/>
      <c r="K145" s="25"/>
      <c r="L145" s="31"/>
      <c r="M145" s="365" t="str">
        <f t="shared" si="15"/>
        <v/>
      </c>
      <c r="N145" s="303"/>
      <c r="O145" s="349" t="b">
        <f t="shared" si="19"/>
        <v>0</v>
      </c>
      <c r="P145" s="364">
        <f t="shared" si="20"/>
        <v>1</v>
      </c>
      <c r="Q145" s="365" t="str">
        <f t="shared" si="16"/>
        <v/>
      </c>
      <c r="R145" s="365" t="str">
        <f t="shared" si="17"/>
        <v/>
      </c>
      <c r="S145" s="365" t="str">
        <f t="shared" si="18"/>
        <v/>
      </c>
    </row>
    <row r="146" spans="1:19">
      <c r="A146" s="37">
        <v>137</v>
      </c>
      <c r="B146" s="6"/>
      <c r="C146" s="6"/>
      <c r="D146" s="217"/>
      <c r="E146" s="216"/>
      <c r="F146" s="312"/>
      <c r="G146" s="77"/>
      <c r="H146" s="220"/>
      <c r="I146" s="220"/>
      <c r="J146" s="216"/>
      <c r="K146" s="25"/>
      <c r="L146" s="31"/>
      <c r="M146" s="365" t="str">
        <f t="shared" si="15"/>
        <v/>
      </c>
      <c r="N146" s="303"/>
      <c r="O146" s="349" t="b">
        <f t="shared" si="19"/>
        <v>0</v>
      </c>
      <c r="P146" s="364">
        <f t="shared" si="20"/>
        <v>1</v>
      </c>
      <c r="Q146" s="365" t="str">
        <f t="shared" si="16"/>
        <v/>
      </c>
      <c r="R146" s="365" t="str">
        <f t="shared" si="17"/>
        <v/>
      </c>
      <c r="S146" s="365" t="str">
        <f t="shared" si="18"/>
        <v/>
      </c>
    </row>
    <row r="147" spans="1:19">
      <c r="A147" s="37">
        <v>138</v>
      </c>
      <c r="B147" s="6"/>
      <c r="C147" s="6"/>
      <c r="D147" s="217"/>
      <c r="E147" s="216"/>
      <c r="F147" s="312"/>
      <c r="G147" s="77"/>
      <c r="H147" s="220"/>
      <c r="I147" s="220"/>
      <c r="J147" s="216"/>
      <c r="K147" s="25"/>
      <c r="L147" s="31"/>
      <c r="M147" s="365" t="str">
        <f t="shared" si="15"/>
        <v/>
      </c>
      <c r="N147" s="303"/>
      <c r="O147" s="349" t="b">
        <f t="shared" si="19"/>
        <v>0</v>
      </c>
      <c r="P147" s="364">
        <f t="shared" si="20"/>
        <v>1</v>
      </c>
      <c r="Q147" s="365" t="str">
        <f t="shared" si="16"/>
        <v/>
      </c>
      <c r="R147" s="365" t="str">
        <f t="shared" si="17"/>
        <v/>
      </c>
      <c r="S147" s="365" t="str">
        <f t="shared" si="18"/>
        <v/>
      </c>
    </row>
    <row r="148" spans="1:19">
      <c r="A148" s="37">
        <v>139</v>
      </c>
      <c r="B148" s="6"/>
      <c r="C148" s="6"/>
      <c r="D148" s="217"/>
      <c r="E148" s="216"/>
      <c r="F148" s="312"/>
      <c r="G148" s="77"/>
      <c r="H148" s="220"/>
      <c r="I148" s="220"/>
      <c r="J148" s="216"/>
      <c r="K148" s="25"/>
      <c r="L148" s="31"/>
      <c r="M148" s="365" t="str">
        <f t="shared" si="15"/>
        <v/>
      </c>
      <c r="N148" s="303"/>
      <c r="O148" s="349" t="b">
        <f t="shared" si="19"/>
        <v>0</v>
      </c>
      <c r="P148" s="364">
        <f t="shared" si="20"/>
        <v>1</v>
      </c>
      <c r="Q148" s="365" t="str">
        <f t="shared" si="16"/>
        <v/>
      </c>
      <c r="R148" s="365" t="str">
        <f t="shared" si="17"/>
        <v/>
      </c>
      <c r="S148" s="365" t="str">
        <f t="shared" si="18"/>
        <v/>
      </c>
    </row>
    <row r="149" spans="1:19">
      <c r="A149" s="37">
        <v>140</v>
      </c>
      <c r="B149" s="6"/>
      <c r="C149" s="6"/>
      <c r="D149" s="217"/>
      <c r="E149" s="216"/>
      <c r="F149" s="312"/>
      <c r="G149" s="77"/>
      <c r="H149" s="220"/>
      <c r="I149" s="220"/>
      <c r="J149" s="216"/>
      <c r="K149" s="25"/>
      <c r="L149" s="31"/>
      <c r="M149" s="365" t="str">
        <f t="shared" si="15"/>
        <v/>
      </c>
      <c r="N149" s="303"/>
      <c r="O149" s="349" t="b">
        <f t="shared" si="19"/>
        <v>0</v>
      </c>
      <c r="P149" s="364">
        <f t="shared" si="20"/>
        <v>1</v>
      </c>
      <c r="Q149" s="365" t="str">
        <f t="shared" si="16"/>
        <v/>
      </c>
      <c r="R149" s="365" t="str">
        <f t="shared" si="17"/>
        <v/>
      </c>
      <c r="S149" s="365" t="str">
        <f t="shared" si="18"/>
        <v/>
      </c>
    </row>
    <row r="150" spans="1:19">
      <c r="A150" s="37">
        <v>141</v>
      </c>
      <c r="B150" s="6"/>
      <c r="C150" s="6"/>
      <c r="D150" s="217"/>
      <c r="E150" s="216"/>
      <c r="F150" s="312"/>
      <c r="G150" s="77"/>
      <c r="H150" s="220"/>
      <c r="I150" s="220"/>
      <c r="J150" s="216"/>
      <c r="K150" s="25"/>
      <c r="L150" s="31"/>
      <c r="M150" s="365" t="str">
        <f t="shared" si="15"/>
        <v/>
      </c>
      <c r="N150" s="303"/>
      <c r="O150" s="349" t="b">
        <f t="shared" si="19"/>
        <v>0</v>
      </c>
      <c r="P150" s="364">
        <f t="shared" si="20"/>
        <v>1</v>
      </c>
      <c r="Q150" s="365" t="str">
        <f t="shared" si="16"/>
        <v/>
      </c>
      <c r="R150" s="365" t="str">
        <f t="shared" si="17"/>
        <v/>
      </c>
      <c r="S150" s="365" t="str">
        <f t="shared" si="18"/>
        <v/>
      </c>
    </row>
    <row r="151" spans="1:19">
      <c r="A151" s="37">
        <v>142</v>
      </c>
      <c r="B151" s="6"/>
      <c r="C151" s="6"/>
      <c r="D151" s="217"/>
      <c r="E151" s="216"/>
      <c r="F151" s="312"/>
      <c r="G151" s="77"/>
      <c r="H151" s="220"/>
      <c r="I151" s="220"/>
      <c r="J151" s="216"/>
      <c r="K151" s="25"/>
      <c r="L151" s="31"/>
      <c r="M151" s="365" t="str">
        <f t="shared" si="15"/>
        <v/>
      </c>
      <c r="N151" s="303"/>
      <c r="O151" s="349" t="b">
        <f t="shared" si="19"/>
        <v>0</v>
      </c>
      <c r="P151" s="364">
        <f t="shared" si="20"/>
        <v>1</v>
      </c>
      <c r="Q151" s="365" t="str">
        <f t="shared" si="16"/>
        <v/>
      </c>
      <c r="R151" s="365" t="str">
        <f t="shared" si="17"/>
        <v/>
      </c>
      <c r="S151" s="365" t="str">
        <f t="shared" si="18"/>
        <v/>
      </c>
    </row>
    <row r="152" spans="1:19">
      <c r="A152" s="37">
        <v>143</v>
      </c>
      <c r="B152" s="6"/>
      <c r="C152" s="6"/>
      <c r="D152" s="217"/>
      <c r="E152" s="216"/>
      <c r="F152" s="312"/>
      <c r="G152" s="77"/>
      <c r="H152" s="220"/>
      <c r="I152" s="220"/>
      <c r="J152" s="216"/>
      <c r="K152" s="25"/>
      <c r="L152" s="31"/>
      <c r="M152" s="365" t="str">
        <f t="shared" si="15"/>
        <v/>
      </c>
      <c r="N152" s="303"/>
      <c r="O152" s="349" t="b">
        <f t="shared" si="19"/>
        <v>0</v>
      </c>
      <c r="P152" s="364">
        <f t="shared" si="20"/>
        <v>1</v>
      </c>
      <c r="Q152" s="365" t="str">
        <f t="shared" si="16"/>
        <v/>
      </c>
      <c r="R152" s="365" t="str">
        <f t="shared" si="17"/>
        <v/>
      </c>
      <c r="S152" s="365" t="str">
        <f t="shared" si="18"/>
        <v/>
      </c>
    </row>
    <row r="153" spans="1:19">
      <c r="A153" s="37">
        <v>144</v>
      </c>
      <c r="B153" s="6"/>
      <c r="C153" s="6"/>
      <c r="D153" s="217"/>
      <c r="E153" s="216"/>
      <c r="F153" s="312"/>
      <c r="G153" s="77"/>
      <c r="H153" s="220"/>
      <c r="I153" s="220"/>
      <c r="J153" s="216"/>
      <c r="K153" s="25"/>
      <c r="L153" s="31"/>
      <c r="M153" s="365" t="str">
        <f t="shared" si="15"/>
        <v/>
      </c>
      <c r="N153" s="303"/>
      <c r="O153" s="349" t="b">
        <f t="shared" si="19"/>
        <v>0</v>
      </c>
      <c r="P153" s="364">
        <f t="shared" si="20"/>
        <v>1</v>
      </c>
      <c r="Q153" s="365" t="str">
        <f t="shared" si="16"/>
        <v/>
      </c>
      <c r="R153" s="365" t="str">
        <f t="shared" si="17"/>
        <v/>
      </c>
      <c r="S153" s="365" t="str">
        <f t="shared" si="18"/>
        <v/>
      </c>
    </row>
    <row r="154" spans="1:19">
      <c r="A154" s="37">
        <v>145</v>
      </c>
      <c r="B154" s="6"/>
      <c r="C154" s="6"/>
      <c r="D154" s="217"/>
      <c r="E154" s="216"/>
      <c r="F154" s="312"/>
      <c r="G154" s="77"/>
      <c r="H154" s="220"/>
      <c r="I154" s="220"/>
      <c r="J154" s="216"/>
      <c r="K154" s="25"/>
      <c r="L154" s="31"/>
      <c r="M154" s="365" t="str">
        <f t="shared" si="15"/>
        <v/>
      </c>
      <c r="N154" s="303"/>
      <c r="O154" s="349" t="b">
        <f t="shared" si="19"/>
        <v>0</v>
      </c>
      <c r="P154" s="364">
        <f t="shared" si="20"/>
        <v>1</v>
      </c>
      <c r="Q154" s="365" t="str">
        <f t="shared" si="16"/>
        <v/>
      </c>
      <c r="R154" s="365" t="str">
        <f t="shared" si="17"/>
        <v/>
      </c>
      <c r="S154" s="365" t="str">
        <f t="shared" si="18"/>
        <v/>
      </c>
    </row>
    <row r="155" spans="1:19">
      <c r="A155" s="37">
        <v>146</v>
      </c>
      <c r="B155" s="6"/>
      <c r="C155" s="6"/>
      <c r="D155" s="217"/>
      <c r="E155" s="216"/>
      <c r="F155" s="312"/>
      <c r="G155" s="77"/>
      <c r="H155" s="220"/>
      <c r="I155" s="220"/>
      <c r="J155" s="216"/>
      <c r="K155" s="25"/>
      <c r="L155" s="31"/>
      <c r="M155" s="365" t="str">
        <f t="shared" si="15"/>
        <v/>
      </c>
      <c r="N155" s="303"/>
      <c r="O155" s="349" t="b">
        <f t="shared" si="19"/>
        <v>0</v>
      </c>
      <c r="P155" s="364">
        <f t="shared" si="20"/>
        <v>1</v>
      </c>
      <c r="Q155" s="365" t="str">
        <f t="shared" si="16"/>
        <v/>
      </c>
      <c r="R155" s="365" t="str">
        <f t="shared" si="17"/>
        <v/>
      </c>
      <c r="S155" s="365" t="str">
        <f t="shared" si="18"/>
        <v/>
      </c>
    </row>
    <row r="156" spans="1:19">
      <c r="A156" s="37">
        <v>147</v>
      </c>
      <c r="B156" s="6"/>
      <c r="C156" s="6"/>
      <c r="D156" s="217"/>
      <c r="E156" s="216"/>
      <c r="F156" s="312"/>
      <c r="G156" s="77"/>
      <c r="H156" s="220"/>
      <c r="I156" s="220"/>
      <c r="J156" s="216"/>
      <c r="K156" s="25"/>
      <c r="L156" s="31"/>
      <c r="M156" s="365" t="str">
        <f t="shared" si="15"/>
        <v/>
      </c>
      <c r="N156" s="303"/>
      <c r="O156" s="349" t="b">
        <f t="shared" si="19"/>
        <v>0</v>
      </c>
      <c r="P156" s="364">
        <f t="shared" si="20"/>
        <v>1</v>
      </c>
      <c r="Q156" s="365" t="str">
        <f t="shared" si="16"/>
        <v/>
      </c>
      <c r="R156" s="365" t="str">
        <f t="shared" si="17"/>
        <v/>
      </c>
      <c r="S156" s="365" t="str">
        <f t="shared" si="18"/>
        <v/>
      </c>
    </row>
    <row r="157" spans="1:19">
      <c r="A157" s="37">
        <v>148</v>
      </c>
      <c r="B157" s="6"/>
      <c r="C157" s="6"/>
      <c r="D157" s="217"/>
      <c r="E157" s="216"/>
      <c r="F157" s="312"/>
      <c r="G157" s="77"/>
      <c r="H157" s="220"/>
      <c r="I157" s="220"/>
      <c r="J157" s="216"/>
      <c r="K157" s="25"/>
      <c r="L157" s="31"/>
      <c r="M157" s="365" t="str">
        <f t="shared" si="15"/>
        <v/>
      </c>
      <c r="N157" s="303"/>
      <c r="O157" s="349" t="b">
        <f t="shared" si="19"/>
        <v>0</v>
      </c>
      <c r="P157" s="364">
        <f t="shared" si="20"/>
        <v>1</v>
      </c>
      <c r="Q157" s="365" t="str">
        <f t="shared" si="16"/>
        <v/>
      </c>
      <c r="R157" s="365" t="str">
        <f t="shared" si="17"/>
        <v/>
      </c>
      <c r="S157" s="365" t="str">
        <f t="shared" si="18"/>
        <v/>
      </c>
    </row>
    <row r="158" spans="1:19">
      <c r="A158" s="37">
        <v>149</v>
      </c>
      <c r="B158" s="6"/>
      <c r="C158" s="6"/>
      <c r="D158" s="217"/>
      <c r="E158" s="216"/>
      <c r="F158" s="312"/>
      <c r="G158" s="77"/>
      <c r="H158" s="220"/>
      <c r="I158" s="220"/>
      <c r="J158" s="216"/>
      <c r="K158" s="25"/>
      <c r="L158" s="31"/>
      <c r="M158" s="365" t="str">
        <f t="shared" si="15"/>
        <v/>
      </c>
      <c r="N158" s="303"/>
      <c r="O158" s="349" t="b">
        <f t="shared" si="19"/>
        <v>0</v>
      </c>
      <c r="P158" s="364">
        <f t="shared" si="20"/>
        <v>1</v>
      </c>
      <c r="Q158" s="365" t="str">
        <f t="shared" si="16"/>
        <v/>
      </c>
      <c r="R158" s="365" t="str">
        <f t="shared" si="17"/>
        <v/>
      </c>
      <c r="S158" s="365" t="str">
        <f t="shared" si="18"/>
        <v/>
      </c>
    </row>
    <row r="159" spans="1:19">
      <c r="A159" s="37">
        <v>150</v>
      </c>
      <c r="B159" s="6"/>
      <c r="C159" s="6"/>
      <c r="D159" s="217"/>
      <c r="E159" s="216"/>
      <c r="F159" s="312"/>
      <c r="G159" s="77"/>
      <c r="H159" s="220"/>
      <c r="I159" s="220"/>
      <c r="J159" s="216"/>
      <c r="K159" s="25"/>
      <c r="L159" s="31"/>
      <c r="M159" s="365" t="str">
        <f t="shared" si="15"/>
        <v/>
      </c>
      <c r="N159" s="303"/>
      <c r="O159" s="349" t="b">
        <f t="shared" si="19"/>
        <v>0</v>
      </c>
      <c r="P159" s="364">
        <f t="shared" si="20"/>
        <v>1</v>
      </c>
      <c r="Q159" s="365" t="str">
        <f t="shared" si="16"/>
        <v/>
      </c>
      <c r="R159" s="365" t="str">
        <f t="shared" si="17"/>
        <v/>
      </c>
      <c r="S159" s="365" t="str">
        <f t="shared" si="18"/>
        <v/>
      </c>
    </row>
    <row r="160" spans="1:19">
      <c r="A160" s="37">
        <v>151</v>
      </c>
      <c r="B160" s="6"/>
      <c r="C160" s="6"/>
      <c r="D160" s="425"/>
      <c r="E160" s="427"/>
      <c r="F160" s="312"/>
      <c r="G160" s="77"/>
      <c r="H160" s="428"/>
      <c r="I160" s="428"/>
      <c r="J160" s="427"/>
      <c r="K160" s="25"/>
      <c r="L160" s="31"/>
      <c r="M160" s="365" t="str">
        <f t="shared" si="15"/>
        <v/>
      </c>
      <c r="N160" s="303"/>
      <c r="O160" s="349" t="b">
        <f t="shared" si="19"/>
        <v>0</v>
      </c>
      <c r="P160" s="364">
        <f t="shared" ref="P160:P260" si="21">LEN(B160)-LEN(SUBSTITUTE(B160,",",""))+1</f>
        <v>1</v>
      </c>
      <c r="Q160" s="365" t="str">
        <f t="shared" si="16"/>
        <v/>
      </c>
      <c r="R160" s="365" t="str">
        <f t="shared" si="17"/>
        <v/>
      </c>
      <c r="S160" s="365" t="str">
        <f t="shared" si="18"/>
        <v/>
      </c>
    </row>
    <row r="161" spans="1:19">
      <c r="A161" s="37">
        <v>152</v>
      </c>
      <c r="B161" s="6"/>
      <c r="C161" s="6"/>
      <c r="D161" s="425"/>
      <c r="E161" s="427"/>
      <c r="F161" s="312"/>
      <c r="G161" s="77"/>
      <c r="H161" s="428"/>
      <c r="I161" s="428"/>
      <c r="J161" s="427"/>
      <c r="K161" s="25"/>
      <c r="L161" s="31"/>
      <c r="M161" s="365" t="str">
        <f t="shared" si="15"/>
        <v/>
      </c>
      <c r="N161" s="303"/>
      <c r="O161" s="349" t="b">
        <f t="shared" si="19"/>
        <v>0</v>
      </c>
      <c r="P161" s="364">
        <f t="shared" si="21"/>
        <v>1</v>
      </c>
      <c r="Q161" s="365" t="str">
        <f t="shared" si="16"/>
        <v/>
      </c>
      <c r="R161" s="365" t="str">
        <f t="shared" si="17"/>
        <v/>
      </c>
      <c r="S161" s="365" t="str">
        <f t="shared" si="18"/>
        <v/>
      </c>
    </row>
    <row r="162" spans="1:19">
      <c r="A162" s="37">
        <v>153</v>
      </c>
      <c r="B162" s="6"/>
      <c r="C162" s="6"/>
      <c r="D162" s="425"/>
      <c r="E162" s="427"/>
      <c r="F162" s="312"/>
      <c r="G162" s="77"/>
      <c r="H162" s="428"/>
      <c r="I162" s="428"/>
      <c r="J162" s="427"/>
      <c r="K162" s="25"/>
      <c r="L162" s="31"/>
      <c r="M162" s="365" t="str">
        <f t="shared" si="15"/>
        <v/>
      </c>
      <c r="N162" s="303"/>
      <c r="O162" s="349" t="b">
        <f t="shared" si="19"/>
        <v>0</v>
      </c>
      <c r="P162" s="364">
        <f t="shared" si="21"/>
        <v>1</v>
      </c>
      <c r="Q162" s="365" t="str">
        <f t="shared" si="16"/>
        <v/>
      </c>
      <c r="R162" s="365" t="str">
        <f t="shared" si="17"/>
        <v/>
      </c>
      <c r="S162" s="365" t="str">
        <f t="shared" si="18"/>
        <v/>
      </c>
    </row>
    <row r="163" spans="1:19">
      <c r="A163" s="37">
        <v>154</v>
      </c>
      <c r="B163" s="6"/>
      <c r="C163" s="6"/>
      <c r="D163" s="425"/>
      <c r="E163" s="427"/>
      <c r="F163" s="312"/>
      <c r="G163" s="77"/>
      <c r="H163" s="428"/>
      <c r="I163" s="428"/>
      <c r="J163" s="427"/>
      <c r="K163" s="25"/>
      <c r="L163" s="31"/>
      <c r="M163" s="365" t="str">
        <f t="shared" si="15"/>
        <v/>
      </c>
      <c r="N163" s="303"/>
      <c r="O163" s="349" t="b">
        <f t="shared" si="19"/>
        <v>0</v>
      </c>
      <c r="P163" s="364">
        <f t="shared" si="21"/>
        <v>1</v>
      </c>
      <c r="Q163" s="365" t="str">
        <f t="shared" si="16"/>
        <v/>
      </c>
      <c r="R163" s="365" t="str">
        <f t="shared" si="17"/>
        <v/>
      </c>
      <c r="S163" s="365" t="str">
        <f t="shared" si="18"/>
        <v/>
      </c>
    </row>
    <row r="164" spans="1:19">
      <c r="A164" s="37">
        <v>155</v>
      </c>
      <c r="B164" s="6"/>
      <c r="C164" s="6"/>
      <c r="D164" s="425"/>
      <c r="E164" s="427"/>
      <c r="F164" s="312"/>
      <c r="G164" s="77"/>
      <c r="H164" s="428"/>
      <c r="I164" s="428"/>
      <c r="J164" s="427"/>
      <c r="K164" s="25"/>
      <c r="L164" s="31"/>
      <c r="M164" s="365" t="str">
        <f t="shared" si="15"/>
        <v/>
      </c>
      <c r="N164" s="303"/>
      <c r="O164" s="349" t="b">
        <f t="shared" si="19"/>
        <v>0</v>
      </c>
      <c r="P164" s="364">
        <f t="shared" si="21"/>
        <v>1</v>
      </c>
      <c r="Q164" s="365" t="str">
        <f t="shared" si="16"/>
        <v/>
      </c>
      <c r="R164" s="365" t="str">
        <f t="shared" si="17"/>
        <v/>
      </c>
      <c r="S164" s="365" t="str">
        <f t="shared" si="18"/>
        <v/>
      </c>
    </row>
    <row r="165" spans="1:19">
      <c r="A165" s="37">
        <v>156</v>
      </c>
      <c r="B165" s="6"/>
      <c r="C165" s="6"/>
      <c r="D165" s="425"/>
      <c r="E165" s="427"/>
      <c r="F165" s="312"/>
      <c r="G165" s="77"/>
      <c r="H165" s="428"/>
      <c r="I165" s="428"/>
      <c r="J165" s="427"/>
      <c r="K165" s="25"/>
      <c r="L165" s="31"/>
      <c r="M165" s="365" t="str">
        <f t="shared" si="15"/>
        <v/>
      </c>
      <c r="N165" s="303"/>
      <c r="O165" s="349" t="b">
        <f t="shared" si="19"/>
        <v>0</v>
      </c>
      <c r="P165" s="364">
        <f t="shared" si="21"/>
        <v>1</v>
      </c>
      <c r="Q165" s="365" t="str">
        <f t="shared" si="16"/>
        <v/>
      </c>
      <c r="R165" s="365" t="str">
        <f t="shared" si="17"/>
        <v/>
      </c>
      <c r="S165" s="365" t="str">
        <f t="shared" si="18"/>
        <v/>
      </c>
    </row>
    <row r="166" spans="1:19">
      <c r="A166" s="37">
        <v>157</v>
      </c>
      <c r="B166" s="6"/>
      <c r="C166" s="6"/>
      <c r="D166" s="425"/>
      <c r="E166" s="427"/>
      <c r="F166" s="312"/>
      <c r="G166" s="77"/>
      <c r="H166" s="428"/>
      <c r="I166" s="428"/>
      <c r="J166" s="427"/>
      <c r="K166" s="25"/>
      <c r="L166" s="31"/>
      <c r="M166" s="365" t="str">
        <f t="shared" si="15"/>
        <v/>
      </c>
      <c r="N166" s="303"/>
      <c r="O166" s="349" t="b">
        <f t="shared" si="19"/>
        <v>0</v>
      </c>
      <c r="P166" s="364">
        <f t="shared" si="21"/>
        <v>1</v>
      </c>
      <c r="Q166" s="365" t="str">
        <f t="shared" si="16"/>
        <v/>
      </c>
      <c r="R166" s="365" t="str">
        <f t="shared" si="17"/>
        <v/>
      </c>
      <c r="S166" s="365" t="str">
        <f t="shared" si="18"/>
        <v/>
      </c>
    </row>
    <row r="167" spans="1:19">
      <c r="A167" s="37">
        <v>158</v>
      </c>
      <c r="B167" s="6"/>
      <c r="C167" s="6"/>
      <c r="D167" s="425"/>
      <c r="E167" s="427"/>
      <c r="F167" s="312"/>
      <c r="G167" s="77"/>
      <c r="H167" s="428"/>
      <c r="I167" s="428"/>
      <c r="J167" s="427"/>
      <c r="K167" s="25"/>
      <c r="L167" s="31"/>
      <c r="M167" s="365" t="str">
        <f t="shared" si="15"/>
        <v/>
      </c>
      <c r="N167" s="303"/>
      <c r="O167" s="349" t="b">
        <f t="shared" si="19"/>
        <v>0</v>
      </c>
      <c r="P167" s="364">
        <f t="shared" si="21"/>
        <v>1</v>
      </c>
      <c r="Q167" s="365" t="str">
        <f t="shared" si="16"/>
        <v/>
      </c>
      <c r="R167" s="365" t="str">
        <f t="shared" si="17"/>
        <v/>
      </c>
      <c r="S167" s="365" t="str">
        <f t="shared" si="18"/>
        <v/>
      </c>
    </row>
    <row r="168" spans="1:19">
      <c r="A168" s="37">
        <v>159</v>
      </c>
      <c r="B168" s="6"/>
      <c r="C168" s="6"/>
      <c r="D168" s="425"/>
      <c r="E168" s="427"/>
      <c r="F168" s="312"/>
      <c r="G168" s="77"/>
      <c r="H168" s="428"/>
      <c r="I168" s="428"/>
      <c r="J168" s="427"/>
      <c r="K168" s="25"/>
      <c r="L168" s="31"/>
      <c r="M168" s="365" t="str">
        <f t="shared" si="15"/>
        <v/>
      </c>
      <c r="N168" s="303"/>
      <c r="O168" s="349" t="b">
        <f t="shared" si="19"/>
        <v>0</v>
      </c>
      <c r="P168" s="364">
        <f t="shared" si="21"/>
        <v>1</v>
      </c>
      <c r="Q168" s="365" t="str">
        <f t="shared" si="16"/>
        <v/>
      </c>
      <c r="R168" s="365" t="str">
        <f t="shared" si="17"/>
        <v/>
      </c>
      <c r="S168" s="365" t="str">
        <f t="shared" si="18"/>
        <v/>
      </c>
    </row>
    <row r="169" spans="1:19">
      <c r="A169" s="37">
        <v>160</v>
      </c>
      <c r="B169" s="6"/>
      <c r="C169" s="6"/>
      <c r="D169" s="425"/>
      <c r="E169" s="427"/>
      <c r="F169" s="312"/>
      <c r="G169" s="77"/>
      <c r="H169" s="428"/>
      <c r="I169" s="428"/>
      <c r="J169" s="427"/>
      <c r="K169" s="25"/>
      <c r="L169" s="31"/>
      <c r="M169" s="365" t="str">
        <f t="shared" si="15"/>
        <v/>
      </c>
      <c r="N169" s="303"/>
      <c r="O169" s="349" t="b">
        <f t="shared" si="19"/>
        <v>0</v>
      </c>
      <c r="P169" s="364">
        <f t="shared" si="21"/>
        <v>1</v>
      </c>
      <c r="Q169" s="365" t="str">
        <f t="shared" si="16"/>
        <v/>
      </c>
      <c r="R169" s="365" t="str">
        <f t="shared" si="17"/>
        <v/>
      </c>
      <c r="S169" s="365" t="str">
        <f t="shared" si="18"/>
        <v/>
      </c>
    </row>
    <row r="170" spans="1:19">
      <c r="A170" s="37">
        <v>161</v>
      </c>
      <c r="B170" s="6"/>
      <c r="C170" s="6"/>
      <c r="D170" s="425"/>
      <c r="E170" s="427"/>
      <c r="F170" s="312"/>
      <c r="G170" s="77"/>
      <c r="H170" s="428"/>
      <c r="I170" s="428"/>
      <c r="J170" s="427"/>
      <c r="K170" s="25"/>
      <c r="L170" s="31"/>
      <c r="M170" s="365" t="str">
        <f t="shared" si="15"/>
        <v/>
      </c>
      <c r="N170" s="303"/>
      <c r="O170" s="349" t="b">
        <f t="shared" si="19"/>
        <v>0</v>
      </c>
      <c r="P170" s="364">
        <f t="shared" si="21"/>
        <v>1</v>
      </c>
      <c r="Q170" s="365" t="str">
        <f t="shared" si="16"/>
        <v/>
      </c>
      <c r="R170" s="365" t="str">
        <f t="shared" si="17"/>
        <v/>
      </c>
      <c r="S170" s="365" t="str">
        <f t="shared" si="18"/>
        <v/>
      </c>
    </row>
    <row r="171" spans="1:19">
      <c r="A171" s="37">
        <v>162</v>
      </c>
      <c r="B171" s="6"/>
      <c r="C171" s="6"/>
      <c r="D171" s="425"/>
      <c r="E171" s="427"/>
      <c r="F171" s="312"/>
      <c r="G171" s="77"/>
      <c r="H171" s="428"/>
      <c r="I171" s="428"/>
      <c r="J171" s="427"/>
      <c r="K171" s="25"/>
      <c r="L171" s="31"/>
      <c r="M171" s="365" t="str">
        <f t="shared" si="15"/>
        <v/>
      </c>
      <c r="N171" s="303"/>
      <c r="O171" s="349" t="b">
        <f t="shared" si="19"/>
        <v>0</v>
      </c>
      <c r="P171" s="364">
        <f t="shared" si="21"/>
        <v>1</v>
      </c>
      <c r="Q171" s="365" t="str">
        <f t="shared" si="16"/>
        <v/>
      </c>
      <c r="R171" s="365" t="str">
        <f t="shared" si="17"/>
        <v/>
      </c>
      <c r="S171" s="365" t="str">
        <f t="shared" si="18"/>
        <v/>
      </c>
    </row>
    <row r="172" spans="1:19">
      <c r="A172" s="37">
        <v>163</v>
      </c>
      <c r="B172" s="6"/>
      <c r="C172" s="6"/>
      <c r="D172" s="425"/>
      <c r="E172" s="427"/>
      <c r="F172" s="312"/>
      <c r="G172" s="77"/>
      <c r="H172" s="428"/>
      <c r="I172" s="428"/>
      <c r="J172" s="427"/>
      <c r="K172" s="25"/>
      <c r="L172" s="31"/>
      <c r="M172" s="365" t="str">
        <f t="shared" si="15"/>
        <v/>
      </c>
      <c r="N172" s="303"/>
      <c r="O172" s="349" t="b">
        <f t="shared" si="19"/>
        <v>0</v>
      </c>
      <c r="P172" s="364">
        <f t="shared" si="21"/>
        <v>1</v>
      </c>
      <c r="Q172" s="365" t="str">
        <f t="shared" si="16"/>
        <v/>
      </c>
      <c r="R172" s="365" t="str">
        <f t="shared" si="17"/>
        <v/>
      </c>
      <c r="S172" s="365" t="str">
        <f t="shared" si="18"/>
        <v/>
      </c>
    </row>
    <row r="173" spans="1:19">
      <c r="A173" s="37">
        <v>164</v>
      </c>
      <c r="B173" s="6"/>
      <c r="C173" s="6"/>
      <c r="D173" s="425"/>
      <c r="E173" s="427"/>
      <c r="F173" s="312"/>
      <c r="G173" s="77"/>
      <c r="H173" s="428"/>
      <c r="I173" s="428"/>
      <c r="J173" s="427"/>
      <c r="K173" s="25"/>
      <c r="L173" s="31"/>
      <c r="M173" s="365" t="str">
        <f t="shared" si="15"/>
        <v/>
      </c>
      <c r="N173" s="303"/>
      <c r="O173" s="349" t="b">
        <f t="shared" si="19"/>
        <v>0</v>
      </c>
      <c r="P173" s="364">
        <f t="shared" si="21"/>
        <v>1</v>
      </c>
      <c r="Q173" s="365" t="str">
        <f t="shared" si="16"/>
        <v/>
      </c>
      <c r="R173" s="365" t="str">
        <f t="shared" si="17"/>
        <v/>
      </c>
      <c r="S173" s="365" t="str">
        <f t="shared" si="18"/>
        <v/>
      </c>
    </row>
    <row r="174" spans="1:19">
      <c r="A174" s="37">
        <v>165</v>
      </c>
      <c r="B174" s="6"/>
      <c r="C174" s="6"/>
      <c r="D174" s="425"/>
      <c r="E174" s="427"/>
      <c r="F174" s="312"/>
      <c r="G174" s="77"/>
      <c r="H174" s="428"/>
      <c r="I174" s="428"/>
      <c r="J174" s="427"/>
      <c r="K174" s="25"/>
      <c r="L174" s="31"/>
      <c r="M174" s="365" t="str">
        <f t="shared" si="15"/>
        <v/>
      </c>
      <c r="N174" s="303"/>
      <c r="O174" s="349" t="b">
        <f t="shared" si="19"/>
        <v>0</v>
      </c>
      <c r="P174" s="364">
        <f t="shared" si="21"/>
        <v>1</v>
      </c>
      <c r="Q174" s="365" t="str">
        <f t="shared" si="16"/>
        <v/>
      </c>
      <c r="R174" s="365" t="str">
        <f t="shared" si="17"/>
        <v/>
      </c>
      <c r="S174" s="365" t="str">
        <f t="shared" si="18"/>
        <v/>
      </c>
    </row>
    <row r="175" spans="1:19">
      <c r="A175" s="37">
        <v>166</v>
      </c>
      <c r="B175" s="6"/>
      <c r="C175" s="6"/>
      <c r="D175" s="425"/>
      <c r="E175" s="427"/>
      <c r="F175" s="312"/>
      <c r="G175" s="77"/>
      <c r="H175" s="428"/>
      <c r="I175" s="428"/>
      <c r="J175" s="427"/>
      <c r="K175" s="25"/>
      <c r="L175" s="31"/>
      <c r="M175" s="365" t="str">
        <f t="shared" si="15"/>
        <v/>
      </c>
      <c r="N175" s="303"/>
      <c r="O175" s="349" t="b">
        <f t="shared" si="19"/>
        <v>0</v>
      </c>
      <c r="P175" s="364">
        <f t="shared" si="21"/>
        <v>1</v>
      </c>
      <c r="Q175" s="365" t="str">
        <f t="shared" si="16"/>
        <v/>
      </c>
      <c r="R175" s="365" t="str">
        <f t="shared" si="17"/>
        <v/>
      </c>
      <c r="S175" s="365" t="str">
        <f t="shared" si="18"/>
        <v/>
      </c>
    </row>
    <row r="176" spans="1:19">
      <c r="A176" s="37">
        <v>167</v>
      </c>
      <c r="B176" s="6"/>
      <c r="C176" s="6"/>
      <c r="D176" s="425"/>
      <c r="E176" s="427"/>
      <c r="F176" s="312"/>
      <c r="G176" s="77"/>
      <c r="H176" s="428"/>
      <c r="I176" s="428"/>
      <c r="J176" s="427"/>
      <c r="K176" s="25"/>
      <c r="L176" s="31"/>
      <c r="M176" s="365" t="str">
        <f t="shared" si="15"/>
        <v/>
      </c>
      <c r="N176" s="303"/>
      <c r="O176" s="349" t="b">
        <f t="shared" si="19"/>
        <v>0</v>
      </c>
      <c r="P176" s="364">
        <f t="shared" si="21"/>
        <v>1</v>
      </c>
      <c r="Q176" s="365" t="str">
        <f t="shared" si="16"/>
        <v/>
      </c>
      <c r="R176" s="365" t="str">
        <f t="shared" si="17"/>
        <v/>
      </c>
      <c r="S176" s="365" t="str">
        <f t="shared" si="18"/>
        <v/>
      </c>
    </row>
    <row r="177" spans="1:19">
      <c r="A177" s="37">
        <v>168</v>
      </c>
      <c r="B177" s="6"/>
      <c r="C177" s="6"/>
      <c r="D177" s="425"/>
      <c r="E177" s="427"/>
      <c r="F177" s="312"/>
      <c r="G177" s="77"/>
      <c r="H177" s="428"/>
      <c r="I177" s="428"/>
      <c r="J177" s="427"/>
      <c r="K177" s="25"/>
      <c r="L177" s="31"/>
      <c r="M177" s="365" t="str">
        <f t="shared" si="15"/>
        <v/>
      </c>
      <c r="N177" s="303"/>
      <c r="O177" s="349" t="b">
        <f t="shared" si="19"/>
        <v>0</v>
      </c>
      <c r="P177" s="364">
        <f t="shared" si="21"/>
        <v>1</v>
      </c>
      <c r="Q177" s="365" t="str">
        <f t="shared" si="16"/>
        <v/>
      </c>
      <c r="R177" s="365" t="str">
        <f t="shared" si="17"/>
        <v/>
      </c>
      <c r="S177" s="365" t="str">
        <f t="shared" si="18"/>
        <v/>
      </c>
    </row>
    <row r="178" spans="1:19">
      <c r="A178" s="37">
        <v>169</v>
      </c>
      <c r="B178" s="6"/>
      <c r="C178" s="6"/>
      <c r="D178" s="425"/>
      <c r="E178" s="427"/>
      <c r="F178" s="312"/>
      <c r="G178" s="77"/>
      <c r="H178" s="428"/>
      <c r="I178" s="428"/>
      <c r="J178" s="427"/>
      <c r="K178" s="25"/>
      <c r="L178" s="31"/>
      <c r="M178" s="365" t="str">
        <f t="shared" si="15"/>
        <v/>
      </c>
      <c r="N178" s="303"/>
      <c r="O178" s="349" t="b">
        <f t="shared" si="19"/>
        <v>0</v>
      </c>
      <c r="P178" s="364">
        <f t="shared" si="21"/>
        <v>1</v>
      </c>
      <c r="Q178" s="365" t="str">
        <f t="shared" si="16"/>
        <v/>
      </c>
      <c r="R178" s="365" t="str">
        <f t="shared" si="17"/>
        <v/>
      </c>
      <c r="S178" s="365" t="str">
        <f t="shared" si="18"/>
        <v/>
      </c>
    </row>
    <row r="179" spans="1:19">
      <c r="A179" s="37">
        <v>170</v>
      </c>
      <c r="B179" s="6"/>
      <c r="C179" s="6"/>
      <c r="D179" s="425"/>
      <c r="E179" s="427"/>
      <c r="F179" s="312"/>
      <c r="G179" s="77"/>
      <c r="H179" s="428"/>
      <c r="I179" s="428"/>
      <c r="J179" s="427"/>
      <c r="K179" s="25"/>
      <c r="L179" s="31"/>
      <c r="M179" s="365" t="str">
        <f t="shared" si="15"/>
        <v/>
      </c>
      <c r="N179" s="303"/>
      <c r="O179" s="349" t="b">
        <f t="shared" si="19"/>
        <v>0</v>
      </c>
      <c r="P179" s="364">
        <f t="shared" si="21"/>
        <v>1</v>
      </c>
      <c r="Q179" s="365" t="str">
        <f t="shared" si="16"/>
        <v/>
      </c>
      <c r="R179" s="365" t="str">
        <f t="shared" si="17"/>
        <v/>
      </c>
      <c r="S179" s="365" t="str">
        <f t="shared" si="18"/>
        <v/>
      </c>
    </row>
    <row r="180" spans="1:19">
      <c r="A180" s="37">
        <v>171</v>
      </c>
      <c r="B180" s="6"/>
      <c r="C180" s="6"/>
      <c r="D180" s="425"/>
      <c r="E180" s="427"/>
      <c r="F180" s="312"/>
      <c r="G180" s="77"/>
      <c r="H180" s="428"/>
      <c r="I180" s="428"/>
      <c r="J180" s="427"/>
      <c r="K180" s="25"/>
      <c r="L180" s="31"/>
      <c r="M180" s="365" t="str">
        <f t="shared" si="15"/>
        <v/>
      </c>
      <c r="N180" s="303"/>
      <c r="O180" s="349" t="b">
        <f t="shared" si="19"/>
        <v>0</v>
      </c>
      <c r="P180" s="364">
        <f t="shared" si="21"/>
        <v>1</v>
      </c>
      <c r="Q180" s="365" t="str">
        <f t="shared" si="16"/>
        <v/>
      </c>
      <c r="R180" s="365" t="str">
        <f t="shared" si="17"/>
        <v/>
      </c>
      <c r="S180" s="365" t="str">
        <f t="shared" si="18"/>
        <v/>
      </c>
    </row>
    <row r="181" spans="1:19">
      <c r="A181" s="37">
        <v>172</v>
      </c>
      <c r="B181" s="6"/>
      <c r="C181" s="6"/>
      <c r="D181" s="425"/>
      <c r="E181" s="427"/>
      <c r="F181" s="312"/>
      <c r="G181" s="77"/>
      <c r="H181" s="428"/>
      <c r="I181" s="428"/>
      <c r="J181" s="427"/>
      <c r="K181" s="25"/>
      <c r="L181" s="31"/>
      <c r="M181" s="365" t="str">
        <f t="shared" si="15"/>
        <v/>
      </c>
      <c r="N181" s="303"/>
      <c r="O181" s="349" t="b">
        <f t="shared" si="19"/>
        <v>0</v>
      </c>
      <c r="P181" s="364">
        <f t="shared" si="21"/>
        <v>1</v>
      </c>
      <c r="Q181" s="365" t="str">
        <f t="shared" si="16"/>
        <v/>
      </c>
      <c r="R181" s="365" t="str">
        <f t="shared" si="17"/>
        <v/>
      </c>
      <c r="S181" s="365" t="str">
        <f t="shared" si="18"/>
        <v/>
      </c>
    </row>
    <row r="182" spans="1:19">
      <c r="A182" s="37">
        <v>173</v>
      </c>
      <c r="B182" s="6"/>
      <c r="C182" s="6"/>
      <c r="D182" s="425"/>
      <c r="E182" s="427"/>
      <c r="F182" s="312"/>
      <c r="G182" s="77"/>
      <c r="H182" s="428"/>
      <c r="I182" s="428"/>
      <c r="J182" s="427"/>
      <c r="K182" s="25"/>
      <c r="L182" s="31"/>
      <c r="M182" s="365" t="str">
        <f t="shared" si="15"/>
        <v/>
      </c>
      <c r="N182" s="303"/>
      <c r="O182" s="349" t="b">
        <f t="shared" si="19"/>
        <v>0</v>
      </c>
      <c r="P182" s="364">
        <f t="shared" si="21"/>
        <v>1</v>
      </c>
      <c r="Q182" s="365" t="str">
        <f t="shared" si="16"/>
        <v/>
      </c>
      <c r="R182" s="365" t="str">
        <f t="shared" si="17"/>
        <v/>
      </c>
      <c r="S182" s="365" t="str">
        <f t="shared" si="18"/>
        <v/>
      </c>
    </row>
    <row r="183" spans="1:19">
      <c r="A183" s="37">
        <v>174</v>
      </c>
      <c r="B183" s="6"/>
      <c r="C183" s="6"/>
      <c r="D183" s="425"/>
      <c r="E183" s="427"/>
      <c r="F183" s="312"/>
      <c r="G183" s="77"/>
      <c r="H183" s="428"/>
      <c r="I183" s="428"/>
      <c r="J183" s="427"/>
      <c r="K183" s="25"/>
      <c r="L183" s="31"/>
      <c r="M183" s="365" t="str">
        <f t="shared" si="15"/>
        <v/>
      </c>
      <c r="N183" s="303"/>
      <c r="O183" s="349" t="b">
        <f t="shared" si="19"/>
        <v>0</v>
      </c>
      <c r="P183" s="364">
        <f t="shared" si="21"/>
        <v>1</v>
      </c>
      <c r="Q183" s="365" t="str">
        <f t="shared" si="16"/>
        <v/>
      </c>
      <c r="R183" s="365" t="str">
        <f t="shared" si="17"/>
        <v/>
      </c>
      <c r="S183" s="365" t="str">
        <f t="shared" si="18"/>
        <v/>
      </c>
    </row>
    <row r="184" spans="1:19">
      <c r="A184" s="37">
        <v>175</v>
      </c>
      <c r="B184" s="6"/>
      <c r="C184" s="6"/>
      <c r="D184" s="425"/>
      <c r="E184" s="427"/>
      <c r="F184" s="312"/>
      <c r="G184" s="77"/>
      <c r="H184" s="428"/>
      <c r="I184" s="428"/>
      <c r="J184" s="427"/>
      <c r="K184" s="25"/>
      <c r="L184" s="31"/>
      <c r="M184" s="365" t="str">
        <f t="shared" si="15"/>
        <v/>
      </c>
      <c r="N184" s="303"/>
      <c r="O184" s="349" t="b">
        <f t="shared" si="19"/>
        <v>0</v>
      </c>
      <c r="P184" s="364">
        <f t="shared" si="21"/>
        <v>1</v>
      </c>
      <c r="Q184" s="365" t="str">
        <f t="shared" si="16"/>
        <v/>
      </c>
      <c r="R184" s="365" t="str">
        <f t="shared" si="17"/>
        <v/>
      </c>
      <c r="S184" s="365" t="str">
        <f t="shared" si="18"/>
        <v/>
      </c>
    </row>
    <row r="185" spans="1:19">
      <c r="A185" s="37">
        <v>176</v>
      </c>
      <c r="B185" s="6"/>
      <c r="C185" s="6"/>
      <c r="D185" s="425"/>
      <c r="E185" s="427"/>
      <c r="F185" s="312"/>
      <c r="G185" s="77"/>
      <c r="H185" s="428"/>
      <c r="I185" s="428"/>
      <c r="J185" s="427"/>
      <c r="K185" s="25"/>
      <c r="L185" s="31"/>
      <c r="M185" s="365" t="str">
        <f t="shared" si="15"/>
        <v/>
      </c>
      <c r="N185" s="303"/>
      <c r="O185" s="349" t="b">
        <f t="shared" si="19"/>
        <v>0</v>
      </c>
      <c r="P185" s="364">
        <f t="shared" si="21"/>
        <v>1</v>
      </c>
      <c r="Q185" s="365" t="str">
        <f t="shared" si="16"/>
        <v/>
      </c>
      <c r="R185" s="365" t="str">
        <f t="shared" si="17"/>
        <v/>
      </c>
      <c r="S185" s="365" t="str">
        <f t="shared" si="18"/>
        <v/>
      </c>
    </row>
    <row r="186" spans="1:19">
      <c r="A186" s="37">
        <v>177</v>
      </c>
      <c r="B186" s="6"/>
      <c r="C186" s="6"/>
      <c r="D186" s="425"/>
      <c r="E186" s="427"/>
      <c r="F186" s="312"/>
      <c r="G186" s="77"/>
      <c r="H186" s="428"/>
      <c r="I186" s="428"/>
      <c r="J186" s="427"/>
      <c r="K186" s="25"/>
      <c r="L186" s="31"/>
      <c r="M186" s="365" t="str">
        <f t="shared" si="15"/>
        <v/>
      </c>
      <c r="N186" s="303"/>
      <c r="O186" s="349" t="b">
        <f t="shared" si="19"/>
        <v>0</v>
      </c>
      <c r="P186" s="364">
        <f t="shared" si="21"/>
        <v>1</v>
      </c>
      <c r="Q186" s="365" t="str">
        <f t="shared" si="16"/>
        <v/>
      </c>
      <c r="R186" s="365" t="str">
        <f t="shared" si="17"/>
        <v/>
      </c>
      <c r="S186" s="365" t="str">
        <f t="shared" si="18"/>
        <v/>
      </c>
    </row>
    <row r="187" spans="1:19">
      <c r="A187" s="37">
        <v>178</v>
      </c>
      <c r="B187" s="6"/>
      <c r="C187" s="6"/>
      <c r="D187" s="425"/>
      <c r="E187" s="427"/>
      <c r="F187" s="312"/>
      <c r="G187" s="77"/>
      <c r="H187" s="428"/>
      <c r="I187" s="428"/>
      <c r="J187" s="427"/>
      <c r="K187" s="25"/>
      <c r="L187" s="31"/>
      <c r="M187" s="365" t="str">
        <f t="shared" si="15"/>
        <v/>
      </c>
      <c r="N187" s="303"/>
      <c r="O187" s="349" t="b">
        <f t="shared" si="19"/>
        <v>0</v>
      </c>
      <c r="P187" s="364">
        <f t="shared" si="21"/>
        <v>1</v>
      </c>
      <c r="Q187" s="365" t="str">
        <f t="shared" si="16"/>
        <v/>
      </c>
      <c r="R187" s="365" t="str">
        <f t="shared" si="17"/>
        <v/>
      </c>
      <c r="S187" s="365" t="str">
        <f t="shared" si="18"/>
        <v/>
      </c>
    </row>
    <row r="188" spans="1:19">
      <c r="A188" s="37">
        <v>179</v>
      </c>
      <c r="B188" s="6"/>
      <c r="C188" s="6"/>
      <c r="D188" s="425"/>
      <c r="E188" s="427"/>
      <c r="F188" s="312"/>
      <c r="G188" s="77"/>
      <c r="H188" s="428"/>
      <c r="I188" s="428"/>
      <c r="J188" s="427"/>
      <c r="K188" s="25"/>
      <c r="L188" s="31"/>
      <c r="M188" s="365" t="str">
        <f t="shared" si="15"/>
        <v/>
      </c>
      <c r="N188" s="303"/>
      <c r="O188" s="349" t="b">
        <f t="shared" si="19"/>
        <v>0</v>
      </c>
      <c r="P188" s="364">
        <f t="shared" si="21"/>
        <v>1</v>
      </c>
      <c r="Q188" s="365" t="str">
        <f t="shared" si="16"/>
        <v/>
      </c>
      <c r="R188" s="365" t="str">
        <f t="shared" si="17"/>
        <v/>
      </c>
      <c r="S188" s="365" t="str">
        <f t="shared" si="18"/>
        <v/>
      </c>
    </row>
    <row r="189" spans="1:19">
      <c r="A189" s="37">
        <v>180</v>
      </c>
      <c r="B189" s="6"/>
      <c r="C189" s="6"/>
      <c r="D189" s="425"/>
      <c r="E189" s="427"/>
      <c r="F189" s="312"/>
      <c r="G189" s="77"/>
      <c r="H189" s="428"/>
      <c r="I189" s="428"/>
      <c r="J189" s="427"/>
      <c r="K189" s="25"/>
      <c r="L189" s="31"/>
      <c r="M189" s="365" t="str">
        <f t="shared" si="15"/>
        <v/>
      </c>
      <c r="N189" s="303"/>
      <c r="O189" s="349" t="b">
        <f t="shared" si="19"/>
        <v>0</v>
      </c>
      <c r="P189" s="364">
        <f t="shared" si="21"/>
        <v>1</v>
      </c>
      <c r="Q189" s="365" t="str">
        <f t="shared" si="16"/>
        <v/>
      </c>
      <c r="R189" s="365" t="str">
        <f t="shared" si="17"/>
        <v/>
      </c>
      <c r="S189" s="365" t="str">
        <f t="shared" si="18"/>
        <v/>
      </c>
    </row>
    <row r="190" spans="1:19">
      <c r="A190" s="37">
        <v>181</v>
      </c>
      <c r="B190" s="6"/>
      <c r="C190" s="6"/>
      <c r="D190" s="425"/>
      <c r="E190" s="427"/>
      <c r="F190" s="312"/>
      <c r="G190" s="77"/>
      <c r="H190" s="428"/>
      <c r="I190" s="428"/>
      <c r="J190" s="427"/>
      <c r="K190" s="25"/>
      <c r="L190" s="31"/>
      <c r="M190" s="365" t="str">
        <f t="shared" si="15"/>
        <v/>
      </c>
      <c r="N190" s="303"/>
      <c r="O190" s="349" t="b">
        <f t="shared" si="19"/>
        <v>0</v>
      </c>
      <c r="P190" s="364">
        <f t="shared" si="21"/>
        <v>1</v>
      </c>
      <c r="Q190" s="365" t="str">
        <f t="shared" si="16"/>
        <v/>
      </c>
      <c r="R190" s="365" t="str">
        <f t="shared" si="17"/>
        <v/>
      </c>
      <c r="S190" s="365" t="str">
        <f t="shared" si="18"/>
        <v/>
      </c>
    </row>
    <row r="191" spans="1:19">
      <c r="A191" s="37">
        <v>182</v>
      </c>
      <c r="B191" s="6"/>
      <c r="C191" s="6"/>
      <c r="D191" s="425"/>
      <c r="E191" s="427"/>
      <c r="F191" s="312"/>
      <c r="G191" s="77"/>
      <c r="H191" s="428"/>
      <c r="I191" s="428"/>
      <c r="J191" s="427"/>
      <c r="K191" s="25"/>
      <c r="L191" s="31"/>
      <c r="M191" s="365" t="str">
        <f t="shared" si="15"/>
        <v/>
      </c>
      <c r="N191" s="303"/>
      <c r="O191" s="349" t="b">
        <f t="shared" si="19"/>
        <v>0</v>
      </c>
      <c r="P191" s="364">
        <f t="shared" si="21"/>
        <v>1</v>
      </c>
      <c r="Q191" s="365" t="str">
        <f t="shared" si="16"/>
        <v/>
      </c>
      <c r="R191" s="365" t="str">
        <f t="shared" si="17"/>
        <v/>
      </c>
      <c r="S191" s="365" t="str">
        <f t="shared" si="18"/>
        <v/>
      </c>
    </row>
    <row r="192" spans="1:19">
      <c r="A192" s="37">
        <v>183</v>
      </c>
      <c r="B192" s="6"/>
      <c r="C192" s="6"/>
      <c r="D192" s="425"/>
      <c r="E192" s="427"/>
      <c r="F192" s="312"/>
      <c r="G192" s="77"/>
      <c r="H192" s="428"/>
      <c r="I192" s="428"/>
      <c r="J192" s="427"/>
      <c r="K192" s="25"/>
      <c r="L192" s="31"/>
      <c r="M192" s="365" t="str">
        <f t="shared" si="15"/>
        <v/>
      </c>
      <c r="N192" s="303"/>
      <c r="O192" s="349" t="b">
        <f t="shared" si="19"/>
        <v>0</v>
      </c>
      <c r="P192" s="364">
        <f t="shared" si="21"/>
        <v>1</v>
      </c>
      <c r="Q192" s="365" t="str">
        <f t="shared" si="16"/>
        <v/>
      </c>
      <c r="R192" s="365" t="str">
        <f t="shared" si="17"/>
        <v/>
      </c>
      <c r="S192" s="365" t="str">
        <f t="shared" si="18"/>
        <v/>
      </c>
    </row>
    <row r="193" spans="1:19">
      <c r="A193" s="37">
        <v>184</v>
      </c>
      <c r="B193" s="6"/>
      <c r="C193" s="6"/>
      <c r="D193" s="425"/>
      <c r="E193" s="427"/>
      <c r="F193" s="312"/>
      <c r="G193" s="77"/>
      <c r="H193" s="428"/>
      <c r="I193" s="428"/>
      <c r="J193" s="427"/>
      <c r="K193" s="25"/>
      <c r="L193" s="31"/>
      <c r="M193" s="365" t="str">
        <f t="shared" si="15"/>
        <v/>
      </c>
      <c r="N193" s="303"/>
      <c r="O193" s="349" t="b">
        <f t="shared" si="19"/>
        <v>0</v>
      </c>
      <c r="P193" s="364">
        <f t="shared" si="21"/>
        <v>1</v>
      </c>
      <c r="Q193" s="365" t="str">
        <f t="shared" si="16"/>
        <v/>
      </c>
      <c r="R193" s="365" t="str">
        <f t="shared" si="17"/>
        <v/>
      </c>
      <c r="S193" s="365" t="str">
        <f t="shared" si="18"/>
        <v/>
      </c>
    </row>
    <row r="194" spans="1:19">
      <c r="A194" s="37">
        <v>185</v>
      </c>
      <c r="B194" s="6"/>
      <c r="C194" s="6"/>
      <c r="D194" s="425"/>
      <c r="E194" s="427"/>
      <c r="F194" s="312"/>
      <c r="G194" s="77"/>
      <c r="H194" s="428"/>
      <c r="I194" s="428"/>
      <c r="J194" s="427"/>
      <c r="K194" s="25"/>
      <c r="L194" s="31"/>
      <c r="M194" s="365" t="str">
        <f t="shared" si="15"/>
        <v/>
      </c>
      <c r="N194" s="303"/>
      <c r="O194" s="349" t="b">
        <f t="shared" si="19"/>
        <v>0</v>
      </c>
      <c r="P194" s="364">
        <f t="shared" si="21"/>
        <v>1</v>
      </c>
      <c r="Q194" s="365" t="str">
        <f t="shared" si="16"/>
        <v/>
      </c>
      <c r="R194" s="365" t="str">
        <f t="shared" si="17"/>
        <v/>
      </c>
      <c r="S194" s="365" t="str">
        <f t="shared" si="18"/>
        <v/>
      </c>
    </row>
    <row r="195" spans="1:19">
      <c r="A195" s="37">
        <v>186</v>
      </c>
      <c r="B195" s="6"/>
      <c r="C195" s="6"/>
      <c r="D195" s="425"/>
      <c r="E195" s="427"/>
      <c r="F195" s="312"/>
      <c r="G195" s="77"/>
      <c r="H195" s="428"/>
      <c r="I195" s="428"/>
      <c r="J195" s="427"/>
      <c r="K195" s="25"/>
      <c r="L195" s="31"/>
      <c r="M195" s="365" t="str">
        <f t="shared" si="15"/>
        <v/>
      </c>
      <c r="N195" s="303"/>
      <c r="O195" s="349" t="b">
        <f t="shared" si="19"/>
        <v>0</v>
      </c>
      <c r="P195" s="364">
        <f t="shared" si="21"/>
        <v>1</v>
      </c>
      <c r="Q195" s="365" t="str">
        <f t="shared" si="16"/>
        <v/>
      </c>
      <c r="R195" s="365" t="str">
        <f t="shared" si="17"/>
        <v/>
      </c>
      <c r="S195" s="365" t="str">
        <f t="shared" si="18"/>
        <v/>
      </c>
    </row>
    <row r="196" spans="1:19">
      <c r="A196" s="37">
        <v>187</v>
      </c>
      <c r="B196" s="6"/>
      <c r="C196" s="6"/>
      <c r="D196" s="425"/>
      <c r="E196" s="427"/>
      <c r="F196" s="312"/>
      <c r="G196" s="77"/>
      <c r="H196" s="428"/>
      <c r="I196" s="428"/>
      <c r="J196" s="427"/>
      <c r="K196" s="25"/>
      <c r="L196" s="31"/>
      <c r="M196" s="365" t="str">
        <f t="shared" si="15"/>
        <v/>
      </c>
      <c r="N196" s="303"/>
      <c r="O196" s="349" t="b">
        <f t="shared" si="19"/>
        <v>0</v>
      </c>
      <c r="P196" s="364">
        <f t="shared" si="21"/>
        <v>1</v>
      </c>
      <c r="Q196" s="365" t="str">
        <f t="shared" si="16"/>
        <v/>
      </c>
      <c r="R196" s="365" t="str">
        <f t="shared" si="17"/>
        <v/>
      </c>
      <c r="S196" s="365" t="str">
        <f t="shared" si="18"/>
        <v/>
      </c>
    </row>
    <row r="197" spans="1:19">
      <c r="A197" s="37">
        <v>188</v>
      </c>
      <c r="B197" s="6"/>
      <c r="C197" s="6"/>
      <c r="D197" s="425"/>
      <c r="E197" s="427"/>
      <c r="F197" s="312"/>
      <c r="G197" s="77"/>
      <c r="H197" s="428"/>
      <c r="I197" s="428"/>
      <c r="J197" s="427"/>
      <c r="K197" s="25"/>
      <c r="L197" s="31"/>
      <c r="M197" s="365" t="str">
        <f t="shared" si="15"/>
        <v/>
      </c>
      <c r="N197" s="303"/>
      <c r="O197" s="349" t="b">
        <f t="shared" si="19"/>
        <v>0</v>
      </c>
      <c r="P197" s="364">
        <f t="shared" si="21"/>
        <v>1</v>
      </c>
      <c r="Q197" s="365" t="str">
        <f t="shared" si="16"/>
        <v/>
      </c>
      <c r="R197" s="365" t="str">
        <f t="shared" si="17"/>
        <v/>
      </c>
      <c r="S197" s="365" t="str">
        <f t="shared" si="18"/>
        <v/>
      </c>
    </row>
    <row r="198" spans="1:19">
      <c r="A198" s="37">
        <v>189</v>
      </c>
      <c r="B198" s="6"/>
      <c r="C198" s="6"/>
      <c r="D198" s="425"/>
      <c r="E198" s="427"/>
      <c r="F198" s="312"/>
      <c r="G198" s="77"/>
      <c r="H198" s="428"/>
      <c r="I198" s="428"/>
      <c r="J198" s="427"/>
      <c r="K198" s="25"/>
      <c r="L198" s="31"/>
      <c r="M198" s="365" t="str">
        <f t="shared" si="15"/>
        <v/>
      </c>
      <c r="N198" s="303"/>
      <c r="O198" s="349" t="b">
        <f t="shared" si="19"/>
        <v>0</v>
      </c>
      <c r="P198" s="364">
        <f t="shared" si="21"/>
        <v>1</v>
      </c>
      <c r="Q198" s="365" t="str">
        <f t="shared" si="16"/>
        <v/>
      </c>
      <c r="R198" s="365" t="str">
        <f t="shared" si="17"/>
        <v/>
      </c>
      <c r="S198" s="365" t="str">
        <f t="shared" si="18"/>
        <v/>
      </c>
    </row>
    <row r="199" spans="1:19">
      <c r="A199" s="37">
        <v>190</v>
      </c>
      <c r="B199" s="6"/>
      <c r="C199" s="6"/>
      <c r="D199" s="425"/>
      <c r="E199" s="427"/>
      <c r="F199" s="312"/>
      <c r="G199" s="77"/>
      <c r="H199" s="428"/>
      <c r="I199" s="428"/>
      <c r="J199" s="427"/>
      <c r="K199" s="25"/>
      <c r="L199" s="31"/>
      <c r="M199" s="365" t="str">
        <f t="shared" si="15"/>
        <v/>
      </c>
      <c r="N199" s="303"/>
      <c r="O199" s="349" t="b">
        <f t="shared" si="19"/>
        <v>0</v>
      </c>
      <c r="P199" s="364">
        <f t="shared" si="21"/>
        <v>1</v>
      </c>
      <c r="Q199" s="365" t="str">
        <f t="shared" si="16"/>
        <v/>
      </c>
      <c r="R199" s="365" t="str">
        <f t="shared" si="17"/>
        <v/>
      </c>
      <c r="S199" s="365" t="str">
        <f t="shared" si="18"/>
        <v/>
      </c>
    </row>
    <row r="200" spans="1:19">
      <c r="A200" s="37">
        <v>191</v>
      </c>
      <c r="B200" s="6"/>
      <c r="C200" s="6"/>
      <c r="D200" s="425"/>
      <c r="E200" s="427"/>
      <c r="F200" s="312"/>
      <c r="G200" s="77"/>
      <c r="H200" s="428"/>
      <c r="I200" s="428"/>
      <c r="J200" s="427"/>
      <c r="K200" s="25"/>
      <c r="L200" s="31"/>
      <c r="M200" s="365" t="str">
        <f t="shared" si="15"/>
        <v/>
      </c>
      <c r="N200" s="303"/>
      <c r="O200" s="349" t="b">
        <f t="shared" si="19"/>
        <v>0</v>
      </c>
      <c r="P200" s="364">
        <f t="shared" si="21"/>
        <v>1</v>
      </c>
      <c r="Q200" s="365" t="str">
        <f t="shared" si="16"/>
        <v/>
      </c>
      <c r="R200" s="365" t="str">
        <f t="shared" si="17"/>
        <v/>
      </c>
      <c r="S200" s="365" t="str">
        <f t="shared" si="18"/>
        <v/>
      </c>
    </row>
    <row r="201" spans="1:19">
      <c r="A201" s="37">
        <v>192</v>
      </c>
      <c r="B201" s="6"/>
      <c r="C201" s="6"/>
      <c r="D201" s="425"/>
      <c r="E201" s="427"/>
      <c r="F201" s="312"/>
      <c r="G201" s="77"/>
      <c r="H201" s="428"/>
      <c r="I201" s="428"/>
      <c r="J201" s="427"/>
      <c r="K201" s="25"/>
      <c r="L201" s="31"/>
      <c r="M201" s="365" t="str">
        <f t="shared" si="15"/>
        <v/>
      </c>
      <c r="N201" s="303"/>
      <c r="O201" s="349" t="b">
        <f t="shared" si="19"/>
        <v>0</v>
      </c>
      <c r="P201" s="364">
        <f t="shared" si="21"/>
        <v>1</v>
      </c>
      <c r="Q201" s="365" t="str">
        <f t="shared" si="16"/>
        <v/>
      </c>
      <c r="R201" s="365" t="str">
        <f t="shared" si="17"/>
        <v/>
      </c>
      <c r="S201" s="365" t="str">
        <f t="shared" si="18"/>
        <v/>
      </c>
    </row>
    <row r="202" spans="1:19">
      <c r="A202" s="37">
        <v>193</v>
      </c>
      <c r="B202" s="6"/>
      <c r="C202" s="6"/>
      <c r="D202" s="425"/>
      <c r="E202" s="427"/>
      <c r="F202" s="312"/>
      <c r="G202" s="77"/>
      <c r="H202" s="428"/>
      <c r="I202" s="428"/>
      <c r="J202" s="427"/>
      <c r="K202" s="25"/>
      <c r="L202" s="31"/>
      <c r="M202" s="365" t="str">
        <f t="shared" ref="M202:M265" si="22">IF(
OR(
$B202="",$C202="",$D202="",$E202="",$E202&lt;an_initial,$E202&gt;an_final,$O202=FALSE),"",IF(
$G202="","",IF(
OR(
$H202="X",$H202="x"),100*$F202/10000,IF(
OR(
$I202="X",$I202="x"),80*$F202/10000,IF(
OR(
$K202="X",$K202="x"),100*(
IF(
$P202&lt;=5,0.3,0.2))*$F202/10000,IF(
OR(
$L202="X",$L202="x"),80*(
IF(
$P202&lt;=5,0.3,0.2))*$F202/10000,""))))))</f>
        <v/>
      </c>
      <c r="N202" s="303"/>
      <c r="O202" s="349" t="b">
        <f t="shared" si="19"/>
        <v>0</v>
      </c>
      <c r="P202" s="364">
        <f t="shared" si="21"/>
        <v>1</v>
      </c>
      <c r="Q202" s="365" t="str">
        <f t="shared" ref="Q202:Q265" si="23">IF(
OR(
$B202="",$C202="",$D202="",$E202="",$E202&lt;an_initial,$E202&gt;an_final,$O202=FALSE),"",IF(
$G202="","",IF(
OR(
$H202="X",$H202="x"),100*$F202/10000,"")))</f>
        <v/>
      </c>
      <c r="R202" s="365" t="str">
        <f t="shared" ref="R202:R265" si="24">IF(
OR(
$B202="",$C202="",$D202="",$E202="",$E202&lt;an_initial,$E202&gt;an_final,$O202=FALSE),"",IF(
$G202="","",IF(
OR(
$I202="X",$I202="x"),80*$F202/10000,"")))</f>
        <v/>
      </c>
      <c r="S202" s="365" t="str">
        <f t="shared" ref="S202:S265" si="25">IF(
OR(
$B202="",$C202="",$D202="",$E202="",$E202&lt;an_initial,$E202&gt;an_final,$O202=FALSE),"",IF(
$G202="","",IF(
OR(
$K202="X",$K202="x"),100*(
IF(
$P202&lt;=5,0.3,0.2))*$F202/10000,IF(
OR(
$L202="X",$L202="x"),80*(
IF(
$P202&lt;=5,0.3,0.2))*$F202/10000,""))))</f>
        <v/>
      </c>
    </row>
    <row r="203" spans="1:19">
      <c r="A203" s="37">
        <v>194</v>
      </c>
      <c r="B203" s="6"/>
      <c r="C203" s="6"/>
      <c r="D203" s="425"/>
      <c r="E203" s="427"/>
      <c r="F203" s="312"/>
      <c r="G203" s="77"/>
      <c r="H203" s="428"/>
      <c r="I203" s="428"/>
      <c r="J203" s="427"/>
      <c r="K203" s="25"/>
      <c r="L203" s="31"/>
      <c r="M203" s="365" t="str">
        <f t="shared" si="22"/>
        <v/>
      </c>
      <c r="N203" s="303"/>
      <c r="O203" s="349" t="b">
        <f t="shared" si="19"/>
        <v>0</v>
      </c>
      <c r="P203" s="364">
        <f t="shared" si="21"/>
        <v>1</v>
      </c>
      <c r="Q203" s="365" t="str">
        <f t="shared" si="23"/>
        <v/>
      </c>
      <c r="R203" s="365" t="str">
        <f t="shared" si="24"/>
        <v/>
      </c>
      <c r="S203" s="365" t="str">
        <f t="shared" si="25"/>
        <v/>
      </c>
    </row>
    <row r="204" spans="1:19">
      <c r="A204" s="37">
        <v>195</v>
      </c>
      <c r="B204" s="6"/>
      <c r="C204" s="6"/>
      <c r="D204" s="425"/>
      <c r="E204" s="427"/>
      <c r="F204" s="312"/>
      <c r="G204" s="77"/>
      <c r="H204" s="428"/>
      <c r="I204" s="428"/>
      <c r="J204" s="427"/>
      <c r="K204" s="25"/>
      <c r="L204" s="31"/>
      <c r="M204" s="365" t="str">
        <f t="shared" si="22"/>
        <v/>
      </c>
      <c r="N204" s="303"/>
      <c r="O204" s="349" t="b">
        <f t="shared" si="19"/>
        <v>0</v>
      </c>
      <c r="P204" s="364">
        <f t="shared" si="21"/>
        <v>1</v>
      </c>
      <c r="Q204" s="365" t="str">
        <f t="shared" si="23"/>
        <v/>
      </c>
      <c r="R204" s="365" t="str">
        <f t="shared" si="24"/>
        <v/>
      </c>
      <c r="S204" s="365" t="str">
        <f t="shared" si="25"/>
        <v/>
      </c>
    </row>
    <row r="205" spans="1:19">
      <c r="A205" s="37">
        <v>196</v>
      </c>
      <c r="B205" s="6"/>
      <c r="C205" s="6"/>
      <c r="D205" s="425"/>
      <c r="E205" s="427"/>
      <c r="F205" s="312"/>
      <c r="G205" s="77"/>
      <c r="H205" s="428"/>
      <c r="I205" s="428"/>
      <c r="J205" s="427"/>
      <c r="K205" s="25"/>
      <c r="L205" s="31"/>
      <c r="M205" s="365" t="str">
        <f t="shared" si="22"/>
        <v/>
      </c>
      <c r="N205" s="303"/>
      <c r="O205" s="349" t="b">
        <f t="shared" si="19"/>
        <v>0</v>
      </c>
      <c r="P205" s="364">
        <f t="shared" si="21"/>
        <v>1</v>
      </c>
      <c r="Q205" s="365" t="str">
        <f t="shared" si="23"/>
        <v/>
      </c>
      <c r="R205" s="365" t="str">
        <f t="shared" si="24"/>
        <v/>
      </c>
      <c r="S205" s="365" t="str">
        <f t="shared" si="25"/>
        <v/>
      </c>
    </row>
    <row r="206" spans="1:19">
      <c r="A206" s="37">
        <v>197</v>
      </c>
      <c r="B206" s="6"/>
      <c r="C206" s="6"/>
      <c r="D206" s="425"/>
      <c r="E206" s="427"/>
      <c r="F206" s="312"/>
      <c r="G206" s="77"/>
      <c r="H206" s="428"/>
      <c r="I206" s="428"/>
      <c r="J206" s="427"/>
      <c r="K206" s="25"/>
      <c r="L206" s="31"/>
      <c r="M206" s="365" t="str">
        <f t="shared" si="22"/>
        <v/>
      </c>
      <c r="N206" s="303"/>
      <c r="O206" s="349" t="b">
        <f t="shared" si="19"/>
        <v>0</v>
      </c>
      <c r="P206" s="364">
        <f t="shared" si="21"/>
        <v>1</v>
      </c>
      <c r="Q206" s="365" t="str">
        <f t="shared" si="23"/>
        <v/>
      </c>
      <c r="R206" s="365" t="str">
        <f t="shared" si="24"/>
        <v/>
      </c>
      <c r="S206" s="365" t="str">
        <f t="shared" si="25"/>
        <v/>
      </c>
    </row>
    <row r="207" spans="1:19">
      <c r="A207" s="37">
        <v>198</v>
      </c>
      <c r="B207" s="6"/>
      <c r="C207" s="6"/>
      <c r="D207" s="425"/>
      <c r="E207" s="427"/>
      <c r="F207" s="312"/>
      <c r="G207" s="77"/>
      <c r="H207" s="428"/>
      <c r="I207" s="428"/>
      <c r="J207" s="427"/>
      <c r="K207" s="25"/>
      <c r="L207" s="31"/>
      <c r="M207" s="365" t="str">
        <f t="shared" si="22"/>
        <v/>
      </c>
      <c r="N207" s="303"/>
      <c r="O207" s="349" t="b">
        <f t="shared" si="19"/>
        <v>0</v>
      </c>
      <c r="P207" s="364">
        <f t="shared" si="21"/>
        <v>1</v>
      </c>
      <c r="Q207" s="365" t="str">
        <f t="shared" si="23"/>
        <v/>
      </c>
      <c r="R207" s="365" t="str">
        <f t="shared" si="24"/>
        <v/>
      </c>
      <c r="S207" s="365" t="str">
        <f t="shared" si="25"/>
        <v/>
      </c>
    </row>
    <row r="208" spans="1:19">
      <c r="A208" s="37">
        <v>199</v>
      </c>
      <c r="B208" s="6"/>
      <c r="C208" s="6"/>
      <c r="D208" s="425"/>
      <c r="E208" s="427"/>
      <c r="F208" s="312"/>
      <c r="G208" s="77"/>
      <c r="H208" s="428"/>
      <c r="I208" s="428"/>
      <c r="J208" s="427"/>
      <c r="K208" s="25"/>
      <c r="L208" s="31"/>
      <c r="M208" s="365" t="str">
        <f t="shared" si="22"/>
        <v/>
      </c>
      <c r="N208" s="303"/>
      <c r="O208" s="349" t="b">
        <f t="shared" si="19"/>
        <v>0</v>
      </c>
      <c r="P208" s="364">
        <f t="shared" si="21"/>
        <v>1</v>
      </c>
      <c r="Q208" s="365" t="str">
        <f t="shared" si="23"/>
        <v/>
      </c>
      <c r="R208" s="365" t="str">
        <f t="shared" si="24"/>
        <v/>
      </c>
      <c r="S208" s="365" t="str">
        <f t="shared" si="25"/>
        <v/>
      </c>
    </row>
    <row r="209" spans="1:19">
      <c r="A209" s="37">
        <v>200</v>
      </c>
      <c r="B209" s="6"/>
      <c r="C209" s="6"/>
      <c r="D209" s="425"/>
      <c r="E209" s="427"/>
      <c r="F209" s="312"/>
      <c r="G209" s="77"/>
      <c r="H209" s="428"/>
      <c r="I209" s="428"/>
      <c r="J209" s="427"/>
      <c r="K209" s="25"/>
      <c r="L209" s="31"/>
      <c r="M209" s="365" t="str">
        <f t="shared" si="22"/>
        <v/>
      </c>
      <c r="N209" s="303"/>
      <c r="O209" s="349" t="b">
        <f t="shared" si="19"/>
        <v>0</v>
      </c>
      <c r="P209" s="364">
        <f t="shared" si="21"/>
        <v>1</v>
      </c>
      <c r="Q209" s="365" t="str">
        <f t="shared" si="23"/>
        <v/>
      </c>
      <c r="R209" s="365" t="str">
        <f t="shared" si="24"/>
        <v/>
      </c>
      <c r="S209" s="365" t="str">
        <f t="shared" si="25"/>
        <v/>
      </c>
    </row>
    <row r="210" spans="1:19">
      <c r="A210" s="37">
        <v>201</v>
      </c>
      <c r="B210" s="6"/>
      <c r="C210" s="6"/>
      <c r="D210" s="425"/>
      <c r="E210" s="427"/>
      <c r="F210" s="312"/>
      <c r="G210" s="77"/>
      <c r="H210" s="428"/>
      <c r="I210" s="428"/>
      <c r="J210" s="427"/>
      <c r="K210" s="25"/>
      <c r="L210" s="31"/>
      <c r="M210" s="365" t="str">
        <f t="shared" si="22"/>
        <v/>
      </c>
      <c r="N210" s="303"/>
      <c r="O210" s="349" t="b">
        <f t="shared" si="19"/>
        <v>0</v>
      </c>
      <c r="P210" s="364">
        <f t="shared" si="21"/>
        <v>1</v>
      </c>
      <c r="Q210" s="365" t="str">
        <f t="shared" si="23"/>
        <v/>
      </c>
      <c r="R210" s="365" t="str">
        <f t="shared" si="24"/>
        <v/>
      </c>
      <c r="S210" s="365" t="str">
        <f t="shared" si="25"/>
        <v/>
      </c>
    </row>
    <row r="211" spans="1:19">
      <c r="A211" s="37">
        <v>202</v>
      </c>
      <c r="B211" s="6"/>
      <c r="C211" s="6"/>
      <c r="D211" s="425"/>
      <c r="E211" s="427"/>
      <c r="F211" s="312"/>
      <c r="G211" s="77"/>
      <c r="H211" s="428"/>
      <c r="I211" s="428"/>
      <c r="J211" s="427"/>
      <c r="K211" s="25"/>
      <c r="L211" s="31"/>
      <c r="M211" s="365" t="str">
        <f t="shared" si="22"/>
        <v/>
      </c>
      <c r="N211" s="303"/>
      <c r="O211" s="349" t="b">
        <f t="shared" si="19"/>
        <v>0</v>
      </c>
      <c r="P211" s="364">
        <f t="shared" si="21"/>
        <v>1</v>
      </c>
      <c r="Q211" s="365" t="str">
        <f t="shared" si="23"/>
        <v/>
      </c>
      <c r="R211" s="365" t="str">
        <f t="shared" si="24"/>
        <v/>
      </c>
      <c r="S211" s="365" t="str">
        <f t="shared" si="25"/>
        <v/>
      </c>
    </row>
    <row r="212" spans="1:19">
      <c r="A212" s="37">
        <v>203</v>
      </c>
      <c r="B212" s="6"/>
      <c r="C212" s="6"/>
      <c r="D212" s="425"/>
      <c r="E212" s="427"/>
      <c r="F212" s="312"/>
      <c r="G212" s="77"/>
      <c r="H212" s="428"/>
      <c r="I212" s="428"/>
      <c r="J212" s="427"/>
      <c r="K212" s="25"/>
      <c r="L212" s="31"/>
      <c r="M212" s="365" t="str">
        <f t="shared" si="22"/>
        <v/>
      </c>
      <c r="N212" s="303"/>
      <c r="O212" s="349" t="b">
        <f t="shared" si="19"/>
        <v>0</v>
      </c>
      <c r="P212" s="364">
        <f t="shared" si="21"/>
        <v>1</v>
      </c>
      <c r="Q212" s="365" t="str">
        <f t="shared" si="23"/>
        <v/>
      </c>
      <c r="R212" s="365" t="str">
        <f t="shared" si="24"/>
        <v/>
      </c>
      <c r="S212" s="365" t="str">
        <f t="shared" si="25"/>
        <v/>
      </c>
    </row>
    <row r="213" spans="1:19">
      <c r="A213" s="37">
        <v>204</v>
      </c>
      <c r="B213" s="6"/>
      <c r="C213" s="6"/>
      <c r="D213" s="425"/>
      <c r="E213" s="427"/>
      <c r="F213" s="312"/>
      <c r="G213" s="77"/>
      <c r="H213" s="428"/>
      <c r="I213" s="428"/>
      <c r="J213" s="427"/>
      <c r="K213" s="25"/>
      <c r="L213" s="31"/>
      <c r="M213" s="365" t="str">
        <f t="shared" si="22"/>
        <v/>
      </c>
      <c r="N213" s="303"/>
      <c r="O213" s="349" t="b">
        <f t="shared" si="19"/>
        <v>0</v>
      </c>
      <c r="P213" s="364">
        <f t="shared" si="21"/>
        <v>1</v>
      </c>
      <c r="Q213" s="365" t="str">
        <f t="shared" si="23"/>
        <v/>
      </c>
      <c r="R213" s="365" t="str">
        <f t="shared" si="24"/>
        <v/>
      </c>
      <c r="S213" s="365" t="str">
        <f t="shared" si="25"/>
        <v/>
      </c>
    </row>
    <row r="214" spans="1:19">
      <c r="A214" s="37">
        <v>205</v>
      </c>
      <c r="B214" s="6"/>
      <c r="C214" s="6"/>
      <c r="D214" s="425"/>
      <c r="E214" s="427"/>
      <c r="F214" s="312"/>
      <c r="G214" s="77"/>
      <c r="H214" s="428"/>
      <c r="I214" s="428"/>
      <c r="J214" s="427"/>
      <c r="K214" s="25"/>
      <c r="L214" s="31"/>
      <c r="M214" s="365" t="str">
        <f t="shared" si="22"/>
        <v/>
      </c>
      <c r="N214" s="303"/>
      <c r="O214" s="349" t="b">
        <f t="shared" si="19"/>
        <v>0</v>
      </c>
      <c r="P214" s="364">
        <f t="shared" si="21"/>
        <v>1</v>
      </c>
      <c r="Q214" s="365" t="str">
        <f t="shared" si="23"/>
        <v/>
      </c>
      <c r="R214" s="365" t="str">
        <f t="shared" si="24"/>
        <v/>
      </c>
      <c r="S214" s="365" t="str">
        <f t="shared" si="25"/>
        <v/>
      </c>
    </row>
    <row r="215" spans="1:19">
      <c r="A215" s="37">
        <v>206</v>
      </c>
      <c r="B215" s="6"/>
      <c r="C215" s="6"/>
      <c r="D215" s="425"/>
      <c r="E215" s="427"/>
      <c r="F215" s="312"/>
      <c r="G215" s="77"/>
      <c r="H215" s="428"/>
      <c r="I215" s="428"/>
      <c r="J215" s="427"/>
      <c r="K215" s="25"/>
      <c r="L215" s="31"/>
      <c r="M215" s="365" t="str">
        <f t="shared" si="22"/>
        <v/>
      </c>
      <c r="N215" s="303"/>
      <c r="O215" s="349" t="b">
        <f t="shared" si="19"/>
        <v>0</v>
      </c>
      <c r="P215" s="364">
        <f t="shared" si="21"/>
        <v>1</v>
      </c>
      <c r="Q215" s="365" t="str">
        <f t="shared" si="23"/>
        <v/>
      </c>
      <c r="R215" s="365" t="str">
        <f t="shared" si="24"/>
        <v/>
      </c>
      <c r="S215" s="365" t="str">
        <f t="shared" si="25"/>
        <v/>
      </c>
    </row>
    <row r="216" spans="1:19">
      <c r="A216" s="37">
        <v>207</v>
      </c>
      <c r="B216" s="6"/>
      <c r="C216" s="6"/>
      <c r="D216" s="425"/>
      <c r="E216" s="427"/>
      <c r="F216" s="312"/>
      <c r="G216" s="77"/>
      <c r="H216" s="428"/>
      <c r="I216" s="428"/>
      <c r="J216" s="427"/>
      <c r="K216" s="25"/>
      <c r="L216" s="31"/>
      <c r="M216" s="365" t="str">
        <f t="shared" si="22"/>
        <v/>
      </c>
      <c r="N216" s="303"/>
      <c r="O216" s="349" t="b">
        <f t="shared" si="19"/>
        <v>0</v>
      </c>
      <c r="P216" s="364">
        <f t="shared" si="21"/>
        <v>1</v>
      </c>
      <c r="Q216" s="365" t="str">
        <f t="shared" si="23"/>
        <v/>
      </c>
      <c r="R216" s="365" t="str">
        <f t="shared" si="24"/>
        <v/>
      </c>
      <c r="S216" s="365" t="str">
        <f t="shared" si="25"/>
        <v/>
      </c>
    </row>
    <row r="217" spans="1:19">
      <c r="A217" s="37">
        <v>208</v>
      </c>
      <c r="B217" s="6"/>
      <c r="C217" s="6"/>
      <c r="D217" s="425"/>
      <c r="E217" s="427"/>
      <c r="F217" s="312"/>
      <c r="G217" s="77"/>
      <c r="H217" s="428"/>
      <c r="I217" s="428"/>
      <c r="J217" s="427"/>
      <c r="K217" s="25"/>
      <c r="L217" s="31"/>
      <c r="M217" s="365" t="str">
        <f t="shared" si="22"/>
        <v/>
      </c>
      <c r="N217" s="303"/>
      <c r="O217" s="349" t="b">
        <f t="shared" si="19"/>
        <v>0</v>
      </c>
      <c r="P217" s="364">
        <f t="shared" si="21"/>
        <v>1</v>
      </c>
      <c r="Q217" s="365" t="str">
        <f t="shared" si="23"/>
        <v/>
      </c>
      <c r="R217" s="365" t="str">
        <f t="shared" si="24"/>
        <v/>
      </c>
      <c r="S217" s="365" t="str">
        <f t="shared" si="25"/>
        <v/>
      </c>
    </row>
    <row r="218" spans="1:19">
      <c r="A218" s="37">
        <v>209</v>
      </c>
      <c r="B218" s="6"/>
      <c r="C218" s="6"/>
      <c r="D218" s="425"/>
      <c r="E218" s="427"/>
      <c r="F218" s="312"/>
      <c r="G218" s="77"/>
      <c r="H218" s="428"/>
      <c r="I218" s="428"/>
      <c r="J218" s="427"/>
      <c r="K218" s="25"/>
      <c r="L218" s="31"/>
      <c r="M218" s="365" t="str">
        <f t="shared" si="22"/>
        <v/>
      </c>
      <c r="N218" s="303"/>
      <c r="O218" s="349" t="b">
        <f t="shared" si="19"/>
        <v>0</v>
      </c>
      <c r="P218" s="364">
        <f t="shared" si="21"/>
        <v>1</v>
      </c>
      <c r="Q218" s="365" t="str">
        <f t="shared" si="23"/>
        <v/>
      </c>
      <c r="R218" s="365" t="str">
        <f t="shared" si="24"/>
        <v/>
      </c>
      <c r="S218" s="365" t="str">
        <f t="shared" si="25"/>
        <v/>
      </c>
    </row>
    <row r="219" spans="1:19">
      <c r="A219" s="37">
        <v>210</v>
      </c>
      <c r="B219" s="6"/>
      <c r="C219" s="6"/>
      <c r="D219" s="425"/>
      <c r="E219" s="427"/>
      <c r="F219" s="312"/>
      <c r="G219" s="77"/>
      <c r="H219" s="428"/>
      <c r="I219" s="428"/>
      <c r="J219" s="427"/>
      <c r="K219" s="25"/>
      <c r="L219" s="31"/>
      <c r="M219" s="365" t="str">
        <f t="shared" si="22"/>
        <v/>
      </c>
      <c r="N219" s="303"/>
      <c r="O219" s="349" t="b">
        <f t="shared" si="19"/>
        <v>0</v>
      </c>
      <c r="P219" s="364">
        <f t="shared" si="21"/>
        <v>1</v>
      </c>
      <c r="Q219" s="365" t="str">
        <f t="shared" si="23"/>
        <v/>
      </c>
      <c r="R219" s="365" t="str">
        <f t="shared" si="24"/>
        <v/>
      </c>
      <c r="S219" s="365" t="str">
        <f t="shared" si="25"/>
        <v/>
      </c>
    </row>
    <row r="220" spans="1:19">
      <c r="A220" s="37">
        <v>211</v>
      </c>
      <c r="B220" s="6"/>
      <c r="C220" s="6"/>
      <c r="D220" s="425"/>
      <c r="E220" s="427"/>
      <c r="F220" s="312"/>
      <c r="G220" s="77"/>
      <c r="H220" s="428"/>
      <c r="I220" s="428"/>
      <c r="J220" s="427"/>
      <c r="K220" s="25"/>
      <c r="L220" s="31"/>
      <c r="M220" s="365" t="str">
        <f t="shared" si="22"/>
        <v/>
      </c>
      <c r="N220" s="303"/>
      <c r="O220" s="349" t="b">
        <f t="shared" si="19"/>
        <v>0</v>
      </c>
      <c r="P220" s="364">
        <f t="shared" si="21"/>
        <v>1</v>
      </c>
      <c r="Q220" s="365" t="str">
        <f t="shared" si="23"/>
        <v/>
      </c>
      <c r="R220" s="365" t="str">
        <f t="shared" si="24"/>
        <v/>
      </c>
      <c r="S220" s="365" t="str">
        <f t="shared" si="25"/>
        <v/>
      </c>
    </row>
    <row r="221" spans="1:19">
      <c r="A221" s="37">
        <v>212</v>
      </c>
      <c r="B221" s="6"/>
      <c r="C221" s="6"/>
      <c r="D221" s="425"/>
      <c r="E221" s="427"/>
      <c r="F221" s="312"/>
      <c r="G221" s="77"/>
      <c r="H221" s="428"/>
      <c r="I221" s="428"/>
      <c r="J221" s="427"/>
      <c r="K221" s="25"/>
      <c r="L221" s="31"/>
      <c r="M221" s="365" t="str">
        <f t="shared" si="22"/>
        <v/>
      </c>
      <c r="N221" s="303"/>
      <c r="O221" s="349" t="b">
        <f t="shared" si="19"/>
        <v>0</v>
      </c>
      <c r="P221" s="364">
        <f t="shared" si="21"/>
        <v>1</v>
      </c>
      <c r="Q221" s="365" t="str">
        <f t="shared" si="23"/>
        <v/>
      </c>
      <c r="R221" s="365" t="str">
        <f t="shared" si="24"/>
        <v/>
      </c>
      <c r="S221" s="365" t="str">
        <f t="shared" si="25"/>
        <v/>
      </c>
    </row>
    <row r="222" spans="1:19">
      <c r="A222" s="37">
        <v>213</v>
      </c>
      <c r="B222" s="6"/>
      <c r="C222" s="6"/>
      <c r="D222" s="425"/>
      <c r="E222" s="427"/>
      <c r="F222" s="312"/>
      <c r="G222" s="77"/>
      <c r="H222" s="428"/>
      <c r="I222" s="428"/>
      <c r="J222" s="427"/>
      <c r="K222" s="25"/>
      <c r="L222" s="31"/>
      <c r="M222" s="365" t="str">
        <f t="shared" si="22"/>
        <v/>
      </c>
      <c r="N222" s="303"/>
      <c r="O222" s="349" t="b">
        <f t="shared" si="19"/>
        <v>0</v>
      </c>
      <c r="P222" s="364">
        <f t="shared" si="21"/>
        <v>1</v>
      </c>
      <c r="Q222" s="365" t="str">
        <f t="shared" si="23"/>
        <v/>
      </c>
      <c r="R222" s="365" t="str">
        <f t="shared" si="24"/>
        <v/>
      </c>
      <c r="S222" s="365" t="str">
        <f t="shared" si="25"/>
        <v/>
      </c>
    </row>
    <row r="223" spans="1:19">
      <c r="A223" s="37">
        <v>214</v>
      </c>
      <c r="B223" s="6"/>
      <c r="C223" s="6"/>
      <c r="D223" s="425"/>
      <c r="E223" s="427"/>
      <c r="F223" s="312"/>
      <c r="G223" s="77"/>
      <c r="H223" s="428"/>
      <c r="I223" s="428"/>
      <c r="J223" s="427"/>
      <c r="K223" s="25"/>
      <c r="L223" s="31"/>
      <c r="M223" s="365" t="str">
        <f t="shared" si="22"/>
        <v/>
      </c>
      <c r="N223" s="303"/>
      <c r="O223" s="349" t="b">
        <f t="shared" si="19"/>
        <v>0</v>
      </c>
      <c r="P223" s="364">
        <f t="shared" si="21"/>
        <v>1</v>
      </c>
      <c r="Q223" s="365" t="str">
        <f t="shared" si="23"/>
        <v/>
      </c>
      <c r="R223" s="365" t="str">
        <f t="shared" si="24"/>
        <v/>
      </c>
      <c r="S223" s="365" t="str">
        <f t="shared" si="25"/>
        <v/>
      </c>
    </row>
    <row r="224" spans="1:19">
      <c r="A224" s="37">
        <v>215</v>
      </c>
      <c r="B224" s="6"/>
      <c r="C224" s="6"/>
      <c r="D224" s="425"/>
      <c r="E224" s="427"/>
      <c r="F224" s="312"/>
      <c r="G224" s="77"/>
      <c r="H224" s="428"/>
      <c r="I224" s="428"/>
      <c r="J224" s="427"/>
      <c r="K224" s="25"/>
      <c r="L224" s="31"/>
      <c r="M224" s="365" t="str">
        <f t="shared" si="22"/>
        <v/>
      </c>
      <c r="N224" s="303"/>
      <c r="O224" s="349" t="b">
        <f t="shared" si="19"/>
        <v>0</v>
      </c>
      <c r="P224" s="364">
        <f t="shared" si="21"/>
        <v>1</v>
      </c>
      <c r="Q224" s="365" t="str">
        <f t="shared" si="23"/>
        <v/>
      </c>
      <c r="R224" s="365" t="str">
        <f t="shared" si="24"/>
        <v/>
      </c>
      <c r="S224" s="365" t="str">
        <f t="shared" si="25"/>
        <v/>
      </c>
    </row>
    <row r="225" spans="1:19">
      <c r="A225" s="37">
        <v>216</v>
      </c>
      <c r="B225" s="6"/>
      <c r="C225" s="6"/>
      <c r="D225" s="425"/>
      <c r="E225" s="427"/>
      <c r="F225" s="312"/>
      <c r="G225" s="77"/>
      <c r="H225" s="428"/>
      <c r="I225" s="428"/>
      <c r="J225" s="427"/>
      <c r="K225" s="25"/>
      <c r="L225" s="31"/>
      <c r="M225" s="365" t="str">
        <f t="shared" si="22"/>
        <v/>
      </c>
      <c r="N225" s="303"/>
      <c r="O225" s="349" t="b">
        <f t="shared" si="19"/>
        <v>0</v>
      </c>
      <c r="P225" s="364">
        <f t="shared" si="21"/>
        <v>1</v>
      </c>
      <c r="Q225" s="365" t="str">
        <f t="shared" si="23"/>
        <v/>
      </c>
      <c r="R225" s="365" t="str">
        <f t="shared" si="24"/>
        <v/>
      </c>
      <c r="S225" s="365" t="str">
        <f t="shared" si="25"/>
        <v/>
      </c>
    </row>
    <row r="226" spans="1:19">
      <c r="A226" s="37">
        <v>217</v>
      </c>
      <c r="B226" s="6"/>
      <c r="C226" s="6"/>
      <c r="D226" s="425"/>
      <c r="E226" s="427"/>
      <c r="F226" s="312"/>
      <c r="G226" s="77"/>
      <c r="H226" s="428"/>
      <c r="I226" s="428"/>
      <c r="J226" s="427"/>
      <c r="K226" s="25"/>
      <c r="L226" s="31"/>
      <c r="M226" s="365" t="str">
        <f t="shared" si="22"/>
        <v/>
      </c>
      <c r="N226" s="303"/>
      <c r="O226" s="349" t="b">
        <f t="shared" si="19"/>
        <v>0</v>
      </c>
      <c r="P226" s="364">
        <f t="shared" si="21"/>
        <v>1</v>
      </c>
      <c r="Q226" s="365" t="str">
        <f t="shared" si="23"/>
        <v/>
      </c>
      <c r="R226" s="365" t="str">
        <f t="shared" si="24"/>
        <v/>
      </c>
      <c r="S226" s="365" t="str">
        <f t="shared" si="25"/>
        <v/>
      </c>
    </row>
    <row r="227" spans="1:19">
      <c r="A227" s="37">
        <v>218</v>
      </c>
      <c r="B227" s="6"/>
      <c r="C227" s="6"/>
      <c r="D227" s="425"/>
      <c r="E227" s="427"/>
      <c r="F227" s="312"/>
      <c r="G227" s="77"/>
      <c r="H227" s="428"/>
      <c r="I227" s="428"/>
      <c r="J227" s="427"/>
      <c r="K227" s="25"/>
      <c r="L227" s="31"/>
      <c r="M227" s="365" t="str">
        <f t="shared" si="22"/>
        <v/>
      </c>
      <c r="N227" s="303"/>
      <c r="O227" s="349" t="b">
        <f t="shared" si="19"/>
        <v>0</v>
      </c>
      <c r="P227" s="364">
        <f t="shared" si="21"/>
        <v>1</v>
      </c>
      <c r="Q227" s="365" t="str">
        <f t="shared" si="23"/>
        <v/>
      </c>
      <c r="R227" s="365" t="str">
        <f t="shared" si="24"/>
        <v/>
      </c>
      <c r="S227" s="365" t="str">
        <f t="shared" si="25"/>
        <v/>
      </c>
    </row>
    <row r="228" spans="1:19">
      <c r="A228" s="37">
        <v>219</v>
      </c>
      <c r="B228" s="6"/>
      <c r="C228" s="6"/>
      <c r="D228" s="425"/>
      <c r="E228" s="427"/>
      <c r="F228" s="312"/>
      <c r="G228" s="77"/>
      <c r="H228" s="428"/>
      <c r="I228" s="428"/>
      <c r="J228" s="427"/>
      <c r="K228" s="25"/>
      <c r="L228" s="31"/>
      <c r="M228" s="365" t="str">
        <f t="shared" si="22"/>
        <v/>
      </c>
      <c r="N228" s="303"/>
      <c r="O228" s="349" t="b">
        <f t="shared" si="19"/>
        <v>0</v>
      </c>
      <c r="P228" s="364">
        <f t="shared" si="21"/>
        <v>1</v>
      </c>
      <c r="Q228" s="365" t="str">
        <f t="shared" si="23"/>
        <v/>
      </c>
      <c r="R228" s="365" t="str">
        <f t="shared" si="24"/>
        <v/>
      </c>
      <c r="S228" s="365" t="str">
        <f t="shared" si="25"/>
        <v/>
      </c>
    </row>
    <row r="229" spans="1:19">
      <c r="A229" s="37">
        <v>220</v>
      </c>
      <c r="B229" s="6"/>
      <c r="C229" s="6"/>
      <c r="D229" s="425"/>
      <c r="E229" s="427"/>
      <c r="F229" s="312"/>
      <c r="G229" s="77"/>
      <c r="H229" s="428"/>
      <c r="I229" s="428"/>
      <c r="J229" s="427"/>
      <c r="K229" s="25"/>
      <c r="L229" s="31"/>
      <c r="M229" s="365" t="str">
        <f t="shared" si="22"/>
        <v/>
      </c>
      <c r="N229" s="303"/>
      <c r="O229" s="349" t="b">
        <f t="shared" si="19"/>
        <v>0</v>
      </c>
      <c r="P229" s="364">
        <f t="shared" si="21"/>
        <v>1</v>
      </c>
      <c r="Q229" s="365" t="str">
        <f t="shared" si="23"/>
        <v/>
      </c>
      <c r="R229" s="365" t="str">
        <f t="shared" si="24"/>
        <v/>
      </c>
      <c r="S229" s="365" t="str">
        <f t="shared" si="25"/>
        <v/>
      </c>
    </row>
    <row r="230" spans="1:19">
      <c r="A230" s="37">
        <v>221</v>
      </c>
      <c r="B230" s="6"/>
      <c r="C230" s="6"/>
      <c r="D230" s="425"/>
      <c r="E230" s="427"/>
      <c r="F230" s="312"/>
      <c r="G230" s="77"/>
      <c r="H230" s="428"/>
      <c r="I230" s="428"/>
      <c r="J230" s="427"/>
      <c r="K230" s="25"/>
      <c r="L230" s="31"/>
      <c r="M230" s="365" t="str">
        <f t="shared" si="22"/>
        <v/>
      </c>
      <c r="N230" s="303"/>
      <c r="O230" s="349" t="b">
        <f t="shared" si="19"/>
        <v>0</v>
      </c>
      <c r="P230" s="364">
        <f t="shared" si="21"/>
        <v>1</v>
      </c>
      <c r="Q230" s="365" t="str">
        <f t="shared" si="23"/>
        <v/>
      </c>
      <c r="R230" s="365" t="str">
        <f t="shared" si="24"/>
        <v/>
      </c>
      <c r="S230" s="365" t="str">
        <f t="shared" si="25"/>
        <v/>
      </c>
    </row>
    <row r="231" spans="1:19">
      <c r="A231" s="37">
        <v>222</v>
      </c>
      <c r="B231" s="6"/>
      <c r="C231" s="6"/>
      <c r="D231" s="425"/>
      <c r="E231" s="427"/>
      <c r="F231" s="312"/>
      <c r="G231" s="77"/>
      <c r="H231" s="428"/>
      <c r="I231" s="428"/>
      <c r="J231" s="427"/>
      <c r="K231" s="25"/>
      <c r="L231" s="31"/>
      <c r="M231" s="365" t="str">
        <f t="shared" si="22"/>
        <v/>
      </c>
      <c r="N231" s="303"/>
      <c r="O231" s="349" t="b">
        <f t="shared" si="19"/>
        <v>0</v>
      </c>
      <c r="P231" s="364">
        <f t="shared" si="21"/>
        <v>1</v>
      </c>
      <c r="Q231" s="365" t="str">
        <f t="shared" si="23"/>
        <v/>
      </c>
      <c r="R231" s="365" t="str">
        <f t="shared" si="24"/>
        <v/>
      </c>
      <c r="S231" s="365" t="str">
        <f t="shared" si="25"/>
        <v/>
      </c>
    </row>
    <row r="232" spans="1:19">
      <c r="A232" s="37">
        <v>223</v>
      </c>
      <c r="B232" s="6"/>
      <c r="C232" s="6"/>
      <c r="D232" s="425"/>
      <c r="E232" s="427"/>
      <c r="F232" s="312"/>
      <c r="G232" s="77"/>
      <c r="H232" s="428"/>
      <c r="I232" s="428"/>
      <c r="J232" s="427"/>
      <c r="K232" s="25"/>
      <c r="L232" s="31"/>
      <c r="M232" s="365" t="str">
        <f t="shared" si="22"/>
        <v/>
      </c>
      <c r="N232" s="303"/>
      <c r="O232" s="349" t="b">
        <f t="shared" si="19"/>
        <v>0</v>
      </c>
      <c r="P232" s="364">
        <f t="shared" si="21"/>
        <v>1</v>
      </c>
      <c r="Q232" s="365" t="str">
        <f t="shared" si="23"/>
        <v/>
      </c>
      <c r="R232" s="365" t="str">
        <f t="shared" si="24"/>
        <v/>
      </c>
      <c r="S232" s="365" t="str">
        <f t="shared" si="25"/>
        <v/>
      </c>
    </row>
    <row r="233" spans="1:19">
      <c r="A233" s="37">
        <v>224</v>
      </c>
      <c r="B233" s="6"/>
      <c r="C233" s="6"/>
      <c r="D233" s="425"/>
      <c r="E233" s="427"/>
      <c r="F233" s="312"/>
      <c r="G233" s="77"/>
      <c r="H233" s="428"/>
      <c r="I233" s="428"/>
      <c r="J233" s="427"/>
      <c r="K233" s="25"/>
      <c r="L233" s="31"/>
      <c r="M233" s="365" t="str">
        <f t="shared" si="22"/>
        <v/>
      </c>
      <c r="N233" s="303"/>
      <c r="O233" s="349" t="b">
        <f t="shared" si="19"/>
        <v>0</v>
      </c>
      <c r="P233" s="364">
        <f t="shared" si="21"/>
        <v>1</v>
      </c>
      <c r="Q233" s="365" t="str">
        <f t="shared" si="23"/>
        <v/>
      </c>
      <c r="R233" s="365" t="str">
        <f t="shared" si="24"/>
        <v/>
      </c>
      <c r="S233" s="365" t="str">
        <f t="shared" si="25"/>
        <v/>
      </c>
    </row>
    <row r="234" spans="1:19">
      <c r="A234" s="37">
        <v>225</v>
      </c>
      <c r="B234" s="6"/>
      <c r="C234" s="6"/>
      <c r="D234" s="425"/>
      <c r="E234" s="427"/>
      <c r="F234" s="312"/>
      <c r="G234" s="77"/>
      <c r="H234" s="428"/>
      <c r="I234" s="428"/>
      <c r="J234" s="427"/>
      <c r="K234" s="25"/>
      <c r="L234" s="31"/>
      <c r="M234" s="365" t="str">
        <f t="shared" si="22"/>
        <v/>
      </c>
      <c r="N234" s="303"/>
      <c r="O234" s="349" t="b">
        <f t="shared" si="19"/>
        <v>0</v>
      </c>
      <c r="P234" s="364">
        <f t="shared" si="21"/>
        <v>1</v>
      </c>
      <c r="Q234" s="365" t="str">
        <f t="shared" si="23"/>
        <v/>
      </c>
      <c r="R234" s="365" t="str">
        <f t="shared" si="24"/>
        <v/>
      </c>
      <c r="S234" s="365" t="str">
        <f t="shared" si="25"/>
        <v/>
      </c>
    </row>
    <row r="235" spans="1:19">
      <c r="A235" s="37">
        <v>226</v>
      </c>
      <c r="B235" s="6"/>
      <c r="C235" s="6"/>
      <c r="D235" s="425"/>
      <c r="E235" s="427"/>
      <c r="F235" s="312"/>
      <c r="G235" s="77"/>
      <c r="H235" s="428"/>
      <c r="I235" s="428"/>
      <c r="J235" s="427"/>
      <c r="K235" s="25"/>
      <c r="L235" s="31"/>
      <c r="M235" s="365" t="str">
        <f t="shared" si="22"/>
        <v/>
      </c>
      <c r="N235" s="303"/>
      <c r="O235" s="349" t="b">
        <f t="shared" si="19"/>
        <v>0</v>
      </c>
      <c r="P235" s="364">
        <f t="shared" si="21"/>
        <v>1</v>
      </c>
      <c r="Q235" s="365" t="str">
        <f t="shared" si="23"/>
        <v/>
      </c>
      <c r="R235" s="365" t="str">
        <f t="shared" si="24"/>
        <v/>
      </c>
      <c r="S235" s="365" t="str">
        <f t="shared" si="25"/>
        <v/>
      </c>
    </row>
    <row r="236" spans="1:19">
      <c r="A236" s="37">
        <v>227</v>
      </c>
      <c r="B236" s="6"/>
      <c r="C236" s="6"/>
      <c r="D236" s="425"/>
      <c r="E236" s="427"/>
      <c r="F236" s="312"/>
      <c r="G236" s="77"/>
      <c r="H236" s="428"/>
      <c r="I236" s="428"/>
      <c r="J236" s="427"/>
      <c r="K236" s="25"/>
      <c r="L236" s="31"/>
      <c r="M236" s="365" t="str">
        <f t="shared" si="22"/>
        <v/>
      </c>
      <c r="N236" s="303"/>
      <c r="O236" s="349" t="b">
        <f t="shared" si="19"/>
        <v>0</v>
      </c>
      <c r="P236" s="364">
        <f t="shared" si="21"/>
        <v>1</v>
      </c>
      <c r="Q236" s="365" t="str">
        <f t="shared" si="23"/>
        <v/>
      </c>
      <c r="R236" s="365" t="str">
        <f t="shared" si="24"/>
        <v/>
      </c>
      <c r="S236" s="365" t="str">
        <f t="shared" si="25"/>
        <v/>
      </c>
    </row>
    <row r="237" spans="1:19">
      <c r="A237" s="37">
        <v>228</v>
      </c>
      <c r="B237" s="6"/>
      <c r="C237" s="6"/>
      <c r="D237" s="425"/>
      <c r="E237" s="427"/>
      <c r="F237" s="312"/>
      <c r="G237" s="77"/>
      <c r="H237" s="428"/>
      <c r="I237" s="428"/>
      <c r="J237" s="427"/>
      <c r="K237" s="25"/>
      <c r="L237" s="31"/>
      <c r="M237" s="365" t="str">
        <f t="shared" si="22"/>
        <v/>
      </c>
      <c r="N237" s="303"/>
      <c r="O237" s="349" t="b">
        <f t="shared" si="19"/>
        <v>0</v>
      </c>
      <c r="P237" s="364">
        <f t="shared" si="21"/>
        <v>1</v>
      </c>
      <c r="Q237" s="365" t="str">
        <f t="shared" si="23"/>
        <v/>
      </c>
      <c r="R237" s="365" t="str">
        <f t="shared" si="24"/>
        <v/>
      </c>
      <c r="S237" s="365" t="str">
        <f t="shared" si="25"/>
        <v/>
      </c>
    </row>
    <row r="238" spans="1:19">
      <c r="A238" s="37">
        <v>229</v>
      </c>
      <c r="B238" s="6"/>
      <c r="C238" s="6"/>
      <c r="D238" s="425"/>
      <c r="E238" s="427"/>
      <c r="F238" s="312"/>
      <c r="G238" s="77"/>
      <c r="H238" s="428"/>
      <c r="I238" s="428"/>
      <c r="J238" s="427"/>
      <c r="K238" s="25"/>
      <c r="L238" s="31"/>
      <c r="M238" s="365" t="str">
        <f t="shared" si="22"/>
        <v/>
      </c>
      <c r="N238" s="303"/>
      <c r="O238" s="349" t="b">
        <f t="shared" si="19"/>
        <v>0</v>
      </c>
      <c r="P238" s="364">
        <f t="shared" si="21"/>
        <v>1</v>
      </c>
      <c r="Q238" s="365" t="str">
        <f t="shared" si="23"/>
        <v/>
      </c>
      <c r="R238" s="365" t="str">
        <f t="shared" si="24"/>
        <v/>
      </c>
      <c r="S238" s="365" t="str">
        <f t="shared" si="25"/>
        <v/>
      </c>
    </row>
    <row r="239" spans="1:19">
      <c r="A239" s="37">
        <v>230</v>
      </c>
      <c r="B239" s="6"/>
      <c r="C239" s="6"/>
      <c r="D239" s="425"/>
      <c r="E239" s="427"/>
      <c r="F239" s="312"/>
      <c r="G239" s="77"/>
      <c r="H239" s="428"/>
      <c r="I239" s="428"/>
      <c r="J239" s="427"/>
      <c r="K239" s="25"/>
      <c r="L239" s="31"/>
      <c r="M239" s="365" t="str">
        <f t="shared" si="22"/>
        <v/>
      </c>
      <c r="N239" s="303"/>
      <c r="O239" s="349" t="b">
        <f t="shared" si="19"/>
        <v>0</v>
      </c>
      <c r="P239" s="364">
        <f t="shared" si="21"/>
        <v>1</v>
      </c>
      <c r="Q239" s="365" t="str">
        <f t="shared" si="23"/>
        <v/>
      </c>
      <c r="R239" s="365" t="str">
        <f t="shared" si="24"/>
        <v/>
      </c>
      <c r="S239" s="365" t="str">
        <f t="shared" si="25"/>
        <v/>
      </c>
    </row>
    <row r="240" spans="1:19">
      <c r="A240" s="37">
        <v>231</v>
      </c>
      <c r="B240" s="6"/>
      <c r="C240" s="6"/>
      <c r="D240" s="425"/>
      <c r="E240" s="427"/>
      <c r="F240" s="312"/>
      <c r="G240" s="77"/>
      <c r="H240" s="428"/>
      <c r="I240" s="428"/>
      <c r="J240" s="427"/>
      <c r="K240" s="25"/>
      <c r="L240" s="31"/>
      <c r="M240" s="365" t="str">
        <f t="shared" si="22"/>
        <v/>
      </c>
      <c r="N240" s="303"/>
      <c r="O240" s="349" t="b">
        <f t="shared" si="19"/>
        <v>0</v>
      </c>
      <c r="P240" s="364">
        <f t="shared" si="21"/>
        <v>1</v>
      </c>
      <c r="Q240" s="365" t="str">
        <f t="shared" si="23"/>
        <v/>
      </c>
      <c r="R240" s="365" t="str">
        <f t="shared" si="24"/>
        <v/>
      </c>
      <c r="S240" s="365" t="str">
        <f t="shared" si="25"/>
        <v/>
      </c>
    </row>
    <row r="241" spans="1:19">
      <c r="A241" s="37">
        <v>232</v>
      </c>
      <c r="B241" s="6"/>
      <c r="C241" s="6"/>
      <c r="D241" s="425"/>
      <c r="E241" s="427"/>
      <c r="F241" s="312"/>
      <c r="G241" s="77"/>
      <c r="H241" s="428"/>
      <c r="I241" s="428"/>
      <c r="J241" s="427"/>
      <c r="K241" s="25"/>
      <c r="L241" s="31"/>
      <c r="M241" s="365" t="str">
        <f t="shared" si="22"/>
        <v/>
      </c>
      <c r="N241" s="303"/>
      <c r="O241" s="349" t="b">
        <f t="shared" si="19"/>
        <v>0</v>
      </c>
      <c r="P241" s="364">
        <f t="shared" si="21"/>
        <v>1</v>
      </c>
      <c r="Q241" s="365" t="str">
        <f t="shared" si="23"/>
        <v/>
      </c>
      <c r="R241" s="365" t="str">
        <f t="shared" si="24"/>
        <v/>
      </c>
      <c r="S241" s="365" t="str">
        <f t="shared" si="25"/>
        <v/>
      </c>
    </row>
    <row r="242" spans="1:19">
      <c r="A242" s="37">
        <v>233</v>
      </c>
      <c r="B242" s="6"/>
      <c r="C242" s="6"/>
      <c r="D242" s="425"/>
      <c r="E242" s="427"/>
      <c r="F242" s="312"/>
      <c r="G242" s="77"/>
      <c r="H242" s="428"/>
      <c r="I242" s="428"/>
      <c r="J242" s="427"/>
      <c r="K242" s="25"/>
      <c r="L242" s="31"/>
      <c r="M242" s="365" t="str">
        <f t="shared" si="22"/>
        <v/>
      </c>
      <c r="N242" s="303"/>
      <c r="O242" s="349" t="b">
        <f t="shared" si="19"/>
        <v>0</v>
      </c>
      <c r="P242" s="364">
        <f t="shared" si="21"/>
        <v>1</v>
      </c>
      <c r="Q242" s="365" t="str">
        <f t="shared" si="23"/>
        <v/>
      </c>
      <c r="R242" s="365" t="str">
        <f t="shared" si="24"/>
        <v/>
      </c>
      <c r="S242" s="365" t="str">
        <f t="shared" si="25"/>
        <v/>
      </c>
    </row>
    <row r="243" spans="1:19">
      <c r="A243" s="37">
        <v>234</v>
      </c>
      <c r="B243" s="6"/>
      <c r="C243" s="6"/>
      <c r="D243" s="425"/>
      <c r="E243" s="427"/>
      <c r="F243" s="312"/>
      <c r="G243" s="77"/>
      <c r="H243" s="428"/>
      <c r="I243" s="428"/>
      <c r="J243" s="427"/>
      <c r="K243" s="25"/>
      <c r="L243" s="31"/>
      <c r="M243" s="365" t="str">
        <f t="shared" si="22"/>
        <v/>
      </c>
      <c r="N243" s="303"/>
      <c r="O243" s="349" t="b">
        <f t="shared" si="19"/>
        <v>0</v>
      </c>
      <c r="P243" s="364">
        <f t="shared" si="21"/>
        <v>1</v>
      </c>
      <c r="Q243" s="365" t="str">
        <f t="shared" si="23"/>
        <v/>
      </c>
      <c r="R243" s="365" t="str">
        <f t="shared" si="24"/>
        <v/>
      </c>
      <c r="S243" s="365" t="str">
        <f t="shared" si="25"/>
        <v/>
      </c>
    </row>
    <row r="244" spans="1:19">
      <c r="A244" s="37">
        <v>235</v>
      </c>
      <c r="B244" s="6"/>
      <c r="C244" s="6"/>
      <c r="D244" s="425"/>
      <c r="E244" s="427"/>
      <c r="F244" s="312"/>
      <c r="G244" s="77"/>
      <c r="H244" s="428"/>
      <c r="I244" s="428"/>
      <c r="J244" s="427"/>
      <c r="K244" s="25"/>
      <c r="L244" s="31"/>
      <c r="M244" s="365" t="str">
        <f t="shared" si="22"/>
        <v/>
      </c>
      <c r="N244" s="303"/>
      <c r="O244" s="349" t="b">
        <f t="shared" si="19"/>
        <v>0</v>
      </c>
      <c r="P244" s="364">
        <f t="shared" si="21"/>
        <v>1</v>
      </c>
      <c r="Q244" s="365" t="str">
        <f t="shared" si="23"/>
        <v/>
      </c>
      <c r="R244" s="365" t="str">
        <f t="shared" si="24"/>
        <v/>
      </c>
      <c r="S244" s="365" t="str">
        <f t="shared" si="25"/>
        <v/>
      </c>
    </row>
    <row r="245" spans="1:19">
      <c r="A245" s="37">
        <v>236</v>
      </c>
      <c r="B245" s="6"/>
      <c r="C245" s="6"/>
      <c r="D245" s="425"/>
      <c r="E245" s="427"/>
      <c r="F245" s="312"/>
      <c r="G245" s="77"/>
      <c r="H245" s="428"/>
      <c r="I245" s="428"/>
      <c r="J245" s="427"/>
      <c r="K245" s="25"/>
      <c r="L245" s="31"/>
      <c r="M245" s="365" t="str">
        <f t="shared" si="22"/>
        <v/>
      </c>
      <c r="N245" s="303"/>
      <c r="O245" s="349" t="b">
        <f t="shared" si="19"/>
        <v>0</v>
      </c>
      <c r="P245" s="364">
        <f t="shared" si="21"/>
        <v>1</v>
      </c>
      <c r="Q245" s="365" t="str">
        <f t="shared" si="23"/>
        <v/>
      </c>
      <c r="R245" s="365" t="str">
        <f t="shared" si="24"/>
        <v/>
      </c>
      <c r="S245" s="365" t="str">
        <f t="shared" si="25"/>
        <v/>
      </c>
    </row>
    <row r="246" spans="1:19">
      <c r="A246" s="37">
        <v>237</v>
      </c>
      <c r="B246" s="6"/>
      <c r="C246" s="6"/>
      <c r="D246" s="425"/>
      <c r="E246" s="427"/>
      <c r="F246" s="312"/>
      <c r="G246" s="77"/>
      <c r="H246" s="428"/>
      <c r="I246" s="428"/>
      <c r="J246" s="427"/>
      <c r="K246" s="25"/>
      <c r="L246" s="31"/>
      <c r="M246" s="365" t="str">
        <f t="shared" si="22"/>
        <v/>
      </c>
      <c r="N246" s="303"/>
      <c r="O246" s="349" t="b">
        <f t="shared" si="19"/>
        <v>0</v>
      </c>
      <c r="P246" s="364">
        <f t="shared" si="21"/>
        <v>1</v>
      </c>
      <c r="Q246" s="365" t="str">
        <f t="shared" si="23"/>
        <v/>
      </c>
      <c r="R246" s="365" t="str">
        <f t="shared" si="24"/>
        <v/>
      </c>
      <c r="S246" s="365" t="str">
        <f t="shared" si="25"/>
        <v/>
      </c>
    </row>
    <row r="247" spans="1:19">
      <c r="A247" s="37">
        <v>238</v>
      </c>
      <c r="B247" s="6"/>
      <c r="C247" s="6"/>
      <c r="D247" s="425"/>
      <c r="E247" s="427"/>
      <c r="F247" s="312"/>
      <c r="G247" s="77"/>
      <c r="H247" s="428"/>
      <c r="I247" s="428"/>
      <c r="J247" s="427"/>
      <c r="K247" s="25"/>
      <c r="L247" s="31"/>
      <c r="M247" s="365" t="str">
        <f t="shared" si="22"/>
        <v/>
      </c>
      <c r="N247" s="303"/>
      <c r="O247" s="349" t="b">
        <f t="shared" si="19"/>
        <v>0</v>
      </c>
      <c r="P247" s="364">
        <f t="shared" si="21"/>
        <v>1</v>
      </c>
      <c r="Q247" s="365" t="str">
        <f t="shared" si="23"/>
        <v/>
      </c>
      <c r="R247" s="365" t="str">
        <f t="shared" si="24"/>
        <v/>
      </c>
      <c r="S247" s="365" t="str">
        <f t="shared" si="25"/>
        <v/>
      </c>
    </row>
    <row r="248" spans="1:19">
      <c r="A248" s="37">
        <v>239</v>
      </c>
      <c r="B248" s="6"/>
      <c r="C248" s="6"/>
      <c r="D248" s="425"/>
      <c r="E248" s="427"/>
      <c r="F248" s="312"/>
      <c r="G248" s="77"/>
      <c r="H248" s="428"/>
      <c r="I248" s="428"/>
      <c r="J248" s="427"/>
      <c r="K248" s="25"/>
      <c r="L248" s="31"/>
      <c r="M248" s="365" t="str">
        <f t="shared" si="22"/>
        <v/>
      </c>
      <c r="N248" s="303"/>
      <c r="O248" s="349" t="b">
        <f t="shared" si="19"/>
        <v>0</v>
      </c>
      <c r="P248" s="364">
        <f t="shared" si="21"/>
        <v>1</v>
      </c>
      <c r="Q248" s="365" t="str">
        <f t="shared" si="23"/>
        <v/>
      </c>
      <c r="R248" s="365" t="str">
        <f t="shared" si="24"/>
        <v/>
      </c>
      <c r="S248" s="365" t="str">
        <f t="shared" si="25"/>
        <v/>
      </c>
    </row>
    <row r="249" spans="1:19">
      <c r="A249" s="37">
        <v>240</v>
      </c>
      <c r="B249" s="6"/>
      <c r="C249" s="6"/>
      <c r="D249" s="425"/>
      <c r="E249" s="427"/>
      <c r="F249" s="312"/>
      <c r="G249" s="77"/>
      <c r="H249" s="428"/>
      <c r="I249" s="428"/>
      <c r="J249" s="427"/>
      <c r="K249" s="25"/>
      <c r="L249" s="31"/>
      <c r="M249" s="365" t="str">
        <f t="shared" si="22"/>
        <v/>
      </c>
      <c r="N249" s="303"/>
      <c r="O249" s="349" t="b">
        <f t="shared" si="19"/>
        <v>0</v>
      </c>
      <c r="P249" s="364">
        <f t="shared" si="21"/>
        <v>1</v>
      </c>
      <c r="Q249" s="365" t="str">
        <f t="shared" si="23"/>
        <v/>
      </c>
      <c r="R249" s="365" t="str">
        <f t="shared" si="24"/>
        <v/>
      </c>
      <c r="S249" s="365" t="str">
        <f t="shared" si="25"/>
        <v/>
      </c>
    </row>
    <row r="250" spans="1:19">
      <c r="A250" s="37">
        <v>241</v>
      </c>
      <c r="B250" s="6"/>
      <c r="C250" s="6"/>
      <c r="D250" s="425"/>
      <c r="E250" s="427"/>
      <c r="F250" s="312"/>
      <c r="G250" s="77"/>
      <c r="H250" s="428"/>
      <c r="I250" s="428"/>
      <c r="J250" s="427"/>
      <c r="K250" s="25"/>
      <c r="L250" s="31"/>
      <c r="M250" s="365" t="str">
        <f t="shared" si="22"/>
        <v/>
      </c>
      <c r="N250" s="303"/>
      <c r="O250" s="349" t="b">
        <f t="shared" si="19"/>
        <v>0</v>
      </c>
      <c r="P250" s="364">
        <f t="shared" si="21"/>
        <v>1</v>
      </c>
      <c r="Q250" s="365" t="str">
        <f t="shared" si="23"/>
        <v/>
      </c>
      <c r="R250" s="365" t="str">
        <f t="shared" si="24"/>
        <v/>
      </c>
      <c r="S250" s="365" t="str">
        <f t="shared" si="25"/>
        <v/>
      </c>
    </row>
    <row r="251" spans="1:19">
      <c r="A251" s="37">
        <v>242</v>
      </c>
      <c r="B251" s="6"/>
      <c r="C251" s="6"/>
      <c r="D251" s="425"/>
      <c r="E251" s="427"/>
      <c r="F251" s="312"/>
      <c r="G251" s="77"/>
      <c r="H251" s="428"/>
      <c r="I251" s="428"/>
      <c r="J251" s="427"/>
      <c r="K251" s="25"/>
      <c r="L251" s="31"/>
      <c r="M251" s="365" t="str">
        <f t="shared" si="22"/>
        <v/>
      </c>
      <c r="N251" s="303"/>
      <c r="O251" s="349" t="b">
        <f t="shared" si="19"/>
        <v>0</v>
      </c>
      <c r="P251" s="364">
        <f t="shared" si="21"/>
        <v>1</v>
      </c>
      <c r="Q251" s="365" t="str">
        <f t="shared" si="23"/>
        <v/>
      </c>
      <c r="R251" s="365" t="str">
        <f t="shared" si="24"/>
        <v/>
      </c>
      <c r="S251" s="365" t="str">
        <f t="shared" si="25"/>
        <v/>
      </c>
    </row>
    <row r="252" spans="1:19">
      <c r="A252" s="37">
        <v>243</v>
      </c>
      <c r="B252" s="6"/>
      <c r="C252" s="6"/>
      <c r="D252" s="425"/>
      <c r="E252" s="427"/>
      <c r="F252" s="312"/>
      <c r="G252" s="77"/>
      <c r="H252" s="428"/>
      <c r="I252" s="428"/>
      <c r="J252" s="427"/>
      <c r="K252" s="25"/>
      <c r="L252" s="31"/>
      <c r="M252" s="365" t="str">
        <f t="shared" si="22"/>
        <v/>
      </c>
      <c r="N252" s="303"/>
      <c r="O252" s="349" t="b">
        <f t="shared" si="19"/>
        <v>0</v>
      </c>
      <c r="P252" s="364">
        <f t="shared" si="21"/>
        <v>1</v>
      </c>
      <c r="Q252" s="365" t="str">
        <f t="shared" si="23"/>
        <v/>
      </c>
      <c r="R252" s="365" t="str">
        <f t="shared" si="24"/>
        <v/>
      </c>
      <c r="S252" s="365" t="str">
        <f t="shared" si="25"/>
        <v/>
      </c>
    </row>
    <row r="253" spans="1:19">
      <c r="A253" s="37">
        <v>244</v>
      </c>
      <c r="B253" s="6"/>
      <c r="C253" s="6"/>
      <c r="D253" s="425"/>
      <c r="E253" s="427"/>
      <c r="F253" s="312"/>
      <c r="G253" s="77"/>
      <c r="H253" s="428"/>
      <c r="I253" s="428"/>
      <c r="J253" s="427"/>
      <c r="K253" s="25"/>
      <c r="L253" s="31"/>
      <c r="M253" s="365" t="str">
        <f t="shared" si="22"/>
        <v/>
      </c>
      <c r="N253" s="303"/>
      <c r="O253" s="349" t="b">
        <f t="shared" si="19"/>
        <v>0</v>
      </c>
      <c r="P253" s="364">
        <f t="shared" si="21"/>
        <v>1</v>
      </c>
      <c r="Q253" s="365" t="str">
        <f t="shared" si="23"/>
        <v/>
      </c>
      <c r="R253" s="365" t="str">
        <f t="shared" si="24"/>
        <v/>
      </c>
      <c r="S253" s="365" t="str">
        <f t="shared" si="25"/>
        <v/>
      </c>
    </row>
    <row r="254" spans="1:19">
      <c r="A254" s="37">
        <v>245</v>
      </c>
      <c r="B254" s="6"/>
      <c r="C254" s="6"/>
      <c r="D254" s="425"/>
      <c r="E254" s="427"/>
      <c r="F254" s="312"/>
      <c r="G254" s="77"/>
      <c r="H254" s="428"/>
      <c r="I254" s="428"/>
      <c r="J254" s="427"/>
      <c r="K254" s="25"/>
      <c r="L254" s="31"/>
      <c r="M254" s="365" t="str">
        <f t="shared" si="22"/>
        <v/>
      </c>
      <c r="N254" s="303"/>
      <c r="O254" s="349" t="b">
        <f t="shared" si="19"/>
        <v>0</v>
      </c>
      <c r="P254" s="364">
        <f t="shared" si="21"/>
        <v>1</v>
      </c>
      <c r="Q254" s="365" t="str">
        <f t="shared" si="23"/>
        <v/>
      </c>
      <c r="R254" s="365" t="str">
        <f t="shared" si="24"/>
        <v/>
      </c>
      <c r="S254" s="365" t="str">
        <f t="shared" si="25"/>
        <v/>
      </c>
    </row>
    <row r="255" spans="1:19">
      <c r="A255" s="37">
        <v>246</v>
      </c>
      <c r="B255" s="6"/>
      <c r="C255" s="6"/>
      <c r="D255" s="425"/>
      <c r="E255" s="427"/>
      <c r="F255" s="312"/>
      <c r="G255" s="77"/>
      <c r="H255" s="428"/>
      <c r="I255" s="428"/>
      <c r="J255" s="427"/>
      <c r="K255" s="25"/>
      <c r="L255" s="31"/>
      <c r="M255" s="365" t="str">
        <f t="shared" si="22"/>
        <v/>
      </c>
      <c r="N255" s="303"/>
      <c r="O255" s="349" t="b">
        <f t="shared" si="19"/>
        <v>0</v>
      </c>
      <c r="P255" s="364">
        <f t="shared" si="21"/>
        <v>1</v>
      </c>
      <c r="Q255" s="365" t="str">
        <f t="shared" si="23"/>
        <v/>
      </c>
      <c r="R255" s="365" t="str">
        <f t="shared" si="24"/>
        <v/>
      </c>
      <c r="S255" s="365" t="str">
        <f t="shared" si="25"/>
        <v/>
      </c>
    </row>
    <row r="256" spans="1:19">
      <c r="A256" s="37">
        <v>247</v>
      </c>
      <c r="B256" s="6"/>
      <c r="C256" s="6"/>
      <c r="D256" s="425"/>
      <c r="E256" s="427"/>
      <c r="F256" s="312"/>
      <c r="G256" s="77"/>
      <c r="H256" s="428"/>
      <c r="I256" s="428"/>
      <c r="J256" s="427"/>
      <c r="K256" s="25"/>
      <c r="L256" s="31"/>
      <c r="M256" s="365" t="str">
        <f t="shared" si="22"/>
        <v/>
      </c>
      <c r="N256" s="303"/>
      <c r="O256" s="349" t="b">
        <f t="shared" si="19"/>
        <v>0</v>
      </c>
      <c r="P256" s="364">
        <f t="shared" si="21"/>
        <v>1</v>
      </c>
      <c r="Q256" s="365" t="str">
        <f t="shared" si="23"/>
        <v/>
      </c>
      <c r="R256" s="365" t="str">
        <f t="shared" si="24"/>
        <v/>
      </c>
      <c r="S256" s="365" t="str">
        <f t="shared" si="25"/>
        <v/>
      </c>
    </row>
    <row r="257" spans="1:19">
      <c r="A257" s="37">
        <v>248</v>
      </c>
      <c r="B257" s="6"/>
      <c r="C257" s="6"/>
      <c r="D257" s="425"/>
      <c r="E257" s="427"/>
      <c r="F257" s="312"/>
      <c r="G257" s="77"/>
      <c r="H257" s="428"/>
      <c r="I257" s="428"/>
      <c r="J257" s="427"/>
      <c r="K257" s="25"/>
      <c r="L257" s="31"/>
      <c r="M257" s="365" t="str">
        <f t="shared" si="22"/>
        <v/>
      </c>
      <c r="N257" s="303"/>
      <c r="O257" s="349" t="b">
        <f t="shared" si="19"/>
        <v>0</v>
      </c>
      <c r="P257" s="364">
        <f t="shared" si="21"/>
        <v>1</v>
      </c>
      <c r="Q257" s="365" t="str">
        <f t="shared" si="23"/>
        <v/>
      </c>
      <c r="R257" s="365" t="str">
        <f t="shared" si="24"/>
        <v/>
      </c>
      <c r="S257" s="365" t="str">
        <f t="shared" si="25"/>
        <v/>
      </c>
    </row>
    <row r="258" spans="1:19">
      <c r="A258" s="37">
        <v>249</v>
      </c>
      <c r="B258" s="6"/>
      <c r="C258" s="6"/>
      <c r="D258" s="425"/>
      <c r="E258" s="427"/>
      <c r="F258" s="312"/>
      <c r="G258" s="77"/>
      <c r="H258" s="428"/>
      <c r="I258" s="428"/>
      <c r="J258" s="427"/>
      <c r="K258" s="25"/>
      <c r="L258" s="31"/>
      <c r="M258" s="365" t="str">
        <f t="shared" si="22"/>
        <v/>
      </c>
      <c r="N258" s="303"/>
      <c r="O258" s="349" t="b">
        <f t="shared" si="19"/>
        <v>0</v>
      </c>
      <c r="P258" s="364">
        <f t="shared" si="21"/>
        <v>1</v>
      </c>
      <c r="Q258" s="365" t="str">
        <f t="shared" si="23"/>
        <v/>
      </c>
      <c r="R258" s="365" t="str">
        <f t="shared" si="24"/>
        <v/>
      </c>
      <c r="S258" s="365" t="str">
        <f t="shared" si="25"/>
        <v/>
      </c>
    </row>
    <row r="259" spans="1:19">
      <c r="A259" s="37">
        <v>250</v>
      </c>
      <c r="B259" s="6"/>
      <c r="C259" s="6"/>
      <c r="D259" s="425"/>
      <c r="E259" s="427"/>
      <c r="F259" s="312"/>
      <c r="G259" s="77"/>
      <c r="H259" s="428"/>
      <c r="I259" s="428"/>
      <c r="J259" s="427"/>
      <c r="K259" s="25"/>
      <c r="L259" s="31"/>
      <c r="M259" s="365" t="str">
        <f t="shared" si="22"/>
        <v/>
      </c>
      <c r="N259" s="303"/>
      <c r="O259" s="349" t="b">
        <f t="shared" si="19"/>
        <v>0</v>
      </c>
      <c r="P259" s="364">
        <f t="shared" si="21"/>
        <v>1</v>
      </c>
      <c r="Q259" s="365" t="str">
        <f t="shared" si="23"/>
        <v/>
      </c>
      <c r="R259" s="365" t="str">
        <f t="shared" si="24"/>
        <v/>
      </c>
      <c r="S259" s="365" t="str">
        <f t="shared" si="25"/>
        <v/>
      </c>
    </row>
    <row r="260" spans="1:19">
      <c r="A260" s="37">
        <v>251</v>
      </c>
      <c r="B260" s="6"/>
      <c r="C260" s="6"/>
      <c r="D260" s="425"/>
      <c r="E260" s="427"/>
      <c r="F260" s="312"/>
      <c r="G260" s="77"/>
      <c r="H260" s="428"/>
      <c r="I260" s="428"/>
      <c r="J260" s="427"/>
      <c r="K260" s="410"/>
      <c r="L260" s="404"/>
      <c r="M260" s="365" t="str">
        <f t="shared" si="22"/>
        <v/>
      </c>
      <c r="N260" s="303"/>
      <c r="O260" s="349" t="b">
        <f t="shared" si="19"/>
        <v>0</v>
      </c>
      <c r="P260" s="364">
        <f t="shared" si="21"/>
        <v>1</v>
      </c>
      <c r="Q260" s="365" t="str">
        <f t="shared" si="23"/>
        <v/>
      </c>
      <c r="R260" s="365" t="str">
        <f t="shared" si="24"/>
        <v/>
      </c>
      <c r="S260" s="365" t="str">
        <f t="shared" si="25"/>
        <v/>
      </c>
    </row>
    <row r="261" spans="1:19">
      <c r="A261" s="37">
        <v>252</v>
      </c>
      <c r="B261" s="6"/>
      <c r="C261" s="6"/>
      <c r="D261" s="217"/>
      <c r="E261" s="216"/>
      <c r="F261" s="312"/>
      <c r="G261" s="77"/>
      <c r="H261" s="220"/>
      <c r="I261" s="220"/>
      <c r="J261" s="216"/>
      <c r="K261" s="25"/>
      <c r="L261" s="31"/>
      <c r="M261" s="365" t="str">
        <f t="shared" si="22"/>
        <v/>
      </c>
      <c r="N261" s="303"/>
      <c r="O261" s="349" t="b">
        <f t="shared" si="19"/>
        <v>0</v>
      </c>
      <c r="P261" s="364">
        <f t="shared" si="20"/>
        <v>1</v>
      </c>
      <c r="Q261" s="365" t="str">
        <f t="shared" si="23"/>
        <v/>
      </c>
      <c r="R261" s="365" t="str">
        <f t="shared" si="24"/>
        <v/>
      </c>
      <c r="S261" s="365" t="str">
        <f t="shared" si="25"/>
        <v/>
      </c>
    </row>
    <row r="262" spans="1:19">
      <c r="A262" s="37">
        <v>253</v>
      </c>
      <c r="B262" s="6"/>
      <c r="C262" s="6"/>
      <c r="D262" s="217"/>
      <c r="E262" s="216"/>
      <c r="F262" s="312"/>
      <c r="G262" s="77"/>
      <c r="H262" s="220"/>
      <c r="I262" s="220"/>
      <c r="J262" s="216"/>
      <c r="K262" s="25"/>
      <c r="L262" s="31"/>
      <c r="M262" s="365" t="str">
        <f t="shared" si="22"/>
        <v/>
      </c>
      <c r="N262" s="303"/>
      <c r="O262" s="349" t="b">
        <f t="shared" si="19"/>
        <v>0</v>
      </c>
      <c r="P262" s="364">
        <f t="shared" si="20"/>
        <v>1</v>
      </c>
      <c r="Q262" s="365" t="str">
        <f t="shared" si="23"/>
        <v/>
      </c>
      <c r="R262" s="365" t="str">
        <f t="shared" si="24"/>
        <v/>
      </c>
      <c r="S262" s="365" t="str">
        <f t="shared" si="25"/>
        <v/>
      </c>
    </row>
    <row r="263" spans="1:19">
      <c r="A263" s="37">
        <v>254</v>
      </c>
      <c r="B263" s="6"/>
      <c r="C263" s="6"/>
      <c r="D263" s="217"/>
      <c r="E263" s="216"/>
      <c r="F263" s="312"/>
      <c r="G263" s="77"/>
      <c r="H263" s="220"/>
      <c r="I263" s="220"/>
      <c r="J263" s="216"/>
      <c r="K263" s="25"/>
      <c r="L263" s="31"/>
      <c r="M263" s="365" t="str">
        <f t="shared" si="22"/>
        <v/>
      </c>
      <c r="N263" s="303"/>
      <c r="O263" s="349" t="b">
        <f t="shared" si="19"/>
        <v>0</v>
      </c>
      <c r="P263" s="364">
        <f t="shared" si="20"/>
        <v>1</v>
      </c>
      <c r="Q263" s="365" t="str">
        <f t="shared" si="23"/>
        <v/>
      </c>
      <c r="R263" s="365" t="str">
        <f t="shared" si="24"/>
        <v/>
      </c>
      <c r="S263" s="365" t="str">
        <f t="shared" si="25"/>
        <v/>
      </c>
    </row>
    <row r="264" spans="1:19">
      <c r="A264" s="37">
        <v>255</v>
      </c>
      <c r="B264" s="6"/>
      <c r="C264" s="6"/>
      <c r="D264" s="217"/>
      <c r="E264" s="216"/>
      <c r="F264" s="312"/>
      <c r="G264" s="77"/>
      <c r="H264" s="220"/>
      <c r="I264" s="220"/>
      <c r="J264" s="216"/>
      <c r="K264" s="25"/>
      <c r="L264" s="31"/>
      <c r="M264" s="365" t="str">
        <f t="shared" si="22"/>
        <v/>
      </c>
      <c r="N264" s="303"/>
      <c r="O264" s="349" t="b">
        <f t="shared" si="19"/>
        <v>0</v>
      </c>
      <c r="P264" s="364">
        <f t="shared" si="20"/>
        <v>1</v>
      </c>
      <c r="Q264" s="365" t="str">
        <f t="shared" si="23"/>
        <v/>
      </c>
      <c r="R264" s="365" t="str">
        <f t="shared" si="24"/>
        <v/>
      </c>
      <c r="S264" s="365" t="str">
        <f t="shared" si="25"/>
        <v/>
      </c>
    </row>
    <row r="265" spans="1:19">
      <c r="A265" s="37">
        <v>256</v>
      </c>
      <c r="B265" s="6"/>
      <c r="C265" s="6"/>
      <c r="D265" s="217"/>
      <c r="E265" s="216"/>
      <c r="F265" s="312"/>
      <c r="G265" s="77"/>
      <c r="H265" s="220"/>
      <c r="I265" s="220"/>
      <c r="J265" s="216"/>
      <c r="K265" s="25"/>
      <c r="L265" s="31"/>
      <c r="M265" s="365" t="str">
        <f t="shared" si="22"/>
        <v/>
      </c>
      <c r="N265" s="303"/>
      <c r="O265" s="349" t="b">
        <f t="shared" si="19"/>
        <v>0</v>
      </c>
      <c r="P265" s="364">
        <f t="shared" si="20"/>
        <v>1</v>
      </c>
      <c r="Q265" s="365" t="str">
        <f t="shared" si="23"/>
        <v/>
      </c>
      <c r="R265" s="365" t="str">
        <f t="shared" si="24"/>
        <v/>
      </c>
      <c r="S265" s="365" t="str">
        <f t="shared" si="25"/>
        <v/>
      </c>
    </row>
    <row r="266" spans="1:19">
      <c r="A266" s="37">
        <v>257</v>
      </c>
      <c r="B266" s="6"/>
      <c r="C266" s="6"/>
      <c r="D266" s="217"/>
      <c r="E266" s="216"/>
      <c r="F266" s="312"/>
      <c r="G266" s="77"/>
      <c r="H266" s="220"/>
      <c r="I266" s="220"/>
      <c r="J266" s="216"/>
      <c r="K266" s="25"/>
      <c r="L266" s="31"/>
      <c r="M266" s="365" t="str">
        <f t="shared" ref="M266:M309" si="26">IF(
OR(
$B266="",$C266="",$D266="",$E266="",$E266&lt;an_initial,$E266&gt;an_final,$O266=FALSE),"",IF(
$G266="","",IF(
OR(
$H266="X",$H266="x"),100*$F266/10000,IF(
OR(
$I266="X",$I266="x"),80*$F266/10000,IF(
OR(
$K266="X",$K266="x"),100*(
IF(
$P266&lt;=5,0.3,0.2))*$F266/10000,IF(
OR(
$L266="X",$L266="x"),80*(
IF(
$P266&lt;=5,0.3,0.2))*$F266/10000,""))))))</f>
        <v/>
      </c>
      <c r="N266" s="303"/>
      <c r="O266" s="349" t="b">
        <f t="shared" si="19"/>
        <v>0</v>
      </c>
      <c r="P266" s="364">
        <f t="shared" si="20"/>
        <v>1</v>
      </c>
      <c r="Q266" s="365" t="str">
        <f t="shared" ref="Q266:Q309" si="27">IF(
OR(
$B266="",$C266="",$D266="",$E266="",$E266&lt;an_initial,$E266&gt;an_final,$O266=FALSE),"",IF(
$G266="","",IF(
OR(
$H266="X",$H266="x"),100*$F266/10000,"")))</f>
        <v/>
      </c>
      <c r="R266" s="365" t="str">
        <f t="shared" ref="R266:R309" si="28">IF(
OR(
$B266="",$C266="",$D266="",$E266="",$E266&lt;an_initial,$E266&gt;an_final,$O266=FALSE),"",IF(
$G266="","",IF(
OR(
$I266="X",$I266="x"),80*$F266/10000,"")))</f>
        <v/>
      </c>
      <c r="S266" s="365" t="str">
        <f t="shared" ref="S266:S309" si="29">IF(
OR(
$B266="",$C266="",$D266="",$E266="",$E266&lt;an_initial,$E266&gt;an_final,$O266=FALSE),"",IF(
$G266="","",IF(
OR(
$K266="X",$K266="x"),100*(
IF(
$P266&lt;=5,0.3,0.2))*$F266/10000,IF(
OR(
$L266="X",$L266="x"),80*(
IF(
$P266&lt;=5,0.3,0.2))*$F266/10000,""))))</f>
        <v/>
      </c>
    </row>
    <row r="267" spans="1:19">
      <c r="A267" s="37">
        <v>258</v>
      </c>
      <c r="B267" s="6"/>
      <c r="C267" s="6"/>
      <c r="D267" s="217"/>
      <c r="E267" s="216"/>
      <c r="F267" s="312"/>
      <c r="G267" s="77"/>
      <c r="H267" s="220"/>
      <c r="I267" s="220"/>
      <c r="J267" s="216"/>
      <c r="K267" s="25"/>
      <c r="L267" s="31"/>
      <c r="M267" s="365" t="str">
        <f t="shared" si="26"/>
        <v/>
      </c>
      <c r="N267" s="303"/>
      <c r="O267" s="349" t="b">
        <f t="shared" si="19"/>
        <v>0</v>
      </c>
      <c r="P267" s="364">
        <f t="shared" si="20"/>
        <v>1</v>
      </c>
      <c r="Q267" s="365" t="str">
        <f t="shared" si="27"/>
        <v/>
      </c>
      <c r="R267" s="365" t="str">
        <f t="shared" si="28"/>
        <v/>
      </c>
      <c r="S267" s="365" t="str">
        <f t="shared" si="29"/>
        <v/>
      </c>
    </row>
    <row r="268" spans="1:19">
      <c r="A268" s="37">
        <v>259</v>
      </c>
      <c r="B268" s="6"/>
      <c r="C268" s="6"/>
      <c r="D268" s="217"/>
      <c r="E268" s="216"/>
      <c r="F268" s="312"/>
      <c r="G268" s="77"/>
      <c r="H268" s="220"/>
      <c r="I268" s="220"/>
      <c r="J268" s="216"/>
      <c r="K268" s="25"/>
      <c r="L268" s="31"/>
      <c r="M268" s="365" t="str">
        <f t="shared" si="26"/>
        <v/>
      </c>
      <c r="N268" s="303"/>
      <c r="O268" s="349" t="b">
        <f t="shared" si="19"/>
        <v>0</v>
      </c>
      <c r="P268" s="364">
        <f t="shared" si="20"/>
        <v>1</v>
      </c>
      <c r="Q268" s="365" t="str">
        <f t="shared" si="27"/>
        <v/>
      </c>
      <c r="R268" s="365" t="str">
        <f t="shared" si="28"/>
        <v/>
      </c>
      <c r="S268" s="365" t="str">
        <f t="shared" si="29"/>
        <v/>
      </c>
    </row>
    <row r="269" spans="1:19">
      <c r="A269" s="37">
        <v>260</v>
      </c>
      <c r="B269" s="6"/>
      <c r="C269" s="6"/>
      <c r="D269" s="217"/>
      <c r="E269" s="216"/>
      <c r="F269" s="312"/>
      <c r="G269" s="77"/>
      <c r="H269" s="220"/>
      <c r="I269" s="220"/>
      <c r="J269" s="216"/>
      <c r="K269" s="25"/>
      <c r="L269" s="31"/>
      <c r="M269" s="365" t="str">
        <f t="shared" si="26"/>
        <v/>
      </c>
      <c r="N269" s="303"/>
      <c r="O269" s="349" t="b">
        <f t="shared" si="19"/>
        <v>0</v>
      </c>
      <c r="P269" s="364">
        <f t="shared" si="20"/>
        <v>1</v>
      </c>
      <c r="Q269" s="365" t="str">
        <f t="shared" si="27"/>
        <v/>
      </c>
      <c r="R269" s="365" t="str">
        <f t="shared" si="28"/>
        <v/>
      </c>
      <c r="S269" s="365" t="str">
        <f t="shared" si="29"/>
        <v/>
      </c>
    </row>
    <row r="270" spans="1:19">
      <c r="A270" s="37">
        <v>261</v>
      </c>
      <c r="B270" s="6"/>
      <c r="C270" s="6"/>
      <c r="D270" s="217"/>
      <c r="E270" s="216"/>
      <c r="F270" s="312"/>
      <c r="G270" s="77"/>
      <c r="H270" s="220"/>
      <c r="I270" s="220"/>
      <c r="J270" s="216"/>
      <c r="K270" s="25"/>
      <c r="L270" s="31"/>
      <c r="M270" s="365" t="str">
        <f t="shared" si="26"/>
        <v/>
      </c>
      <c r="N270" s="303"/>
      <c r="O270" s="349" t="b">
        <f t="shared" si="19"/>
        <v>0</v>
      </c>
      <c r="P270" s="364">
        <f t="shared" si="20"/>
        <v>1</v>
      </c>
      <c r="Q270" s="365" t="str">
        <f t="shared" si="27"/>
        <v/>
      </c>
      <c r="R270" s="365" t="str">
        <f t="shared" si="28"/>
        <v/>
      </c>
      <c r="S270" s="365" t="str">
        <f t="shared" si="29"/>
        <v/>
      </c>
    </row>
    <row r="271" spans="1:19">
      <c r="A271" s="37">
        <v>262</v>
      </c>
      <c r="B271" s="6"/>
      <c r="C271" s="6"/>
      <c r="D271" s="217"/>
      <c r="E271" s="216"/>
      <c r="F271" s="312"/>
      <c r="G271" s="77"/>
      <c r="H271" s="220"/>
      <c r="I271" s="220"/>
      <c r="J271" s="216"/>
      <c r="K271" s="25"/>
      <c r="L271" s="31"/>
      <c r="M271" s="365" t="str">
        <f t="shared" si="26"/>
        <v/>
      </c>
      <c r="N271" s="303"/>
      <c r="O271" s="349" t="b">
        <f t="shared" si="19"/>
        <v>0</v>
      </c>
      <c r="P271" s="364">
        <f t="shared" si="20"/>
        <v>1</v>
      </c>
      <c r="Q271" s="365" t="str">
        <f t="shared" si="27"/>
        <v/>
      </c>
      <c r="R271" s="365" t="str">
        <f t="shared" si="28"/>
        <v/>
      </c>
      <c r="S271" s="365" t="str">
        <f t="shared" si="29"/>
        <v/>
      </c>
    </row>
    <row r="272" spans="1:19">
      <c r="A272" s="37">
        <v>263</v>
      </c>
      <c r="B272" s="6"/>
      <c r="C272" s="6"/>
      <c r="D272" s="217"/>
      <c r="E272" s="216"/>
      <c r="F272" s="312"/>
      <c r="G272" s="77"/>
      <c r="H272" s="220"/>
      <c r="I272" s="220"/>
      <c r="J272" s="216"/>
      <c r="K272" s="25"/>
      <c r="L272" s="31"/>
      <c r="M272" s="365" t="str">
        <f t="shared" si="26"/>
        <v/>
      </c>
      <c r="N272" s="303"/>
      <c r="O272" s="349" t="b">
        <f t="shared" si="19"/>
        <v>0</v>
      </c>
      <c r="P272" s="364">
        <f t="shared" ref="P272:P304" si="30">LEN(B272)-LEN(SUBSTITUTE(B272,",",""))+1</f>
        <v>1</v>
      </c>
      <c r="Q272" s="365" t="str">
        <f t="shared" si="27"/>
        <v/>
      </c>
      <c r="R272" s="365" t="str">
        <f t="shared" si="28"/>
        <v/>
      </c>
      <c r="S272" s="365" t="str">
        <f t="shared" si="29"/>
        <v/>
      </c>
    </row>
    <row r="273" spans="1:19">
      <c r="A273" s="37">
        <v>264</v>
      </c>
      <c r="B273" s="6"/>
      <c r="C273" s="6"/>
      <c r="D273" s="217"/>
      <c r="E273" s="216"/>
      <c r="F273" s="312"/>
      <c r="G273" s="77"/>
      <c r="H273" s="220"/>
      <c r="I273" s="220"/>
      <c r="J273" s="216"/>
      <c r="K273" s="25"/>
      <c r="L273" s="31"/>
      <c r="M273" s="365" t="str">
        <f t="shared" si="26"/>
        <v/>
      </c>
      <c r="N273" s="303"/>
      <c r="O273" s="349" t="b">
        <f t="shared" si="19"/>
        <v>0</v>
      </c>
      <c r="P273" s="364">
        <f t="shared" si="30"/>
        <v>1</v>
      </c>
      <c r="Q273" s="365" t="str">
        <f t="shared" si="27"/>
        <v/>
      </c>
      <c r="R273" s="365" t="str">
        <f t="shared" si="28"/>
        <v/>
      </c>
      <c r="S273" s="365" t="str">
        <f t="shared" si="29"/>
        <v/>
      </c>
    </row>
    <row r="274" spans="1:19">
      <c r="A274" s="37">
        <v>265</v>
      </c>
      <c r="B274" s="6"/>
      <c r="C274" s="6"/>
      <c r="D274" s="217"/>
      <c r="E274" s="216"/>
      <c r="F274" s="312"/>
      <c r="G274" s="77"/>
      <c r="H274" s="220"/>
      <c r="I274" s="220"/>
      <c r="J274" s="216"/>
      <c r="K274" s="25"/>
      <c r="L274" s="31"/>
      <c r="M274" s="365" t="str">
        <f t="shared" si="26"/>
        <v/>
      </c>
      <c r="N274" s="303"/>
      <c r="O274" s="349" t="b">
        <f t="shared" si="19"/>
        <v>0</v>
      </c>
      <c r="P274" s="364">
        <f t="shared" si="30"/>
        <v>1</v>
      </c>
      <c r="Q274" s="365" t="str">
        <f t="shared" si="27"/>
        <v/>
      </c>
      <c r="R274" s="365" t="str">
        <f t="shared" si="28"/>
        <v/>
      </c>
      <c r="S274" s="365" t="str">
        <f t="shared" si="29"/>
        <v/>
      </c>
    </row>
    <row r="275" spans="1:19">
      <c r="A275" s="37">
        <v>266</v>
      </c>
      <c r="B275" s="6"/>
      <c r="C275" s="6"/>
      <c r="D275" s="217"/>
      <c r="E275" s="216"/>
      <c r="F275" s="312"/>
      <c r="G275" s="77"/>
      <c r="H275" s="220"/>
      <c r="I275" s="220"/>
      <c r="J275" s="216"/>
      <c r="K275" s="25"/>
      <c r="L275" s="31"/>
      <c r="M275" s="365" t="str">
        <f t="shared" si="26"/>
        <v/>
      </c>
      <c r="N275" s="303"/>
      <c r="O275" s="349" t="b">
        <f t="shared" si="19"/>
        <v>0</v>
      </c>
      <c r="P275" s="364">
        <f t="shared" si="30"/>
        <v>1</v>
      </c>
      <c r="Q275" s="365" t="str">
        <f t="shared" si="27"/>
        <v/>
      </c>
      <c r="R275" s="365" t="str">
        <f t="shared" si="28"/>
        <v/>
      </c>
      <c r="S275" s="365" t="str">
        <f t="shared" si="29"/>
        <v/>
      </c>
    </row>
    <row r="276" spans="1:19">
      <c r="A276" s="37">
        <v>267</v>
      </c>
      <c r="B276" s="6"/>
      <c r="C276" s="6"/>
      <c r="D276" s="217"/>
      <c r="E276" s="216"/>
      <c r="F276" s="312"/>
      <c r="G276" s="77"/>
      <c r="H276" s="220"/>
      <c r="I276" s="220"/>
      <c r="J276" s="216"/>
      <c r="K276" s="25"/>
      <c r="L276" s="31"/>
      <c r="M276" s="365" t="str">
        <f t="shared" si="26"/>
        <v/>
      </c>
      <c r="N276" s="303"/>
      <c r="O276" s="349" t="b">
        <f t="shared" si="19"/>
        <v>0</v>
      </c>
      <c r="P276" s="364">
        <f t="shared" si="30"/>
        <v>1</v>
      </c>
      <c r="Q276" s="365" t="str">
        <f t="shared" si="27"/>
        <v/>
      </c>
      <c r="R276" s="365" t="str">
        <f t="shared" si="28"/>
        <v/>
      </c>
      <c r="S276" s="365" t="str">
        <f t="shared" si="29"/>
        <v/>
      </c>
    </row>
    <row r="277" spans="1:19">
      <c r="A277" s="37">
        <v>268</v>
      </c>
      <c r="B277" s="6"/>
      <c r="C277" s="6"/>
      <c r="D277" s="217"/>
      <c r="E277" s="216"/>
      <c r="F277" s="312"/>
      <c r="G277" s="77"/>
      <c r="H277" s="220"/>
      <c r="I277" s="220"/>
      <c r="J277" s="216"/>
      <c r="K277" s="25"/>
      <c r="L277" s="31"/>
      <c r="M277" s="365" t="str">
        <f t="shared" si="26"/>
        <v/>
      </c>
      <c r="N277" s="303"/>
      <c r="O277" s="349" t="b">
        <f t="shared" si="19"/>
        <v>0</v>
      </c>
      <c r="P277" s="364">
        <f t="shared" si="30"/>
        <v>1</v>
      </c>
      <c r="Q277" s="365" t="str">
        <f t="shared" si="27"/>
        <v/>
      </c>
      <c r="R277" s="365" t="str">
        <f t="shared" si="28"/>
        <v/>
      </c>
      <c r="S277" s="365" t="str">
        <f t="shared" si="29"/>
        <v/>
      </c>
    </row>
    <row r="278" spans="1:19">
      <c r="A278" s="37">
        <v>269</v>
      </c>
      <c r="B278" s="6"/>
      <c r="C278" s="6"/>
      <c r="D278" s="217"/>
      <c r="E278" s="216"/>
      <c r="F278" s="312"/>
      <c r="G278" s="77"/>
      <c r="H278" s="220"/>
      <c r="I278" s="220"/>
      <c r="J278" s="216"/>
      <c r="K278" s="25"/>
      <c r="L278" s="31"/>
      <c r="M278" s="365" t="str">
        <f t="shared" si="26"/>
        <v/>
      </c>
      <c r="N278" s="303"/>
      <c r="O278" s="349" t="b">
        <f t="shared" si="19"/>
        <v>0</v>
      </c>
      <c r="P278" s="364">
        <f t="shared" si="30"/>
        <v>1</v>
      </c>
      <c r="Q278" s="365" t="str">
        <f t="shared" si="27"/>
        <v/>
      </c>
      <c r="R278" s="365" t="str">
        <f t="shared" si="28"/>
        <v/>
      </c>
      <c r="S278" s="365" t="str">
        <f t="shared" si="29"/>
        <v/>
      </c>
    </row>
    <row r="279" spans="1:19">
      <c r="A279" s="37">
        <v>270</v>
      </c>
      <c r="B279" s="6"/>
      <c r="C279" s="6"/>
      <c r="D279" s="217"/>
      <c r="E279" s="216"/>
      <c r="F279" s="312"/>
      <c r="G279" s="77"/>
      <c r="H279" s="220"/>
      <c r="I279" s="220"/>
      <c r="J279" s="216"/>
      <c r="K279" s="25"/>
      <c r="L279" s="31"/>
      <c r="M279" s="365" t="str">
        <f t="shared" si="26"/>
        <v/>
      </c>
      <c r="N279" s="303"/>
      <c r="O279" s="349" t="b">
        <f t="shared" si="19"/>
        <v>0</v>
      </c>
      <c r="P279" s="364">
        <f t="shared" si="30"/>
        <v>1</v>
      </c>
      <c r="Q279" s="365" t="str">
        <f t="shared" si="27"/>
        <v/>
      </c>
      <c r="R279" s="365" t="str">
        <f t="shared" si="28"/>
        <v/>
      </c>
      <c r="S279" s="365" t="str">
        <f t="shared" si="29"/>
        <v/>
      </c>
    </row>
    <row r="280" spans="1:19">
      <c r="A280" s="37">
        <v>271</v>
      </c>
      <c r="B280" s="6"/>
      <c r="C280" s="6"/>
      <c r="D280" s="217"/>
      <c r="E280" s="216"/>
      <c r="F280" s="312"/>
      <c r="G280" s="77"/>
      <c r="H280" s="220"/>
      <c r="I280" s="220"/>
      <c r="J280" s="216"/>
      <c r="K280" s="25"/>
      <c r="L280" s="31"/>
      <c r="M280" s="365" t="str">
        <f t="shared" si="26"/>
        <v/>
      </c>
      <c r="N280" s="303"/>
      <c r="O280" s="349" t="b">
        <f t="shared" si="19"/>
        <v>0</v>
      </c>
      <c r="P280" s="364">
        <f t="shared" si="30"/>
        <v>1</v>
      </c>
      <c r="Q280" s="365" t="str">
        <f t="shared" si="27"/>
        <v/>
      </c>
      <c r="R280" s="365" t="str">
        <f t="shared" si="28"/>
        <v/>
      </c>
      <c r="S280" s="365" t="str">
        <f t="shared" si="29"/>
        <v/>
      </c>
    </row>
    <row r="281" spans="1:19">
      <c r="A281" s="37">
        <v>272</v>
      </c>
      <c r="B281" s="6"/>
      <c r="C281" s="6"/>
      <c r="D281" s="217"/>
      <c r="E281" s="216"/>
      <c r="F281" s="312"/>
      <c r="G281" s="77"/>
      <c r="H281" s="220"/>
      <c r="I281" s="220"/>
      <c r="J281" s="216"/>
      <c r="K281" s="25"/>
      <c r="L281" s="31"/>
      <c r="M281" s="365" t="str">
        <f t="shared" si="26"/>
        <v/>
      </c>
      <c r="N281" s="303"/>
      <c r="O281" s="349" t="b">
        <f t="shared" si="19"/>
        <v>0</v>
      </c>
      <c r="P281" s="364">
        <f t="shared" si="30"/>
        <v>1</v>
      </c>
      <c r="Q281" s="365" t="str">
        <f t="shared" si="27"/>
        <v/>
      </c>
      <c r="R281" s="365" t="str">
        <f t="shared" si="28"/>
        <v/>
      </c>
      <c r="S281" s="365" t="str">
        <f t="shared" si="29"/>
        <v/>
      </c>
    </row>
    <row r="282" spans="1:19">
      <c r="A282" s="37">
        <v>273</v>
      </c>
      <c r="B282" s="6"/>
      <c r="C282" s="6"/>
      <c r="D282" s="217"/>
      <c r="E282" s="216"/>
      <c r="F282" s="312"/>
      <c r="G282" s="77"/>
      <c r="H282" s="220"/>
      <c r="I282" s="220"/>
      <c r="J282" s="216"/>
      <c r="K282" s="25"/>
      <c r="L282" s="31"/>
      <c r="M282" s="365" t="str">
        <f t="shared" si="26"/>
        <v/>
      </c>
      <c r="N282" s="303"/>
      <c r="O282" s="349" t="b">
        <f t="shared" si="19"/>
        <v>0</v>
      </c>
      <c r="P282" s="364">
        <f t="shared" si="30"/>
        <v>1</v>
      </c>
      <c r="Q282" s="365" t="str">
        <f t="shared" si="27"/>
        <v/>
      </c>
      <c r="R282" s="365" t="str">
        <f t="shared" si="28"/>
        <v/>
      </c>
      <c r="S282" s="365" t="str">
        <f t="shared" si="29"/>
        <v/>
      </c>
    </row>
    <row r="283" spans="1:19">
      <c r="A283" s="37">
        <v>274</v>
      </c>
      <c r="B283" s="6"/>
      <c r="C283" s="6"/>
      <c r="D283" s="217"/>
      <c r="E283" s="216"/>
      <c r="F283" s="312"/>
      <c r="G283" s="77"/>
      <c r="H283" s="220"/>
      <c r="I283" s="220"/>
      <c r="J283" s="216"/>
      <c r="K283" s="25"/>
      <c r="L283" s="31"/>
      <c r="M283" s="365" t="str">
        <f t="shared" si="26"/>
        <v/>
      </c>
      <c r="N283" s="303"/>
      <c r="O283" s="349" t="b">
        <f t="shared" si="19"/>
        <v>0</v>
      </c>
      <c r="P283" s="364">
        <f t="shared" si="30"/>
        <v>1</v>
      </c>
      <c r="Q283" s="365" t="str">
        <f t="shared" si="27"/>
        <v/>
      </c>
      <c r="R283" s="365" t="str">
        <f t="shared" si="28"/>
        <v/>
      </c>
      <c r="S283" s="365" t="str">
        <f t="shared" si="29"/>
        <v/>
      </c>
    </row>
    <row r="284" spans="1:19">
      <c r="A284" s="37">
        <v>275</v>
      </c>
      <c r="B284" s="6"/>
      <c r="C284" s="6"/>
      <c r="D284" s="217"/>
      <c r="E284" s="216"/>
      <c r="F284" s="312"/>
      <c r="G284" s="77"/>
      <c r="H284" s="220"/>
      <c r="I284" s="220"/>
      <c r="J284" s="216"/>
      <c r="K284" s="25"/>
      <c r="L284" s="31"/>
      <c r="M284" s="365" t="str">
        <f t="shared" si="26"/>
        <v/>
      </c>
      <c r="N284" s="303"/>
      <c r="O284" s="349" t="b">
        <f t="shared" si="19"/>
        <v>0</v>
      </c>
      <c r="P284" s="364">
        <f t="shared" si="30"/>
        <v>1</v>
      </c>
      <c r="Q284" s="365" t="str">
        <f t="shared" si="27"/>
        <v/>
      </c>
      <c r="R284" s="365" t="str">
        <f t="shared" si="28"/>
        <v/>
      </c>
      <c r="S284" s="365" t="str">
        <f t="shared" si="29"/>
        <v/>
      </c>
    </row>
    <row r="285" spans="1:19">
      <c r="A285" s="37">
        <v>276</v>
      </c>
      <c r="B285" s="6"/>
      <c r="C285" s="6"/>
      <c r="D285" s="217"/>
      <c r="E285" s="216"/>
      <c r="F285" s="312"/>
      <c r="G285" s="77"/>
      <c r="H285" s="220"/>
      <c r="I285" s="220"/>
      <c r="J285" s="216"/>
      <c r="K285" s="25"/>
      <c r="L285" s="31"/>
      <c r="M285" s="365" t="str">
        <f t="shared" si="26"/>
        <v/>
      </c>
      <c r="N285" s="303"/>
      <c r="O285" s="349" t="b">
        <f t="shared" si="19"/>
        <v>0</v>
      </c>
      <c r="P285" s="364">
        <f t="shared" si="30"/>
        <v>1</v>
      </c>
      <c r="Q285" s="365" t="str">
        <f t="shared" si="27"/>
        <v/>
      </c>
      <c r="R285" s="365" t="str">
        <f t="shared" si="28"/>
        <v/>
      </c>
      <c r="S285" s="365" t="str">
        <f t="shared" si="29"/>
        <v/>
      </c>
    </row>
    <row r="286" spans="1:19">
      <c r="A286" s="37">
        <v>277</v>
      </c>
      <c r="B286" s="6"/>
      <c r="C286" s="6"/>
      <c r="D286" s="217"/>
      <c r="E286" s="216"/>
      <c r="F286" s="312"/>
      <c r="G286" s="77"/>
      <c r="H286" s="220"/>
      <c r="I286" s="220"/>
      <c r="J286" s="216"/>
      <c r="K286" s="25"/>
      <c r="L286" s="31"/>
      <c r="M286" s="365" t="str">
        <f t="shared" si="26"/>
        <v/>
      </c>
      <c r="N286" s="303"/>
      <c r="O286" s="349" t="b">
        <f t="shared" si="19"/>
        <v>0</v>
      </c>
      <c r="P286" s="364">
        <f t="shared" si="30"/>
        <v>1</v>
      </c>
      <c r="Q286" s="365" t="str">
        <f t="shared" si="27"/>
        <v/>
      </c>
      <c r="R286" s="365" t="str">
        <f t="shared" si="28"/>
        <v/>
      </c>
      <c r="S286" s="365" t="str">
        <f t="shared" si="29"/>
        <v/>
      </c>
    </row>
    <row r="287" spans="1:19">
      <c r="A287" s="37">
        <v>278</v>
      </c>
      <c r="B287" s="6"/>
      <c r="C287" s="6"/>
      <c r="D287" s="217"/>
      <c r="E287" s="216"/>
      <c r="F287" s="312"/>
      <c r="G287" s="77"/>
      <c r="H287" s="220"/>
      <c r="I287" s="220"/>
      <c r="J287" s="216"/>
      <c r="K287" s="25"/>
      <c r="L287" s="31"/>
      <c r="M287" s="365" t="str">
        <f t="shared" si="26"/>
        <v/>
      </c>
      <c r="N287" s="303"/>
      <c r="O287" s="349" t="b">
        <f t="shared" si="19"/>
        <v>0</v>
      </c>
      <c r="P287" s="364">
        <f t="shared" si="30"/>
        <v>1</v>
      </c>
      <c r="Q287" s="365" t="str">
        <f t="shared" si="27"/>
        <v/>
      </c>
      <c r="R287" s="365" t="str">
        <f t="shared" si="28"/>
        <v/>
      </c>
      <c r="S287" s="365" t="str">
        <f t="shared" si="29"/>
        <v/>
      </c>
    </row>
    <row r="288" spans="1:19">
      <c r="A288" s="37">
        <v>279</v>
      </c>
      <c r="B288" s="6"/>
      <c r="C288" s="6"/>
      <c r="D288" s="217"/>
      <c r="E288" s="216"/>
      <c r="F288" s="312"/>
      <c r="G288" s="77"/>
      <c r="H288" s="220"/>
      <c r="I288" s="220"/>
      <c r="J288" s="216"/>
      <c r="K288" s="25"/>
      <c r="L288" s="31"/>
      <c r="M288" s="365" t="str">
        <f t="shared" si="26"/>
        <v/>
      </c>
      <c r="N288" s="303"/>
      <c r="O288" s="349" t="b">
        <f t="shared" si="19"/>
        <v>0</v>
      </c>
      <c r="P288" s="364">
        <f t="shared" si="30"/>
        <v>1</v>
      </c>
      <c r="Q288" s="365" t="str">
        <f t="shared" si="27"/>
        <v/>
      </c>
      <c r="R288" s="365" t="str">
        <f t="shared" si="28"/>
        <v/>
      </c>
      <c r="S288" s="365" t="str">
        <f t="shared" si="29"/>
        <v/>
      </c>
    </row>
    <row r="289" spans="1:19">
      <c r="A289" s="37">
        <v>280</v>
      </c>
      <c r="B289" s="6"/>
      <c r="C289" s="6"/>
      <c r="D289" s="217"/>
      <c r="E289" s="216"/>
      <c r="F289" s="312"/>
      <c r="G289" s="77"/>
      <c r="H289" s="220"/>
      <c r="I289" s="220"/>
      <c r="J289" s="216"/>
      <c r="K289" s="25"/>
      <c r="L289" s="31"/>
      <c r="M289" s="365" t="str">
        <f t="shared" si="26"/>
        <v/>
      </c>
      <c r="N289" s="303"/>
      <c r="O289" s="349" t="b">
        <f t="shared" si="19"/>
        <v>0</v>
      </c>
      <c r="P289" s="364">
        <f t="shared" si="30"/>
        <v>1</v>
      </c>
      <c r="Q289" s="365" t="str">
        <f t="shared" si="27"/>
        <v/>
      </c>
      <c r="R289" s="365" t="str">
        <f t="shared" si="28"/>
        <v/>
      </c>
      <c r="S289" s="365" t="str">
        <f t="shared" si="29"/>
        <v/>
      </c>
    </row>
    <row r="290" spans="1:19">
      <c r="A290" s="37">
        <v>281</v>
      </c>
      <c r="B290" s="6"/>
      <c r="C290" s="6"/>
      <c r="D290" s="217"/>
      <c r="E290" s="216"/>
      <c r="F290" s="312"/>
      <c r="G290" s="77"/>
      <c r="H290" s="220"/>
      <c r="I290" s="220"/>
      <c r="J290" s="216"/>
      <c r="K290" s="25"/>
      <c r="L290" s="31"/>
      <c r="M290" s="365" t="str">
        <f t="shared" si="26"/>
        <v/>
      </c>
      <c r="N290" s="303"/>
      <c r="O290" s="349" t="b">
        <f t="shared" si="19"/>
        <v>0</v>
      </c>
      <c r="P290" s="364">
        <f t="shared" si="30"/>
        <v>1</v>
      </c>
      <c r="Q290" s="365" t="str">
        <f t="shared" si="27"/>
        <v/>
      </c>
      <c r="R290" s="365" t="str">
        <f t="shared" si="28"/>
        <v/>
      </c>
      <c r="S290" s="365" t="str">
        <f t="shared" si="29"/>
        <v/>
      </c>
    </row>
    <row r="291" spans="1:19">
      <c r="A291" s="37">
        <v>282</v>
      </c>
      <c r="B291" s="6"/>
      <c r="C291" s="6"/>
      <c r="D291" s="217"/>
      <c r="E291" s="216"/>
      <c r="F291" s="312"/>
      <c r="G291" s="77"/>
      <c r="H291" s="220"/>
      <c r="I291" s="220"/>
      <c r="J291" s="216"/>
      <c r="K291" s="25"/>
      <c r="L291" s="31"/>
      <c r="M291" s="365" t="str">
        <f t="shared" si="26"/>
        <v/>
      </c>
      <c r="N291" s="303"/>
      <c r="O291" s="349" t="b">
        <f t="shared" si="19"/>
        <v>0</v>
      </c>
      <c r="P291" s="364">
        <f t="shared" si="30"/>
        <v>1</v>
      </c>
      <c r="Q291" s="365" t="str">
        <f t="shared" si="27"/>
        <v/>
      </c>
      <c r="R291" s="365" t="str">
        <f t="shared" si="28"/>
        <v/>
      </c>
      <c r="S291" s="365" t="str">
        <f t="shared" si="29"/>
        <v/>
      </c>
    </row>
    <row r="292" spans="1:19">
      <c r="A292" s="37">
        <v>283</v>
      </c>
      <c r="B292" s="6"/>
      <c r="C292" s="6"/>
      <c r="D292" s="217"/>
      <c r="E292" s="216"/>
      <c r="F292" s="312"/>
      <c r="G292" s="77"/>
      <c r="H292" s="220"/>
      <c r="I292" s="220"/>
      <c r="J292" s="216"/>
      <c r="K292" s="25"/>
      <c r="L292" s="31"/>
      <c r="M292" s="365" t="str">
        <f t="shared" si="26"/>
        <v/>
      </c>
      <c r="N292" s="303"/>
      <c r="O292" s="349" t="b">
        <f t="shared" si="19"/>
        <v>0</v>
      </c>
      <c r="P292" s="364">
        <f t="shared" si="30"/>
        <v>1</v>
      </c>
      <c r="Q292" s="365" t="str">
        <f t="shared" si="27"/>
        <v/>
      </c>
      <c r="R292" s="365" t="str">
        <f t="shared" si="28"/>
        <v/>
      </c>
      <c r="S292" s="365" t="str">
        <f t="shared" si="29"/>
        <v/>
      </c>
    </row>
    <row r="293" spans="1:19">
      <c r="A293" s="37">
        <v>284</v>
      </c>
      <c r="B293" s="6"/>
      <c r="C293" s="6"/>
      <c r="D293" s="217"/>
      <c r="E293" s="216"/>
      <c r="F293" s="312"/>
      <c r="G293" s="77"/>
      <c r="H293" s="220"/>
      <c r="I293" s="220"/>
      <c r="J293" s="216"/>
      <c r="K293" s="25"/>
      <c r="L293" s="31"/>
      <c r="M293" s="365" t="str">
        <f t="shared" si="26"/>
        <v/>
      </c>
      <c r="N293" s="303"/>
      <c r="O293" s="349" t="b">
        <f t="shared" si="19"/>
        <v>0</v>
      </c>
      <c r="P293" s="364">
        <f t="shared" si="30"/>
        <v>1</v>
      </c>
      <c r="Q293" s="365" t="str">
        <f t="shared" si="27"/>
        <v/>
      </c>
      <c r="R293" s="365" t="str">
        <f t="shared" si="28"/>
        <v/>
      </c>
      <c r="S293" s="365" t="str">
        <f t="shared" si="29"/>
        <v/>
      </c>
    </row>
    <row r="294" spans="1:19">
      <c r="A294" s="37">
        <v>285</v>
      </c>
      <c r="B294" s="6"/>
      <c r="C294" s="6"/>
      <c r="D294" s="217"/>
      <c r="E294" s="216"/>
      <c r="F294" s="312"/>
      <c r="G294" s="77"/>
      <c r="H294" s="220"/>
      <c r="I294" s="220"/>
      <c r="J294" s="216"/>
      <c r="K294" s="25"/>
      <c r="L294" s="31"/>
      <c r="M294" s="365" t="str">
        <f t="shared" si="26"/>
        <v/>
      </c>
      <c r="N294" s="303"/>
      <c r="O294" s="349" t="b">
        <f t="shared" si="19"/>
        <v>0</v>
      </c>
      <c r="P294" s="364">
        <f t="shared" si="30"/>
        <v>1</v>
      </c>
      <c r="Q294" s="365" t="str">
        <f t="shared" si="27"/>
        <v/>
      </c>
      <c r="R294" s="365" t="str">
        <f t="shared" si="28"/>
        <v/>
      </c>
      <c r="S294" s="365" t="str">
        <f t="shared" si="29"/>
        <v/>
      </c>
    </row>
    <row r="295" spans="1:19">
      <c r="A295" s="37">
        <v>286</v>
      </c>
      <c r="B295" s="6"/>
      <c r="C295" s="6"/>
      <c r="D295" s="217"/>
      <c r="E295" s="216"/>
      <c r="F295" s="312"/>
      <c r="G295" s="77"/>
      <c r="H295" s="220"/>
      <c r="I295" s="220"/>
      <c r="J295" s="216"/>
      <c r="K295" s="25"/>
      <c r="L295" s="31"/>
      <c r="M295" s="365" t="str">
        <f t="shared" si="26"/>
        <v/>
      </c>
      <c r="N295" s="303"/>
      <c r="O295" s="349" t="b">
        <f t="shared" si="19"/>
        <v>0</v>
      </c>
      <c r="P295" s="364">
        <f t="shared" si="30"/>
        <v>1</v>
      </c>
      <c r="Q295" s="365" t="str">
        <f t="shared" si="27"/>
        <v/>
      </c>
      <c r="R295" s="365" t="str">
        <f t="shared" si="28"/>
        <v/>
      </c>
      <c r="S295" s="365" t="str">
        <f t="shared" si="29"/>
        <v/>
      </c>
    </row>
    <row r="296" spans="1:19">
      <c r="A296" s="37">
        <v>287</v>
      </c>
      <c r="B296" s="6"/>
      <c r="C296" s="6"/>
      <c r="D296" s="217"/>
      <c r="E296" s="216"/>
      <c r="F296" s="312"/>
      <c r="G296" s="77"/>
      <c r="H296" s="220"/>
      <c r="I296" s="220"/>
      <c r="J296" s="216"/>
      <c r="K296" s="25"/>
      <c r="L296" s="31"/>
      <c r="M296" s="365" t="str">
        <f t="shared" si="26"/>
        <v/>
      </c>
      <c r="N296" s="303"/>
      <c r="O296" s="349" t="b">
        <f t="shared" si="19"/>
        <v>0</v>
      </c>
      <c r="P296" s="364">
        <f t="shared" si="30"/>
        <v>1</v>
      </c>
      <c r="Q296" s="365" t="str">
        <f t="shared" si="27"/>
        <v/>
      </c>
      <c r="R296" s="365" t="str">
        <f t="shared" si="28"/>
        <v/>
      </c>
      <c r="S296" s="365" t="str">
        <f t="shared" si="29"/>
        <v/>
      </c>
    </row>
    <row r="297" spans="1:19">
      <c r="A297" s="37">
        <v>288</v>
      </c>
      <c r="B297" s="6"/>
      <c r="C297" s="6"/>
      <c r="D297" s="217"/>
      <c r="E297" s="216"/>
      <c r="F297" s="312"/>
      <c r="G297" s="77"/>
      <c r="H297" s="220"/>
      <c r="I297" s="220"/>
      <c r="J297" s="216"/>
      <c r="K297" s="25"/>
      <c r="L297" s="31"/>
      <c r="M297" s="365" t="str">
        <f t="shared" si="26"/>
        <v/>
      </c>
      <c r="N297" s="303"/>
      <c r="O297" s="349" t="b">
        <f t="shared" si="19"/>
        <v>0</v>
      </c>
      <c r="P297" s="364">
        <f t="shared" si="30"/>
        <v>1</v>
      </c>
      <c r="Q297" s="365" t="str">
        <f t="shared" si="27"/>
        <v/>
      </c>
      <c r="R297" s="365" t="str">
        <f t="shared" si="28"/>
        <v/>
      </c>
      <c r="S297" s="365" t="str">
        <f t="shared" si="29"/>
        <v/>
      </c>
    </row>
    <row r="298" spans="1:19">
      <c r="A298" s="37">
        <v>289</v>
      </c>
      <c r="B298" s="6"/>
      <c r="C298" s="6"/>
      <c r="D298" s="217"/>
      <c r="E298" s="216"/>
      <c r="F298" s="312"/>
      <c r="G298" s="77"/>
      <c r="H298" s="220"/>
      <c r="I298" s="220"/>
      <c r="J298" s="216"/>
      <c r="K298" s="25"/>
      <c r="L298" s="31"/>
      <c r="M298" s="365" t="str">
        <f t="shared" si="26"/>
        <v/>
      </c>
      <c r="N298" s="303"/>
      <c r="O298" s="349" t="b">
        <f t="shared" si="19"/>
        <v>0</v>
      </c>
      <c r="P298" s="364">
        <f t="shared" si="30"/>
        <v>1</v>
      </c>
      <c r="Q298" s="365" t="str">
        <f t="shared" si="27"/>
        <v/>
      </c>
      <c r="R298" s="365" t="str">
        <f t="shared" si="28"/>
        <v/>
      </c>
      <c r="S298" s="365" t="str">
        <f t="shared" si="29"/>
        <v/>
      </c>
    </row>
    <row r="299" spans="1:19">
      <c r="A299" s="37">
        <v>290</v>
      </c>
      <c r="B299" s="6"/>
      <c r="C299" s="6"/>
      <c r="D299" s="217"/>
      <c r="E299" s="216"/>
      <c r="F299" s="312"/>
      <c r="G299" s="77"/>
      <c r="H299" s="220"/>
      <c r="I299" s="220"/>
      <c r="J299" s="216"/>
      <c r="K299" s="25"/>
      <c r="L299" s="31"/>
      <c r="M299" s="365" t="str">
        <f t="shared" si="26"/>
        <v/>
      </c>
      <c r="N299" s="303"/>
      <c r="O299" s="349" t="b">
        <f t="shared" si="19"/>
        <v>0</v>
      </c>
      <c r="P299" s="364">
        <f t="shared" si="30"/>
        <v>1</v>
      </c>
      <c r="Q299" s="365" t="str">
        <f t="shared" si="27"/>
        <v/>
      </c>
      <c r="R299" s="365" t="str">
        <f t="shared" si="28"/>
        <v/>
      </c>
      <c r="S299" s="365" t="str">
        <f t="shared" si="29"/>
        <v/>
      </c>
    </row>
    <row r="300" spans="1:19">
      <c r="A300" s="37">
        <v>291</v>
      </c>
      <c r="B300" s="6"/>
      <c r="C300" s="6"/>
      <c r="D300" s="217"/>
      <c r="E300" s="216"/>
      <c r="F300" s="312"/>
      <c r="G300" s="77"/>
      <c r="H300" s="220"/>
      <c r="I300" s="220"/>
      <c r="J300" s="216"/>
      <c r="K300" s="25"/>
      <c r="L300" s="31"/>
      <c r="M300" s="365" t="str">
        <f t="shared" si="26"/>
        <v/>
      </c>
      <c r="N300" s="303"/>
      <c r="O300" s="349" t="b">
        <f t="shared" si="19"/>
        <v>0</v>
      </c>
      <c r="P300" s="364">
        <f t="shared" si="30"/>
        <v>1</v>
      </c>
      <c r="Q300" s="365" t="str">
        <f t="shared" si="27"/>
        <v/>
      </c>
      <c r="R300" s="365" t="str">
        <f t="shared" si="28"/>
        <v/>
      </c>
      <c r="S300" s="365" t="str">
        <f t="shared" si="29"/>
        <v/>
      </c>
    </row>
    <row r="301" spans="1:19">
      <c r="A301" s="37">
        <v>292</v>
      </c>
      <c r="B301" s="6"/>
      <c r="C301" s="6"/>
      <c r="D301" s="217"/>
      <c r="E301" s="216"/>
      <c r="F301" s="312"/>
      <c r="G301" s="77"/>
      <c r="H301" s="220"/>
      <c r="I301" s="220"/>
      <c r="J301" s="216"/>
      <c r="K301" s="25"/>
      <c r="L301" s="31"/>
      <c r="M301" s="365" t="str">
        <f t="shared" si="26"/>
        <v/>
      </c>
      <c r="N301" s="303"/>
      <c r="O301" s="349" t="b">
        <f t="shared" si="19"/>
        <v>0</v>
      </c>
      <c r="P301" s="364">
        <f t="shared" si="30"/>
        <v>1</v>
      </c>
      <c r="Q301" s="365" t="str">
        <f t="shared" si="27"/>
        <v/>
      </c>
      <c r="R301" s="365" t="str">
        <f t="shared" si="28"/>
        <v/>
      </c>
      <c r="S301" s="365" t="str">
        <f t="shared" si="29"/>
        <v/>
      </c>
    </row>
    <row r="302" spans="1:19">
      <c r="A302" s="37">
        <v>293</v>
      </c>
      <c r="B302" s="6"/>
      <c r="C302" s="6"/>
      <c r="D302" s="217"/>
      <c r="E302" s="216"/>
      <c r="F302" s="312"/>
      <c r="G302" s="77"/>
      <c r="H302" s="220"/>
      <c r="I302" s="220"/>
      <c r="J302" s="216"/>
      <c r="K302" s="25"/>
      <c r="L302" s="31"/>
      <c r="M302" s="365" t="str">
        <f t="shared" si="26"/>
        <v/>
      </c>
      <c r="N302" s="303"/>
      <c r="O302" s="349" t="b">
        <f t="shared" si="19"/>
        <v>0</v>
      </c>
      <c r="P302" s="364">
        <f t="shared" si="30"/>
        <v>1</v>
      </c>
      <c r="Q302" s="365" t="str">
        <f t="shared" si="27"/>
        <v/>
      </c>
      <c r="R302" s="365" t="str">
        <f t="shared" si="28"/>
        <v/>
      </c>
      <c r="S302" s="365" t="str">
        <f t="shared" si="29"/>
        <v/>
      </c>
    </row>
    <row r="303" spans="1:19">
      <c r="A303" s="37">
        <v>294</v>
      </c>
      <c r="B303" s="6"/>
      <c r="C303" s="6"/>
      <c r="D303" s="217"/>
      <c r="E303" s="216"/>
      <c r="F303" s="312"/>
      <c r="G303" s="77"/>
      <c r="H303" s="220"/>
      <c r="I303" s="220"/>
      <c r="J303" s="216"/>
      <c r="K303" s="25"/>
      <c r="L303" s="31"/>
      <c r="M303" s="365" t="str">
        <f t="shared" si="26"/>
        <v/>
      </c>
      <c r="N303" s="303"/>
      <c r="O303" s="349" t="b">
        <f t="shared" si="19"/>
        <v>0</v>
      </c>
      <c r="P303" s="364">
        <f t="shared" si="30"/>
        <v>1</v>
      </c>
      <c r="Q303" s="365" t="str">
        <f t="shared" si="27"/>
        <v/>
      </c>
      <c r="R303" s="365" t="str">
        <f t="shared" si="28"/>
        <v/>
      </c>
      <c r="S303" s="365" t="str">
        <f t="shared" si="29"/>
        <v/>
      </c>
    </row>
    <row r="304" spans="1:19">
      <c r="A304" s="37">
        <v>295</v>
      </c>
      <c r="B304" s="6"/>
      <c r="C304" s="6"/>
      <c r="D304" s="217"/>
      <c r="E304" s="216"/>
      <c r="F304" s="312"/>
      <c r="G304" s="77"/>
      <c r="H304" s="220"/>
      <c r="I304" s="220"/>
      <c r="J304" s="216"/>
      <c r="K304" s="25"/>
      <c r="L304" s="31"/>
      <c r="M304" s="365" t="str">
        <f t="shared" si="26"/>
        <v/>
      </c>
      <c r="N304" s="303"/>
      <c r="O304" s="349" t="b">
        <f t="shared" ref="O304:O309" si="31">IF(nume_candidat="",FALSE,ISNUMBER(SEARCH(nume_candidat,$B304)))</f>
        <v>0</v>
      </c>
      <c r="P304" s="364">
        <f t="shared" si="30"/>
        <v>1</v>
      </c>
      <c r="Q304" s="365" t="str">
        <f t="shared" si="27"/>
        <v/>
      </c>
      <c r="R304" s="365" t="str">
        <f t="shared" si="28"/>
        <v/>
      </c>
      <c r="S304" s="365" t="str">
        <f t="shared" si="29"/>
        <v/>
      </c>
    </row>
    <row r="305" spans="1:19">
      <c r="A305" s="37">
        <v>296</v>
      </c>
      <c r="B305" s="6"/>
      <c r="C305" s="6"/>
      <c r="D305" s="217"/>
      <c r="E305" s="216"/>
      <c r="F305" s="312"/>
      <c r="G305" s="77"/>
      <c r="H305" s="220"/>
      <c r="I305" s="220"/>
      <c r="J305" s="216"/>
      <c r="K305" s="25"/>
      <c r="L305" s="31"/>
      <c r="M305" s="365" t="str">
        <f t="shared" si="26"/>
        <v/>
      </c>
      <c r="N305" s="303"/>
      <c r="O305" s="349" t="b">
        <f t="shared" si="31"/>
        <v>0</v>
      </c>
      <c r="P305" s="364">
        <f t="shared" ref="P305:P309" si="32">LEN(B305)-LEN(SUBSTITUTE(B305,",",""))+1</f>
        <v>1</v>
      </c>
      <c r="Q305" s="365" t="str">
        <f t="shared" si="27"/>
        <v/>
      </c>
      <c r="R305" s="365" t="str">
        <f t="shared" si="28"/>
        <v/>
      </c>
      <c r="S305" s="365" t="str">
        <f t="shared" si="29"/>
        <v/>
      </c>
    </row>
    <row r="306" spans="1:19">
      <c r="A306" s="37">
        <v>297</v>
      </c>
      <c r="B306" s="6"/>
      <c r="C306" s="6"/>
      <c r="D306" s="217"/>
      <c r="E306" s="216"/>
      <c r="F306" s="312"/>
      <c r="G306" s="77"/>
      <c r="H306" s="220"/>
      <c r="I306" s="220"/>
      <c r="J306" s="216"/>
      <c r="K306" s="25"/>
      <c r="L306" s="31"/>
      <c r="M306" s="365" t="str">
        <f t="shared" si="26"/>
        <v/>
      </c>
      <c r="N306" s="303"/>
      <c r="O306" s="349" t="b">
        <f t="shared" si="31"/>
        <v>0</v>
      </c>
      <c r="P306" s="364">
        <f t="shared" si="32"/>
        <v>1</v>
      </c>
      <c r="Q306" s="365" t="str">
        <f t="shared" si="27"/>
        <v/>
      </c>
      <c r="R306" s="365" t="str">
        <f t="shared" si="28"/>
        <v/>
      </c>
      <c r="S306" s="365" t="str">
        <f t="shared" si="29"/>
        <v/>
      </c>
    </row>
    <row r="307" spans="1:19">
      <c r="A307" s="37">
        <v>298</v>
      </c>
      <c r="B307" s="6"/>
      <c r="C307" s="6"/>
      <c r="D307" s="217"/>
      <c r="E307" s="216"/>
      <c r="F307" s="312"/>
      <c r="G307" s="77"/>
      <c r="H307" s="220"/>
      <c r="I307" s="220"/>
      <c r="J307" s="216"/>
      <c r="K307" s="25"/>
      <c r="L307" s="31"/>
      <c r="M307" s="365" t="str">
        <f t="shared" si="26"/>
        <v/>
      </c>
      <c r="N307" s="303"/>
      <c r="O307" s="349" t="b">
        <f t="shared" si="31"/>
        <v>0</v>
      </c>
      <c r="P307" s="364">
        <f t="shared" si="32"/>
        <v>1</v>
      </c>
      <c r="Q307" s="365" t="str">
        <f t="shared" si="27"/>
        <v/>
      </c>
      <c r="R307" s="365" t="str">
        <f t="shared" si="28"/>
        <v/>
      </c>
      <c r="S307" s="365" t="str">
        <f t="shared" si="29"/>
        <v/>
      </c>
    </row>
    <row r="308" spans="1:19">
      <c r="A308" s="37">
        <v>299</v>
      </c>
      <c r="B308" s="6"/>
      <c r="C308" s="6"/>
      <c r="D308" s="217"/>
      <c r="E308" s="216"/>
      <c r="F308" s="312"/>
      <c r="G308" s="77"/>
      <c r="H308" s="220"/>
      <c r="I308" s="220"/>
      <c r="J308" s="216"/>
      <c r="K308" s="25"/>
      <c r="L308" s="31"/>
      <c r="M308" s="365" t="str">
        <f t="shared" si="26"/>
        <v/>
      </c>
      <c r="N308" s="303"/>
      <c r="O308" s="349" t="b">
        <f t="shared" si="31"/>
        <v>0</v>
      </c>
      <c r="P308" s="364">
        <f t="shared" si="32"/>
        <v>1</v>
      </c>
      <c r="Q308" s="365" t="str">
        <f t="shared" si="27"/>
        <v/>
      </c>
      <c r="R308" s="365" t="str">
        <f t="shared" si="28"/>
        <v/>
      </c>
      <c r="S308" s="365" t="str">
        <f t="shared" si="29"/>
        <v/>
      </c>
    </row>
    <row r="309" spans="1:19">
      <c r="A309" s="37">
        <v>300</v>
      </c>
      <c r="B309" s="6"/>
      <c r="C309" s="6"/>
      <c r="D309" s="217"/>
      <c r="E309" s="216"/>
      <c r="F309" s="312"/>
      <c r="G309" s="77"/>
      <c r="H309" s="220"/>
      <c r="I309" s="220"/>
      <c r="J309" s="216"/>
      <c r="K309" s="25"/>
      <c r="L309" s="31"/>
      <c r="M309" s="365" t="str">
        <f t="shared" si="26"/>
        <v/>
      </c>
      <c r="N309" s="303"/>
      <c r="O309" s="349" t="b">
        <f t="shared" si="31"/>
        <v>0</v>
      </c>
      <c r="P309" s="364">
        <f t="shared" si="32"/>
        <v>1</v>
      </c>
      <c r="Q309" s="365" t="str">
        <f t="shared" si="27"/>
        <v/>
      </c>
      <c r="R309" s="365" t="str">
        <f t="shared" si="28"/>
        <v/>
      </c>
      <c r="S309" s="365" t="str">
        <f t="shared" si="29"/>
        <v/>
      </c>
    </row>
  </sheetData>
  <sheetProtection algorithmName="SHA-512" hashValue="9wbns1/0m96i6ljV8XnYxErBG2b4vOL80roSEd9QLxrGiDmI1GPcFqx+MuAyssm3IXaOQgb4XY30/WE2WKKPgA==" saltValue="bT82qvtRGOeZv3G74io3mg==" spinCount="100000" sheet="1" objects="1" scenarios="1"/>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6" type="noConversion"/>
  <pageMargins left="0.59055118110236227" right="0.59055118110236227" top="0.78740157480314965" bottom="1.0236220472440944" header="0" footer="0.31496062992125984"/>
  <pageSetup paperSize="9" scale="74"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V310"/>
  <sheetViews>
    <sheetView topLeftCell="A7" zoomScale="70" zoomScaleNormal="70" zoomScalePageLayoutView="68" workbookViewId="0">
      <selection activeCell="N11" sqref="N11"/>
    </sheetView>
  </sheetViews>
  <sheetFormatPr defaultColWidth="9.109375" defaultRowHeight="15.6"/>
  <cols>
    <col min="1" max="1" width="5.6640625" style="86" customWidth="1"/>
    <col min="2" max="2" width="38" style="64" customWidth="1"/>
    <col min="3" max="3" width="35.6640625" style="64" customWidth="1"/>
    <col min="4" max="4" width="15.33203125" style="290" customWidth="1"/>
    <col min="5" max="5" width="14.88671875" style="290" customWidth="1"/>
    <col min="6" max="6" width="9.6640625" style="87" customWidth="1"/>
    <col min="7" max="7" width="12.6640625" style="78" customWidth="1"/>
    <col min="8" max="10" width="8.6640625" style="87" customWidth="1"/>
    <col min="11" max="12" width="5.6640625" style="87" customWidth="1"/>
    <col min="13" max="13" width="13.6640625" style="314" customWidth="1"/>
    <col min="14" max="14" width="26" style="290" customWidth="1"/>
    <col min="15" max="15" width="12.88671875" style="313" hidden="1" customWidth="1"/>
    <col min="16" max="16" width="10.6640625" style="83" hidden="1" customWidth="1"/>
    <col min="17" max="17" width="9.109375" style="64" hidden="1" customWidth="1"/>
    <col min="18" max="20" width="13.6640625" style="429" hidden="1" customWidth="1"/>
    <col min="21" max="24" width="9.109375" style="64" customWidth="1"/>
    <col min="25" max="16384" width="9.109375" style="64"/>
  </cols>
  <sheetData>
    <row r="1" spans="1:22" s="60" customFormat="1">
      <c r="A1" s="59" t="s">
        <v>483</v>
      </c>
      <c r="E1" s="61"/>
      <c r="F1" s="61"/>
      <c r="J1" s="289"/>
      <c r="K1" s="289"/>
      <c r="L1" s="289"/>
      <c r="M1" s="289"/>
      <c r="R1" s="289"/>
      <c r="S1" s="289"/>
      <c r="T1" s="289"/>
    </row>
    <row r="2" spans="1:22" s="60" customFormat="1">
      <c r="A2" s="346" t="str">
        <f>IF(ISBLANK(facultate), IF(ISBLANK(departament),"","Departament " &amp; departament), "Facultatea " &amp; facultate)</f>
        <v>Facultatea Inginerie din Hunedoara</v>
      </c>
      <c r="E2" s="61"/>
      <c r="F2" s="61"/>
      <c r="J2" s="289"/>
      <c r="K2" s="289"/>
      <c r="L2" s="289"/>
      <c r="M2" s="289"/>
      <c r="R2" s="289"/>
      <c r="S2" s="289"/>
      <c r="T2" s="289"/>
    </row>
    <row r="3" spans="1:22" s="60" customFormat="1">
      <c r="A3" s="346" t="str">
        <f>IF(ISBLANK(departament),"","Departamentul " &amp; departament)</f>
        <v>Departamentul Inginerie și Management din Hunedoara</v>
      </c>
      <c r="E3" s="61"/>
      <c r="F3" s="61"/>
      <c r="J3" s="289"/>
      <c r="K3" s="289"/>
      <c r="L3" s="289"/>
      <c r="M3" s="289"/>
      <c r="R3" s="289"/>
      <c r="S3" s="289"/>
      <c r="T3" s="289"/>
    </row>
    <row r="4" spans="1:22">
      <c r="A4" s="540" t="s">
        <v>906</v>
      </c>
      <c r="B4" s="540"/>
      <c r="C4" s="540"/>
      <c r="D4" s="540"/>
      <c r="E4" s="540"/>
      <c r="F4" s="540"/>
      <c r="G4" s="540"/>
      <c r="H4" s="540"/>
      <c r="I4" s="540"/>
      <c r="J4" s="540"/>
      <c r="K4" s="540"/>
      <c r="L4" s="540"/>
      <c r="M4" s="540"/>
      <c r="N4" s="540"/>
      <c r="P4" s="306"/>
      <c r="R4" s="64"/>
      <c r="S4" s="64"/>
      <c r="T4" s="64"/>
    </row>
    <row r="5" spans="1:22" ht="44.25" customHeight="1">
      <c r="A5" s="546" t="s">
        <v>1020</v>
      </c>
      <c r="B5" s="546"/>
      <c r="C5" s="546"/>
      <c r="D5" s="546"/>
      <c r="E5" s="546"/>
      <c r="F5" s="546"/>
      <c r="G5" s="546"/>
      <c r="H5" s="546"/>
      <c r="I5" s="546"/>
      <c r="J5" s="546"/>
      <c r="K5" s="546"/>
      <c r="L5" s="546"/>
      <c r="M5" s="546"/>
      <c r="N5" s="546"/>
      <c r="O5" s="33"/>
      <c r="P5" s="33"/>
      <c r="Q5" s="33"/>
      <c r="R5" s="33"/>
      <c r="S5" s="33"/>
      <c r="T5" s="33"/>
      <c r="U5" s="33"/>
      <c r="V5" s="33"/>
    </row>
    <row r="6" spans="1:22" ht="16.2" thickBot="1">
      <c r="N6" s="347" t="str">
        <f>CONCATENATE(functie," ",nume_candidat)</f>
        <v>Profesor Socalici Ana Virginia</v>
      </c>
    </row>
    <row r="7" spans="1:22" ht="15.75" customHeight="1">
      <c r="A7" s="584" t="s">
        <v>338</v>
      </c>
      <c r="B7" s="537" t="s">
        <v>542</v>
      </c>
      <c r="C7" s="578" t="s">
        <v>63</v>
      </c>
      <c r="D7" s="586" t="s">
        <v>61</v>
      </c>
      <c r="E7" s="578" t="s">
        <v>37</v>
      </c>
      <c r="F7" s="580" t="s">
        <v>2</v>
      </c>
      <c r="G7" s="592" t="s">
        <v>1076</v>
      </c>
      <c r="H7" s="588" t="s">
        <v>1064</v>
      </c>
      <c r="I7" s="589"/>
      <c r="J7" s="590"/>
      <c r="K7" s="574" t="s">
        <v>1065</v>
      </c>
      <c r="L7" s="575"/>
      <c r="M7" s="576" t="s">
        <v>544</v>
      </c>
      <c r="N7" s="591" t="s">
        <v>62</v>
      </c>
      <c r="O7" s="582" t="s">
        <v>39</v>
      </c>
      <c r="P7" s="544" t="s">
        <v>541</v>
      </c>
      <c r="Q7" s="547" t="s">
        <v>551</v>
      </c>
      <c r="R7" s="576" t="s">
        <v>544</v>
      </c>
      <c r="S7" s="576" t="s">
        <v>544</v>
      </c>
      <c r="T7" s="576" t="s">
        <v>544</v>
      </c>
    </row>
    <row r="8" spans="1:22" s="316" customFormat="1" ht="236.25" customHeight="1" thickBot="1">
      <c r="A8" s="585"/>
      <c r="B8" s="537"/>
      <c r="C8" s="579"/>
      <c r="D8" s="587"/>
      <c r="E8" s="579"/>
      <c r="F8" s="581"/>
      <c r="G8" s="593"/>
      <c r="H8" s="405" t="s">
        <v>1066</v>
      </c>
      <c r="I8" s="406" t="s">
        <v>1067</v>
      </c>
      <c r="J8" s="315" t="s">
        <v>334</v>
      </c>
      <c r="K8" s="315" t="s">
        <v>1068</v>
      </c>
      <c r="L8" s="415" t="s">
        <v>1074</v>
      </c>
      <c r="M8" s="577"/>
      <c r="N8" s="566"/>
      <c r="O8" s="583"/>
      <c r="P8" s="544"/>
      <c r="Q8" s="547"/>
      <c r="R8" s="577"/>
      <c r="S8" s="577"/>
      <c r="T8" s="577"/>
    </row>
    <row r="9" spans="1:22" ht="16.2" thickBot="1">
      <c r="A9" s="317"/>
      <c r="B9" s="318"/>
      <c r="C9" s="319"/>
      <c r="D9" s="320"/>
      <c r="E9" s="317"/>
      <c r="F9" s="321"/>
      <c r="G9" s="322"/>
      <c r="H9" s="323"/>
      <c r="I9" s="321"/>
      <c r="J9" s="324"/>
      <c r="K9" s="321"/>
      <c r="L9" s="321"/>
      <c r="M9" s="362">
        <f>SUMIF(M10:M1010,"&gt;0")</f>
        <v>267.45463807463273</v>
      </c>
      <c r="N9" s="325"/>
      <c r="O9" s="358">
        <f>SUMIF(O10:O1310,"&gt;0")</f>
        <v>222878.86506219395</v>
      </c>
      <c r="P9" s="326"/>
      <c r="Q9" s="4">
        <f>SUM(Q10:Q1310)</f>
        <v>351</v>
      </c>
      <c r="R9" s="362">
        <f>SUM(R10:R1310)</f>
        <v>0</v>
      </c>
      <c r="S9" s="362">
        <f>SUM(S10:S1310)</f>
        <v>0</v>
      </c>
      <c r="T9" s="362">
        <f>SUM(T10:T1310)</f>
        <v>267.45463807463273</v>
      </c>
    </row>
    <row r="10" spans="1:22" s="85" customFormat="1" ht="156.6" thickBot="1">
      <c r="A10" s="28">
        <v>1</v>
      </c>
      <c r="B10" s="19" t="s">
        <v>1521</v>
      </c>
      <c r="C10" s="153" t="s">
        <v>1410</v>
      </c>
      <c r="D10" s="162" t="s">
        <v>1411</v>
      </c>
      <c r="E10" s="507" t="s">
        <v>1412</v>
      </c>
      <c r="F10" s="407">
        <v>2015</v>
      </c>
      <c r="G10" s="327">
        <v>423122</v>
      </c>
      <c r="H10" s="25"/>
      <c r="I10" s="402"/>
      <c r="J10" s="26" t="s">
        <v>1077</v>
      </c>
      <c r="K10" s="409" t="s">
        <v>1077</v>
      </c>
      <c r="L10" s="31"/>
      <c r="M10" s="363">
        <f t="shared" ref="M10:M73" si="0">IF(
OR(
$B10="",$C10="",$E10="",$F10="",$F10&lt;an_initial,$F10&gt;an_final,$P10=FALSE),"",IF(
$G10="","",IF(
OR(
$H10="X",$H10="x"),60*$O10/10000,IF(
OR(
$I10="X",$I10="x"),40*$O10/10000,IF(
OR(
$K10="X",$K10="x"),60*(
IF(
$Q10&lt;=5,0.3,0.2))*$O10/10000,IF(
OR(
$L10="X",$L10="x"),40*(
IF(
$Q10&lt;=5,0.3,0.2))*$O10/10000,""))))))</f>
        <v>114.22866141732284</v>
      </c>
      <c r="N10" s="328"/>
      <c r="O10" s="359">
        <f>IF(OR($B10="",$C10="",$D10="",$E10="",$F10=""),"",$G10/VLOOKUP($F10,Euro!$A:$C,3,FALSE))</f>
        <v>95190.551181102361</v>
      </c>
      <c r="P10" s="360" t="b">
        <f t="shared" ref="P10:P74" si="1">IF(nume_candidat="",FALSE,ISNUMBER(SEARCH(nume_candidat,$B10)))</f>
        <v>1</v>
      </c>
      <c r="Q10" s="361">
        <f t="shared" ref="Q10:Q41" si="2">LEN(B10)-LEN(SUBSTITUTE(B10,",",""))+1</f>
        <v>32</v>
      </c>
      <c r="R10" s="363" t="str">
        <f t="shared" ref="R10:R73" si="3">IF(
OR(
$B10="",$C10="",$E10="",$F10="",$F10&lt;an_initial,$F10&gt;an_final,$P10=FALSE),"",IF(
$G10="","",IF(
OR(
$H10="X",$H10="x"),60*$O10/10000,"")))</f>
        <v/>
      </c>
      <c r="S10" s="363" t="str">
        <f t="shared" ref="S10:S73" si="4">IF(
OR(
$B10="",$C10="",$E10="",$F10="",$F10&lt;an_initial,$F10&gt;an_final,$P10=FALSE),"",IF(
$G10="","",IF(
OR(
$I10="X",$I10="x"),40*$O10/10000,"")))</f>
        <v/>
      </c>
      <c r="T10" s="363">
        <f t="shared" ref="T10:T73" si="5">IF(
OR(
$B10="",$C10="",$E10="",$F10="",$F10&lt;an_initial,$F10&gt;an_final,$P10=FALSE),"",IF(
$G10="","",IF(
OR(
$K10="X",$K10="x"),60*(
IF(
$Q10&lt;=5,0.3,0.2))*$O10/10000,IF(
OR(
$L10="X",$L10="x"),40*(
IF(
$Q10&lt;=5,0.3,0.2))*$O10/10000,""))))</f>
        <v>114.22866141732284</v>
      </c>
    </row>
    <row r="11" spans="1:22" s="85" customFormat="1" ht="141" thickBot="1">
      <c r="A11" s="28" t="s">
        <v>24</v>
      </c>
      <c r="B11" s="152" t="s">
        <v>1522</v>
      </c>
      <c r="C11" s="17" t="s">
        <v>1478</v>
      </c>
      <c r="D11" s="162" t="s">
        <v>1479</v>
      </c>
      <c r="E11" s="18" t="s">
        <v>1480</v>
      </c>
      <c r="F11" s="407">
        <v>2019</v>
      </c>
      <c r="G11" s="327">
        <v>605000</v>
      </c>
      <c r="H11" s="23"/>
      <c r="I11" s="513"/>
      <c r="J11" s="24" t="s">
        <v>1077</v>
      </c>
      <c r="K11" s="25" t="s">
        <v>1077</v>
      </c>
      <c r="L11" s="31"/>
      <c r="M11" s="363">
        <f t="shared" si="0"/>
        <v>153.2259766573099</v>
      </c>
      <c r="N11" s="328"/>
      <c r="O11" s="359">
        <f>IF(OR($B11="",$C11="",$D11="",$E11="",$F11=""),"",$G11/VLOOKUP($F11,Euro!$A:$C,3,FALSE))</f>
        <v>127688.31388109157</v>
      </c>
      <c r="P11" s="360" t="b">
        <f t="shared" si="1"/>
        <v>1</v>
      </c>
      <c r="Q11" s="361">
        <f t="shared" si="2"/>
        <v>20</v>
      </c>
      <c r="R11" s="363" t="str">
        <f t="shared" si="3"/>
        <v/>
      </c>
      <c r="S11" s="363" t="str">
        <f t="shared" si="4"/>
        <v/>
      </c>
      <c r="T11" s="363">
        <f t="shared" si="5"/>
        <v>153.2259766573099</v>
      </c>
    </row>
    <row r="12" spans="1:22" s="85" customFormat="1" ht="16.2" thickBot="1">
      <c r="A12" s="28" t="s">
        <v>25</v>
      </c>
      <c r="B12" s="152"/>
      <c r="C12" s="17"/>
      <c r="D12" s="162"/>
      <c r="E12" s="18"/>
      <c r="F12" s="407"/>
      <c r="G12" s="327"/>
      <c r="H12" s="23"/>
      <c r="I12" s="512"/>
      <c r="J12" s="24"/>
      <c r="K12" s="25"/>
      <c r="L12" s="31"/>
      <c r="M12" s="363" t="str">
        <f t="shared" si="0"/>
        <v/>
      </c>
      <c r="N12" s="329"/>
      <c r="O12" s="359" t="str">
        <f>IF(OR($B12="",$C12="",$D12="",$E12="",$F12=""),"",$G12/VLOOKUP($F12,Euro!$A:$C,3,FALSE))</f>
        <v/>
      </c>
      <c r="P12" s="360" t="b">
        <f t="shared" si="1"/>
        <v>0</v>
      </c>
      <c r="Q12" s="361">
        <f t="shared" si="2"/>
        <v>1</v>
      </c>
      <c r="R12" s="363" t="str">
        <f t="shared" si="3"/>
        <v/>
      </c>
      <c r="S12" s="363" t="str">
        <f t="shared" si="4"/>
        <v/>
      </c>
      <c r="T12" s="363" t="str">
        <f t="shared" si="5"/>
        <v/>
      </c>
    </row>
    <row r="13" spans="1:22" s="85" customFormat="1" ht="16.2" thickBot="1">
      <c r="A13" s="28" t="s">
        <v>26</v>
      </c>
      <c r="B13" s="152"/>
      <c r="C13" s="17"/>
      <c r="D13" s="162"/>
      <c r="E13" s="18"/>
      <c r="F13" s="403"/>
      <c r="G13" s="327"/>
      <c r="H13" s="23"/>
      <c r="I13" s="401"/>
      <c r="J13" s="24"/>
      <c r="K13" s="25"/>
      <c r="L13" s="31"/>
      <c r="M13" s="363" t="str">
        <f t="shared" si="0"/>
        <v/>
      </c>
      <c r="N13" s="329"/>
      <c r="O13" s="359" t="str">
        <f>IF(OR($B13="",$C13="",$D13="",$E13="",$F13=""),"",$G13/VLOOKUP($F13,Euro!$A:$C,3,FALSE))</f>
        <v/>
      </c>
      <c r="P13" s="360" t="b">
        <f t="shared" si="1"/>
        <v>0</v>
      </c>
      <c r="Q13" s="361">
        <f t="shared" si="2"/>
        <v>1</v>
      </c>
      <c r="R13" s="363" t="str">
        <f t="shared" si="3"/>
        <v/>
      </c>
      <c r="S13" s="363" t="str">
        <f t="shared" si="4"/>
        <v/>
      </c>
      <c r="T13" s="363" t="str">
        <f t="shared" si="5"/>
        <v/>
      </c>
    </row>
    <row r="14" spans="1:22" s="85" customFormat="1" ht="16.2" thickBot="1">
      <c r="A14" s="28">
        <v>4</v>
      </c>
      <c r="B14" s="152"/>
      <c r="C14" s="17"/>
      <c r="D14" s="162"/>
      <c r="E14" s="18"/>
      <c r="F14" s="403"/>
      <c r="G14" s="327"/>
      <c r="H14" s="23"/>
      <c r="I14" s="401"/>
      <c r="J14" s="24"/>
      <c r="K14" s="25"/>
      <c r="L14" s="31"/>
      <c r="M14" s="363" t="str">
        <f t="shared" si="0"/>
        <v/>
      </c>
      <c r="N14" s="329"/>
      <c r="O14" s="359" t="str">
        <f>IF(OR($B14="",$C14="",$D14="",$E14="",$F14=""),"",$G14/VLOOKUP($F14,Euro!$A:$C,3,FALSE))</f>
        <v/>
      </c>
      <c r="P14" s="360" t="b">
        <f t="shared" si="1"/>
        <v>0</v>
      </c>
      <c r="Q14" s="361">
        <f t="shared" si="2"/>
        <v>1</v>
      </c>
      <c r="R14" s="363" t="str">
        <f t="shared" si="3"/>
        <v/>
      </c>
      <c r="S14" s="363" t="str">
        <f t="shared" si="4"/>
        <v/>
      </c>
      <c r="T14" s="363" t="str">
        <f t="shared" si="5"/>
        <v/>
      </c>
    </row>
    <row r="15" spans="1:22" s="85" customFormat="1">
      <c r="A15" s="28">
        <v>5</v>
      </c>
      <c r="B15" s="152"/>
      <c r="C15" s="17"/>
      <c r="D15" s="162"/>
      <c r="E15" s="18"/>
      <c r="F15" s="407"/>
      <c r="G15" s="327"/>
      <c r="H15" s="23"/>
      <c r="I15" s="416"/>
      <c r="J15" s="24"/>
      <c r="K15" s="25"/>
      <c r="L15" s="31"/>
      <c r="M15" s="363" t="str">
        <f t="shared" si="0"/>
        <v/>
      </c>
      <c r="N15" s="329"/>
      <c r="O15" s="359" t="str">
        <f>IF(OR($B15="",$C15="",$D15="",$E15="",$F15=""),"",$G15/VLOOKUP($F15,Euro!$A:$C,3,FALSE))</f>
        <v/>
      </c>
      <c r="P15" s="360" t="b">
        <f t="shared" si="1"/>
        <v>0</v>
      </c>
      <c r="Q15" s="361">
        <f t="shared" si="2"/>
        <v>1</v>
      </c>
      <c r="R15" s="363" t="str">
        <f t="shared" si="3"/>
        <v/>
      </c>
      <c r="S15" s="363" t="str">
        <f t="shared" si="4"/>
        <v/>
      </c>
      <c r="T15" s="363" t="str">
        <f t="shared" si="5"/>
        <v/>
      </c>
    </row>
    <row r="16" spans="1:22" s="85" customFormat="1">
      <c r="A16" s="28">
        <v>6</v>
      </c>
      <c r="B16" s="19"/>
      <c r="C16" s="19"/>
      <c r="D16" s="162"/>
      <c r="E16" s="18"/>
      <c r="F16" s="31"/>
      <c r="G16" s="327"/>
      <c r="H16" s="25"/>
      <c r="I16" s="220"/>
      <c r="J16" s="26"/>
      <c r="K16" s="25"/>
      <c r="L16" s="31"/>
      <c r="M16" s="363" t="str">
        <f t="shared" si="0"/>
        <v/>
      </c>
      <c r="N16" s="329"/>
      <c r="O16" s="359" t="str">
        <f>IF(OR($B16="",$C16="",$D16="",$E16="",$F16=""),"",$G16/VLOOKUP($F16,Euro!$A:$C,3,FALSE))</f>
        <v/>
      </c>
      <c r="P16" s="360" t="b">
        <f t="shared" si="1"/>
        <v>0</v>
      </c>
      <c r="Q16" s="361">
        <f t="shared" si="2"/>
        <v>1</v>
      </c>
      <c r="R16" s="363" t="str">
        <f t="shared" si="3"/>
        <v/>
      </c>
      <c r="S16" s="363" t="str">
        <f t="shared" si="4"/>
        <v/>
      </c>
      <c r="T16" s="363" t="str">
        <f t="shared" si="5"/>
        <v/>
      </c>
    </row>
    <row r="17" spans="1:20" s="85" customFormat="1">
      <c r="A17" s="28">
        <v>7</v>
      </c>
      <c r="B17" s="19"/>
      <c r="C17" s="19"/>
      <c r="D17" s="162"/>
      <c r="E17" s="18"/>
      <c r="F17" s="30"/>
      <c r="G17" s="327"/>
      <c r="H17" s="23"/>
      <c r="I17" s="216"/>
      <c r="J17" s="24"/>
      <c r="K17" s="25"/>
      <c r="L17" s="31"/>
      <c r="M17" s="363" t="str">
        <f t="shared" si="0"/>
        <v/>
      </c>
      <c r="N17" s="329"/>
      <c r="O17" s="359" t="str">
        <f>IF(OR($B17="",$C17="",$D17="",$E17="",$F17=""),"",$G17/VLOOKUP($F17,Euro!$A:$C,3,FALSE))</f>
        <v/>
      </c>
      <c r="P17" s="360" t="b">
        <f t="shared" si="1"/>
        <v>0</v>
      </c>
      <c r="Q17" s="361">
        <f t="shared" si="2"/>
        <v>1</v>
      </c>
      <c r="R17" s="363" t="str">
        <f t="shared" si="3"/>
        <v/>
      </c>
      <c r="S17" s="363" t="str">
        <f t="shared" si="4"/>
        <v/>
      </c>
      <c r="T17" s="363" t="str">
        <f t="shared" si="5"/>
        <v/>
      </c>
    </row>
    <row r="18" spans="1:20" s="85" customFormat="1">
      <c r="A18" s="28">
        <v>8</v>
      </c>
      <c r="B18" s="19"/>
      <c r="C18" s="19"/>
      <c r="D18" s="162"/>
      <c r="E18" s="18"/>
      <c r="F18" s="30"/>
      <c r="G18" s="327"/>
      <c r="H18" s="23"/>
      <c r="I18" s="216"/>
      <c r="J18" s="24"/>
      <c r="K18" s="25"/>
      <c r="L18" s="31"/>
      <c r="M18" s="363" t="str">
        <f t="shared" si="0"/>
        <v/>
      </c>
      <c r="N18" s="329"/>
      <c r="O18" s="359" t="str">
        <f>IF(OR($B18="",$C18="",$D18="",$E18="",$F18=""),"",$G18/VLOOKUP($F18,Euro!$A:$C,3,FALSE))</f>
        <v/>
      </c>
      <c r="P18" s="360" t="b">
        <f t="shared" si="1"/>
        <v>0</v>
      </c>
      <c r="Q18" s="361">
        <f t="shared" si="2"/>
        <v>1</v>
      </c>
      <c r="R18" s="363" t="str">
        <f t="shared" si="3"/>
        <v/>
      </c>
      <c r="S18" s="363" t="str">
        <f t="shared" si="4"/>
        <v/>
      </c>
      <c r="T18" s="363" t="str">
        <f t="shared" si="5"/>
        <v/>
      </c>
    </row>
    <row r="19" spans="1:20" s="85" customFormat="1">
      <c r="A19" s="28">
        <v>9</v>
      </c>
      <c r="B19" s="19"/>
      <c r="C19" s="19"/>
      <c r="D19" s="162"/>
      <c r="E19" s="18"/>
      <c r="F19" s="30"/>
      <c r="G19" s="327"/>
      <c r="H19" s="23"/>
      <c r="I19" s="216"/>
      <c r="J19" s="24"/>
      <c r="K19" s="25"/>
      <c r="L19" s="31"/>
      <c r="M19" s="363" t="str">
        <f t="shared" si="0"/>
        <v/>
      </c>
      <c r="N19" s="329"/>
      <c r="O19" s="359" t="str">
        <f>IF(OR($B19="",$C19="",$D19="",$E19="",$F19=""),"",$G19/VLOOKUP($F19,Euro!$A:$C,3,FALSE))</f>
        <v/>
      </c>
      <c r="P19" s="360" t="b">
        <f t="shared" si="1"/>
        <v>0</v>
      </c>
      <c r="Q19" s="361">
        <f t="shared" si="2"/>
        <v>1</v>
      </c>
      <c r="R19" s="363" t="str">
        <f t="shared" si="3"/>
        <v/>
      </c>
      <c r="S19" s="363" t="str">
        <f t="shared" si="4"/>
        <v/>
      </c>
      <c r="T19" s="363" t="str">
        <f t="shared" si="5"/>
        <v/>
      </c>
    </row>
    <row r="20" spans="1:20" s="85" customFormat="1">
      <c r="A20" s="28">
        <v>10</v>
      </c>
      <c r="B20" s="19"/>
      <c r="C20" s="19"/>
      <c r="D20" s="162"/>
      <c r="E20" s="18"/>
      <c r="F20" s="30"/>
      <c r="G20" s="327"/>
      <c r="H20" s="23"/>
      <c r="I20" s="216"/>
      <c r="J20" s="24"/>
      <c r="K20" s="25"/>
      <c r="L20" s="31"/>
      <c r="M20" s="363" t="str">
        <f t="shared" si="0"/>
        <v/>
      </c>
      <c r="N20" s="329"/>
      <c r="O20" s="359" t="str">
        <f>IF(OR($B20="",$C20="",$D20="",$E20="",$F20=""),"",$G20/VLOOKUP($F20,Euro!$A:$C,3,FALSE))</f>
        <v/>
      </c>
      <c r="P20" s="360" t="b">
        <f t="shared" si="1"/>
        <v>0</v>
      </c>
      <c r="Q20" s="361">
        <f t="shared" si="2"/>
        <v>1</v>
      </c>
      <c r="R20" s="363" t="str">
        <f t="shared" si="3"/>
        <v/>
      </c>
      <c r="S20" s="363" t="str">
        <f t="shared" si="4"/>
        <v/>
      </c>
      <c r="T20" s="363" t="str">
        <f t="shared" si="5"/>
        <v/>
      </c>
    </row>
    <row r="21" spans="1:20" s="85" customFormat="1">
      <c r="A21" s="28">
        <v>11</v>
      </c>
      <c r="B21" s="19"/>
      <c r="C21" s="19"/>
      <c r="D21" s="162"/>
      <c r="E21" s="18"/>
      <c r="F21" s="30"/>
      <c r="G21" s="327"/>
      <c r="H21" s="23"/>
      <c r="I21" s="216"/>
      <c r="J21" s="24"/>
      <c r="K21" s="25"/>
      <c r="L21" s="31"/>
      <c r="M21" s="363" t="str">
        <f t="shared" si="0"/>
        <v/>
      </c>
      <c r="N21" s="329"/>
      <c r="O21" s="359" t="str">
        <f>IF(OR($B21="",$C21="",$D21="",$E21="",$F21=""),"",$G21/VLOOKUP($F21,Euro!$A:$C,3,FALSE))</f>
        <v/>
      </c>
      <c r="P21" s="360" t="b">
        <f t="shared" si="1"/>
        <v>0</v>
      </c>
      <c r="Q21" s="361">
        <f t="shared" si="2"/>
        <v>1</v>
      </c>
      <c r="R21" s="363" t="str">
        <f t="shared" si="3"/>
        <v/>
      </c>
      <c r="S21" s="363" t="str">
        <f t="shared" si="4"/>
        <v/>
      </c>
      <c r="T21" s="363" t="str">
        <f t="shared" si="5"/>
        <v/>
      </c>
    </row>
    <row r="22" spans="1:20" s="85" customFormat="1">
      <c r="A22" s="28">
        <v>12</v>
      </c>
      <c r="B22" s="19"/>
      <c r="C22" s="19"/>
      <c r="D22" s="162"/>
      <c r="E22" s="18"/>
      <c r="F22" s="30"/>
      <c r="G22" s="327"/>
      <c r="H22" s="23"/>
      <c r="I22" s="216"/>
      <c r="J22" s="24"/>
      <c r="K22" s="25"/>
      <c r="L22" s="31"/>
      <c r="M22" s="363" t="str">
        <f t="shared" si="0"/>
        <v/>
      </c>
      <c r="N22" s="329"/>
      <c r="O22" s="359" t="str">
        <f>IF(OR($B22="",$C22="",$D22="",$E22="",$F22=""),"",$G22/VLOOKUP($F22,Euro!$A:$C,3,FALSE))</f>
        <v/>
      </c>
      <c r="P22" s="360" t="b">
        <f t="shared" si="1"/>
        <v>0</v>
      </c>
      <c r="Q22" s="361">
        <f t="shared" si="2"/>
        <v>1</v>
      </c>
      <c r="R22" s="363" t="str">
        <f t="shared" si="3"/>
        <v/>
      </c>
      <c r="S22" s="363" t="str">
        <f t="shared" si="4"/>
        <v/>
      </c>
      <c r="T22" s="363" t="str">
        <f t="shared" si="5"/>
        <v/>
      </c>
    </row>
    <row r="23" spans="1:20" s="85" customFormat="1">
      <c r="A23" s="28">
        <v>13</v>
      </c>
      <c r="B23" s="19"/>
      <c r="C23" s="20"/>
      <c r="D23" s="162"/>
      <c r="E23" s="21"/>
      <c r="F23" s="32"/>
      <c r="G23" s="327"/>
      <c r="H23" s="27"/>
      <c r="I23" s="219"/>
      <c r="J23" s="24"/>
      <c r="K23" s="25"/>
      <c r="L23" s="31"/>
      <c r="M23" s="363" t="str">
        <f t="shared" si="0"/>
        <v/>
      </c>
      <c r="N23" s="329"/>
      <c r="O23" s="359" t="str">
        <f>IF(OR($B23="",$C23="",$D23="",$E23="",$F23=""),"",$G23/VLOOKUP($F23,Euro!$A:$C,3,FALSE))</f>
        <v/>
      </c>
      <c r="P23" s="360" t="b">
        <f t="shared" si="1"/>
        <v>0</v>
      </c>
      <c r="Q23" s="361">
        <f t="shared" si="2"/>
        <v>1</v>
      </c>
      <c r="R23" s="363" t="str">
        <f t="shared" si="3"/>
        <v/>
      </c>
      <c r="S23" s="363" t="str">
        <f t="shared" si="4"/>
        <v/>
      </c>
      <c r="T23" s="363" t="str">
        <f t="shared" si="5"/>
        <v/>
      </c>
    </row>
    <row r="24" spans="1:20" s="85" customFormat="1">
      <c r="A24" s="28">
        <v>14</v>
      </c>
      <c r="B24" s="19"/>
      <c r="C24" s="19"/>
      <c r="D24" s="162"/>
      <c r="E24" s="18"/>
      <c r="F24" s="30"/>
      <c r="G24" s="327"/>
      <c r="H24" s="23"/>
      <c r="I24" s="216"/>
      <c r="J24" s="24"/>
      <c r="K24" s="25"/>
      <c r="L24" s="31"/>
      <c r="M24" s="363" t="str">
        <f t="shared" si="0"/>
        <v/>
      </c>
      <c r="N24" s="329"/>
      <c r="O24" s="359" t="str">
        <f>IF(OR($B24="",$C24="",$D24="",$E24="",$F24=""),"",$G24/VLOOKUP($F24,Euro!$A:$C,3,FALSE))</f>
        <v/>
      </c>
      <c r="P24" s="360" t="b">
        <f t="shared" si="1"/>
        <v>0</v>
      </c>
      <c r="Q24" s="361">
        <f t="shared" si="2"/>
        <v>1</v>
      </c>
      <c r="R24" s="363" t="str">
        <f t="shared" si="3"/>
        <v/>
      </c>
      <c r="S24" s="363" t="str">
        <f t="shared" si="4"/>
        <v/>
      </c>
      <c r="T24" s="363" t="str">
        <f t="shared" si="5"/>
        <v/>
      </c>
    </row>
    <row r="25" spans="1:20" s="85" customFormat="1">
      <c r="A25" s="28">
        <v>15</v>
      </c>
      <c r="B25" s="19"/>
      <c r="C25" s="19"/>
      <c r="D25" s="162"/>
      <c r="E25" s="22"/>
      <c r="F25" s="30"/>
      <c r="G25" s="327"/>
      <c r="H25" s="23"/>
      <c r="I25" s="216"/>
      <c r="J25" s="24"/>
      <c r="K25" s="25"/>
      <c r="L25" s="31"/>
      <c r="M25" s="363" t="str">
        <f t="shared" si="0"/>
        <v/>
      </c>
      <c r="N25" s="329"/>
      <c r="O25" s="359" t="str">
        <f>IF(OR($B25="",$C25="",$D25="",$E25="",$F25=""),"",$G25/VLOOKUP($F25,Euro!$A:$C,3,FALSE))</f>
        <v/>
      </c>
      <c r="P25" s="360" t="b">
        <f t="shared" si="1"/>
        <v>0</v>
      </c>
      <c r="Q25" s="361">
        <f t="shared" si="2"/>
        <v>1</v>
      </c>
      <c r="R25" s="363" t="str">
        <f t="shared" si="3"/>
        <v/>
      </c>
      <c r="S25" s="363" t="str">
        <f t="shared" si="4"/>
        <v/>
      </c>
      <c r="T25" s="363" t="str">
        <f t="shared" si="5"/>
        <v/>
      </c>
    </row>
    <row r="26" spans="1:20" s="85" customFormat="1">
      <c r="A26" s="28">
        <v>16</v>
      </c>
      <c r="B26" s="19"/>
      <c r="C26" s="19"/>
      <c r="D26" s="162"/>
      <c r="E26" s="18"/>
      <c r="F26" s="30"/>
      <c r="G26" s="327"/>
      <c r="H26" s="23"/>
      <c r="I26" s="216"/>
      <c r="J26" s="24"/>
      <c r="K26" s="25"/>
      <c r="L26" s="31"/>
      <c r="M26" s="363" t="str">
        <f t="shared" si="0"/>
        <v/>
      </c>
      <c r="N26" s="329"/>
      <c r="O26" s="359" t="str">
        <f>IF(OR($B26="",$C26="",$D26="",$E26="",$F26=""),"",$G26/VLOOKUP($F26,Euro!$A:$C,3,FALSE))</f>
        <v/>
      </c>
      <c r="P26" s="360" t="b">
        <f t="shared" si="1"/>
        <v>0</v>
      </c>
      <c r="Q26" s="361">
        <f t="shared" si="2"/>
        <v>1</v>
      </c>
      <c r="R26" s="363" t="str">
        <f t="shared" si="3"/>
        <v/>
      </c>
      <c r="S26" s="363" t="str">
        <f t="shared" si="4"/>
        <v/>
      </c>
      <c r="T26" s="363" t="str">
        <f t="shared" si="5"/>
        <v/>
      </c>
    </row>
    <row r="27" spans="1:20" s="85" customFormat="1">
      <c r="A27" s="28">
        <v>17</v>
      </c>
      <c r="B27" s="19"/>
      <c r="C27" s="19"/>
      <c r="D27" s="162"/>
      <c r="E27" s="18"/>
      <c r="F27" s="30"/>
      <c r="G27" s="327"/>
      <c r="H27" s="23"/>
      <c r="I27" s="216"/>
      <c r="J27" s="24"/>
      <c r="K27" s="25"/>
      <c r="L27" s="31"/>
      <c r="M27" s="363" t="str">
        <f t="shared" si="0"/>
        <v/>
      </c>
      <c r="N27" s="329"/>
      <c r="O27" s="359" t="str">
        <f>IF(OR($B27="",$C27="",$D27="",$E27="",$F27=""),"",$G27/VLOOKUP($F27,Euro!$A:$C,3,FALSE))</f>
        <v/>
      </c>
      <c r="P27" s="360" t="b">
        <f t="shared" si="1"/>
        <v>0</v>
      </c>
      <c r="Q27" s="361">
        <f t="shared" si="2"/>
        <v>1</v>
      </c>
      <c r="R27" s="363" t="str">
        <f t="shared" si="3"/>
        <v/>
      </c>
      <c r="S27" s="363" t="str">
        <f t="shared" si="4"/>
        <v/>
      </c>
      <c r="T27" s="363" t="str">
        <f t="shared" si="5"/>
        <v/>
      </c>
    </row>
    <row r="28" spans="1:20" s="85" customFormat="1">
      <c r="A28" s="28">
        <v>18</v>
      </c>
      <c r="B28" s="19"/>
      <c r="C28" s="19"/>
      <c r="D28" s="162"/>
      <c r="E28" s="18"/>
      <c r="F28" s="30"/>
      <c r="G28" s="327"/>
      <c r="H28" s="23"/>
      <c r="I28" s="216"/>
      <c r="J28" s="24"/>
      <c r="K28" s="25"/>
      <c r="L28" s="31"/>
      <c r="M28" s="363" t="str">
        <f t="shared" si="0"/>
        <v/>
      </c>
      <c r="N28" s="329"/>
      <c r="O28" s="359" t="str">
        <f>IF(OR($B28="",$C28="",$D28="",$E28="",$F28=""),"",$G28/VLOOKUP($F28,Euro!$A:$C,3,FALSE))</f>
        <v/>
      </c>
      <c r="P28" s="360" t="b">
        <f t="shared" si="1"/>
        <v>0</v>
      </c>
      <c r="Q28" s="361">
        <f t="shared" si="2"/>
        <v>1</v>
      </c>
      <c r="R28" s="363" t="str">
        <f t="shared" si="3"/>
        <v/>
      </c>
      <c r="S28" s="363" t="str">
        <f t="shared" si="4"/>
        <v/>
      </c>
      <c r="T28" s="363" t="str">
        <f t="shared" si="5"/>
        <v/>
      </c>
    </row>
    <row r="29" spans="1:20" s="85" customFormat="1">
      <c r="A29" s="28">
        <v>19</v>
      </c>
      <c r="B29" s="19"/>
      <c r="C29" s="19"/>
      <c r="D29" s="162"/>
      <c r="E29" s="18"/>
      <c r="F29" s="30"/>
      <c r="G29" s="327"/>
      <c r="H29" s="23"/>
      <c r="I29" s="216"/>
      <c r="J29" s="24"/>
      <c r="K29" s="25"/>
      <c r="L29" s="31"/>
      <c r="M29" s="363" t="str">
        <f t="shared" si="0"/>
        <v/>
      </c>
      <c r="N29" s="329"/>
      <c r="O29" s="359" t="str">
        <f>IF(OR($B29="",$C29="",$D29="",$E29="",$F29=""),"",$G29/VLOOKUP($F29,Euro!$A:$C,3,FALSE))</f>
        <v/>
      </c>
      <c r="P29" s="360" t="b">
        <f t="shared" si="1"/>
        <v>0</v>
      </c>
      <c r="Q29" s="361">
        <f t="shared" si="2"/>
        <v>1</v>
      </c>
      <c r="R29" s="363" t="str">
        <f t="shared" si="3"/>
        <v/>
      </c>
      <c r="S29" s="363" t="str">
        <f t="shared" si="4"/>
        <v/>
      </c>
      <c r="T29" s="363" t="str">
        <f t="shared" si="5"/>
        <v/>
      </c>
    </row>
    <row r="30" spans="1:20" s="85" customFormat="1">
      <c r="A30" s="28">
        <v>20</v>
      </c>
      <c r="B30" s="20"/>
      <c r="C30" s="20"/>
      <c r="D30" s="29"/>
      <c r="E30" s="21"/>
      <c r="F30" s="32"/>
      <c r="G30" s="327"/>
      <c r="H30" s="27"/>
      <c r="I30" s="219"/>
      <c r="J30" s="24"/>
      <c r="K30" s="25"/>
      <c r="L30" s="31"/>
      <c r="M30" s="363" t="str">
        <f t="shared" si="0"/>
        <v/>
      </c>
      <c r="N30" s="329"/>
      <c r="O30" s="359" t="str">
        <f>IF(OR($B30="",$C30="",$D30="",$E30="",$F30=""),"",$G30/VLOOKUP($F30,Euro!$A:$C,3,FALSE))</f>
        <v/>
      </c>
      <c r="P30" s="360" t="b">
        <f t="shared" si="1"/>
        <v>0</v>
      </c>
      <c r="Q30" s="361">
        <f t="shared" si="2"/>
        <v>1</v>
      </c>
      <c r="R30" s="363" t="str">
        <f t="shared" si="3"/>
        <v/>
      </c>
      <c r="S30" s="363" t="str">
        <f t="shared" si="4"/>
        <v/>
      </c>
      <c r="T30" s="363" t="str">
        <f t="shared" si="5"/>
        <v/>
      </c>
    </row>
    <row r="31" spans="1:20" s="85" customFormat="1">
      <c r="A31" s="28">
        <v>21</v>
      </c>
      <c r="B31" s="19"/>
      <c r="C31" s="19"/>
      <c r="D31" s="162"/>
      <c r="E31" s="18"/>
      <c r="F31" s="30"/>
      <c r="G31" s="327"/>
      <c r="H31" s="23"/>
      <c r="I31" s="216"/>
      <c r="J31" s="24"/>
      <c r="K31" s="25"/>
      <c r="L31" s="31"/>
      <c r="M31" s="363" t="str">
        <f t="shared" si="0"/>
        <v/>
      </c>
      <c r="N31" s="329"/>
      <c r="O31" s="359" t="str">
        <f>IF(OR($B31="",$C31="",$D31="",$E31="",$F31=""),"",$G31/VLOOKUP($F31,Euro!$A:$C,3,FALSE))</f>
        <v/>
      </c>
      <c r="P31" s="360" t="b">
        <f t="shared" si="1"/>
        <v>0</v>
      </c>
      <c r="Q31" s="361">
        <f t="shared" si="2"/>
        <v>1</v>
      </c>
      <c r="R31" s="363" t="str">
        <f t="shared" si="3"/>
        <v/>
      </c>
      <c r="S31" s="363" t="str">
        <f t="shared" si="4"/>
        <v/>
      </c>
      <c r="T31" s="363" t="str">
        <f t="shared" si="5"/>
        <v/>
      </c>
    </row>
    <row r="32" spans="1:20" s="85" customFormat="1">
      <c r="A32" s="28">
        <v>22</v>
      </c>
      <c r="B32" s="19"/>
      <c r="C32" s="19"/>
      <c r="D32" s="162"/>
      <c r="E32" s="18"/>
      <c r="F32" s="30"/>
      <c r="G32" s="327"/>
      <c r="H32" s="23"/>
      <c r="I32" s="216"/>
      <c r="J32" s="24"/>
      <c r="K32" s="25"/>
      <c r="L32" s="31"/>
      <c r="M32" s="363" t="str">
        <f t="shared" si="0"/>
        <v/>
      </c>
      <c r="N32" s="329"/>
      <c r="O32" s="359" t="str">
        <f>IF(OR($B32="",$C32="",$D32="",$E32="",$F32=""),"",$G32/VLOOKUP($F32,Euro!$A:$C,3,FALSE))</f>
        <v/>
      </c>
      <c r="P32" s="360" t="b">
        <f t="shared" si="1"/>
        <v>0</v>
      </c>
      <c r="Q32" s="361">
        <f t="shared" si="2"/>
        <v>1</v>
      </c>
      <c r="R32" s="363" t="str">
        <f t="shared" si="3"/>
        <v/>
      </c>
      <c r="S32" s="363" t="str">
        <f t="shared" si="4"/>
        <v/>
      </c>
      <c r="T32" s="363" t="str">
        <f t="shared" si="5"/>
        <v/>
      </c>
    </row>
    <row r="33" spans="1:20" s="85" customFormat="1">
      <c r="A33" s="28">
        <v>23</v>
      </c>
      <c r="B33" s="19"/>
      <c r="C33" s="19"/>
      <c r="D33" s="162"/>
      <c r="E33" s="18"/>
      <c r="F33" s="30"/>
      <c r="G33" s="327"/>
      <c r="H33" s="23"/>
      <c r="I33" s="216"/>
      <c r="J33" s="24"/>
      <c r="K33" s="25"/>
      <c r="L33" s="31"/>
      <c r="M33" s="363" t="str">
        <f t="shared" si="0"/>
        <v/>
      </c>
      <c r="N33" s="329"/>
      <c r="O33" s="359" t="str">
        <f>IF(OR($B33="",$C33="",$D33="",$E33="",$F33=""),"",$G33/VLOOKUP($F33,Euro!$A:$C,3,FALSE))</f>
        <v/>
      </c>
      <c r="P33" s="360" t="b">
        <f t="shared" si="1"/>
        <v>0</v>
      </c>
      <c r="Q33" s="361">
        <f t="shared" si="2"/>
        <v>1</v>
      </c>
      <c r="R33" s="363" t="str">
        <f t="shared" si="3"/>
        <v/>
      </c>
      <c r="S33" s="363" t="str">
        <f t="shared" si="4"/>
        <v/>
      </c>
      <c r="T33" s="363" t="str">
        <f t="shared" si="5"/>
        <v/>
      </c>
    </row>
    <row r="34" spans="1:20" s="85" customFormat="1">
      <c r="A34" s="28">
        <v>24</v>
      </c>
      <c r="B34" s="19"/>
      <c r="C34" s="19"/>
      <c r="D34" s="162"/>
      <c r="E34" s="18"/>
      <c r="F34" s="30"/>
      <c r="G34" s="327"/>
      <c r="H34" s="23"/>
      <c r="I34" s="216"/>
      <c r="J34" s="24"/>
      <c r="K34" s="25"/>
      <c r="L34" s="31"/>
      <c r="M34" s="363" t="str">
        <f t="shared" si="0"/>
        <v/>
      </c>
      <c r="N34" s="329"/>
      <c r="O34" s="359" t="str">
        <f>IF(OR($B34="",$C34="",$D34="",$E34="",$F34=""),"",$G34/VLOOKUP($F34,Euro!$A:$C,3,FALSE))</f>
        <v/>
      </c>
      <c r="P34" s="360" t="b">
        <f t="shared" si="1"/>
        <v>0</v>
      </c>
      <c r="Q34" s="361">
        <f t="shared" si="2"/>
        <v>1</v>
      </c>
      <c r="R34" s="363" t="str">
        <f t="shared" si="3"/>
        <v/>
      </c>
      <c r="S34" s="363" t="str">
        <f t="shared" si="4"/>
        <v/>
      </c>
      <c r="T34" s="363" t="str">
        <f t="shared" si="5"/>
        <v/>
      </c>
    </row>
    <row r="35" spans="1:20" s="85" customFormat="1">
      <c r="A35" s="28">
        <v>25</v>
      </c>
      <c r="B35" s="19"/>
      <c r="C35" s="19"/>
      <c r="D35" s="162"/>
      <c r="E35" s="18"/>
      <c r="F35" s="30"/>
      <c r="G35" s="327"/>
      <c r="H35" s="23"/>
      <c r="I35" s="216"/>
      <c r="J35" s="24"/>
      <c r="K35" s="25"/>
      <c r="L35" s="31"/>
      <c r="M35" s="363" t="str">
        <f t="shared" si="0"/>
        <v/>
      </c>
      <c r="N35" s="329"/>
      <c r="O35" s="359" t="str">
        <f>IF(OR($B35="",$C35="",$D35="",$E35="",$F35=""),"",$G35/VLOOKUP($F35,Euro!$A:$C,3,FALSE))</f>
        <v/>
      </c>
      <c r="P35" s="360" t="b">
        <f t="shared" si="1"/>
        <v>0</v>
      </c>
      <c r="Q35" s="361">
        <f t="shared" si="2"/>
        <v>1</v>
      </c>
      <c r="R35" s="363" t="str">
        <f t="shared" si="3"/>
        <v/>
      </c>
      <c r="S35" s="363" t="str">
        <f t="shared" si="4"/>
        <v/>
      </c>
      <c r="T35" s="363" t="str">
        <f t="shared" si="5"/>
        <v/>
      </c>
    </row>
    <row r="36" spans="1:20" s="85" customFormat="1">
      <c r="A36" s="28">
        <v>26</v>
      </c>
      <c r="B36" s="19"/>
      <c r="C36" s="19"/>
      <c r="D36" s="162"/>
      <c r="E36" s="18"/>
      <c r="F36" s="30"/>
      <c r="G36" s="327"/>
      <c r="H36" s="23"/>
      <c r="I36" s="216"/>
      <c r="J36" s="24"/>
      <c r="K36" s="25"/>
      <c r="L36" s="31"/>
      <c r="M36" s="363" t="str">
        <f t="shared" si="0"/>
        <v/>
      </c>
      <c r="N36" s="329"/>
      <c r="O36" s="359" t="str">
        <f>IF(OR($B36="",$C36="",$D36="",$E36="",$F36=""),"",$G36/VLOOKUP($F36,Euro!$A:$C,3,FALSE))</f>
        <v/>
      </c>
      <c r="P36" s="360" t="b">
        <f t="shared" si="1"/>
        <v>0</v>
      </c>
      <c r="Q36" s="361">
        <f t="shared" si="2"/>
        <v>1</v>
      </c>
      <c r="R36" s="363" t="str">
        <f t="shared" si="3"/>
        <v/>
      </c>
      <c r="S36" s="363" t="str">
        <f t="shared" si="4"/>
        <v/>
      </c>
      <c r="T36" s="363" t="str">
        <f t="shared" si="5"/>
        <v/>
      </c>
    </row>
    <row r="37" spans="1:20" s="85" customFormat="1">
      <c r="A37" s="28">
        <v>27</v>
      </c>
      <c r="B37" s="19"/>
      <c r="C37" s="19"/>
      <c r="D37" s="162"/>
      <c r="E37" s="18"/>
      <c r="F37" s="30"/>
      <c r="G37" s="327"/>
      <c r="H37" s="23"/>
      <c r="I37" s="216"/>
      <c r="J37" s="24"/>
      <c r="K37" s="25"/>
      <c r="L37" s="31"/>
      <c r="M37" s="363" t="str">
        <f t="shared" si="0"/>
        <v/>
      </c>
      <c r="N37" s="329"/>
      <c r="O37" s="359" t="str">
        <f>IF(OR($B37="",$C37="",$D37="",$E37="",$F37=""),"",$G37/VLOOKUP($F37,Euro!$A:$C,3,FALSE))</f>
        <v/>
      </c>
      <c r="P37" s="360" t="b">
        <f t="shared" si="1"/>
        <v>0</v>
      </c>
      <c r="Q37" s="361">
        <f t="shared" si="2"/>
        <v>1</v>
      </c>
      <c r="R37" s="363" t="str">
        <f t="shared" si="3"/>
        <v/>
      </c>
      <c r="S37" s="363" t="str">
        <f t="shared" si="4"/>
        <v/>
      </c>
      <c r="T37" s="363" t="str">
        <f t="shared" si="5"/>
        <v/>
      </c>
    </row>
    <row r="38" spans="1:20" s="85" customFormat="1">
      <c r="A38" s="28">
        <v>28</v>
      </c>
      <c r="B38" s="19"/>
      <c r="C38" s="19"/>
      <c r="D38" s="162"/>
      <c r="E38" s="18"/>
      <c r="F38" s="30"/>
      <c r="G38" s="327"/>
      <c r="H38" s="23"/>
      <c r="I38" s="216"/>
      <c r="J38" s="24"/>
      <c r="K38" s="23"/>
      <c r="L38" s="31"/>
      <c r="M38" s="363" t="str">
        <f t="shared" si="0"/>
        <v/>
      </c>
      <c r="N38" s="329"/>
      <c r="O38" s="359" t="str">
        <f>IF(OR($B38="",$C38="",$D38="",$E38="",$F38=""),"",$G38/VLOOKUP($F38,Euro!$A:$C,3,FALSE))</f>
        <v/>
      </c>
      <c r="P38" s="360" t="b">
        <f t="shared" si="1"/>
        <v>0</v>
      </c>
      <c r="Q38" s="361">
        <f t="shared" si="2"/>
        <v>1</v>
      </c>
      <c r="R38" s="363" t="str">
        <f t="shared" si="3"/>
        <v/>
      </c>
      <c r="S38" s="363" t="str">
        <f t="shared" si="4"/>
        <v/>
      </c>
      <c r="T38" s="363" t="str">
        <f t="shared" si="5"/>
        <v/>
      </c>
    </row>
    <row r="39" spans="1:20" s="85" customFormat="1">
      <c r="A39" s="28">
        <v>29</v>
      </c>
      <c r="B39" s="19"/>
      <c r="C39" s="19"/>
      <c r="D39" s="162"/>
      <c r="E39" s="18"/>
      <c r="F39" s="30"/>
      <c r="G39" s="327"/>
      <c r="H39" s="23"/>
      <c r="I39" s="216"/>
      <c r="J39" s="24"/>
      <c r="K39" s="25"/>
      <c r="L39" s="31"/>
      <c r="M39" s="363" t="str">
        <f t="shared" si="0"/>
        <v/>
      </c>
      <c r="N39" s="329"/>
      <c r="O39" s="359" t="str">
        <f>IF(OR($B39="",$C39="",$D39="",$E39="",$F39=""),"",$G39/VLOOKUP($F39,Euro!$A:$C,3,FALSE))</f>
        <v/>
      </c>
      <c r="P39" s="360" t="b">
        <f t="shared" si="1"/>
        <v>0</v>
      </c>
      <c r="Q39" s="361">
        <f t="shared" si="2"/>
        <v>1</v>
      </c>
      <c r="R39" s="363" t="str">
        <f t="shared" si="3"/>
        <v/>
      </c>
      <c r="S39" s="363" t="str">
        <f t="shared" si="4"/>
        <v/>
      </c>
      <c r="T39" s="363" t="str">
        <f t="shared" si="5"/>
        <v/>
      </c>
    </row>
    <row r="40" spans="1:20" s="85" customFormat="1">
      <c r="A40" s="28">
        <v>30</v>
      </c>
      <c r="B40" s="19"/>
      <c r="C40" s="19"/>
      <c r="D40" s="162"/>
      <c r="E40" s="18"/>
      <c r="F40" s="30"/>
      <c r="G40" s="327"/>
      <c r="H40" s="23"/>
      <c r="I40" s="216"/>
      <c r="J40" s="24"/>
      <c r="K40" s="25"/>
      <c r="L40" s="31"/>
      <c r="M40" s="363" t="str">
        <f t="shared" si="0"/>
        <v/>
      </c>
      <c r="N40" s="329"/>
      <c r="O40" s="359" t="str">
        <f>IF(OR($B40="",$C40="",$D40="",$E40="",$F40=""),"",$G40/VLOOKUP($F40,Euro!$A:$C,3,FALSE))</f>
        <v/>
      </c>
      <c r="P40" s="360" t="b">
        <f t="shared" si="1"/>
        <v>0</v>
      </c>
      <c r="Q40" s="361">
        <f t="shared" si="2"/>
        <v>1</v>
      </c>
      <c r="R40" s="363" t="str">
        <f t="shared" si="3"/>
        <v/>
      </c>
      <c r="S40" s="363" t="str">
        <f t="shared" si="4"/>
        <v/>
      </c>
      <c r="T40" s="363" t="str">
        <f t="shared" si="5"/>
        <v/>
      </c>
    </row>
    <row r="41" spans="1:20" s="85" customFormat="1">
      <c r="A41" s="28">
        <v>31</v>
      </c>
      <c r="B41" s="19"/>
      <c r="C41" s="19"/>
      <c r="D41" s="162"/>
      <c r="E41" s="18"/>
      <c r="F41" s="30"/>
      <c r="G41" s="327"/>
      <c r="H41" s="23"/>
      <c r="I41" s="216"/>
      <c r="J41" s="24"/>
      <c r="K41" s="25"/>
      <c r="L41" s="31"/>
      <c r="M41" s="363" t="str">
        <f t="shared" si="0"/>
        <v/>
      </c>
      <c r="N41" s="329"/>
      <c r="O41" s="359" t="str">
        <f>IF(OR($B41="",$C41="",$D41="",$E41="",$F41=""),"",$G41/VLOOKUP($F41,Euro!$A:$C,3,FALSE))</f>
        <v/>
      </c>
      <c r="P41" s="360" t="b">
        <f t="shared" si="1"/>
        <v>0</v>
      </c>
      <c r="Q41" s="361">
        <f t="shared" si="2"/>
        <v>1</v>
      </c>
      <c r="R41" s="363" t="str">
        <f t="shared" si="3"/>
        <v/>
      </c>
      <c r="S41" s="363" t="str">
        <f t="shared" si="4"/>
        <v/>
      </c>
      <c r="T41" s="363" t="str">
        <f t="shared" si="5"/>
        <v/>
      </c>
    </row>
    <row r="42" spans="1:20" s="85" customFormat="1">
      <c r="A42" s="28">
        <v>32</v>
      </c>
      <c r="B42" s="19"/>
      <c r="C42" s="19"/>
      <c r="D42" s="162"/>
      <c r="E42" s="18"/>
      <c r="F42" s="30"/>
      <c r="G42" s="327"/>
      <c r="H42" s="23"/>
      <c r="I42" s="216"/>
      <c r="J42" s="24"/>
      <c r="K42" s="25"/>
      <c r="L42" s="31"/>
      <c r="M42" s="363" t="str">
        <f t="shared" si="0"/>
        <v/>
      </c>
      <c r="N42" s="329"/>
      <c r="O42" s="359" t="str">
        <f>IF(OR($B42="",$C42="",$D42="",$E42="",$F42=""),"",$G42/VLOOKUP($F42,Euro!$A:$C,3,FALSE))</f>
        <v/>
      </c>
      <c r="P42" s="360" t="b">
        <f t="shared" si="1"/>
        <v>0</v>
      </c>
      <c r="Q42" s="361">
        <f t="shared" ref="Q42:Q73" si="6">LEN(B42)-LEN(SUBSTITUTE(B42,",",""))+1</f>
        <v>1</v>
      </c>
      <c r="R42" s="363" t="str">
        <f t="shared" si="3"/>
        <v/>
      </c>
      <c r="S42" s="363" t="str">
        <f t="shared" si="4"/>
        <v/>
      </c>
      <c r="T42" s="363" t="str">
        <f t="shared" si="5"/>
        <v/>
      </c>
    </row>
    <row r="43" spans="1:20" s="85" customFormat="1">
      <c r="A43" s="28">
        <v>33</v>
      </c>
      <c r="B43" s="19"/>
      <c r="C43" s="19"/>
      <c r="D43" s="162"/>
      <c r="E43" s="18"/>
      <c r="F43" s="30"/>
      <c r="G43" s="327"/>
      <c r="H43" s="23"/>
      <c r="I43" s="216"/>
      <c r="J43" s="24"/>
      <c r="K43" s="25"/>
      <c r="L43" s="31"/>
      <c r="M43" s="363" t="str">
        <f t="shared" si="0"/>
        <v/>
      </c>
      <c r="N43" s="329"/>
      <c r="O43" s="359" t="str">
        <f>IF(OR($B43="",$C43="",$D43="",$E43="",$F43=""),"",$G43/VLOOKUP($F43,Euro!$A:$C,3,FALSE))</f>
        <v/>
      </c>
      <c r="P43" s="360" t="b">
        <f t="shared" si="1"/>
        <v>0</v>
      </c>
      <c r="Q43" s="361">
        <f t="shared" si="6"/>
        <v>1</v>
      </c>
      <c r="R43" s="363" t="str">
        <f t="shared" si="3"/>
        <v/>
      </c>
      <c r="S43" s="363" t="str">
        <f t="shared" si="4"/>
        <v/>
      </c>
      <c r="T43" s="363" t="str">
        <f t="shared" si="5"/>
        <v/>
      </c>
    </row>
    <row r="44" spans="1:20" s="85" customFormat="1">
      <c r="A44" s="28">
        <v>34</v>
      </c>
      <c r="B44" s="19"/>
      <c r="C44" s="19"/>
      <c r="D44" s="162"/>
      <c r="E44" s="18"/>
      <c r="F44" s="30"/>
      <c r="G44" s="327"/>
      <c r="H44" s="23"/>
      <c r="I44" s="216"/>
      <c r="J44" s="24"/>
      <c r="K44" s="25"/>
      <c r="L44" s="31"/>
      <c r="M44" s="363" t="str">
        <f t="shared" si="0"/>
        <v/>
      </c>
      <c r="N44" s="329"/>
      <c r="O44" s="359" t="str">
        <f>IF(OR($B44="",$C44="",$D44="",$E44="",$F44=""),"",$G44/VLOOKUP($F44,Euro!$A:$C,3,FALSE))</f>
        <v/>
      </c>
      <c r="P44" s="360" t="b">
        <f t="shared" si="1"/>
        <v>0</v>
      </c>
      <c r="Q44" s="361">
        <f t="shared" si="6"/>
        <v>1</v>
      </c>
      <c r="R44" s="363" t="str">
        <f t="shared" si="3"/>
        <v/>
      </c>
      <c r="S44" s="363" t="str">
        <f t="shared" si="4"/>
        <v/>
      </c>
      <c r="T44" s="363" t="str">
        <f t="shared" si="5"/>
        <v/>
      </c>
    </row>
    <row r="45" spans="1:20" s="85" customFormat="1">
      <c r="A45" s="28">
        <v>35</v>
      </c>
      <c r="B45" s="19"/>
      <c r="C45" s="19"/>
      <c r="D45" s="162"/>
      <c r="E45" s="18"/>
      <c r="F45" s="30"/>
      <c r="G45" s="327"/>
      <c r="H45" s="23"/>
      <c r="I45" s="216"/>
      <c r="J45" s="24"/>
      <c r="K45" s="25"/>
      <c r="L45" s="31"/>
      <c r="M45" s="363" t="str">
        <f t="shared" si="0"/>
        <v/>
      </c>
      <c r="N45" s="329"/>
      <c r="O45" s="359" t="str">
        <f>IF(OR($B45="",$C45="",$D45="",$E45="",$F45=""),"",$G45/VLOOKUP($F45,Euro!$A:$C,3,FALSE))</f>
        <v/>
      </c>
      <c r="P45" s="360" t="b">
        <f t="shared" si="1"/>
        <v>0</v>
      </c>
      <c r="Q45" s="361">
        <f t="shared" si="6"/>
        <v>1</v>
      </c>
      <c r="R45" s="363" t="str">
        <f t="shared" si="3"/>
        <v/>
      </c>
      <c r="S45" s="363" t="str">
        <f t="shared" si="4"/>
        <v/>
      </c>
      <c r="T45" s="363" t="str">
        <f t="shared" si="5"/>
        <v/>
      </c>
    </row>
    <row r="46" spans="1:20" s="85" customFormat="1">
      <c r="A46" s="28">
        <v>36</v>
      </c>
      <c r="B46" s="19"/>
      <c r="C46" s="19"/>
      <c r="D46" s="162"/>
      <c r="E46" s="18"/>
      <c r="F46" s="30"/>
      <c r="G46" s="327"/>
      <c r="H46" s="23"/>
      <c r="I46" s="216"/>
      <c r="J46" s="24"/>
      <c r="K46" s="25"/>
      <c r="L46" s="31"/>
      <c r="M46" s="363" t="str">
        <f t="shared" si="0"/>
        <v/>
      </c>
      <c r="N46" s="329"/>
      <c r="O46" s="359" t="str">
        <f>IF(OR($B46="",$C46="",$D46="",$E46="",$F46=""),"",$G46/VLOOKUP($F46,Euro!$A:$C,3,FALSE))</f>
        <v/>
      </c>
      <c r="P46" s="360" t="b">
        <f t="shared" si="1"/>
        <v>0</v>
      </c>
      <c r="Q46" s="361">
        <f t="shared" si="6"/>
        <v>1</v>
      </c>
      <c r="R46" s="363" t="str">
        <f t="shared" si="3"/>
        <v/>
      </c>
      <c r="S46" s="363" t="str">
        <f t="shared" si="4"/>
        <v/>
      </c>
      <c r="T46" s="363" t="str">
        <f t="shared" si="5"/>
        <v/>
      </c>
    </row>
    <row r="47" spans="1:20" s="85" customFormat="1">
      <c r="A47" s="28">
        <v>37</v>
      </c>
      <c r="B47" s="19"/>
      <c r="C47" s="19"/>
      <c r="D47" s="162"/>
      <c r="E47" s="18"/>
      <c r="F47" s="30"/>
      <c r="G47" s="327"/>
      <c r="H47" s="23"/>
      <c r="I47" s="216"/>
      <c r="J47" s="24"/>
      <c r="K47" s="25"/>
      <c r="L47" s="31"/>
      <c r="M47" s="363" t="str">
        <f t="shared" si="0"/>
        <v/>
      </c>
      <c r="N47" s="329"/>
      <c r="O47" s="359" t="str">
        <f>IF(OR($B47="",$C47="",$D47="",$E47="",$F47=""),"",$G47/VLOOKUP($F47,Euro!$A:$C,3,FALSE))</f>
        <v/>
      </c>
      <c r="P47" s="360" t="b">
        <f t="shared" si="1"/>
        <v>0</v>
      </c>
      <c r="Q47" s="361">
        <f t="shared" si="6"/>
        <v>1</v>
      </c>
      <c r="R47" s="363" t="str">
        <f t="shared" si="3"/>
        <v/>
      </c>
      <c r="S47" s="363" t="str">
        <f t="shared" si="4"/>
        <v/>
      </c>
      <c r="T47" s="363" t="str">
        <f t="shared" si="5"/>
        <v/>
      </c>
    </row>
    <row r="48" spans="1:20" s="85" customFormat="1">
      <c r="A48" s="28">
        <v>38</v>
      </c>
      <c r="B48" s="19"/>
      <c r="C48" s="19"/>
      <c r="D48" s="162"/>
      <c r="E48" s="18"/>
      <c r="F48" s="30"/>
      <c r="G48" s="327"/>
      <c r="H48" s="23"/>
      <c r="I48" s="216"/>
      <c r="J48" s="24"/>
      <c r="K48" s="25"/>
      <c r="L48" s="31"/>
      <c r="M48" s="363" t="str">
        <f t="shared" si="0"/>
        <v/>
      </c>
      <c r="N48" s="329"/>
      <c r="O48" s="359" t="str">
        <f>IF(OR($B48="",$C48="",$D48="",$E48="",$F48=""),"",$G48/VLOOKUP($F48,Euro!$A:$C,3,FALSE))</f>
        <v/>
      </c>
      <c r="P48" s="360" t="b">
        <f t="shared" si="1"/>
        <v>0</v>
      </c>
      <c r="Q48" s="361">
        <f t="shared" si="6"/>
        <v>1</v>
      </c>
      <c r="R48" s="363" t="str">
        <f t="shared" si="3"/>
        <v/>
      </c>
      <c r="S48" s="363" t="str">
        <f t="shared" si="4"/>
        <v/>
      </c>
      <c r="T48" s="363" t="str">
        <f t="shared" si="5"/>
        <v/>
      </c>
    </row>
    <row r="49" spans="1:20" s="85" customFormat="1">
      <c r="A49" s="28">
        <v>39</v>
      </c>
      <c r="B49" s="19"/>
      <c r="C49" s="19"/>
      <c r="D49" s="162"/>
      <c r="E49" s="18"/>
      <c r="F49" s="30"/>
      <c r="G49" s="327"/>
      <c r="H49" s="23"/>
      <c r="I49" s="216"/>
      <c r="J49" s="24"/>
      <c r="K49" s="25"/>
      <c r="L49" s="31"/>
      <c r="M49" s="363" t="str">
        <f t="shared" si="0"/>
        <v/>
      </c>
      <c r="N49" s="329"/>
      <c r="O49" s="359" t="str">
        <f>IF(OR($B49="",$C49="",$D49="",$E49="",$F49=""),"",$G49/VLOOKUP($F49,Euro!$A:$C,3,FALSE))</f>
        <v/>
      </c>
      <c r="P49" s="360" t="b">
        <f t="shared" si="1"/>
        <v>0</v>
      </c>
      <c r="Q49" s="361">
        <f t="shared" si="6"/>
        <v>1</v>
      </c>
      <c r="R49" s="363" t="str">
        <f t="shared" si="3"/>
        <v/>
      </c>
      <c r="S49" s="363" t="str">
        <f t="shared" si="4"/>
        <v/>
      </c>
      <c r="T49" s="363" t="str">
        <f t="shared" si="5"/>
        <v/>
      </c>
    </row>
    <row r="50" spans="1:20" s="85" customFormat="1">
      <c r="A50" s="28">
        <v>40</v>
      </c>
      <c r="B50" s="19"/>
      <c r="C50" s="19"/>
      <c r="D50" s="162"/>
      <c r="E50" s="18"/>
      <c r="F50" s="30"/>
      <c r="G50" s="327"/>
      <c r="H50" s="23"/>
      <c r="I50" s="216"/>
      <c r="J50" s="24"/>
      <c r="K50" s="25"/>
      <c r="L50" s="31"/>
      <c r="M50" s="363" t="str">
        <f t="shared" si="0"/>
        <v/>
      </c>
      <c r="N50" s="329"/>
      <c r="O50" s="359" t="str">
        <f>IF(OR($B50="",$C50="",$D50="",$E50="",$F50=""),"",$G50/VLOOKUP($F50,Euro!$A:$C,3,FALSE))</f>
        <v/>
      </c>
      <c r="P50" s="360" t="b">
        <f t="shared" si="1"/>
        <v>0</v>
      </c>
      <c r="Q50" s="361">
        <f t="shared" si="6"/>
        <v>1</v>
      </c>
      <c r="R50" s="363" t="str">
        <f t="shared" si="3"/>
        <v/>
      </c>
      <c r="S50" s="363" t="str">
        <f t="shared" si="4"/>
        <v/>
      </c>
      <c r="T50" s="363" t="str">
        <f t="shared" si="5"/>
        <v/>
      </c>
    </row>
    <row r="51" spans="1:20" s="85" customFormat="1">
      <c r="A51" s="28">
        <v>41</v>
      </c>
      <c r="B51" s="19"/>
      <c r="C51" s="19"/>
      <c r="D51" s="162"/>
      <c r="E51" s="18"/>
      <c r="F51" s="30"/>
      <c r="G51" s="327"/>
      <c r="H51" s="23"/>
      <c r="I51" s="216"/>
      <c r="J51" s="24"/>
      <c r="K51" s="25"/>
      <c r="L51" s="31"/>
      <c r="M51" s="363" t="str">
        <f t="shared" si="0"/>
        <v/>
      </c>
      <c r="N51" s="329"/>
      <c r="O51" s="359" t="str">
        <f>IF(OR($B51="",$C51="",$D51="",$E51="",$F51=""),"",$G51/VLOOKUP($F51,Euro!$A:$C,3,FALSE))</f>
        <v/>
      </c>
      <c r="P51" s="360" t="b">
        <f t="shared" si="1"/>
        <v>0</v>
      </c>
      <c r="Q51" s="361">
        <f t="shared" si="6"/>
        <v>1</v>
      </c>
      <c r="R51" s="363" t="str">
        <f t="shared" si="3"/>
        <v/>
      </c>
      <c r="S51" s="363" t="str">
        <f t="shared" si="4"/>
        <v/>
      </c>
      <c r="T51" s="363" t="str">
        <f t="shared" si="5"/>
        <v/>
      </c>
    </row>
    <row r="52" spans="1:20" s="85" customFormat="1">
      <c r="A52" s="28">
        <v>42</v>
      </c>
      <c r="B52" s="19"/>
      <c r="C52" s="19"/>
      <c r="D52" s="162"/>
      <c r="E52" s="18"/>
      <c r="F52" s="30"/>
      <c r="G52" s="327"/>
      <c r="H52" s="23"/>
      <c r="I52" s="216"/>
      <c r="J52" s="24"/>
      <c r="K52" s="25"/>
      <c r="L52" s="31"/>
      <c r="M52" s="363" t="str">
        <f t="shared" si="0"/>
        <v/>
      </c>
      <c r="N52" s="329"/>
      <c r="O52" s="359" t="str">
        <f>IF(OR($B52="",$C52="",$D52="",$E52="",$F52=""),"",$G52/VLOOKUP($F52,Euro!$A:$C,3,FALSE))</f>
        <v/>
      </c>
      <c r="P52" s="360" t="b">
        <f t="shared" si="1"/>
        <v>0</v>
      </c>
      <c r="Q52" s="361">
        <f t="shared" si="6"/>
        <v>1</v>
      </c>
      <c r="R52" s="363" t="str">
        <f t="shared" si="3"/>
        <v/>
      </c>
      <c r="S52" s="363" t="str">
        <f t="shared" si="4"/>
        <v/>
      </c>
      <c r="T52" s="363" t="str">
        <f t="shared" si="5"/>
        <v/>
      </c>
    </row>
    <row r="53" spans="1:20" s="85" customFormat="1">
      <c r="A53" s="28">
        <v>43</v>
      </c>
      <c r="B53" s="19"/>
      <c r="C53" s="19"/>
      <c r="D53" s="162"/>
      <c r="E53" s="18"/>
      <c r="F53" s="30"/>
      <c r="G53" s="327"/>
      <c r="H53" s="23"/>
      <c r="I53" s="216"/>
      <c r="J53" s="24"/>
      <c r="K53" s="25"/>
      <c r="L53" s="31"/>
      <c r="M53" s="363" t="str">
        <f t="shared" si="0"/>
        <v/>
      </c>
      <c r="N53" s="329"/>
      <c r="O53" s="359" t="str">
        <f>IF(OR($B53="",$C53="",$D53="",$E53="",$F53=""),"",$G53/VLOOKUP($F53,Euro!$A:$C,3,FALSE))</f>
        <v/>
      </c>
      <c r="P53" s="360" t="b">
        <f t="shared" si="1"/>
        <v>0</v>
      </c>
      <c r="Q53" s="361">
        <f t="shared" si="6"/>
        <v>1</v>
      </c>
      <c r="R53" s="363" t="str">
        <f t="shared" si="3"/>
        <v/>
      </c>
      <c r="S53" s="363" t="str">
        <f t="shared" si="4"/>
        <v/>
      </c>
      <c r="T53" s="363" t="str">
        <f t="shared" si="5"/>
        <v/>
      </c>
    </row>
    <row r="54" spans="1:20" s="85" customFormat="1">
      <c r="A54" s="28">
        <v>44</v>
      </c>
      <c r="B54" s="19"/>
      <c r="C54" s="19"/>
      <c r="D54" s="162"/>
      <c r="E54" s="18"/>
      <c r="F54" s="30"/>
      <c r="G54" s="327"/>
      <c r="H54" s="23"/>
      <c r="I54" s="216"/>
      <c r="J54" s="24"/>
      <c r="K54" s="25"/>
      <c r="L54" s="31"/>
      <c r="M54" s="363" t="str">
        <f t="shared" si="0"/>
        <v/>
      </c>
      <c r="N54" s="329"/>
      <c r="O54" s="359" t="str">
        <f>IF(OR($B54="",$C54="",$D54="",$E54="",$F54=""),"",$G54/VLOOKUP($F54,Euro!$A:$C,3,FALSE))</f>
        <v/>
      </c>
      <c r="P54" s="360" t="b">
        <f t="shared" si="1"/>
        <v>0</v>
      </c>
      <c r="Q54" s="361">
        <f t="shared" si="6"/>
        <v>1</v>
      </c>
      <c r="R54" s="363" t="str">
        <f t="shared" si="3"/>
        <v/>
      </c>
      <c r="S54" s="363" t="str">
        <f t="shared" si="4"/>
        <v/>
      </c>
      <c r="T54" s="363" t="str">
        <f t="shared" si="5"/>
        <v/>
      </c>
    </row>
    <row r="55" spans="1:20" s="85" customFormat="1">
      <c r="A55" s="28">
        <v>45</v>
      </c>
      <c r="B55" s="19"/>
      <c r="C55" s="19"/>
      <c r="D55" s="162"/>
      <c r="E55" s="18"/>
      <c r="F55" s="30"/>
      <c r="G55" s="327"/>
      <c r="H55" s="23"/>
      <c r="I55" s="216"/>
      <c r="J55" s="24"/>
      <c r="K55" s="25"/>
      <c r="L55" s="31"/>
      <c r="M55" s="363" t="str">
        <f t="shared" si="0"/>
        <v/>
      </c>
      <c r="N55" s="329"/>
      <c r="O55" s="359" t="str">
        <f>IF(OR($B55="",$C55="",$D55="",$E55="",$F55=""),"",$G55/VLOOKUP($F55,Euro!$A:$C,3,FALSE))</f>
        <v/>
      </c>
      <c r="P55" s="360" t="b">
        <f t="shared" si="1"/>
        <v>0</v>
      </c>
      <c r="Q55" s="361">
        <f t="shared" si="6"/>
        <v>1</v>
      </c>
      <c r="R55" s="363" t="str">
        <f t="shared" si="3"/>
        <v/>
      </c>
      <c r="S55" s="363" t="str">
        <f t="shared" si="4"/>
        <v/>
      </c>
      <c r="T55" s="363" t="str">
        <f t="shared" si="5"/>
        <v/>
      </c>
    </row>
    <row r="56" spans="1:20">
      <c r="A56" s="28">
        <v>46</v>
      </c>
      <c r="B56" s="17"/>
      <c r="C56" s="17"/>
      <c r="D56" s="162"/>
      <c r="E56" s="18"/>
      <c r="F56" s="30"/>
      <c r="G56" s="327"/>
      <c r="H56" s="23"/>
      <c r="I56" s="216"/>
      <c r="J56" s="24"/>
      <c r="K56" s="25"/>
      <c r="L56" s="31"/>
      <c r="M56" s="363" t="str">
        <f t="shared" si="0"/>
        <v/>
      </c>
      <c r="N56" s="329"/>
      <c r="O56" s="359" t="str">
        <f>IF(OR($B56="",$C56="",$D56="",$E56="",$F56=""),"",$G56/VLOOKUP($F56,Euro!$A:$C,3,FALSE))</f>
        <v/>
      </c>
      <c r="P56" s="360" t="b">
        <f t="shared" si="1"/>
        <v>0</v>
      </c>
      <c r="Q56" s="361">
        <f t="shared" si="6"/>
        <v>1</v>
      </c>
      <c r="R56" s="363" t="str">
        <f t="shared" si="3"/>
        <v/>
      </c>
      <c r="S56" s="363" t="str">
        <f t="shared" si="4"/>
        <v/>
      </c>
      <c r="T56" s="363" t="str">
        <f t="shared" si="5"/>
        <v/>
      </c>
    </row>
    <row r="57" spans="1:20">
      <c r="A57" s="28">
        <v>47</v>
      </c>
      <c r="B57" s="17"/>
      <c r="C57" s="17"/>
      <c r="D57" s="162"/>
      <c r="E57" s="18"/>
      <c r="F57" s="30"/>
      <c r="G57" s="327"/>
      <c r="H57" s="23"/>
      <c r="I57" s="216"/>
      <c r="J57" s="24"/>
      <c r="K57" s="25"/>
      <c r="L57" s="31"/>
      <c r="M57" s="363" t="str">
        <f t="shared" si="0"/>
        <v/>
      </c>
      <c r="N57" s="329"/>
      <c r="O57" s="359" t="str">
        <f>IF(OR($B57="",$C57="",$D57="",$E57="",$F57=""),"",$G57/VLOOKUP($F57,Euro!$A:$C,3,FALSE))</f>
        <v/>
      </c>
      <c r="P57" s="360" t="b">
        <f t="shared" si="1"/>
        <v>0</v>
      </c>
      <c r="Q57" s="361">
        <f t="shared" si="6"/>
        <v>1</v>
      </c>
      <c r="R57" s="363" t="str">
        <f t="shared" si="3"/>
        <v/>
      </c>
      <c r="S57" s="363" t="str">
        <f t="shared" si="4"/>
        <v/>
      </c>
      <c r="T57" s="363" t="str">
        <f t="shared" si="5"/>
        <v/>
      </c>
    </row>
    <row r="58" spans="1:20">
      <c r="A58" s="28">
        <v>48</v>
      </c>
      <c r="B58" s="17"/>
      <c r="C58" s="17"/>
      <c r="D58" s="162"/>
      <c r="E58" s="18"/>
      <c r="F58" s="30"/>
      <c r="G58" s="327"/>
      <c r="H58" s="23"/>
      <c r="I58" s="216"/>
      <c r="J58" s="24"/>
      <c r="K58" s="25"/>
      <c r="L58" s="31"/>
      <c r="M58" s="363" t="str">
        <f t="shared" si="0"/>
        <v/>
      </c>
      <c r="N58" s="329"/>
      <c r="O58" s="359" t="str">
        <f>IF(OR($B58="",$C58="",$D58="",$E58="",$F58=""),"",$G58/VLOOKUP($F58,Euro!$A:$C,3,FALSE))</f>
        <v/>
      </c>
      <c r="P58" s="360" t="b">
        <f t="shared" si="1"/>
        <v>0</v>
      </c>
      <c r="Q58" s="361">
        <f t="shared" si="6"/>
        <v>1</v>
      </c>
      <c r="R58" s="363" t="str">
        <f t="shared" si="3"/>
        <v/>
      </c>
      <c r="S58" s="363" t="str">
        <f t="shared" si="4"/>
        <v/>
      </c>
      <c r="T58" s="363" t="str">
        <f t="shared" si="5"/>
        <v/>
      </c>
    </row>
    <row r="59" spans="1:20">
      <c r="A59" s="28">
        <v>49</v>
      </c>
      <c r="B59" s="17"/>
      <c r="C59" s="17"/>
      <c r="D59" s="162"/>
      <c r="E59" s="18"/>
      <c r="F59" s="30"/>
      <c r="G59" s="327"/>
      <c r="H59" s="23"/>
      <c r="I59" s="216"/>
      <c r="J59" s="24"/>
      <c r="K59" s="25"/>
      <c r="L59" s="31"/>
      <c r="M59" s="363" t="str">
        <f t="shared" si="0"/>
        <v/>
      </c>
      <c r="N59" s="329"/>
      <c r="O59" s="359" t="str">
        <f>IF(OR($B59="",$C59="",$D59="",$E59="",$F59=""),"",$G59/VLOOKUP($F59,Euro!$A:$C,3,FALSE))</f>
        <v/>
      </c>
      <c r="P59" s="360" t="b">
        <f t="shared" si="1"/>
        <v>0</v>
      </c>
      <c r="Q59" s="361">
        <f t="shared" si="6"/>
        <v>1</v>
      </c>
      <c r="R59" s="363" t="str">
        <f t="shared" si="3"/>
        <v/>
      </c>
      <c r="S59" s="363" t="str">
        <f t="shared" si="4"/>
        <v/>
      </c>
      <c r="T59" s="363" t="str">
        <f t="shared" si="5"/>
        <v/>
      </c>
    </row>
    <row r="60" spans="1:20">
      <c r="A60" s="28">
        <v>50</v>
      </c>
      <c r="B60" s="17"/>
      <c r="C60" s="17"/>
      <c r="D60" s="162"/>
      <c r="E60" s="18"/>
      <c r="F60" s="30"/>
      <c r="G60" s="327"/>
      <c r="H60" s="23"/>
      <c r="I60" s="216"/>
      <c r="J60" s="24"/>
      <c r="K60" s="25"/>
      <c r="L60" s="31"/>
      <c r="M60" s="363" t="str">
        <f t="shared" si="0"/>
        <v/>
      </c>
      <c r="N60" s="329"/>
      <c r="O60" s="359" t="str">
        <f>IF(OR($B60="",$C60="",$D60="",$E60="",$F60=""),"",$G60/VLOOKUP($F60,Euro!$A:$C,3,FALSE))</f>
        <v/>
      </c>
      <c r="P60" s="360" t="b">
        <f t="shared" si="1"/>
        <v>0</v>
      </c>
      <c r="Q60" s="361">
        <f t="shared" si="6"/>
        <v>1</v>
      </c>
      <c r="R60" s="363" t="str">
        <f t="shared" si="3"/>
        <v/>
      </c>
      <c r="S60" s="363" t="str">
        <f t="shared" si="4"/>
        <v/>
      </c>
      <c r="T60" s="363" t="str">
        <f t="shared" si="5"/>
        <v/>
      </c>
    </row>
    <row r="61" spans="1:20">
      <c r="A61" s="28">
        <v>51</v>
      </c>
      <c r="B61" s="17"/>
      <c r="C61" s="17"/>
      <c r="D61" s="162"/>
      <c r="E61" s="18"/>
      <c r="F61" s="30"/>
      <c r="G61" s="327"/>
      <c r="H61" s="23"/>
      <c r="I61" s="216"/>
      <c r="J61" s="24"/>
      <c r="K61" s="25"/>
      <c r="L61" s="31"/>
      <c r="M61" s="363" t="str">
        <f t="shared" si="0"/>
        <v/>
      </c>
      <c r="N61" s="329"/>
      <c r="O61" s="359" t="str">
        <f>IF(OR($B61="",$C61="",$D61="",$E61="",$F61=""),"",$G61/VLOOKUP($F61,Euro!$A:$C,3,FALSE))</f>
        <v/>
      </c>
      <c r="P61" s="360" t="b">
        <f t="shared" si="1"/>
        <v>0</v>
      </c>
      <c r="Q61" s="361">
        <f t="shared" si="6"/>
        <v>1</v>
      </c>
      <c r="R61" s="363" t="str">
        <f t="shared" si="3"/>
        <v/>
      </c>
      <c r="S61" s="363" t="str">
        <f t="shared" si="4"/>
        <v/>
      </c>
      <c r="T61" s="363" t="str">
        <f t="shared" si="5"/>
        <v/>
      </c>
    </row>
    <row r="62" spans="1:20">
      <c r="A62" s="28">
        <v>52</v>
      </c>
      <c r="B62" s="17"/>
      <c r="C62" s="17"/>
      <c r="D62" s="162"/>
      <c r="E62" s="18"/>
      <c r="F62" s="30"/>
      <c r="G62" s="327"/>
      <c r="H62" s="23"/>
      <c r="I62" s="216"/>
      <c r="J62" s="24"/>
      <c r="K62" s="25"/>
      <c r="L62" s="31"/>
      <c r="M62" s="363" t="str">
        <f t="shared" si="0"/>
        <v/>
      </c>
      <c r="N62" s="329"/>
      <c r="O62" s="359" t="str">
        <f>IF(OR($B62="",$C62="",$D62="",$E62="",$F62=""),"",$G62/VLOOKUP($F62,Euro!$A:$C,3,FALSE))</f>
        <v/>
      </c>
      <c r="P62" s="360" t="b">
        <f t="shared" si="1"/>
        <v>0</v>
      </c>
      <c r="Q62" s="361">
        <f t="shared" si="6"/>
        <v>1</v>
      </c>
      <c r="R62" s="363" t="str">
        <f t="shared" si="3"/>
        <v/>
      </c>
      <c r="S62" s="363" t="str">
        <f t="shared" si="4"/>
        <v/>
      </c>
      <c r="T62" s="363" t="str">
        <f t="shared" si="5"/>
        <v/>
      </c>
    </row>
    <row r="63" spans="1:20">
      <c r="A63" s="28">
        <v>53</v>
      </c>
      <c r="B63" s="17"/>
      <c r="C63" s="17"/>
      <c r="D63" s="162"/>
      <c r="E63" s="18"/>
      <c r="F63" s="30"/>
      <c r="G63" s="327"/>
      <c r="H63" s="23"/>
      <c r="I63" s="216"/>
      <c r="J63" s="24"/>
      <c r="K63" s="25"/>
      <c r="L63" s="31"/>
      <c r="M63" s="363" t="str">
        <f t="shared" si="0"/>
        <v/>
      </c>
      <c r="N63" s="329"/>
      <c r="O63" s="359" t="str">
        <f>IF(OR($B63="",$C63="",$D63="",$E63="",$F63=""),"",$G63/VLOOKUP($F63,Euro!$A:$C,3,FALSE))</f>
        <v/>
      </c>
      <c r="P63" s="360" t="b">
        <f t="shared" si="1"/>
        <v>0</v>
      </c>
      <c r="Q63" s="361">
        <f t="shared" si="6"/>
        <v>1</v>
      </c>
      <c r="R63" s="363" t="str">
        <f t="shared" si="3"/>
        <v/>
      </c>
      <c r="S63" s="363" t="str">
        <f t="shared" si="4"/>
        <v/>
      </c>
      <c r="T63" s="363" t="str">
        <f t="shared" si="5"/>
        <v/>
      </c>
    </row>
    <row r="64" spans="1:20">
      <c r="A64" s="28">
        <v>54</v>
      </c>
      <c r="B64" s="17"/>
      <c r="C64" s="17"/>
      <c r="D64" s="162"/>
      <c r="E64" s="18"/>
      <c r="F64" s="30"/>
      <c r="G64" s="327"/>
      <c r="H64" s="23"/>
      <c r="I64" s="216"/>
      <c r="J64" s="24"/>
      <c r="K64" s="25"/>
      <c r="L64" s="31"/>
      <c r="M64" s="363" t="str">
        <f t="shared" si="0"/>
        <v/>
      </c>
      <c r="N64" s="329"/>
      <c r="O64" s="359" t="str">
        <f>IF(OR($B64="",$C64="",$D64="",$E64="",$F64=""),"",$G64/VLOOKUP($F64,Euro!$A:$C,3,FALSE))</f>
        <v/>
      </c>
      <c r="P64" s="360" t="b">
        <f t="shared" si="1"/>
        <v>0</v>
      </c>
      <c r="Q64" s="361">
        <f t="shared" si="6"/>
        <v>1</v>
      </c>
      <c r="R64" s="363" t="str">
        <f t="shared" si="3"/>
        <v/>
      </c>
      <c r="S64" s="363" t="str">
        <f t="shared" si="4"/>
        <v/>
      </c>
      <c r="T64" s="363" t="str">
        <f t="shared" si="5"/>
        <v/>
      </c>
    </row>
    <row r="65" spans="1:20">
      <c r="A65" s="28">
        <v>55</v>
      </c>
      <c r="B65" s="17"/>
      <c r="C65" s="17"/>
      <c r="D65" s="162"/>
      <c r="E65" s="18"/>
      <c r="F65" s="30"/>
      <c r="G65" s="327"/>
      <c r="H65" s="23"/>
      <c r="I65" s="216"/>
      <c r="J65" s="24"/>
      <c r="K65" s="25"/>
      <c r="L65" s="31"/>
      <c r="M65" s="363" t="str">
        <f t="shared" si="0"/>
        <v/>
      </c>
      <c r="N65" s="329"/>
      <c r="O65" s="359" t="str">
        <f>IF(OR($B65="",$C65="",$D65="",$E65="",$F65=""),"",$G65/VLOOKUP($F65,Euro!$A:$C,3,FALSE))</f>
        <v/>
      </c>
      <c r="P65" s="360" t="b">
        <f t="shared" si="1"/>
        <v>0</v>
      </c>
      <c r="Q65" s="361">
        <f t="shared" si="6"/>
        <v>1</v>
      </c>
      <c r="R65" s="363" t="str">
        <f t="shared" si="3"/>
        <v/>
      </c>
      <c r="S65" s="363" t="str">
        <f t="shared" si="4"/>
        <v/>
      </c>
      <c r="T65" s="363" t="str">
        <f t="shared" si="5"/>
        <v/>
      </c>
    </row>
    <row r="66" spans="1:20">
      <c r="A66" s="28">
        <v>56</v>
      </c>
      <c r="B66" s="17"/>
      <c r="C66" s="17"/>
      <c r="D66" s="162"/>
      <c r="E66" s="18"/>
      <c r="F66" s="30"/>
      <c r="G66" s="327"/>
      <c r="H66" s="23"/>
      <c r="I66" s="216"/>
      <c r="J66" s="24"/>
      <c r="K66" s="25"/>
      <c r="L66" s="31"/>
      <c r="M66" s="363" t="str">
        <f t="shared" si="0"/>
        <v/>
      </c>
      <c r="N66" s="329"/>
      <c r="O66" s="359" t="str">
        <f>IF(OR($B66="",$C66="",$D66="",$E66="",$F66=""),"",$G66/VLOOKUP($F66,Euro!$A:$C,3,FALSE))</f>
        <v/>
      </c>
      <c r="P66" s="360" t="b">
        <f t="shared" si="1"/>
        <v>0</v>
      </c>
      <c r="Q66" s="361">
        <f t="shared" si="6"/>
        <v>1</v>
      </c>
      <c r="R66" s="363" t="str">
        <f t="shared" si="3"/>
        <v/>
      </c>
      <c r="S66" s="363" t="str">
        <f t="shared" si="4"/>
        <v/>
      </c>
      <c r="T66" s="363" t="str">
        <f t="shared" si="5"/>
        <v/>
      </c>
    </row>
    <row r="67" spans="1:20">
      <c r="A67" s="28">
        <v>57</v>
      </c>
      <c r="B67" s="17"/>
      <c r="C67" s="17"/>
      <c r="D67" s="162"/>
      <c r="E67" s="18"/>
      <c r="F67" s="30"/>
      <c r="G67" s="327"/>
      <c r="H67" s="23"/>
      <c r="I67" s="216"/>
      <c r="J67" s="24"/>
      <c r="K67" s="25"/>
      <c r="L67" s="31"/>
      <c r="M67" s="363" t="str">
        <f t="shared" si="0"/>
        <v/>
      </c>
      <c r="N67" s="329"/>
      <c r="O67" s="359" t="str">
        <f>IF(OR($B67="",$C67="",$D67="",$E67="",$F67=""),"",$G67/VLOOKUP($F67,Euro!$A:$C,3,FALSE))</f>
        <v/>
      </c>
      <c r="P67" s="360" t="b">
        <f t="shared" si="1"/>
        <v>0</v>
      </c>
      <c r="Q67" s="361">
        <f t="shared" si="6"/>
        <v>1</v>
      </c>
      <c r="R67" s="363" t="str">
        <f t="shared" si="3"/>
        <v/>
      </c>
      <c r="S67" s="363" t="str">
        <f t="shared" si="4"/>
        <v/>
      </c>
      <c r="T67" s="363" t="str">
        <f t="shared" si="5"/>
        <v/>
      </c>
    </row>
    <row r="68" spans="1:20">
      <c r="A68" s="28">
        <v>58</v>
      </c>
      <c r="B68" s="17"/>
      <c r="C68" s="17"/>
      <c r="D68" s="162"/>
      <c r="E68" s="18"/>
      <c r="F68" s="30"/>
      <c r="G68" s="327"/>
      <c r="H68" s="23"/>
      <c r="I68" s="216"/>
      <c r="J68" s="24"/>
      <c r="K68" s="25"/>
      <c r="L68" s="31"/>
      <c r="M68" s="363" t="str">
        <f t="shared" si="0"/>
        <v/>
      </c>
      <c r="N68" s="329"/>
      <c r="O68" s="359" t="str">
        <f>IF(OR($B68="",$C68="",$D68="",$E68="",$F68=""),"",$G68/VLOOKUP($F68,Euro!$A:$C,3,FALSE))</f>
        <v/>
      </c>
      <c r="P68" s="360" t="b">
        <f t="shared" si="1"/>
        <v>0</v>
      </c>
      <c r="Q68" s="361">
        <f t="shared" si="6"/>
        <v>1</v>
      </c>
      <c r="R68" s="363" t="str">
        <f t="shared" si="3"/>
        <v/>
      </c>
      <c r="S68" s="363" t="str">
        <f t="shared" si="4"/>
        <v/>
      </c>
      <c r="T68" s="363" t="str">
        <f t="shared" si="5"/>
        <v/>
      </c>
    </row>
    <row r="69" spans="1:20">
      <c r="A69" s="28">
        <v>59</v>
      </c>
      <c r="B69" s="17"/>
      <c r="C69" s="17"/>
      <c r="D69" s="162"/>
      <c r="E69" s="18"/>
      <c r="F69" s="30"/>
      <c r="G69" s="327"/>
      <c r="H69" s="23"/>
      <c r="I69" s="216"/>
      <c r="J69" s="24"/>
      <c r="K69" s="25"/>
      <c r="L69" s="31"/>
      <c r="M69" s="363" t="str">
        <f t="shared" si="0"/>
        <v/>
      </c>
      <c r="N69" s="329"/>
      <c r="O69" s="359" t="str">
        <f>IF(OR($B69="",$C69="",$D69="",$E69="",$F69=""),"",$G69/VLOOKUP($F69,Euro!$A:$C,3,FALSE))</f>
        <v/>
      </c>
      <c r="P69" s="360" t="b">
        <f t="shared" si="1"/>
        <v>0</v>
      </c>
      <c r="Q69" s="361">
        <f t="shared" si="6"/>
        <v>1</v>
      </c>
      <c r="R69" s="363" t="str">
        <f t="shared" si="3"/>
        <v/>
      </c>
      <c r="S69" s="363" t="str">
        <f t="shared" si="4"/>
        <v/>
      </c>
      <c r="T69" s="363" t="str">
        <f t="shared" si="5"/>
        <v/>
      </c>
    </row>
    <row r="70" spans="1:20">
      <c r="A70" s="28">
        <v>60</v>
      </c>
      <c r="B70" s="17"/>
      <c r="C70" s="17"/>
      <c r="D70" s="162"/>
      <c r="E70" s="18"/>
      <c r="F70" s="30"/>
      <c r="G70" s="327"/>
      <c r="H70" s="23"/>
      <c r="I70" s="216"/>
      <c r="J70" s="24"/>
      <c r="K70" s="25"/>
      <c r="L70" s="31"/>
      <c r="M70" s="363" t="str">
        <f t="shared" si="0"/>
        <v/>
      </c>
      <c r="N70" s="329"/>
      <c r="O70" s="359" t="str">
        <f>IF(OR($B70="",$C70="",$D70="",$E70="",$F70=""),"",$G70/VLOOKUP($F70,Euro!$A:$C,3,FALSE))</f>
        <v/>
      </c>
      <c r="P70" s="360" t="b">
        <f t="shared" si="1"/>
        <v>0</v>
      </c>
      <c r="Q70" s="361">
        <f t="shared" si="6"/>
        <v>1</v>
      </c>
      <c r="R70" s="363" t="str">
        <f t="shared" si="3"/>
        <v/>
      </c>
      <c r="S70" s="363" t="str">
        <f t="shared" si="4"/>
        <v/>
      </c>
      <c r="T70" s="363" t="str">
        <f t="shared" si="5"/>
        <v/>
      </c>
    </row>
    <row r="71" spans="1:20">
      <c r="A71" s="28">
        <v>61</v>
      </c>
      <c r="B71" s="17"/>
      <c r="C71" s="17"/>
      <c r="D71" s="162"/>
      <c r="E71" s="18"/>
      <c r="F71" s="30"/>
      <c r="G71" s="327"/>
      <c r="H71" s="23"/>
      <c r="I71" s="216"/>
      <c r="J71" s="24"/>
      <c r="K71" s="25"/>
      <c r="L71" s="31"/>
      <c r="M71" s="363" t="str">
        <f t="shared" si="0"/>
        <v/>
      </c>
      <c r="N71" s="329"/>
      <c r="O71" s="359" t="str">
        <f>IF(OR($B71="",$C71="",$D71="",$E71="",$F71=""),"",$G71/VLOOKUP($F71,Euro!$A:$C,3,FALSE))</f>
        <v/>
      </c>
      <c r="P71" s="360" t="b">
        <f t="shared" si="1"/>
        <v>0</v>
      </c>
      <c r="Q71" s="361">
        <f t="shared" si="6"/>
        <v>1</v>
      </c>
      <c r="R71" s="363" t="str">
        <f t="shared" si="3"/>
        <v/>
      </c>
      <c r="S71" s="363" t="str">
        <f t="shared" si="4"/>
        <v/>
      </c>
      <c r="T71" s="363" t="str">
        <f t="shared" si="5"/>
        <v/>
      </c>
    </row>
    <row r="72" spans="1:20">
      <c r="A72" s="28">
        <v>62</v>
      </c>
      <c r="B72" s="17"/>
      <c r="C72" s="17"/>
      <c r="D72" s="162"/>
      <c r="E72" s="18"/>
      <c r="F72" s="30"/>
      <c r="G72" s="327"/>
      <c r="H72" s="23"/>
      <c r="I72" s="216"/>
      <c r="J72" s="24"/>
      <c r="K72" s="25"/>
      <c r="L72" s="31"/>
      <c r="M72" s="363" t="str">
        <f t="shared" si="0"/>
        <v/>
      </c>
      <c r="N72" s="329"/>
      <c r="O72" s="359" t="str">
        <f>IF(OR($B72="",$C72="",$D72="",$E72="",$F72=""),"",$G72/VLOOKUP($F72,Euro!$A:$C,3,FALSE))</f>
        <v/>
      </c>
      <c r="P72" s="360" t="b">
        <f t="shared" si="1"/>
        <v>0</v>
      </c>
      <c r="Q72" s="361">
        <f t="shared" si="6"/>
        <v>1</v>
      </c>
      <c r="R72" s="363" t="str">
        <f t="shared" si="3"/>
        <v/>
      </c>
      <c r="S72" s="363" t="str">
        <f t="shared" si="4"/>
        <v/>
      </c>
      <c r="T72" s="363" t="str">
        <f t="shared" si="5"/>
        <v/>
      </c>
    </row>
    <row r="73" spans="1:20">
      <c r="A73" s="28">
        <v>63</v>
      </c>
      <c r="B73" s="17"/>
      <c r="C73" s="17"/>
      <c r="D73" s="162"/>
      <c r="E73" s="18"/>
      <c r="F73" s="30"/>
      <c r="G73" s="327"/>
      <c r="H73" s="23"/>
      <c r="I73" s="216"/>
      <c r="J73" s="24"/>
      <c r="K73" s="25"/>
      <c r="L73" s="31"/>
      <c r="M73" s="363" t="str">
        <f t="shared" si="0"/>
        <v/>
      </c>
      <c r="N73" s="329"/>
      <c r="O73" s="359" t="str">
        <f>IF(OR($B73="",$C73="",$D73="",$E73="",$F73=""),"",$G73/VLOOKUP($F73,Euro!$A:$C,3,FALSE))</f>
        <v/>
      </c>
      <c r="P73" s="360" t="b">
        <f t="shared" si="1"/>
        <v>0</v>
      </c>
      <c r="Q73" s="361">
        <f t="shared" si="6"/>
        <v>1</v>
      </c>
      <c r="R73" s="363" t="str">
        <f t="shared" si="3"/>
        <v/>
      </c>
      <c r="S73" s="363" t="str">
        <f t="shared" si="4"/>
        <v/>
      </c>
      <c r="T73" s="363" t="str">
        <f t="shared" si="5"/>
        <v/>
      </c>
    </row>
    <row r="74" spans="1:20">
      <c r="A74" s="28">
        <v>64</v>
      </c>
      <c r="B74" s="17"/>
      <c r="C74" s="17"/>
      <c r="D74" s="162"/>
      <c r="E74" s="18"/>
      <c r="F74" s="30"/>
      <c r="G74" s="327"/>
      <c r="H74" s="23"/>
      <c r="I74" s="216"/>
      <c r="J74" s="24"/>
      <c r="K74" s="25"/>
      <c r="L74" s="31"/>
      <c r="M74" s="363" t="str">
        <f t="shared" ref="M74:M137" si="7">IF(
OR(
$B74="",$C74="",$E74="",$F74="",$F74&lt;an_initial,$F74&gt;an_final,$P74=FALSE),"",IF(
$G74="","",IF(
OR(
$H74="X",$H74="x"),60*$O74/10000,IF(
OR(
$I74="X",$I74="x"),40*$O74/10000,IF(
OR(
$K74="X",$K74="x"),60*(
IF(
$Q74&lt;=5,0.3,0.2))*$O74/10000,IF(
OR(
$L74="X",$L74="x"),40*(
IF(
$Q74&lt;=5,0.3,0.2))*$O74/10000,""))))))</f>
        <v/>
      </c>
      <c r="N74" s="329"/>
      <c r="O74" s="359" t="str">
        <f>IF(OR($B74="",$C74="",$D74="",$E74="",$F74=""),"",$G74/VLOOKUP($F74,Euro!$A:$C,3,FALSE))</f>
        <v/>
      </c>
      <c r="P74" s="360" t="b">
        <f t="shared" si="1"/>
        <v>0</v>
      </c>
      <c r="Q74" s="361">
        <f t="shared" ref="Q74:Q105" si="8">LEN(B74)-LEN(SUBSTITUTE(B74,",",""))+1</f>
        <v>1</v>
      </c>
      <c r="R74" s="363" t="str">
        <f t="shared" ref="R74:R137" si="9">IF(
OR(
$B74="",$C74="",$E74="",$F74="",$F74&lt;an_initial,$F74&gt;an_final,$P74=FALSE),"",IF(
$G74="","",IF(
OR(
$H74="X",$H74="x"),60*$O74/10000,"")))</f>
        <v/>
      </c>
      <c r="S74" s="363" t="str">
        <f t="shared" ref="S74:S137" si="10">IF(
OR(
$B74="",$C74="",$E74="",$F74="",$F74&lt;an_initial,$F74&gt;an_final,$P74=FALSE),"",IF(
$G74="","",IF(
OR(
$I74="X",$I74="x"),40*$O74/10000,"")))</f>
        <v/>
      </c>
      <c r="T74" s="363" t="str">
        <f t="shared" ref="T74:T137" si="11">IF(
OR(
$B74="",$C74="",$E74="",$F74="",$F74&lt;an_initial,$F74&gt;an_final,$P74=FALSE),"",IF(
$G74="","",IF(
OR(
$K74="X",$K74="x"),60*(
IF(
$Q74&lt;=5,0.3,0.2))*$O74/10000,IF(
OR(
$L74="X",$L74="x"),40*(
IF(
$Q74&lt;=5,0.3,0.2))*$O74/10000,""))))</f>
        <v/>
      </c>
    </row>
    <row r="75" spans="1:20">
      <c r="A75" s="28">
        <v>65</v>
      </c>
      <c r="B75" s="17"/>
      <c r="C75" s="17"/>
      <c r="D75" s="162"/>
      <c r="E75" s="18"/>
      <c r="F75" s="30"/>
      <c r="G75" s="327"/>
      <c r="H75" s="23"/>
      <c r="I75" s="216"/>
      <c r="J75" s="24"/>
      <c r="K75" s="25"/>
      <c r="L75" s="31"/>
      <c r="M75" s="363" t="str">
        <f t="shared" si="7"/>
        <v/>
      </c>
      <c r="N75" s="329"/>
      <c r="O75" s="359" t="str">
        <f>IF(OR($B75="",$C75="",$D75="",$E75="",$F75=""),"",$G75/VLOOKUP($F75,Euro!$A:$C,3,FALSE))</f>
        <v/>
      </c>
      <c r="P75" s="360" t="b">
        <f t="shared" ref="P75:P138" si="12">IF(nume_candidat="",FALSE,ISNUMBER(SEARCH(nume_candidat,$B75)))</f>
        <v>0</v>
      </c>
      <c r="Q75" s="361">
        <f t="shared" si="8"/>
        <v>1</v>
      </c>
      <c r="R75" s="363" t="str">
        <f t="shared" si="9"/>
        <v/>
      </c>
      <c r="S75" s="363" t="str">
        <f t="shared" si="10"/>
        <v/>
      </c>
      <c r="T75" s="363" t="str">
        <f t="shared" si="11"/>
        <v/>
      </c>
    </row>
    <row r="76" spans="1:20">
      <c r="A76" s="28">
        <v>66</v>
      </c>
      <c r="B76" s="17"/>
      <c r="C76" s="17"/>
      <c r="D76" s="162"/>
      <c r="E76" s="18"/>
      <c r="F76" s="30"/>
      <c r="G76" s="327"/>
      <c r="H76" s="23"/>
      <c r="I76" s="216"/>
      <c r="J76" s="24"/>
      <c r="K76" s="25"/>
      <c r="L76" s="31"/>
      <c r="M76" s="363" t="str">
        <f t="shared" si="7"/>
        <v/>
      </c>
      <c r="N76" s="329"/>
      <c r="O76" s="359" t="str">
        <f>IF(OR($B76="",$C76="",$D76="",$E76="",$F76=""),"",$G76/VLOOKUP($F76,Euro!$A:$C,3,FALSE))</f>
        <v/>
      </c>
      <c r="P76" s="360" t="b">
        <f t="shared" si="12"/>
        <v>0</v>
      </c>
      <c r="Q76" s="361">
        <f t="shared" si="8"/>
        <v>1</v>
      </c>
      <c r="R76" s="363" t="str">
        <f t="shared" si="9"/>
        <v/>
      </c>
      <c r="S76" s="363" t="str">
        <f t="shared" si="10"/>
        <v/>
      </c>
      <c r="T76" s="363" t="str">
        <f t="shared" si="11"/>
        <v/>
      </c>
    </row>
    <row r="77" spans="1:20">
      <c r="A77" s="28">
        <v>67</v>
      </c>
      <c r="B77" s="17"/>
      <c r="C77" s="17"/>
      <c r="D77" s="162"/>
      <c r="E77" s="18"/>
      <c r="F77" s="30"/>
      <c r="G77" s="327"/>
      <c r="H77" s="23"/>
      <c r="I77" s="216"/>
      <c r="J77" s="24"/>
      <c r="K77" s="25"/>
      <c r="L77" s="31"/>
      <c r="M77" s="363" t="str">
        <f t="shared" si="7"/>
        <v/>
      </c>
      <c r="N77" s="329"/>
      <c r="O77" s="359" t="str">
        <f>IF(OR($B77="",$C77="",$D77="",$E77="",$F77=""),"",$G77/VLOOKUP($F77,Euro!$A:$C,3,FALSE))</f>
        <v/>
      </c>
      <c r="P77" s="360" t="b">
        <f t="shared" si="12"/>
        <v>0</v>
      </c>
      <c r="Q77" s="361">
        <f t="shared" si="8"/>
        <v>1</v>
      </c>
      <c r="R77" s="363" t="str">
        <f t="shared" si="9"/>
        <v/>
      </c>
      <c r="S77" s="363" t="str">
        <f t="shared" si="10"/>
        <v/>
      </c>
      <c r="T77" s="363" t="str">
        <f t="shared" si="11"/>
        <v/>
      </c>
    </row>
    <row r="78" spans="1:20">
      <c r="A78" s="28">
        <v>68</v>
      </c>
      <c r="B78" s="17"/>
      <c r="C78" s="17"/>
      <c r="D78" s="162"/>
      <c r="E78" s="18"/>
      <c r="F78" s="30"/>
      <c r="G78" s="327"/>
      <c r="H78" s="23"/>
      <c r="I78" s="216"/>
      <c r="J78" s="24"/>
      <c r="K78" s="25"/>
      <c r="L78" s="31"/>
      <c r="M78" s="363" t="str">
        <f t="shared" si="7"/>
        <v/>
      </c>
      <c r="N78" s="329"/>
      <c r="O78" s="359" t="str">
        <f>IF(OR($B78="",$C78="",$D78="",$E78="",$F78=""),"",$G78/VLOOKUP($F78,Euro!$A:$C,3,FALSE))</f>
        <v/>
      </c>
      <c r="P78" s="360" t="b">
        <f t="shared" si="12"/>
        <v>0</v>
      </c>
      <c r="Q78" s="361">
        <f t="shared" si="8"/>
        <v>1</v>
      </c>
      <c r="R78" s="363" t="str">
        <f t="shared" si="9"/>
        <v/>
      </c>
      <c r="S78" s="363" t="str">
        <f t="shared" si="10"/>
        <v/>
      </c>
      <c r="T78" s="363" t="str">
        <f t="shared" si="11"/>
        <v/>
      </c>
    </row>
    <row r="79" spans="1:20">
      <c r="A79" s="28">
        <v>69</v>
      </c>
      <c r="B79" s="17"/>
      <c r="C79" s="17"/>
      <c r="D79" s="162"/>
      <c r="E79" s="18"/>
      <c r="F79" s="30"/>
      <c r="G79" s="327"/>
      <c r="H79" s="23"/>
      <c r="I79" s="216"/>
      <c r="J79" s="24"/>
      <c r="K79" s="25"/>
      <c r="L79" s="31"/>
      <c r="M79" s="363" t="str">
        <f t="shared" si="7"/>
        <v/>
      </c>
      <c r="N79" s="329"/>
      <c r="O79" s="359" t="str">
        <f>IF(OR($B79="",$C79="",$D79="",$E79="",$F79=""),"",$G79/VLOOKUP($F79,Euro!$A:$C,3,FALSE))</f>
        <v/>
      </c>
      <c r="P79" s="360" t="b">
        <f t="shared" si="12"/>
        <v>0</v>
      </c>
      <c r="Q79" s="361">
        <f t="shared" si="8"/>
        <v>1</v>
      </c>
      <c r="R79" s="363" t="str">
        <f t="shared" si="9"/>
        <v/>
      </c>
      <c r="S79" s="363" t="str">
        <f t="shared" si="10"/>
        <v/>
      </c>
      <c r="T79" s="363" t="str">
        <f t="shared" si="11"/>
        <v/>
      </c>
    </row>
    <row r="80" spans="1:20">
      <c r="A80" s="28">
        <v>70</v>
      </c>
      <c r="B80" s="17"/>
      <c r="C80" s="17"/>
      <c r="D80" s="162"/>
      <c r="E80" s="18"/>
      <c r="F80" s="30"/>
      <c r="G80" s="327"/>
      <c r="H80" s="23"/>
      <c r="I80" s="216"/>
      <c r="J80" s="24"/>
      <c r="K80" s="25"/>
      <c r="L80" s="31"/>
      <c r="M80" s="363" t="str">
        <f t="shared" si="7"/>
        <v/>
      </c>
      <c r="N80" s="329"/>
      <c r="O80" s="359" t="str">
        <f>IF(OR($B80="",$C80="",$D80="",$E80="",$F80=""),"",$G80/VLOOKUP($F80,Euro!$A:$C,3,FALSE))</f>
        <v/>
      </c>
      <c r="P80" s="360" t="b">
        <f t="shared" si="12"/>
        <v>0</v>
      </c>
      <c r="Q80" s="361">
        <f t="shared" si="8"/>
        <v>1</v>
      </c>
      <c r="R80" s="363" t="str">
        <f t="shared" si="9"/>
        <v/>
      </c>
      <c r="S80" s="363" t="str">
        <f t="shared" si="10"/>
        <v/>
      </c>
      <c r="T80" s="363" t="str">
        <f t="shared" si="11"/>
        <v/>
      </c>
    </row>
    <row r="81" spans="1:20">
      <c r="A81" s="28">
        <v>71</v>
      </c>
      <c r="B81" s="17"/>
      <c r="C81" s="17"/>
      <c r="D81" s="162"/>
      <c r="E81" s="18"/>
      <c r="F81" s="30"/>
      <c r="G81" s="327"/>
      <c r="H81" s="23"/>
      <c r="I81" s="216"/>
      <c r="J81" s="24"/>
      <c r="K81" s="25"/>
      <c r="L81" s="31"/>
      <c r="M81" s="363" t="str">
        <f t="shared" si="7"/>
        <v/>
      </c>
      <c r="N81" s="329"/>
      <c r="O81" s="359" t="str">
        <f>IF(OR($B81="",$C81="",$D81="",$E81="",$F81=""),"",$G81/VLOOKUP($F81,Euro!$A:$C,3,FALSE))</f>
        <v/>
      </c>
      <c r="P81" s="360" t="b">
        <f t="shared" si="12"/>
        <v>0</v>
      </c>
      <c r="Q81" s="361">
        <f t="shared" si="8"/>
        <v>1</v>
      </c>
      <c r="R81" s="363" t="str">
        <f t="shared" si="9"/>
        <v/>
      </c>
      <c r="S81" s="363" t="str">
        <f t="shared" si="10"/>
        <v/>
      </c>
      <c r="T81" s="363" t="str">
        <f t="shared" si="11"/>
        <v/>
      </c>
    </row>
    <row r="82" spans="1:20">
      <c r="A82" s="28">
        <v>72</v>
      </c>
      <c r="B82" s="17"/>
      <c r="C82" s="17"/>
      <c r="D82" s="162"/>
      <c r="E82" s="18"/>
      <c r="F82" s="30"/>
      <c r="G82" s="327"/>
      <c r="H82" s="23"/>
      <c r="I82" s="216"/>
      <c r="J82" s="24"/>
      <c r="K82" s="25"/>
      <c r="L82" s="31"/>
      <c r="M82" s="363" t="str">
        <f t="shared" si="7"/>
        <v/>
      </c>
      <c r="N82" s="329"/>
      <c r="O82" s="359" t="str">
        <f>IF(OR($B82="",$C82="",$D82="",$E82="",$F82=""),"",$G82/VLOOKUP($F82,Euro!$A:$C,3,FALSE))</f>
        <v/>
      </c>
      <c r="P82" s="360" t="b">
        <f t="shared" si="12"/>
        <v>0</v>
      </c>
      <c r="Q82" s="361">
        <f t="shared" si="8"/>
        <v>1</v>
      </c>
      <c r="R82" s="363" t="str">
        <f t="shared" si="9"/>
        <v/>
      </c>
      <c r="S82" s="363" t="str">
        <f t="shared" si="10"/>
        <v/>
      </c>
      <c r="T82" s="363" t="str">
        <f t="shared" si="11"/>
        <v/>
      </c>
    </row>
    <row r="83" spans="1:20">
      <c r="A83" s="28">
        <v>73</v>
      </c>
      <c r="B83" s="17"/>
      <c r="C83" s="17"/>
      <c r="D83" s="162"/>
      <c r="E83" s="18"/>
      <c r="F83" s="30"/>
      <c r="G83" s="327"/>
      <c r="H83" s="23"/>
      <c r="I83" s="216"/>
      <c r="J83" s="24"/>
      <c r="K83" s="25"/>
      <c r="L83" s="31"/>
      <c r="M83" s="363" t="str">
        <f t="shared" si="7"/>
        <v/>
      </c>
      <c r="N83" s="329"/>
      <c r="O83" s="359" t="str">
        <f>IF(OR($B83="",$C83="",$D83="",$E83="",$F83=""),"",$G83/VLOOKUP($F83,Euro!$A:$C,3,FALSE))</f>
        <v/>
      </c>
      <c r="P83" s="360" t="b">
        <f t="shared" si="12"/>
        <v>0</v>
      </c>
      <c r="Q83" s="361">
        <f t="shared" si="8"/>
        <v>1</v>
      </c>
      <c r="R83" s="363" t="str">
        <f t="shared" si="9"/>
        <v/>
      </c>
      <c r="S83" s="363" t="str">
        <f t="shared" si="10"/>
        <v/>
      </c>
      <c r="T83" s="363" t="str">
        <f t="shared" si="11"/>
        <v/>
      </c>
    </row>
    <row r="84" spans="1:20">
      <c r="A84" s="28">
        <v>74</v>
      </c>
      <c r="B84" s="17"/>
      <c r="C84" s="17"/>
      <c r="D84" s="162"/>
      <c r="E84" s="18"/>
      <c r="F84" s="30"/>
      <c r="G84" s="327"/>
      <c r="H84" s="23"/>
      <c r="I84" s="216"/>
      <c r="J84" s="24"/>
      <c r="K84" s="25"/>
      <c r="L84" s="31"/>
      <c r="M84" s="363" t="str">
        <f t="shared" si="7"/>
        <v/>
      </c>
      <c r="N84" s="329"/>
      <c r="O84" s="359" t="str">
        <f>IF(OR($B84="",$C84="",$D84="",$E84="",$F84=""),"",$G84/VLOOKUP($F84,Euro!$A:$C,3,FALSE))</f>
        <v/>
      </c>
      <c r="P84" s="360" t="b">
        <f t="shared" si="12"/>
        <v>0</v>
      </c>
      <c r="Q84" s="361">
        <f t="shared" si="8"/>
        <v>1</v>
      </c>
      <c r="R84" s="363" t="str">
        <f t="shared" si="9"/>
        <v/>
      </c>
      <c r="S84" s="363" t="str">
        <f t="shared" si="10"/>
        <v/>
      </c>
      <c r="T84" s="363" t="str">
        <f t="shared" si="11"/>
        <v/>
      </c>
    </row>
    <row r="85" spans="1:20">
      <c r="A85" s="28">
        <v>75</v>
      </c>
      <c r="B85" s="17"/>
      <c r="C85" s="17"/>
      <c r="D85" s="162"/>
      <c r="E85" s="18"/>
      <c r="F85" s="30"/>
      <c r="G85" s="327"/>
      <c r="H85" s="23"/>
      <c r="I85" s="216"/>
      <c r="J85" s="24"/>
      <c r="K85" s="25"/>
      <c r="L85" s="31"/>
      <c r="M85" s="363" t="str">
        <f t="shared" si="7"/>
        <v/>
      </c>
      <c r="N85" s="329"/>
      <c r="O85" s="359" t="str">
        <f>IF(OR($B85="",$C85="",$D85="",$E85="",$F85=""),"",$G85/VLOOKUP($F85,Euro!$A:$C,3,FALSE))</f>
        <v/>
      </c>
      <c r="P85" s="360" t="b">
        <f t="shared" si="12"/>
        <v>0</v>
      </c>
      <c r="Q85" s="361">
        <f t="shared" si="8"/>
        <v>1</v>
      </c>
      <c r="R85" s="363" t="str">
        <f t="shared" si="9"/>
        <v/>
      </c>
      <c r="S85" s="363" t="str">
        <f t="shared" si="10"/>
        <v/>
      </c>
      <c r="T85" s="363" t="str">
        <f t="shared" si="11"/>
        <v/>
      </c>
    </row>
    <row r="86" spans="1:20">
      <c r="A86" s="28">
        <v>76</v>
      </c>
      <c r="B86" s="17"/>
      <c r="C86" s="17"/>
      <c r="D86" s="162"/>
      <c r="E86" s="18"/>
      <c r="F86" s="30"/>
      <c r="G86" s="327"/>
      <c r="H86" s="23"/>
      <c r="I86" s="216"/>
      <c r="J86" s="24"/>
      <c r="K86" s="25"/>
      <c r="L86" s="31"/>
      <c r="M86" s="363" t="str">
        <f t="shared" si="7"/>
        <v/>
      </c>
      <c r="N86" s="329"/>
      <c r="O86" s="359" t="str">
        <f>IF(OR($B86="",$C86="",$D86="",$E86="",$F86=""),"",$G86/VLOOKUP($F86,Euro!$A:$C,3,FALSE))</f>
        <v/>
      </c>
      <c r="P86" s="360" t="b">
        <f t="shared" si="12"/>
        <v>0</v>
      </c>
      <c r="Q86" s="361">
        <f t="shared" si="8"/>
        <v>1</v>
      </c>
      <c r="R86" s="363" t="str">
        <f t="shared" si="9"/>
        <v/>
      </c>
      <c r="S86" s="363" t="str">
        <f t="shared" si="10"/>
        <v/>
      </c>
      <c r="T86" s="363" t="str">
        <f t="shared" si="11"/>
        <v/>
      </c>
    </row>
    <row r="87" spans="1:20">
      <c r="A87" s="28">
        <v>77</v>
      </c>
      <c r="B87" s="17"/>
      <c r="C87" s="17"/>
      <c r="D87" s="162"/>
      <c r="E87" s="18"/>
      <c r="F87" s="30"/>
      <c r="G87" s="327"/>
      <c r="H87" s="23"/>
      <c r="I87" s="216"/>
      <c r="J87" s="24"/>
      <c r="K87" s="25"/>
      <c r="L87" s="31"/>
      <c r="M87" s="363" t="str">
        <f t="shared" si="7"/>
        <v/>
      </c>
      <c r="N87" s="329"/>
      <c r="O87" s="359" t="str">
        <f>IF(OR($B87="",$C87="",$D87="",$E87="",$F87=""),"",$G87/VLOOKUP($F87,Euro!$A:$C,3,FALSE))</f>
        <v/>
      </c>
      <c r="P87" s="360" t="b">
        <f t="shared" si="12"/>
        <v>0</v>
      </c>
      <c r="Q87" s="361">
        <f t="shared" si="8"/>
        <v>1</v>
      </c>
      <c r="R87" s="363" t="str">
        <f t="shared" si="9"/>
        <v/>
      </c>
      <c r="S87" s="363" t="str">
        <f t="shared" si="10"/>
        <v/>
      </c>
      <c r="T87" s="363" t="str">
        <f t="shared" si="11"/>
        <v/>
      </c>
    </row>
    <row r="88" spans="1:20">
      <c r="A88" s="28">
        <v>78</v>
      </c>
      <c r="B88" s="17"/>
      <c r="C88" s="17"/>
      <c r="D88" s="162"/>
      <c r="E88" s="18"/>
      <c r="F88" s="30"/>
      <c r="G88" s="327"/>
      <c r="H88" s="23"/>
      <c r="I88" s="216"/>
      <c r="J88" s="24"/>
      <c r="K88" s="25"/>
      <c r="L88" s="31"/>
      <c r="M88" s="363" t="str">
        <f t="shared" si="7"/>
        <v/>
      </c>
      <c r="N88" s="329"/>
      <c r="O88" s="359" t="str">
        <f>IF(OR($B88="",$C88="",$D88="",$E88="",$F88=""),"",$G88/VLOOKUP($F88,Euro!$A:$C,3,FALSE))</f>
        <v/>
      </c>
      <c r="P88" s="360" t="b">
        <f t="shared" si="12"/>
        <v>0</v>
      </c>
      <c r="Q88" s="361">
        <f t="shared" si="8"/>
        <v>1</v>
      </c>
      <c r="R88" s="363" t="str">
        <f t="shared" si="9"/>
        <v/>
      </c>
      <c r="S88" s="363" t="str">
        <f t="shared" si="10"/>
        <v/>
      </c>
      <c r="T88" s="363" t="str">
        <f t="shared" si="11"/>
        <v/>
      </c>
    </row>
    <row r="89" spans="1:20">
      <c r="A89" s="28">
        <v>79</v>
      </c>
      <c r="B89" s="17"/>
      <c r="C89" s="17"/>
      <c r="D89" s="162"/>
      <c r="E89" s="18"/>
      <c r="F89" s="30"/>
      <c r="G89" s="327"/>
      <c r="H89" s="23"/>
      <c r="I89" s="216"/>
      <c r="J89" s="24"/>
      <c r="K89" s="25"/>
      <c r="L89" s="31"/>
      <c r="M89" s="363" t="str">
        <f t="shared" si="7"/>
        <v/>
      </c>
      <c r="N89" s="329"/>
      <c r="O89" s="359" t="str">
        <f>IF(OR($B89="",$C89="",$D89="",$E89="",$F89=""),"",$G89/VLOOKUP($F89,Euro!$A:$C,3,FALSE))</f>
        <v/>
      </c>
      <c r="P89" s="360" t="b">
        <f t="shared" si="12"/>
        <v>0</v>
      </c>
      <c r="Q89" s="361">
        <f t="shared" si="8"/>
        <v>1</v>
      </c>
      <c r="R89" s="363" t="str">
        <f t="shared" si="9"/>
        <v/>
      </c>
      <c r="S89" s="363" t="str">
        <f t="shared" si="10"/>
        <v/>
      </c>
      <c r="T89" s="363" t="str">
        <f t="shared" si="11"/>
        <v/>
      </c>
    </row>
    <row r="90" spans="1:20">
      <c r="A90" s="28">
        <v>80</v>
      </c>
      <c r="B90" s="17"/>
      <c r="C90" s="17"/>
      <c r="D90" s="162"/>
      <c r="E90" s="18"/>
      <c r="F90" s="30"/>
      <c r="G90" s="327"/>
      <c r="H90" s="23"/>
      <c r="I90" s="216"/>
      <c r="J90" s="24"/>
      <c r="K90" s="25"/>
      <c r="L90" s="31"/>
      <c r="M90" s="363" t="str">
        <f t="shared" si="7"/>
        <v/>
      </c>
      <c r="N90" s="329"/>
      <c r="O90" s="359" t="str">
        <f>IF(OR($B90="",$C90="",$D90="",$E90="",$F90=""),"",$G90/VLOOKUP($F90,Euro!$A:$C,3,FALSE))</f>
        <v/>
      </c>
      <c r="P90" s="360" t="b">
        <f t="shared" si="12"/>
        <v>0</v>
      </c>
      <c r="Q90" s="361">
        <f t="shared" si="8"/>
        <v>1</v>
      </c>
      <c r="R90" s="363" t="str">
        <f t="shared" si="9"/>
        <v/>
      </c>
      <c r="S90" s="363" t="str">
        <f t="shared" si="10"/>
        <v/>
      </c>
      <c r="T90" s="363" t="str">
        <f t="shared" si="11"/>
        <v/>
      </c>
    </row>
    <row r="91" spans="1:20">
      <c r="A91" s="28">
        <v>81</v>
      </c>
      <c r="B91" s="17"/>
      <c r="C91" s="17"/>
      <c r="D91" s="162"/>
      <c r="E91" s="18"/>
      <c r="F91" s="30"/>
      <c r="G91" s="327"/>
      <c r="H91" s="23"/>
      <c r="I91" s="216"/>
      <c r="J91" s="24"/>
      <c r="K91" s="25"/>
      <c r="L91" s="31"/>
      <c r="M91" s="363" t="str">
        <f t="shared" si="7"/>
        <v/>
      </c>
      <c r="N91" s="329"/>
      <c r="O91" s="359" t="str">
        <f>IF(OR($B91="",$C91="",$D91="",$E91="",$F91=""),"",$G91/VLOOKUP($F91,Euro!$A:$C,3,FALSE))</f>
        <v/>
      </c>
      <c r="P91" s="360" t="b">
        <f t="shared" si="12"/>
        <v>0</v>
      </c>
      <c r="Q91" s="361">
        <f t="shared" si="8"/>
        <v>1</v>
      </c>
      <c r="R91" s="363" t="str">
        <f t="shared" si="9"/>
        <v/>
      </c>
      <c r="S91" s="363" t="str">
        <f t="shared" si="10"/>
        <v/>
      </c>
      <c r="T91" s="363" t="str">
        <f t="shared" si="11"/>
        <v/>
      </c>
    </row>
    <row r="92" spans="1:20">
      <c r="A92" s="28">
        <v>82</v>
      </c>
      <c r="B92" s="17"/>
      <c r="C92" s="17"/>
      <c r="D92" s="162"/>
      <c r="E92" s="18"/>
      <c r="F92" s="30"/>
      <c r="G92" s="327"/>
      <c r="H92" s="23"/>
      <c r="I92" s="216"/>
      <c r="J92" s="24"/>
      <c r="K92" s="25"/>
      <c r="L92" s="31"/>
      <c r="M92" s="363" t="str">
        <f t="shared" si="7"/>
        <v/>
      </c>
      <c r="N92" s="329"/>
      <c r="O92" s="359" t="str">
        <f>IF(OR($B92="",$C92="",$D92="",$E92="",$F92=""),"",$G92/VLOOKUP($F92,Euro!$A:$C,3,FALSE))</f>
        <v/>
      </c>
      <c r="P92" s="360" t="b">
        <f t="shared" si="12"/>
        <v>0</v>
      </c>
      <c r="Q92" s="361">
        <f t="shared" si="8"/>
        <v>1</v>
      </c>
      <c r="R92" s="363" t="str">
        <f t="shared" si="9"/>
        <v/>
      </c>
      <c r="S92" s="363" t="str">
        <f t="shared" si="10"/>
        <v/>
      </c>
      <c r="T92" s="363" t="str">
        <f t="shared" si="11"/>
        <v/>
      </c>
    </row>
    <row r="93" spans="1:20">
      <c r="A93" s="28">
        <v>83</v>
      </c>
      <c r="B93" s="17"/>
      <c r="C93" s="17"/>
      <c r="D93" s="162"/>
      <c r="E93" s="18"/>
      <c r="F93" s="30"/>
      <c r="G93" s="327"/>
      <c r="H93" s="23"/>
      <c r="I93" s="216"/>
      <c r="J93" s="24"/>
      <c r="K93" s="25"/>
      <c r="L93" s="31"/>
      <c r="M93" s="363" t="str">
        <f t="shared" si="7"/>
        <v/>
      </c>
      <c r="N93" s="329"/>
      <c r="O93" s="359" t="str">
        <f>IF(OR($B93="",$C93="",$D93="",$E93="",$F93=""),"",$G93/VLOOKUP($F93,Euro!$A:$C,3,FALSE))</f>
        <v/>
      </c>
      <c r="P93" s="360" t="b">
        <f t="shared" si="12"/>
        <v>0</v>
      </c>
      <c r="Q93" s="361">
        <f t="shared" si="8"/>
        <v>1</v>
      </c>
      <c r="R93" s="363" t="str">
        <f t="shared" si="9"/>
        <v/>
      </c>
      <c r="S93" s="363" t="str">
        <f t="shared" si="10"/>
        <v/>
      </c>
      <c r="T93" s="363" t="str">
        <f t="shared" si="11"/>
        <v/>
      </c>
    </row>
    <row r="94" spans="1:20">
      <c r="A94" s="28">
        <v>84</v>
      </c>
      <c r="B94" s="17"/>
      <c r="C94" s="17"/>
      <c r="D94" s="162"/>
      <c r="E94" s="18"/>
      <c r="F94" s="30"/>
      <c r="G94" s="327"/>
      <c r="H94" s="23"/>
      <c r="I94" s="216"/>
      <c r="J94" s="24"/>
      <c r="K94" s="25"/>
      <c r="L94" s="31"/>
      <c r="M94" s="363" t="str">
        <f t="shared" si="7"/>
        <v/>
      </c>
      <c r="N94" s="329"/>
      <c r="O94" s="359" t="str">
        <f>IF(OR($B94="",$C94="",$D94="",$E94="",$F94=""),"",$G94/VLOOKUP($F94,Euro!$A:$C,3,FALSE))</f>
        <v/>
      </c>
      <c r="P94" s="360" t="b">
        <f t="shared" si="12"/>
        <v>0</v>
      </c>
      <c r="Q94" s="361">
        <f t="shared" si="8"/>
        <v>1</v>
      </c>
      <c r="R94" s="363" t="str">
        <f t="shared" si="9"/>
        <v/>
      </c>
      <c r="S94" s="363" t="str">
        <f t="shared" si="10"/>
        <v/>
      </c>
      <c r="T94" s="363" t="str">
        <f t="shared" si="11"/>
        <v/>
      </c>
    </row>
    <row r="95" spans="1:20">
      <c r="A95" s="28">
        <v>85</v>
      </c>
      <c r="B95" s="17"/>
      <c r="C95" s="17"/>
      <c r="D95" s="162"/>
      <c r="E95" s="18"/>
      <c r="F95" s="30"/>
      <c r="G95" s="327"/>
      <c r="H95" s="23"/>
      <c r="I95" s="216"/>
      <c r="J95" s="24"/>
      <c r="K95" s="25"/>
      <c r="L95" s="31"/>
      <c r="M95" s="363" t="str">
        <f t="shared" si="7"/>
        <v/>
      </c>
      <c r="N95" s="329"/>
      <c r="O95" s="359" t="str">
        <f>IF(OR($B95="",$C95="",$D95="",$E95="",$F95=""),"",$G95/VLOOKUP($F95,Euro!$A:$C,3,FALSE))</f>
        <v/>
      </c>
      <c r="P95" s="360" t="b">
        <f t="shared" si="12"/>
        <v>0</v>
      </c>
      <c r="Q95" s="361">
        <f t="shared" si="8"/>
        <v>1</v>
      </c>
      <c r="R95" s="363" t="str">
        <f t="shared" si="9"/>
        <v/>
      </c>
      <c r="S95" s="363" t="str">
        <f t="shared" si="10"/>
        <v/>
      </c>
      <c r="T95" s="363" t="str">
        <f t="shared" si="11"/>
        <v/>
      </c>
    </row>
    <row r="96" spans="1:20">
      <c r="A96" s="28">
        <v>86</v>
      </c>
      <c r="B96" s="17"/>
      <c r="C96" s="17"/>
      <c r="D96" s="162"/>
      <c r="E96" s="18"/>
      <c r="F96" s="30"/>
      <c r="G96" s="327"/>
      <c r="H96" s="23"/>
      <c r="I96" s="216"/>
      <c r="J96" s="24"/>
      <c r="K96" s="25"/>
      <c r="L96" s="31"/>
      <c r="M96" s="363" t="str">
        <f t="shared" si="7"/>
        <v/>
      </c>
      <c r="N96" s="329"/>
      <c r="O96" s="359" t="str">
        <f>IF(OR($B96="",$C96="",$D96="",$E96="",$F96=""),"",$G96/VLOOKUP($F96,Euro!$A:$C,3,FALSE))</f>
        <v/>
      </c>
      <c r="P96" s="360" t="b">
        <f t="shared" si="12"/>
        <v>0</v>
      </c>
      <c r="Q96" s="361">
        <f t="shared" si="8"/>
        <v>1</v>
      </c>
      <c r="R96" s="363" t="str">
        <f t="shared" si="9"/>
        <v/>
      </c>
      <c r="S96" s="363" t="str">
        <f t="shared" si="10"/>
        <v/>
      </c>
      <c r="T96" s="363" t="str">
        <f t="shared" si="11"/>
        <v/>
      </c>
    </row>
    <row r="97" spans="1:20">
      <c r="A97" s="28">
        <v>87</v>
      </c>
      <c r="B97" s="17"/>
      <c r="C97" s="17"/>
      <c r="D97" s="162"/>
      <c r="E97" s="18"/>
      <c r="F97" s="30"/>
      <c r="G97" s="327"/>
      <c r="H97" s="23"/>
      <c r="I97" s="216"/>
      <c r="J97" s="24"/>
      <c r="K97" s="25"/>
      <c r="L97" s="31"/>
      <c r="M97" s="363" t="str">
        <f t="shared" si="7"/>
        <v/>
      </c>
      <c r="N97" s="329"/>
      <c r="O97" s="359" t="str">
        <f>IF(OR($B97="",$C97="",$D97="",$E97="",$F97=""),"",$G97/VLOOKUP($F97,Euro!$A:$C,3,FALSE))</f>
        <v/>
      </c>
      <c r="P97" s="360" t="b">
        <f t="shared" si="12"/>
        <v>0</v>
      </c>
      <c r="Q97" s="361">
        <f t="shared" si="8"/>
        <v>1</v>
      </c>
      <c r="R97" s="363" t="str">
        <f t="shared" si="9"/>
        <v/>
      </c>
      <c r="S97" s="363" t="str">
        <f t="shared" si="10"/>
        <v/>
      </c>
      <c r="T97" s="363" t="str">
        <f t="shared" si="11"/>
        <v/>
      </c>
    </row>
    <row r="98" spans="1:20">
      <c r="A98" s="28">
        <v>88</v>
      </c>
      <c r="B98" s="17"/>
      <c r="C98" s="17"/>
      <c r="D98" s="162"/>
      <c r="E98" s="18"/>
      <c r="F98" s="30"/>
      <c r="G98" s="327"/>
      <c r="H98" s="23"/>
      <c r="I98" s="216"/>
      <c r="J98" s="24"/>
      <c r="K98" s="25"/>
      <c r="L98" s="31"/>
      <c r="M98" s="363" t="str">
        <f t="shared" si="7"/>
        <v/>
      </c>
      <c r="N98" s="329"/>
      <c r="O98" s="359" t="str">
        <f>IF(OR($B98="",$C98="",$D98="",$E98="",$F98=""),"",$G98/VLOOKUP($F98,Euro!$A:$C,3,FALSE))</f>
        <v/>
      </c>
      <c r="P98" s="360" t="b">
        <f t="shared" si="12"/>
        <v>0</v>
      </c>
      <c r="Q98" s="361">
        <f t="shared" si="8"/>
        <v>1</v>
      </c>
      <c r="R98" s="363" t="str">
        <f t="shared" si="9"/>
        <v/>
      </c>
      <c r="S98" s="363" t="str">
        <f t="shared" si="10"/>
        <v/>
      </c>
      <c r="T98" s="363" t="str">
        <f t="shared" si="11"/>
        <v/>
      </c>
    </row>
    <row r="99" spans="1:20">
      <c r="A99" s="28">
        <v>89</v>
      </c>
      <c r="B99" s="17"/>
      <c r="C99" s="17"/>
      <c r="D99" s="162"/>
      <c r="E99" s="18"/>
      <c r="F99" s="30"/>
      <c r="G99" s="327"/>
      <c r="H99" s="23"/>
      <c r="I99" s="216"/>
      <c r="J99" s="24"/>
      <c r="K99" s="25"/>
      <c r="L99" s="31"/>
      <c r="M99" s="363" t="str">
        <f t="shared" si="7"/>
        <v/>
      </c>
      <c r="N99" s="329"/>
      <c r="O99" s="359" t="str">
        <f>IF(OR($B99="",$C99="",$D99="",$E99="",$F99=""),"",$G99/VLOOKUP($F99,Euro!$A:$C,3,FALSE))</f>
        <v/>
      </c>
      <c r="P99" s="360" t="b">
        <f t="shared" si="12"/>
        <v>0</v>
      </c>
      <c r="Q99" s="361">
        <f t="shared" si="8"/>
        <v>1</v>
      </c>
      <c r="R99" s="363" t="str">
        <f t="shared" si="9"/>
        <v/>
      </c>
      <c r="S99" s="363" t="str">
        <f t="shared" si="10"/>
        <v/>
      </c>
      <c r="T99" s="363" t="str">
        <f t="shared" si="11"/>
        <v/>
      </c>
    </row>
    <row r="100" spans="1:20">
      <c r="A100" s="28">
        <v>90</v>
      </c>
      <c r="B100" s="17"/>
      <c r="C100" s="17"/>
      <c r="D100" s="162"/>
      <c r="E100" s="18"/>
      <c r="F100" s="30"/>
      <c r="G100" s="327"/>
      <c r="H100" s="23"/>
      <c r="I100" s="216"/>
      <c r="J100" s="24"/>
      <c r="K100" s="25"/>
      <c r="L100" s="31"/>
      <c r="M100" s="363" t="str">
        <f t="shared" si="7"/>
        <v/>
      </c>
      <c r="N100" s="329"/>
      <c r="O100" s="359" t="str">
        <f>IF(OR($B100="",$C100="",$D100="",$E100="",$F100=""),"",$G100/VLOOKUP($F100,Euro!$A:$C,3,FALSE))</f>
        <v/>
      </c>
      <c r="P100" s="360" t="b">
        <f t="shared" si="12"/>
        <v>0</v>
      </c>
      <c r="Q100" s="361">
        <f t="shared" si="8"/>
        <v>1</v>
      </c>
      <c r="R100" s="363" t="str">
        <f t="shared" si="9"/>
        <v/>
      </c>
      <c r="S100" s="363" t="str">
        <f t="shared" si="10"/>
        <v/>
      </c>
      <c r="T100" s="363" t="str">
        <f t="shared" si="11"/>
        <v/>
      </c>
    </row>
    <row r="101" spans="1:20">
      <c r="A101" s="28">
        <v>91</v>
      </c>
      <c r="B101" s="17"/>
      <c r="C101" s="17"/>
      <c r="D101" s="162"/>
      <c r="E101" s="18"/>
      <c r="F101" s="30"/>
      <c r="G101" s="327"/>
      <c r="H101" s="23"/>
      <c r="I101" s="216"/>
      <c r="J101" s="24"/>
      <c r="K101" s="25"/>
      <c r="L101" s="31"/>
      <c r="M101" s="363" t="str">
        <f t="shared" si="7"/>
        <v/>
      </c>
      <c r="N101" s="329"/>
      <c r="O101" s="359" t="str">
        <f>IF(OR($B101="",$C101="",$D101="",$E101="",$F101=""),"",$G101/VLOOKUP($F101,Euro!$A:$C,3,FALSE))</f>
        <v/>
      </c>
      <c r="P101" s="360" t="b">
        <f t="shared" si="12"/>
        <v>0</v>
      </c>
      <c r="Q101" s="361">
        <f t="shared" si="8"/>
        <v>1</v>
      </c>
      <c r="R101" s="363" t="str">
        <f t="shared" si="9"/>
        <v/>
      </c>
      <c r="S101" s="363" t="str">
        <f t="shared" si="10"/>
        <v/>
      </c>
      <c r="T101" s="363" t="str">
        <f t="shared" si="11"/>
        <v/>
      </c>
    </row>
    <row r="102" spans="1:20">
      <c r="A102" s="28">
        <v>92</v>
      </c>
      <c r="B102" s="17"/>
      <c r="C102" s="17"/>
      <c r="D102" s="162"/>
      <c r="E102" s="18"/>
      <c r="F102" s="30"/>
      <c r="G102" s="327"/>
      <c r="H102" s="23"/>
      <c r="I102" s="216"/>
      <c r="J102" s="24"/>
      <c r="K102" s="25"/>
      <c r="L102" s="31"/>
      <c r="M102" s="363" t="str">
        <f t="shared" si="7"/>
        <v/>
      </c>
      <c r="N102" s="329"/>
      <c r="O102" s="359" t="str">
        <f>IF(OR($B102="",$C102="",$D102="",$E102="",$F102=""),"",$G102/VLOOKUP($F102,Euro!$A:$C,3,FALSE))</f>
        <v/>
      </c>
      <c r="P102" s="360" t="b">
        <f t="shared" si="12"/>
        <v>0</v>
      </c>
      <c r="Q102" s="361">
        <f t="shared" si="8"/>
        <v>1</v>
      </c>
      <c r="R102" s="363" t="str">
        <f t="shared" si="9"/>
        <v/>
      </c>
      <c r="S102" s="363" t="str">
        <f t="shared" si="10"/>
        <v/>
      </c>
      <c r="T102" s="363" t="str">
        <f t="shared" si="11"/>
        <v/>
      </c>
    </row>
    <row r="103" spans="1:20">
      <c r="A103" s="28">
        <v>93</v>
      </c>
      <c r="B103" s="17"/>
      <c r="C103" s="17"/>
      <c r="D103" s="162"/>
      <c r="E103" s="18"/>
      <c r="F103" s="30"/>
      <c r="G103" s="327"/>
      <c r="H103" s="23"/>
      <c r="I103" s="216"/>
      <c r="J103" s="24"/>
      <c r="K103" s="25"/>
      <c r="L103" s="31"/>
      <c r="M103" s="363" t="str">
        <f t="shared" si="7"/>
        <v/>
      </c>
      <c r="N103" s="329"/>
      <c r="O103" s="359" t="str">
        <f>IF(OR($B103="",$C103="",$D103="",$E103="",$F103=""),"",$G103/VLOOKUP($F103,Euro!$A:$C,3,FALSE))</f>
        <v/>
      </c>
      <c r="P103" s="360" t="b">
        <f t="shared" si="12"/>
        <v>0</v>
      </c>
      <c r="Q103" s="361">
        <f t="shared" si="8"/>
        <v>1</v>
      </c>
      <c r="R103" s="363" t="str">
        <f t="shared" si="9"/>
        <v/>
      </c>
      <c r="S103" s="363" t="str">
        <f t="shared" si="10"/>
        <v/>
      </c>
      <c r="T103" s="363" t="str">
        <f t="shared" si="11"/>
        <v/>
      </c>
    </row>
    <row r="104" spans="1:20">
      <c r="A104" s="28">
        <v>94</v>
      </c>
      <c r="B104" s="17"/>
      <c r="C104" s="17"/>
      <c r="D104" s="162"/>
      <c r="E104" s="18"/>
      <c r="F104" s="30"/>
      <c r="G104" s="327"/>
      <c r="H104" s="23"/>
      <c r="I104" s="216"/>
      <c r="J104" s="24"/>
      <c r="K104" s="25"/>
      <c r="L104" s="31"/>
      <c r="M104" s="363" t="str">
        <f t="shared" si="7"/>
        <v/>
      </c>
      <c r="N104" s="329"/>
      <c r="O104" s="359" t="str">
        <f>IF(OR($B104="",$C104="",$D104="",$E104="",$F104=""),"",$G104/VLOOKUP($F104,Euro!$A:$C,3,FALSE))</f>
        <v/>
      </c>
      <c r="P104" s="360" t="b">
        <f t="shared" si="12"/>
        <v>0</v>
      </c>
      <c r="Q104" s="361">
        <f t="shared" si="8"/>
        <v>1</v>
      </c>
      <c r="R104" s="363" t="str">
        <f t="shared" si="9"/>
        <v/>
      </c>
      <c r="S104" s="363" t="str">
        <f t="shared" si="10"/>
        <v/>
      </c>
      <c r="T104" s="363" t="str">
        <f t="shared" si="11"/>
        <v/>
      </c>
    </row>
    <row r="105" spans="1:20">
      <c r="A105" s="28">
        <v>95</v>
      </c>
      <c r="B105" s="17"/>
      <c r="C105" s="17"/>
      <c r="D105" s="162"/>
      <c r="E105" s="18"/>
      <c r="F105" s="30"/>
      <c r="G105" s="327"/>
      <c r="H105" s="23"/>
      <c r="I105" s="216"/>
      <c r="J105" s="24"/>
      <c r="K105" s="25"/>
      <c r="L105" s="31"/>
      <c r="M105" s="363" t="str">
        <f t="shared" si="7"/>
        <v/>
      </c>
      <c r="N105" s="329"/>
      <c r="O105" s="359" t="str">
        <f>IF(OR($B105="",$C105="",$D105="",$E105="",$F105=""),"",$G105/VLOOKUP($F105,Euro!$A:$C,3,FALSE))</f>
        <v/>
      </c>
      <c r="P105" s="360" t="b">
        <f t="shared" si="12"/>
        <v>0</v>
      </c>
      <c r="Q105" s="361">
        <f t="shared" si="8"/>
        <v>1</v>
      </c>
      <c r="R105" s="363" t="str">
        <f t="shared" si="9"/>
        <v/>
      </c>
      <c r="S105" s="363" t="str">
        <f t="shared" si="10"/>
        <v/>
      </c>
      <c r="T105" s="363" t="str">
        <f t="shared" si="11"/>
        <v/>
      </c>
    </row>
    <row r="106" spans="1:20">
      <c r="A106" s="28">
        <v>96</v>
      </c>
      <c r="B106" s="17"/>
      <c r="C106" s="17"/>
      <c r="D106" s="162"/>
      <c r="E106" s="18"/>
      <c r="F106" s="30"/>
      <c r="G106" s="327"/>
      <c r="H106" s="23"/>
      <c r="I106" s="216"/>
      <c r="J106" s="24"/>
      <c r="K106" s="25"/>
      <c r="L106" s="31"/>
      <c r="M106" s="363" t="str">
        <f t="shared" si="7"/>
        <v/>
      </c>
      <c r="N106" s="329"/>
      <c r="O106" s="359" t="str">
        <f>IF(OR($B106="",$C106="",$D106="",$E106="",$F106=""),"",$G106/VLOOKUP($F106,Euro!$A:$C,3,FALSE))</f>
        <v/>
      </c>
      <c r="P106" s="360" t="b">
        <f t="shared" si="12"/>
        <v>0</v>
      </c>
      <c r="Q106" s="361">
        <f t="shared" ref="Q106:Q137" si="13">LEN(B106)-LEN(SUBSTITUTE(B106,",",""))+1</f>
        <v>1</v>
      </c>
      <c r="R106" s="363" t="str">
        <f t="shared" si="9"/>
        <v/>
      </c>
      <c r="S106" s="363" t="str">
        <f t="shared" si="10"/>
        <v/>
      </c>
      <c r="T106" s="363" t="str">
        <f t="shared" si="11"/>
        <v/>
      </c>
    </row>
    <row r="107" spans="1:20">
      <c r="A107" s="28">
        <v>97</v>
      </c>
      <c r="B107" s="17"/>
      <c r="C107" s="17"/>
      <c r="D107" s="162"/>
      <c r="E107" s="18"/>
      <c r="F107" s="30"/>
      <c r="G107" s="327"/>
      <c r="H107" s="23"/>
      <c r="I107" s="216"/>
      <c r="J107" s="24"/>
      <c r="K107" s="25"/>
      <c r="L107" s="31"/>
      <c r="M107" s="363" t="str">
        <f t="shared" si="7"/>
        <v/>
      </c>
      <c r="N107" s="329"/>
      <c r="O107" s="359" t="str">
        <f>IF(OR($B107="",$C107="",$D107="",$E107="",$F107=""),"",$G107/VLOOKUP($F107,Euro!$A:$C,3,FALSE))</f>
        <v/>
      </c>
      <c r="P107" s="360" t="b">
        <f t="shared" si="12"/>
        <v>0</v>
      </c>
      <c r="Q107" s="361">
        <f t="shared" si="13"/>
        <v>1</v>
      </c>
      <c r="R107" s="363" t="str">
        <f t="shared" si="9"/>
        <v/>
      </c>
      <c r="S107" s="363" t="str">
        <f t="shared" si="10"/>
        <v/>
      </c>
      <c r="T107" s="363" t="str">
        <f t="shared" si="11"/>
        <v/>
      </c>
    </row>
    <row r="108" spans="1:20">
      <c r="A108" s="28">
        <v>98</v>
      </c>
      <c r="B108" s="17"/>
      <c r="C108" s="17"/>
      <c r="D108" s="162"/>
      <c r="E108" s="18"/>
      <c r="F108" s="30"/>
      <c r="G108" s="327"/>
      <c r="H108" s="23"/>
      <c r="I108" s="216"/>
      <c r="J108" s="24"/>
      <c r="K108" s="25"/>
      <c r="L108" s="31"/>
      <c r="M108" s="363" t="str">
        <f t="shared" si="7"/>
        <v/>
      </c>
      <c r="N108" s="329"/>
      <c r="O108" s="359" t="str">
        <f>IF(OR($B108="",$C108="",$D108="",$E108="",$F108=""),"",$G108/VLOOKUP($F108,Euro!$A:$C,3,FALSE))</f>
        <v/>
      </c>
      <c r="P108" s="360" t="b">
        <f t="shared" si="12"/>
        <v>0</v>
      </c>
      <c r="Q108" s="361">
        <f t="shared" si="13"/>
        <v>1</v>
      </c>
      <c r="R108" s="363" t="str">
        <f t="shared" si="9"/>
        <v/>
      </c>
      <c r="S108" s="363" t="str">
        <f t="shared" si="10"/>
        <v/>
      </c>
      <c r="T108" s="363" t="str">
        <f t="shared" si="11"/>
        <v/>
      </c>
    </row>
    <row r="109" spans="1:20">
      <c r="A109" s="28">
        <v>99</v>
      </c>
      <c r="B109" s="17"/>
      <c r="C109" s="17"/>
      <c r="D109" s="162"/>
      <c r="E109" s="18"/>
      <c r="F109" s="30"/>
      <c r="G109" s="327"/>
      <c r="H109" s="23"/>
      <c r="I109" s="216"/>
      <c r="J109" s="24"/>
      <c r="K109" s="25"/>
      <c r="L109" s="31"/>
      <c r="M109" s="363" t="str">
        <f t="shared" si="7"/>
        <v/>
      </c>
      <c r="N109" s="329"/>
      <c r="O109" s="359" t="str">
        <f>IF(OR($B109="",$C109="",$D109="",$E109="",$F109=""),"",$G109/VLOOKUP($F109,Euro!$A:$C,3,FALSE))</f>
        <v/>
      </c>
      <c r="P109" s="360" t="b">
        <f t="shared" si="12"/>
        <v>0</v>
      </c>
      <c r="Q109" s="361">
        <f t="shared" si="13"/>
        <v>1</v>
      </c>
      <c r="R109" s="363" t="str">
        <f t="shared" si="9"/>
        <v/>
      </c>
      <c r="S109" s="363" t="str">
        <f t="shared" si="10"/>
        <v/>
      </c>
      <c r="T109" s="363" t="str">
        <f t="shared" si="11"/>
        <v/>
      </c>
    </row>
    <row r="110" spans="1:20">
      <c r="A110" s="28">
        <v>100</v>
      </c>
      <c r="B110" s="17"/>
      <c r="C110" s="17"/>
      <c r="D110" s="162"/>
      <c r="E110" s="18"/>
      <c r="F110" s="30"/>
      <c r="G110" s="327"/>
      <c r="H110" s="23"/>
      <c r="I110" s="216"/>
      <c r="J110" s="24"/>
      <c r="K110" s="25"/>
      <c r="L110" s="31"/>
      <c r="M110" s="363" t="str">
        <f t="shared" si="7"/>
        <v/>
      </c>
      <c r="N110" s="329"/>
      <c r="O110" s="359" t="str">
        <f>IF(OR($B110="",$C110="",$D110="",$E110="",$F110=""),"",$G110/VLOOKUP($F110,Euro!$A:$C,3,FALSE))</f>
        <v/>
      </c>
      <c r="P110" s="360" t="b">
        <f t="shared" si="12"/>
        <v>0</v>
      </c>
      <c r="Q110" s="361">
        <f t="shared" si="13"/>
        <v>1</v>
      </c>
      <c r="R110" s="363" t="str">
        <f t="shared" si="9"/>
        <v/>
      </c>
      <c r="S110" s="363" t="str">
        <f t="shared" si="10"/>
        <v/>
      </c>
      <c r="T110" s="363" t="str">
        <f t="shared" si="11"/>
        <v/>
      </c>
    </row>
    <row r="111" spans="1:20">
      <c r="A111" s="28">
        <v>101</v>
      </c>
      <c r="B111" s="17"/>
      <c r="C111" s="17"/>
      <c r="D111" s="162"/>
      <c r="E111" s="18"/>
      <c r="F111" s="30"/>
      <c r="G111" s="327"/>
      <c r="H111" s="23"/>
      <c r="I111" s="216"/>
      <c r="J111" s="24"/>
      <c r="K111" s="25"/>
      <c r="L111" s="31"/>
      <c r="M111" s="363" t="str">
        <f t="shared" si="7"/>
        <v/>
      </c>
      <c r="N111" s="329"/>
      <c r="O111" s="359" t="str">
        <f>IF(OR($B111="",$C111="",$D111="",$E111="",$F111=""),"",$G111/VLOOKUP($F111,Euro!$A:$C,3,FALSE))</f>
        <v/>
      </c>
      <c r="P111" s="360" t="b">
        <f t="shared" si="12"/>
        <v>0</v>
      </c>
      <c r="Q111" s="361">
        <f t="shared" si="13"/>
        <v>1</v>
      </c>
      <c r="R111" s="363" t="str">
        <f t="shared" si="9"/>
        <v/>
      </c>
      <c r="S111" s="363" t="str">
        <f t="shared" si="10"/>
        <v/>
      </c>
      <c r="T111" s="363" t="str">
        <f t="shared" si="11"/>
        <v/>
      </c>
    </row>
    <row r="112" spans="1:20">
      <c r="A112" s="28">
        <v>102</v>
      </c>
      <c r="B112" s="17"/>
      <c r="C112" s="17"/>
      <c r="D112" s="162"/>
      <c r="E112" s="18"/>
      <c r="F112" s="30"/>
      <c r="G112" s="327"/>
      <c r="H112" s="23"/>
      <c r="I112" s="216"/>
      <c r="J112" s="24"/>
      <c r="K112" s="25"/>
      <c r="L112" s="31"/>
      <c r="M112" s="363" t="str">
        <f t="shared" si="7"/>
        <v/>
      </c>
      <c r="N112" s="329"/>
      <c r="O112" s="359" t="str">
        <f>IF(OR($B112="",$C112="",$D112="",$E112="",$F112=""),"",$G112/VLOOKUP($F112,Euro!$A:$C,3,FALSE))</f>
        <v/>
      </c>
      <c r="P112" s="360" t="b">
        <f t="shared" si="12"/>
        <v>0</v>
      </c>
      <c r="Q112" s="361">
        <f t="shared" si="13"/>
        <v>1</v>
      </c>
      <c r="R112" s="363" t="str">
        <f t="shared" si="9"/>
        <v/>
      </c>
      <c r="S112" s="363" t="str">
        <f t="shared" si="10"/>
        <v/>
      </c>
      <c r="T112" s="363" t="str">
        <f t="shared" si="11"/>
        <v/>
      </c>
    </row>
    <row r="113" spans="1:20">
      <c r="A113" s="28">
        <v>103</v>
      </c>
      <c r="B113" s="17"/>
      <c r="C113" s="17"/>
      <c r="D113" s="162"/>
      <c r="E113" s="18"/>
      <c r="F113" s="30"/>
      <c r="G113" s="327"/>
      <c r="H113" s="23"/>
      <c r="I113" s="216"/>
      <c r="J113" s="24"/>
      <c r="K113" s="25"/>
      <c r="L113" s="31"/>
      <c r="M113" s="363" t="str">
        <f t="shared" si="7"/>
        <v/>
      </c>
      <c r="N113" s="329"/>
      <c r="O113" s="359" t="str">
        <f>IF(OR($B113="",$C113="",$D113="",$E113="",$F113=""),"",$G113/VLOOKUP($F113,Euro!$A:$C,3,FALSE))</f>
        <v/>
      </c>
      <c r="P113" s="360" t="b">
        <f t="shared" si="12"/>
        <v>0</v>
      </c>
      <c r="Q113" s="361">
        <f t="shared" si="13"/>
        <v>1</v>
      </c>
      <c r="R113" s="363" t="str">
        <f t="shared" si="9"/>
        <v/>
      </c>
      <c r="S113" s="363" t="str">
        <f t="shared" si="10"/>
        <v/>
      </c>
      <c r="T113" s="363" t="str">
        <f t="shared" si="11"/>
        <v/>
      </c>
    </row>
    <row r="114" spans="1:20">
      <c r="A114" s="28">
        <v>104</v>
      </c>
      <c r="B114" s="17"/>
      <c r="C114" s="17"/>
      <c r="D114" s="162"/>
      <c r="E114" s="18"/>
      <c r="F114" s="30"/>
      <c r="G114" s="327"/>
      <c r="H114" s="23"/>
      <c r="I114" s="216"/>
      <c r="J114" s="24"/>
      <c r="K114" s="25"/>
      <c r="L114" s="31"/>
      <c r="M114" s="363" t="str">
        <f t="shared" si="7"/>
        <v/>
      </c>
      <c r="N114" s="329"/>
      <c r="O114" s="359" t="str">
        <f>IF(OR($B114="",$C114="",$D114="",$E114="",$F114=""),"",$G114/VLOOKUP($F114,Euro!$A:$C,3,FALSE))</f>
        <v/>
      </c>
      <c r="P114" s="360" t="b">
        <f t="shared" si="12"/>
        <v>0</v>
      </c>
      <c r="Q114" s="361">
        <f t="shared" si="13"/>
        <v>1</v>
      </c>
      <c r="R114" s="363" t="str">
        <f t="shared" si="9"/>
        <v/>
      </c>
      <c r="S114" s="363" t="str">
        <f t="shared" si="10"/>
        <v/>
      </c>
      <c r="T114" s="363" t="str">
        <f t="shared" si="11"/>
        <v/>
      </c>
    </row>
    <row r="115" spans="1:20">
      <c r="A115" s="28">
        <v>105</v>
      </c>
      <c r="B115" s="17"/>
      <c r="C115" s="17"/>
      <c r="D115" s="162"/>
      <c r="E115" s="18"/>
      <c r="F115" s="30"/>
      <c r="G115" s="327"/>
      <c r="H115" s="23"/>
      <c r="I115" s="216"/>
      <c r="J115" s="24"/>
      <c r="K115" s="25"/>
      <c r="L115" s="31"/>
      <c r="M115" s="363" t="str">
        <f t="shared" si="7"/>
        <v/>
      </c>
      <c r="N115" s="329"/>
      <c r="O115" s="359" t="str">
        <f>IF(OR($B115="",$C115="",$D115="",$E115="",$F115=""),"",$G115/VLOOKUP($F115,Euro!$A:$C,3,FALSE))</f>
        <v/>
      </c>
      <c r="P115" s="360" t="b">
        <f t="shared" si="12"/>
        <v>0</v>
      </c>
      <c r="Q115" s="361">
        <f t="shared" si="13"/>
        <v>1</v>
      </c>
      <c r="R115" s="363" t="str">
        <f t="shared" si="9"/>
        <v/>
      </c>
      <c r="S115" s="363" t="str">
        <f t="shared" si="10"/>
        <v/>
      </c>
      <c r="T115" s="363" t="str">
        <f t="shared" si="11"/>
        <v/>
      </c>
    </row>
    <row r="116" spans="1:20">
      <c r="A116" s="28">
        <v>106</v>
      </c>
      <c r="B116" s="17"/>
      <c r="C116" s="17"/>
      <c r="D116" s="162"/>
      <c r="E116" s="18"/>
      <c r="F116" s="30"/>
      <c r="G116" s="327"/>
      <c r="H116" s="23"/>
      <c r="I116" s="216"/>
      <c r="J116" s="24"/>
      <c r="K116" s="25"/>
      <c r="L116" s="31"/>
      <c r="M116" s="363" t="str">
        <f t="shared" si="7"/>
        <v/>
      </c>
      <c r="N116" s="329"/>
      <c r="O116" s="359" t="str">
        <f>IF(OR($B116="",$C116="",$D116="",$E116="",$F116=""),"",$G116/VLOOKUP($F116,Euro!$A:$C,3,FALSE))</f>
        <v/>
      </c>
      <c r="P116" s="360" t="b">
        <f t="shared" si="12"/>
        <v>0</v>
      </c>
      <c r="Q116" s="361">
        <f t="shared" si="13"/>
        <v>1</v>
      </c>
      <c r="R116" s="363" t="str">
        <f t="shared" si="9"/>
        <v/>
      </c>
      <c r="S116" s="363" t="str">
        <f t="shared" si="10"/>
        <v/>
      </c>
      <c r="T116" s="363" t="str">
        <f t="shared" si="11"/>
        <v/>
      </c>
    </row>
    <row r="117" spans="1:20">
      <c r="A117" s="28">
        <v>107</v>
      </c>
      <c r="B117" s="17"/>
      <c r="C117" s="17"/>
      <c r="D117" s="162"/>
      <c r="E117" s="18"/>
      <c r="F117" s="30"/>
      <c r="G117" s="327"/>
      <c r="H117" s="23"/>
      <c r="I117" s="216"/>
      <c r="J117" s="24"/>
      <c r="K117" s="25"/>
      <c r="L117" s="31"/>
      <c r="M117" s="363" t="str">
        <f t="shared" si="7"/>
        <v/>
      </c>
      <c r="N117" s="329"/>
      <c r="O117" s="359" t="str">
        <f>IF(OR($B117="",$C117="",$D117="",$E117="",$F117=""),"",$G117/VLOOKUP($F117,Euro!$A:$C,3,FALSE))</f>
        <v/>
      </c>
      <c r="P117" s="360" t="b">
        <f t="shared" si="12"/>
        <v>0</v>
      </c>
      <c r="Q117" s="361">
        <f t="shared" si="13"/>
        <v>1</v>
      </c>
      <c r="R117" s="363" t="str">
        <f t="shared" si="9"/>
        <v/>
      </c>
      <c r="S117" s="363" t="str">
        <f t="shared" si="10"/>
        <v/>
      </c>
      <c r="T117" s="363" t="str">
        <f t="shared" si="11"/>
        <v/>
      </c>
    </row>
    <row r="118" spans="1:20">
      <c r="A118" s="28">
        <v>108</v>
      </c>
      <c r="B118" s="17"/>
      <c r="C118" s="17"/>
      <c r="D118" s="162"/>
      <c r="E118" s="18"/>
      <c r="F118" s="30"/>
      <c r="G118" s="327"/>
      <c r="H118" s="23"/>
      <c r="I118" s="216"/>
      <c r="J118" s="24"/>
      <c r="K118" s="25"/>
      <c r="L118" s="31"/>
      <c r="M118" s="363" t="str">
        <f t="shared" si="7"/>
        <v/>
      </c>
      <c r="N118" s="329"/>
      <c r="O118" s="359" t="str">
        <f>IF(OR($B118="",$C118="",$D118="",$E118="",$F118=""),"",$G118/VLOOKUP($F118,Euro!$A:$C,3,FALSE))</f>
        <v/>
      </c>
      <c r="P118" s="360" t="b">
        <f t="shared" si="12"/>
        <v>0</v>
      </c>
      <c r="Q118" s="361">
        <f t="shared" si="13"/>
        <v>1</v>
      </c>
      <c r="R118" s="363" t="str">
        <f t="shared" si="9"/>
        <v/>
      </c>
      <c r="S118" s="363" t="str">
        <f t="shared" si="10"/>
        <v/>
      </c>
      <c r="T118" s="363" t="str">
        <f t="shared" si="11"/>
        <v/>
      </c>
    </row>
    <row r="119" spans="1:20">
      <c r="A119" s="28">
        <v>109</v>
      </c>
      <c r="B119" s="17"/>
      <c r="C119" s="17"/>
      <c r="D119" s="162"/>
      <c r="E119" s="18"/>
      <c r="F119" s="30"/>
      <c r="G119" s="327"/>
      <c r="H119" s="23"/>
      <c r="I119" s="216"/>
      <c r="J119" s="24"/>
      <c r="K119" s="25"/>
      <c r="L119" s="31"/>
      <c r="M119" s="363" t="str">
        <f t="shared" si="7"/>
        <v/>
      </c>
      <c r="N119" s="329"/>
      <c r="O119" s="359" t="str">
        <f>IF(OR($B119="",$C119="",$D119="",$E119="",$F119=""),"",$G119/VLOOKUP($F119,Euro!$A:$C,3,FALSE))</f>
        <v/>
      </c>
      <c r="P119" s="360" t="b">
        <f t="shared" si="12"/>
        <v>0</v>
      </c>
      <c r="Q119" s="361">
        <f t="shared" si="13"/>
        <v>1</v>
      </c>
      <c r="R119" s="363" t="str">
        <f t="shared" si="9"/>
        <v/>
      </c>
      <c r="S119" s="363" t="str">
        <f t="shared" si="10"/>
        <v/>
      </c>
      <c r="T119" s="363" t="str">
        <f t="shared" si="11"/>
        <v/>
      </c>
    </row>
    <row r="120" spans="1:20">
      <c r="A120" s="28">
        <v>110</v>
      </c>
      <c r="B120" s="17"/>
      <c r="C120" s="17"/>
      <c r="D120" s="162"/>
      <c r="E120" s="18"/>
      <c r="F120" s="30"/>
      <c r="G120" s="327"/>
      <c r="H120" s="23"/>
      <c r="I120" s="216"/>
      <c r="J120" s="24"/>
      <c r="K120" s="25"/>
      <c r="L120" s="31"/>
      <c r="M120" s="363" t="str">
        <f t="shared" si="7"/>
        <v/>
      </c>
      <c r="N120" s="329"/>
      <c r="O120" s="359" t="str">
        <f>IF(OR($B120="",$C120="",$D120="",$E120="",$F120=""),"",$G120/VLOOKUP($F120,Euro!$A:$C,3,FALSE))</f>
        <v/>
      </c>
      <c r="P120" s="360" t="b">
        <f t="shared" si="12"/>
        <v>0</v>
      </c>
      <c r="Q120" s="361">
        <f t="shared" si="13"/>
        <v>1</v>
      </c>
      <c r="R120" s="363" t="str">
        <f t="shared" si="9"/>
        <v/>
      </c>
      <c r="S120" s="363" t="str">
        <f t="shared" si="10"/>
        <v/>
      </c>
      <c r="T120" s="363" t="str">
        <f t="shared" si="11"/>
        <v/>
      </c>
    </row>
    <row r="121" spans="1:20">
      <c r="A121" s="28">
        <v>111</v>
      </c>
      <c r="B121" s="17"/>
      <c r="C121" s="17"/>
      <c r="D121" s="162"/>
      <c r="E121" s="18"/>
      <c r="F121" s="30"/>
      <c r="G121" s="327"/>
      <c r="H121" s="23"/>
      <c r="I121" s="216"/>
      <c r="J121" s="24"/>
      <c r="K121" s="25"/>
      <c r="L121" s="31"/>
      <c r="M121" s="363" t="str">
        <f t="shared" si="7"/>
        <v/>
      </c>
      <c r="N121" s="329"/>
      <c r="O121" s="359" t="str">
        <f>IF(OR($B121="",$C121="",$D121="",$E121="",$F121=""),"",$G121/VLOOKUP($F121,Euro!$A:$C,3,FALSE))</f>
        <v/>
      </c>
      <c r="P121" s="360" t="b">
        <f t="shared" si="12"/>
        <v>0</v>
      </c>
      <c r="Q121" s="361">
        <f t="shared" si="13"/>
        <v>1</v>
      </c>
      <c r="R121" s="363" t="str">
        <f t="shared" si="9"/>
        <v/>
      </c>
      <c r="S121" s="363" t="str">
        <f t="shared" si="10"/>
        <v/>
      </c>
      <c r="T121" s="363" t="str">
        <f t="shared" si="11"/>
        <v/>
      </c>
    </row>
    <row r="122" spans="1:20">
      <c r="A122" s="28">
        <v>112</v>
      </c>
      <c r="B122" s="17"/>
      <c r="C122" s="17"/>
      <c r="D122" s="162"/>
      <c r="E122" s="18"/>
      <c r="F122" s="30"/>
      <c r="G122" s="327"/>
      <c r="H122" s="23"/>
      <c r="I122" s="216"/>
      <c r="J122" s="24"/>
      <c r="K122" s="25"/>
      <c r="L122" s="31"/>
      <c r="M122" s="363" t="str">
        <f t="shared" si="7"/>
        <v/>
      </c>
      <c r="N122" s="329"/>
      <c r="O122" s="359" t="str">
        <f>IF(OR($B122="",$C122="",$D122="",$E122="",$F122=""),"",$G122/VLOOKUP($F122,Euro!$A:$C,3,FALSE))</f>
        <v/>
      </c>
      <c r="P122" s="360" t="b">
        <f t="shared" si="12"/>
        <v>0</v>
      </c>
      <c r="Q122" s="361">
        <f t="shared" si="13"/>
        <v>1</v>
      </c>
      <c r="R122" s="363" t="str">
        <f t="shared" si="9"/>
        <v/>
      </c>
      <c r="S122" s="363" t="str">
        <f t="shared" si="10"/>
        <v/>
      </c>
      <c r="T122" s="363" t="str">
        <f t="shared" si="11"/>
        <v/>
      </c>
    </row>
    <row r="123" spans="1:20">
      <c r="A123" s="28">
        <v>113</v>
      </c>
      <c r="B123" s="17"/>
      <c r="C123" s="17"/>
      <c r="D123" s="162"/>
      <c r="E123" s="18"/>
      <c r="F123" s="30"/>
      <c r="G123" s="327"/>
      <c r="H123" s="23"/>
      <c r="I123" s="216"/>
      <c r="J123" s="24"/>
      <c r="K123" s="25"/>
      <c r="L123" s="31"/>
      <c r="M123" s="363" t="str">
        <f t="shared" si="7"/>
        <v/>
      </c>
      <c r="N123" s="329"/>
      <c r="O123" s="359" t="str">
        <f>IF(OR($B123="",$C123="",$D123="",$E123="",$F123=""),"",$G123/VLOOKUP($F123,Euro!$A:$C,3,FALSE))</f>
        <v/>
      </c>
      <c r="P123" s="360" t="b">
        <f t="shared" si="12"/>
        <v>0</v>
      </c>
      <c r="Q123" s="361">
        <f t="shared" si="13"/>
        <v>1</v>
      </c>
      <c r="R123" s="363" t="str">
        <f t="shared" si="9"/>
        <v/>
      </c>
      <c r="S123" s="363" t="str">
        <f t="shared" si="10"/>
        <v/>
      </c>
      <c r="T123" s="363" t="str">
        <f t="shared" si="11"/>
        <v/>
      </c>
    </row>
    <row r="124" spans="1:20">
      <c r="A124" s="28">
        <v>114</v>
      </c>
      <c r="B124" s="17"/>
      <c r="C124" s="17"/>
      <c r="D124" s="162"/>
      <c r="E124" s="18"/>
      <c r="F124" s="30"/>
      <c r="G124" s="327"/>
      <c r="H124" s="23"/>
      <c r="I124" s="216"/>
      <c r="J124" s="24"/>
      <c r="K124" s="25"/>
      <c r="L124" s="31"/>
      <c r="M124" s="363" t="str">
        <f t="shared" si="7"/>
        <v/>
      </c>
      <c r="N124" s="329"/>
      <c r="O124" s="359" t="str">
        <f>IF(OR($B124="",$C124="",$D124="",$E124="",$F124=""),"",$G124/VLOOKUP($F124,Euro!$A:$C,3,FALSE))</f>
        <v/>
      </c>
      <c r="P124" s="360" t="b">
        <f t="shared" si="12"/>
        <v>0</v>
      </c>
      <c r="Q124" s="361">
        <f t="shared" si="13"/>
        <v>1</v>
      </c>
      <c r="R124" s="363" t="str">
        <f t="shared" si="9"/>
        <v/>
      </c>
      <c r="S124" s="363" t="str">
        <f t="shared" si="10"/>
        <v/>
      </c>
      <c r="T124" s="363" t="str">
        <f t="shared" si="11"/>
        <v/>
      </c>
    </row>
    <row r="125" spans="1:20">
      <c r="A125" s="28">
        <v>115</v>
      </c>
      <c r="B125" s="17"/>
      <c r="C125" s="17"/>
      <c r="D125" s="162"/>
      <c r="E125" s="18"/>
      <c r="F125" s="30"/>
      <c r="G125" s="327"/>
      <c r="H125" s="23"/>
      <c r="I125" s="216"/>
      <c r="J125" s="24"/>
      <c r="K125" s="25"/>
      <c r="L125" s="31"/>
      <c r="M125" s="363" t="str">
        <f t="shared" si="7"/>
        <v/>
      </c>
      <c r="N125" s="329"/>
      <c r="O125" s="359" t="str">
        <f>IF(OR($B125="",$C125="",$D125="",$E125="",$F125=""),"",$G125/VLOOKUP($F125,Euro!$A:$C,3,FALSE))</f>
        <v/>
      </c>
      <c r="P125" s="360" t="b">
        <f t="shared" si="12"/>
        <v>0</v>
      </c>
      <c r="Q125" s="361">
        <f t="shared" si="13"/>
        <v>1</v>
      </c>
      <c r="R125" s="363" t="str">
        <f t="shared" si="9"/>
        <v/>
      </c>
      <c r="S125" s="363" t="str">
        <f t="shared" si="10"/>
        <v/>
      </c>
      <c r="T125" s="363" t="str">
        <f t="shared" si="11"/>
        <v/>
      </c>
    </row>
    <row r="126" spans="1:20">
      <c r="A126" s="28">
        <v>116</v>
      </c>
      <c r="B126" s="17"/>
      <c r="C126" s="17"/>
      <c r="D126" s="162"/>
      <c r="E126" s="18"/>
      <c r="F126" s="30"/>
      <c r="G126" s="327"/>
      <c r="H126" s="23"/>
      <c r="I126" s="216"/>
      <c r="J126" s="24"/>
      <c r="K126" s="25"/>
      <c r="L126" s="31"/>
      <c r="M126" s="363" t="str">
        <f t="shared" si="7"/>
        <v/>
      </c>
      <c r="N126" s="329"/>
      <c r="O126" s="359" t="str">
        <f>IF(OR($B126="",$C126="",$D126="",$E126="",$F126=""),"",$G126/VLOOKUP($F126,Euro!$A:$C,3,FALSE))</f>
        <v/>
      </c>
      <c r="P126" s="360" t="b">
        <f t="shared" si="12"/>
        <v>0</v>
      </c>
      <c r="Q126" s="361">
        <f t="shared" si="13"/>
        <v>1</v>
      </c>
      <c r="R126" s="363" t="str">
        <f t="shared" si="9"/>
        <v/>
      </c>
      <c r="S126" s="363" t="str">
        <f t="shared" si="10"/>
        <v/>
      </c>
      <c r="T126" s="363" t="str">
        <f t="shared" si="11"/>
        <v/>
      </c>
    </row>
    <row r="127" spans="1:20">
      <c r="A127" s="28">
        <v>117</v>
      </c>
      <c r="B127" s="17"/>
      <c r="C127" s="17"/>
      <c r="D127" s="162"/>
      <c r="E127" s="18"/>
      <c r="F127" s="30"/>
      <c r="G127" s="327"/>
      <c r="H127" s="23"/>
      <c r="I127" s="216"/>
      <c r="J127" s="24"/>
      <c r="K127" s="25"/>
      <c r="L127" s="31"/>
      <c r="M127" s="363" t="str">
        <f t="shared" si="7"/>
        <v/>
      </c>
      <c r="N127" s="329"/>
      <c r="O127" s="359" t="str">
        <f>IF(OR($B127="",$C127="",$D127="",$E127="",$F127=""),"",$G127/VLOOKUP($F127,Euro!$A:$C,3,FALSE))</f>
        <v/>
      </c>
      <c r="P127" s="360" t="b">
        <f t="shared" si="12"/>
        <v>0</v>
      </c>
      <c r="Q127" s="361">
        <f t="shared" si="13"/>
        <v>1</v>
      </c>
      <c r="R127" s="363" t="str">
        <f t="shared" si="9"/>
        <v/>
      </c>
      <c r="S127" s="363" t="str">
        <f t="shared" si="10"/>
        <v/>
      </c>
      <c r="T127" s="363" t="str">
        <f t="shared" si="11"/>
        <v/>
      </c>
    </row>
    <row r="128" spans="1:20">
      <c r="A128" s="28">
        <v>118</v>
      </c>
      <c r="B128" s="17"/>
      <c r="C128" s="17"/>
      <c r="D128" s="162"/>
      <c r="E128" s="18"/>
      <c r="F128" s="30"/>
      <c r="G128" s="327"/>
      <c r="H128" s="23"/>
      <c r="I128" s="216"/>
      <c r="J128" s="24"/>
      <c r="K128" s="25"/>
      <c r="L128" s="31"/>
      <c r="M128" s="363" t="str">
        <f t="shared" si="7"/>
        <v/>
      </c>
      <c r="N128" s="329"/>
      <c r="O128" s="359" t="str">
        <f>IF(OR($B128="",$C128="",$D128="",$E128="",$F128=""),"",$G128/VLOOKUP($F128,Euro!$A:$C,3,FALSE))</f>
        <v/>
      </c>
      <c r="P128" s="360" t="b">
        <f t="shared" si="12"/>
        <v>0</v>
      </c>
      <c r="Q128" s="361">
        <f t="shared" si="13"/>
        <v>1</v>
      </c>
      <c r="R128" s="363" t="str">
        <f t="shared" si="9"/>
        <v/>
      </c>
      <c r="S128" s="363" t="str">
        <f t="shared" si="10"/>
        <v/>
      </c>
      <c r="T128" s="363" t="str">
        <f t="shared" si="11"/>
        <v/>
      </c>
    </row>
    <row r="129" spans="1:20">
      <c r="A129" s="28">
        <v>119</v>
      </c>
      <c r="B129" s="17"/>
      <c r="C129" s="17"/>
      <c r="D129" s="162"/>
      <c r="E129" s="18"/>
      <c r="F129" s="30"/>
      <c r="G129" s="327"/>
      <c r="H129" s="23"/>
      <c r="I129" s="216"/>
      <c r="J129" s="24"/>
      <c r="K129" s="25"/>
      <c r="L129" s="31"/>
      <c r="M129" s="363" t="str">
        <f t="shared" si="7"/>
        <v/>
      </c>
      <c r="N129" s="329"/>
      <c r="O129" s="359" t="str">
        <f>IF(OR($B129="",$C129="",$D129="",$E129="",$F129=""),"",$G129/VLOOKUP($F129,Euro!$A:$C,3,FALSE))</f>
        <v/>
      </c>
      <c r="P129" s="360" t="b">
        <f t="shared" si="12"/>
        <v>0</v>
      </c>
      <c r="Q129" s="361">
        <f t="shared" si="13"/>
        <v>1</v>
      </c>
      <c r="R129" s="363" t="str">
        <f t="shared" si="9"/>
        <v/>
      </c>
      <c r="S129" s="363" t="str">
        <f t="shared" si="10"/>
        <v/>
      </c>
      <c r="T129" s="363" t="str">
        <f t="shared" si="11"/>
        <v/>
      </c>
    </row>
    <row r="130" spans="1:20">
      <c r="A130" s="28">
        <v>120</v>
      </c>
      <c r="B130" s="17"/>
      <c r="C130" s="17"/>
      <c r="D130" s="162"/>
      <c r="E130" s="18"/>
      <c r="F130" s="30"/>
      <c r="G130" s="327"/>
      <c r="H130" s="23"/>
      <c r="I130" s="216"/>
      <c r="J130" s="24"/>
      <c r="K130" s="25"/>
      <c r="L130" s="31"/>
      <c r="M130" s="363" t="str">
        <f t="shared" si="7"/>
        <v/>
      </c>
      <c r="N130" s="329"/>
      <c r="O130" s="359" t="str">
        <f>IF(OR($B130="",$C130="",$D130="",$E130="",$F130=""),"",$G130/VLOOKUP($F130,Euro!$A:$C,3,FALSE))</f>
        <v/>
      </c>
      <c r="P130" s="360" t="b">
        <f t="shared" si="12"/>
        <v>0</v>
      </c>
      <c r="Q130" s="361">
        <f t="shared" si="13"/>
        <v>1</v>
      </c>
      <c r="R130" s="363" t="str">
        <f t="shared" si="9"/>
        <v/>
      </c>
      <c r="S130" s="363" t="str">
        <f t="shared" si="10"/>
        <v/>
      </c>
      <c r="T130" s="363" t="str">
        <f t="shared" si="11"/>
        <v/>
      </c>
    </row>
    <row r="131" spans="1:20">
      <c r="A131" s="28">
        <v>121</v>
      </c>
      <c r="B131" s="17"/>
      <c r="C131" s="17"/>
      <c r="D131" s="162"/>
      <c r="E131" s="18"/>
      <c r="F131" s="30"/>
      <c r="G131" s="327"/>
      <c r="H131" s="23"/>
      <c r="I131" s="216"/>
      <c r="J131" s="24"/>
      <c r="K131" s="25"/>
      <c r="L131" s="31"/>
      <c r="M131" s="363" t="str">
        <f t="shared" si="7"/>
        <v/>
      </c>
      <c r="N131" s="329"/>
      <c r="O131" s="359" t="str">
        <f>IF(OR($B131="",$C131="",$D131="",$E131="",$F131=""),"",$G131/VLOOKUP($F131,Euro!$A:$C,3,FALSE))</f>
        <v/>
      </c>
      <c r="P131" s="360" t="b">
        <f t="shared" si="12"/>
        <v>0</v>
      </c>
      <c r="Q131" s="361">
        <f t="shared" si="13"/>
        <v>1</v>
      </c>
      <c r="R131" s="363" t="str">
        <f t="shared" si="9"/>
        <v/>
      </c>
      <c r="S131" s="363" t="str">
        <f t="shared" si="10"/>
        <v/>
      </c>
      <c r="T131" s="363" t="str">
        <f t="shared" si="11"/>
        <v/>
      </c>
    </row>
    <row r="132" spans="1:20">
      <c r="A132" s="28">
        <v>122</v>
      </c>
      <c r="B132" s="17"/>
      <c r="C132" s="17"/>
      <c r="D132" s="162"/>
      <c r="E132" s="18"/>
      <c r="F132" s="30"/>
      <c r="G132" s="327"/>
      <c r="H132" s="23"/>
      <c r="I132" s="216"/>
      <c r="J132" s="24"/>
      <c r="K132" s="25"/>
      <c r="L132" s="31"/>
      <c r="M132" s="363" t="str">
        <f t="shared" si="7"/>
        <v/>
      </c>
      <c r="N132" s="329"/>
      <c r="O132" s="359" t="str">
        <f>IF(OR($B132="",$C132="",$D132="",$E132="",$F132=""),"",$G132/VLOOKUP($F132,Euro!$A:$C,3,FALSE))</f>
        <v/>
      </c>
      <c r="P132" s="360" t="b">
        <f t="shared" si="12"/>
        <v>0</v>
      </c>
      <c r="Q132" s="361">
        <f t="shared" si="13"/>
        <v>1</v>
      </c>
      <c r="R132" s="363" t="str">
        <f t="shared" si="9"/>
        <v/>
      </c>
      <c r="S132" s="363" t="str">
        <f t="shared" si="10"/>
        <v/>
      </c>
      <c r="T132" s="363" t="str">
        <f t="shared" si="11"/>
        <v/>
      </c>
    </row>
    <row r="133" spans="1:20">
      <c r="A133" s="28">
        <v>123</v>
      </c>
      <c r="B133" s="17"/>
      <c r="C133" s="17"/>
      <c r="D133" s="162"/>
      <c r="E133" s="18"/>
      <c r="F133" s="30"/>
      <c r="G133" s="327"/>
      <c r="H133" s="23"/>
      <c r="I133" s="216"/>
      <c r="J133" s="24"/>
      <c r="K133" s="25"/>
      <c r="L133" s="31"/>
      <c r="M133" s="363" t="str">
        <f t="shared" si="7"/>
        <v/>
      </c>
      <c r="N133" s="329"/>
      <c r="O133" s="359" t="str">
        <f>IF(OR($B133="",$C133="",$D133="",$E133="",$F133=""),"",$G133/VLOOKUP($F133,Euro!$A:$C,3,FALSE))</f>
        <v/>
      </c>
      <c r="P133" s="360" t="b">
        <f t="shared" si="12"/>
        <v>0</v>
      </c>
      <c r="Q133" s="361">
        <f t="shared" si="13"/>
        <v>1</v>
      </c>
      <c r="R133" s="363" t="str">
        <f t="shared" si="9"/>
        <v/>
      </c>
      <c r="S133" s="363" t="str">
        <f t="shared" si="10"/>
        <v/>
      </c>
      <c r="T133" s="363" t="str">
        <f t="shared" si="11"/>
        <v/>
      </c>
    </row>
    <row r="134" spans="1:20">
      <c r="A134" s="28">
        <v>124</v>
      </c>
      <c r="B134" s="17"/>
      <c r="C134" s="17"/>
      <c r="D134" s="162"/>
      <c r="E134" s="18"/>
      <c r="F134" s="30"/>
      <c r="G134" s="327"/>
      <c r="H134" s="23"/>
      <c r="I134" s="216"/>
      <c r="J134" s="24"/>
      <c r="K134" s="25"/>
      <c r="L134" s="31"/>
      <c r="M134" s="363" t="str">
        <f t="shared" si="7"/>
        <v/>
      </c>
      <c r="N134" s="329"/>
      <c r="O134" s="359" t="str">
        <f>IF(OR($B134="",$C134="",$D134="",$E134="",$F134=""),"",$G134/VLOOKUP($F134,Euro!$A:$C,3,FALSE))</f>
        <v/>
      </c>
      <c r="P134" s="360" t="b">
        <f t="shared" si="12"/>
        <v>0</v>
      </c>
      <c r="Q134" s="361">
        <f t="shared" si="13"/>
        <v>1</v>
      </c>
      <c r="R134" s="363" t="str">
        <f t="shared" si="9"/>
        <v/>
      </c>
      <c r="S134" s="363" t="str">
        <f t="shared" si="10"/>
        <v/>
      </c>
      <c r="T134" s="363" t="str">
        <f t="shared" si="11"/>
        <v/>
      </c>
    </row>
    <row r="135" spans="1:20">
      <c r="A135" s="28">
        <v>125</v>
      </c>
      <c r="B135" s="17"/>
      <c r="C135" s="17"/>
      <c r="D135" s="162"/>
      <c r="E135" s="18"/>
      <c r="F135" s="30"/>
      <c r="G135" s="327"/>
      <c r="H135" s="23"/>
      <c r="I135" s="216"/>
      <c r="J135" s="24"/>
      <c r="K135" s="25"/>
      <c r="L135" s="31"/>
      <c r="M135" s="363" t="str">
        <f t="shared" si="7"/>
        <v/>
      </c>
      <c r="N135" s="329"/>
      <c r="O135" s="359" t="str">
        <f>IF(OR($B135="",$C135="",$D135="",$E135="",$F135=""),"",$G135/VLOOKUP($F135,Euro!$A:$C,3,FALSE))</f>
        <v/>
      </c>
      <c r="P135" s="360" t="b">
        <f t="shared" si="12"/>
        <v>0</v>
      </c>
      <c r="Q135" s="361">
        <f t="shared" si="13"/>
        <v>1</v>
      </c>
      <c r="R135" s="363" t="str">
        <f t="shared" si="9"/>
        <v/>
      </c>
      <c r="S135" s="363" t="str">
        <f t="shared" si="10"/>
        <v/>
      </c>
      <c r="T135" s="363" t="str">
        <f t="shared" si="11"/>
        <v/>
      </c>
    </row>
    <row r="136" spans="1:20">
      <c r="A136" s="28">
        <v>126</v>
      </c>
      <c r="B136" s="17"/>
      <c r="C136" s="17"/>
      <c r="D136" s="162"/>
      <c r="E136" s="18"/>
      <c r="F136" s="30"/>
      <c r="G136" s="327"/>
      <c r="H136" s="23"/>
      <c r="I136" s="216"/>
      <c r="J136" s="24"/>
      <c r="K136" s="25"/>
      <c r="L136" s="31"/>
      <c r="M136" s="363" t="str">
        <f t="shared" si="7"/>
        <v/>
      </c>
      <c r="N136" s="329"/>
      <c r="O136" s="359" t="str">
        <f>IF(OR($B136="",$C136="",$D136="",$E136="",$F136=""),"",$G136/VLOOKUP($F136,Euro!$A:$C,3,FALSE))</f>
        <v/>
      </c>
      <c r="P136" s="360" t="b">
        <f t="shared" si="12"/>
        <v>0</v>
      </c>
      <c r="Q136" s="361">
        <f t="shared" si="13"/>
        <v>1</v>
      </c>
      <c r="R136" s="363" t="str">
        <f t="shared" si="9"/>
        <v/>
      </c>
      <c r="S136" s="363" t="str">
        <f t="shared" si="10"/>
        <v/>
      </c>
      <c r="T136" s="363" t="str">
        <f t="shared" si="11"/>
        <v/>
      </c>
    </row>
    <row r="137" spans="1:20">
      <c r="A137" s="28">
        <v>127</v>
      </c>
      <c r="B137" s="17"/>
      <c r="C137" s="17"/>
      <c r="D137" s="162"/>
      <c r="E137" s="18"/>
      <c r="F137" s="30"/>
      <c r="G137" s="327"/>
      <c r="H137" s="23"/>
      <c r="I137" s="216"/>
      <c r="J137" s="24"/>
      <c r="K137" s="25"/>
      <c r="L137" s="31"/>
      <c r="M137" s="363" t="str">
        <f t="shared" si="7"/>
        <v/>
      </c>
      <c r="N137" s="329"/>
      <c r="O137" s="359" t="str">
        <f>IF(OR($B137="",$C137="",$D137="",$E137="",$F137=""),"",$G137/VLOOKUP($F137,Euro!$A:$C,3,FALSE))</f>
        <v/>
      </c>
      <c r="P137" s="360" t="b">
        <f t="shared" si="12"/>
        <v>0</v>
      </c>
      <c r="Q137" s="361">
        <f t="shared" si="13"/>
        <v>1</v>
      </c>
      <c r="R137" s="363" t="str">
        <f t="shared" si="9"/>
        <v/>
      </c>
      <c r="S137" s="363" t="str">
        <f t="shared" si="10"/>
        <v/>
      </c>
      <c r="T137" s="363" t="str">
        <f t="shared" si="11"/>
        <v/>
      </c>
    </row>
    <row r="138" spans="1:20">
      <c r="A138" s="28">
        <v>128</v>
      </c>
      <c r="B138" s="17"/>
      <c r="C138" s="17"/>
      <c r="D138" s="162"/>
      <c r="E138" s="18"/>
      <c r="F138" s="30"/>
      <c r="G138" s="327"/>
      <c r="H138" s="23"/>
      <c r="I138" s="216"/>
      <c r="J138" s="24"/>
      <c r="K138" s="25"/>
      <c r="L138" s="31"/>
      <c r="M138" s="363" t="str">
        <f t="shared" ref="M138:M201" si="14">IF(
OR(
$B138="",$C138="",$E138="",$F138="",$F138&lt;an_initial,$F138&gt;an_final,$P138=FALSE),"",IF(
$G138="","",IF(
OR(
$H138="X",$H138="x"),60*$O138/10000,IF(
OR(
$I138="X",$I138="x"),40*$O138/10000,IF(
OR(
$K138="X",$K138="x"),60*(
IF(
$Q138&lt;=5,0.3,0.2))*$O138/10000,IF(
OR(
$L138="X",$L138="x"),40*(
IF(
$Q138&lt;=5,0.3,0.2))*$O138/10000,""))))))</f>
        <v/>
      </c>
      <c r="N138" s="329"/>
      <c r="O138" s="359" t="str">
        <f>IF(OR($B138="",$C138="",$D138="",$E138="",$F138=""),"",$G138/VLOOKUP($F138,Euro!$A:$C,3,FALSE))</f>
        <v/>
      </c>
      <c r="P138" s="360" t="b">
        <f t="shared" si="12"/>
        <v>0</v>
      </c>
      <c r="Q138" s="361">
        <f t="shared" ref="Q138:Q169" si="15">LEN(B138)-LEN(SUBSTITUTE(B138,",",""))+1</f>
        <v>1</v>
      </c>
      <c r="R138" s="363" t="str">
        <f t="shared" ref="R138:R201" si="16">IF(
OR(
$B138="",$C138="",$E138="",$F138="",$F138&lt;an_initial,$F138&gt;an_final,$P138=FALSE),"",IF(
$G138="","",IF(
OR(
$H138="X",$H138="x"),60*$O138/10000,"")))</f>
        <v/>
      </c>
      <c r="S138" s="363" t="str">
        <f t="shared" ref="S138:S201" si="17">IF(
OR(
$B138="",$C138="",$E138="",$F138="",$F138&lt;an_initial,$F138&gt;an_final,$P138=FALSE),"",IF(
$G138="","",IF(
OR(
$I138="X",$I138="x"),40*$O138/10000,"")))</f>
        <v/>
      </c>
      <c r="T138" s="363" t="str">
        <f t="shared" ref="T138:T201" si="18">IF(
OR(
$B138="",$C138="",$E138="",$F138="",$F138&lt;an_initial,$F138&gt;an_final,$P138=FALSE),"",IF(
$G138="","",IF(
OR(
$K138="X",$K138="x"),60*(
IF(
$Q138&lt;=5,0.3,0.2))*$O138/10000,IF(
OR(
$L138="X",$L138="x"),40*(
IF(
$Q138&lt;=5,0.3,0.2))*$O138/10000,""))))</f>
        <v/>
      </c>
    </row>
    <row r="139" spans="1:20">
      <c r="A139" s="28">
        <v>129</v>
      </c>
      <c r="B139" s="17"/>
      <c r="C139" s="17"/>
      <c r="D139" s="162"/>
      <c r="E139" s="18"/>
      <c r="F139" s="30"/>
      <c r="G139" s="327"/>
      <c r="H139" s="23"/>
      <c r="I139" s="216"/>
      <c r="J139" s="24"/>
      <c r="K139" s="25"/>
      <c r="L139" s="31"/>
      <c r="M139" s="363" t="str">
        <f t="shared" si="14"/>
        <v/>
      </c>
      <c r="N139" s="329"/>
      <c r="O139" s="359" t="str">
        <f>IF(OR($B139="",$C139="",$D139="",$E139="",$F139=""),"",$G139/VLOOKUP($F139,Euro!$A:$C,3,FALSE))</f>
        <v/>
      </c>
      <c r="P139" s="360" t="b">
        <f t="shared" ref="P139:P202" si="19">IF(nume_candidat="",FALSE,ISNUMBER(SEARCH(nume_candidat,$B139)))</f>
        <v>0</v>
      </c>
      <c r="Q139" s="361">
        <f t="shared" si="15"/>
        <v>1</v>
      </c>
      <c r="R139" s="363" t="str">
        <f t="shared" si="16"/>
        <v/>
      </c>
      <c r="S139" s="363" t="str">
        <f t="shared" si="17"/>
        <v/>
      </c>
      <c r="T139" s="363" t="str">
        <f t="shared" si="18"/>
        <v/>
      </c>
    </row>
    <row r="140" spans="1:20">
      <c r="A140" s="28">
        <v>130</v>
      </c>
      <c r="B140" s="17"/>
      <c r="C140" s="17"/>
      <c r="D140" s="162"/>
      <c r="E140" s="18"/>
      <c r="F140" s="30"/>
      <c r="G140" s="327"/>
      <c r="H140" s="23"/>
      <c r="I140" s="216"/>
      <c r="J140" s="24"/>
      <c r="K140" s="25"/>
      <c r="L140" s="31"/>
      <c r="M140" s="363" t="str">
        <f t="shared" si="14"/>
        <v/>
      </c>
      <c r="N140" s="329"/>
      <c r="O140" s="359" t="str">
        <f>IF(OR($B140="",$C140="",$D140="",$E140="",$F140=""),"",$G140/VLOOKUP($F140,Euro!$A:$C,3,FALSE))</f>
        <v/>
      </c>
      <c r="P140" s="360" t="b">
        <f t="shared" si="19"/>
        <v>0</v>
      </c>
      <c r="Q140" s="361">
        <f t="shared" si="15"/>
        <v>1</v>
      </c>
      <c r="R140" s="363" t="str">
        <f t="shared" si="16"/>
        <v/>
      </c>
      <c r="S140" s="363" t="str">
        <f t="shared" si="17"/>
        <v/>
      </c>
      <c r="T140" s="363" t="str">
        <f t="shared" si="18"/>
        <v/>
      </c>
    </row>
    <row r="141" spans="1:20">
      <c r="A141" s="28">
        <v>131</v>
      </c>
      <c r="B141" s="17"/>
      <c r="C141" s="17"/>
      <c r="D141" s="162"/>
      <c r="E141" s="18"/>
      <c r="F141" s="30"/>
      <c r="G141" s="327"/>
      <c r="H141" s="23"/>
      <c r="I141" s="216"/>
      <c r="J141" s="24"/>
      <c r="K141" s="25"/>
      <c r="L141" s="31"/>
      <c r="M141" s="363" t="str">
        <f t="shared" si="14"/>
        <v/>
      </c>
      <c r="N141" s="329"/>
      <c r="O141" s="359" t="str">
        <f>IF(OR($B141="",$C141="",$D141="",$E141="",$F141=""),"",$G141/VLOOKUP($F141,Euro!$A:$C,3,FALSE))</f>
        <v/>
      </c>
      <c r="P141" s="360" t="b">
        <f t="shared" si="19"/>
        <v>0</v>
      </c>
      <c r="Q141" s="361">
        <f t="shared" si="15"/>
        <v>1</v>
      </c>
      <c r="R141" s="363" t="str">
        <f t="shared" si="16"/>
        <v/>
      </c>
      <c r="S141" s="363" t="str">
        <f t="shared" si="17"/>
        <v/>
      </c>
      <c r="T141" s="363" t="str">
        <f t="shared" si="18"/>
        <v/>
      </c>
    </row>
    <row r="142" spans="1:20">
      <c r="A142" s="28">
        <v>132</v>
      </c>
      <c r="B142" s="17"/>
      <c r="C142" s="17"/>
      <c r="D142" s="162"/>
      <c r="E142" s="18"/>
      <c r="F142" s="30"/>
      <c r="G142" s="327"/>
      <c r="H142" s="23"/>
      <c r="I142" s="216"/>
      <c r="J142" s="24"/>
      <c r="K142" s="25"/>
      <c r="L142" s="31"/>
      <c r="M142" s="363" t="str">
        <f t="shared" si="14"/>
        <v/>
      </c>
      <c r="N142" s="329"/>
      <c r="O142" s="359" t="str">
        <f>IF(OR($B142="",$C142="",$D142="",$E142="",$F142=""),"",$G142/VLOOKUP($F142,Euro!$A:$C,3,FALSE))</f>
        <v/>
      </c>
      <c r="P142" s="360" t="b">
        <f t="shared" si="19"/>
        <v>0</v>
      </c>
      <c r="Q142" s="361">
        <f t="shared" si="15"/>
        <v>1</v>
      </c>
      <c r="R142" s="363" t="str">
        <f t="shared" si="16"/>
        <v/>
      </c>
      <c r="S142" s="363" t="str">
        <f t="shared" si="17"/>
        <v/>
      </c>
      <c r="T142" s="363" t="str">
        <f t="shared" si="18"/>
        <v/>
      </c>
    </row>
    <row r="143" spans="1:20">
      <c r="A143" s="28">
        <v>133</v>
      </c>
      <c r="B143" s="17"/>
      <c r="C143" s="17"/>
      <c r="D143" s="162"/>
      <c r="E143" s="18"/>
      <c r="F143" s="30"/>
      <c r="G143" s="327"/>
      <c r="H143" s="23"/>
      <c r="I143" s="216"/>
      <c r="J143" s="24"/>
      <c r="K143" s="25"/>
      <c r="L143" s="31"/>
      <c r="M143" s="363" t="str">
        <f t="shared" si="14"/>
        <v/>
      </c>
      <c r="N143" s="329"/>
      <c r="O143" s="359" t="str">
        <f>IF(OR($B143="",$C143="",$D143="",$E143="",$F143=""),"",$G143/VLOOKUP($F143,Euro!$A:$C,3,FALSE))</f>
        <v/>
      </c>
      <c r="P143" s="360" t="b">
        <f t="shared" si="19"/>
        <v>0</v>
      </c>
      <c r="Q143" s="361">
        <f t="shared" si="15"/>
        <v>1</v>
      </c>
      <c r="R143" s="363" t="str">
        <f t="shared" si="16"/>
        <v/>
      </c>
      <c r="S143" s="363" t="str">
        <f t="shared" si="17"/>
        <v/>
      </c>
      <c r="T143" s="363" t="str">
        <f t="shared" si="18"/>
        <v/>
      </c>
    </row>
    <row r="144" spans="1:20">
      <c r="A144" s="28">
        <v>134</v>
      </c>
      <c r="B144" s="17"/>
      <c r="C144" s="17"/>
      <c r="D144" s="162"/>
      <c r="E144" s="18"/>
      <c r="F144" s="30"/>
      <c r="G144" s="327"/>
      <c r="H144" s="23"/>
      <c r="I144" s="216"/>
      <c r="J144" s="24"/>
      <c r="K144" s="25"/>
      <c r="L144" s="31"/>
      <c r="M144" s="363" t="str">
        <f t="shared" si="14"/>
        <v/>
      </c>
      <c r="N144" s="329"/>
      <c r="O144" s="359" t="str">
        <f>IF(OR($B144="",$C144="",$D144="",$E144="",$F144=""),"",$G144/VLOOKUP($F144,Euro!$A:$C,3,FALSE))</f>
        <v/>
      </c>
      <c r="P144" s="360" t="b">
        <f t="shared" si="19"/>
        <v>0</v>
      </c>
      <c r="Q144" s="361">
        <f t="shared" si="15"/>
        <v>1</v>
      </c>
      <c r="R144" s="363" t="str">
        <f t="shared" si="16"/>
        <v/>
      </c>
      <c r="S144" s="363" t="str">
        <f t="shared" si="17"/>
        <v/>
      </c>
      <c r="T144" s="363" t="str">
        <f t="shared" si="18"/>
        <v/>
      </c>
    </row>
    <row r="145" spans="1:20">
      <c r="A145" s="28">
        <v>135</v>
      </c>
      <c r="B145" s="17"/>
      <c r="C145" s="17"/>
      <c r="D145" s="162"/>
      <c r="E145" s="18"/>
      <c r="F145" s="30"/>
      <c r="G145" s="327"/>
      <c r="H145" s="23"/>
      <c r="I145" s="216"/>
      <c r="J145" s="24"/>
      <c r="K145" s="25"/>
      <c r="L145" s="31"/>
      <c r="M145" s="363" t="str">
        <f t="shared" si="14"/>
        <v/>
      </c>
      <c r="N145" s="329"/>
      <c r="O145" s="359" t="str">
        <f>IF(OR($B145="",$C145="",$D145="",$E145="",$F145=""),"",$G145/VLOOKUP($F145,Euro!$A:$C,3,FALSE))</f>
        <v/>
      </c>
      <c r="P145" s="360" t="b">
        <f t="shared" si="19"/>
        <v>0</v>
      </c>
      <c r="Q145" s="361">
        <f t="shared" si="15"/>
        <v>1</v>
      </c>
      <c r="R145" s="363" t="str">
        <f t="shared" si="16"/>
        <v/>
      </c>
      <c r="S145" s="363" t="str">
        <f t="shared" si="17"/>
        <v/>
      </c>
      <c r="T145" s="363" t="str">
        <f t="shared" si="18"/>
        <v/>
      </c>
    </row>
    <row r="146" spans="1:20">
      <c r="A146" s="28">
        <v>136</v>
      </c>
      <c r="B146" s="17"/>
      <c r="C146" s="17"/>
      <c r="D146" s="162"/>
      <c r="E146" s="18"/>
      <c r="F146" s="30"/>
      <c r="G146" s="327"/>
      <c r="H146" s="23"/>
      <c r="I146" s="216"/>
      <c r="J146" s="24"/>
      <c r="K146" s="25"/>
      <c r="L146" s="31"/>
      <c r="M146" s="363" t="str">
        <f t="shared" si="14"/>
        <v/>
      </c>
      <c r="N146" s="329"/>
      <c r="O146" s="359" t="str">
        <f>IF(OR($B146="",$C146="",$D146="",$E146="",$F146=""),"",$G146/VLOOKUP($F146,Euro!$A:$C,3,FALSE))</f>
        <v/>
      </c>
      <c r="P146" s="360" t="b">
        <f t="shared" si="19"/>
        <v>0</v>
      </c>
      <c r="Q146" s="361">
        <f t="shared" si="15"/>
        <v>1</v>
      </c>
      <c r="R146" s="363" t="str">
        <f t="shared" si="16"/>
        <v/>
      </c>
      <c r="S146" s="363" t="str">
        <f t="shared" si="17"/>
        <v/>
      </c>
      <c r="T146" s="363" t="str">
        <f t="shared" si="18"/>
        <v/>
      </c>
    </row>
    <row r="147" spans="1:20">
      <c r="A147" s="28">
        <v>137</v>
      </c>
      <c r="B147" s="17"/>
      <c r="C147" s="17"/>
      <c r="D147" s="162"/>
      <c r="E147" s="18"/>
      <c r="F147" s="30"/>
      <c r="G147" s="327"/>
      <c r="H147" s="23"/>
      <c r="I147" s="216"/>
      <c r="J147" s="24"/>
      <c r="K147" s="25"/>
      <c r="L147" s="31"/>
      <c r="M147" s="363" t="str">
        <f t="shared" si="14"/>
        <v/>
      </c>
      <c r="N147" s="329"/>
      <c r="O147" s="359" t="str">
        <f>IF(OR($B147="",$C147="",$D147="",$E147="",$F147=""),"",$G147/VLOOKUP($F147,Euro!$A:$C,3,FALSE))</f>
        <v/>
      </c>
      <c r="P147" s="360" t="b">
        <f t="shared" si="19"/>
        <v>0</v>
      </c>
      <c r="Q147" s="361">
        <f t="shared" si="15"/>
        <v>1</v>
      </c>
      <c r="R147" s="363" t="str">
        <f t="shared" si="16"/>
        <v/>
      </c>
      <c r="S147" s="363" t="str">
        <f t="shared" si="17"/>
        <v/>
      </c>
      <c r="T147" s="363" t="str">
        <f t="shared" si="18"/>
        <v/>
      </c>
    </row>
    <row r="148" spans="1:20">
      <c r="A148" s="28">
        <v>138</v>
      </c>
      <c r="B148" s="17"/>
      <c r="C148" s="17"/>
      <c r="D148" s="162"/>
      <c r="E148" s="18"/>
      <c r="F148" s="30"/>
      <c r="G148" s="327"/>
      <c r="H148" s="23"/>
      <c r="I148" s="216"/>
      <c r="J148" s="24"/>
      <c r="K148" s="25"/>
      <c r="L148" s="31"/>
      <c r="M148" s="363" t="str">
        <f t="shared" si="14"/>
        <v/>
      </c>
      <c r="N148" s="329"/>
      <c r="O148" s="359" t="str">
        <f>IF(OR($B148="",$C148="",$D148="",$E148="",$F148=""),"",$G148/VLOOKUP($F148,Euro!$A:$C,3,FALSE))</f>
        <v/>
      </c>
      <c r="P148" s="360" t="b">
        <f t="shared" si="19"/>
        <v>0</v>
      </c>
      <c r="Q148" s="361">
        <f t="shared" si="15"/>
        <v>1</v>
      </c>
      <c r="R148" s="363" t="str">
        <f t="shared" si="16"/>
        <v/>
      </c>
      <c r="S148" s="363" t="str">
        <f t="shared" si="17"/>
        <v/>
      </c>
      <c r="T148" s="363" t="str">
        <f t="shared" si="18"/>
        <v/>
      </c>
    </row>
    <row r="149" spans="1:20">
      <c r="A149" s="28">
        <v>139</v>
      </c>
      <c r="B149" s="17"/>
      <c r="C149" s="17"/>
      <c r="D149" s="162"/>
      <c r="E149" s="18"/>
      <c r="F149" s="30"/>
      <c r="G149" s="327"/>
      <c r="H149" s="23"/>
      <c r="I149" s="216"/>
      <c r="J149" s="24"/>
      <c r="K149" s="25"/>
      <c r="L149" s="31"/>
      <c r="M149" s="363" t="str">
        <f t="shared" si="14"/>
        <v/>
      </c>
      <c r="N149" s="329"/>
      <c r="O149" s="359" t="str">
        <f>IF(OR($B149="",$C149="",$D149="",$E149="",$F149=""),"",$G149/VLOOKUP($F149,Euro!$A:$C,3,FALSE))</f>
        <v/>
      </c>
      <c r="P149" s="360" t="b">
        <f t="shared" si="19"/>
        <v>0</v>
      </c>
      <c r="Q149" s="361">
        <f t="shared" si="15"/>
        <v>1</v>
      </c>
      <c r="R149" s="363" t="str">
        <f t="shared" si="16"/>
        <v/>
      </c>
      <c r="S149" s="363" t="str">
        <f t="shared" si="17"/>
        <v/>
      </c>
      <c r="T149" s="363" t="str">
        <f t="shared" si="18"/>
        <v/>
      </c>
    </row>
    <row r="150" spans="1:20">
      <c r="A150" s="28">
        <v>140</v>
      </c>
      <c r="B150" s="17"/>
      <c r="C150" s="17"/>
      <c r="D150" s="162"/>
      <c r="E150" s="18"/>
      <c r="F150" s="30"/>
      <c r="G150" s="327"/>
      <c r="H150" s="23"/>
      <c r="I150" s="216"/>
      <c r="J150" s="24"/>
      <c r="K150" s="25"/>
      <c r="L150" s="31"/>
      <c r="M150" s="363" t="str">
        <f t="shared" si="14"/>
        <v/>
      </c>
      <c r="N150" s="329"/>
      <c r="O150" s="359" t="str">
        <f>IF(OR($B150="",$C150="",$D150="",$E150="",$F150=""),"",$G150/VLOOKUP($F150,Euro!$A:$C,3,FALSE))</f>
        <v/>
      </c>
      <c r="P150" s="360" t="b">
        <f t="shared" si="19"/>
        <v>0</v>
      </c>
      <c r="Q150" s="361">
        <f t="shared" si="15"/>
        <v>1</v>
      </c>
      <c r="R150" s="363" t="str">
        <f t="shared" si="16"/>
        <v/>
      </c>
      <c r="S150" s="363" t="str">
        <f t="shared" si="17"/>
        <v/>
      </c>
      <c r="T150" s="363" t="str">
        <f t="shared" si="18"/>
        <v/>
      </c>
    </row>
    <row r="151" spans="1:20">
      <c r="A151" s="28">
        <v>141</v>
      </c>
      <c r="B151" s="17"/>
      <c r="C151" s="17"/>
      <c r="D151" s="162"/>
      <c r="E151" s="18"/>
      <c r="F151" s="30"/>
      <c r="G151" s="327"/>
      <c r="H151" s="23"/>
      <c r="I151" s="216"/>
      <c r="J151" s="24"/>
      <c r="K151" s="25"/>
      <c r="L151" s="31"/>
      <c r="M151" s="363" t="str">
        <f t="shared" si="14"/>
        <v/>
      </c>
      <c r="N151" s="329"/>
      <c r="O151" s="359" t="str">
        <f>IF(OR($B151="",$C151="",$D151="",$E151="",$F151=""),"",$G151/VLOOKUP($F151,Euro!$A:$C,3,FALSE))</f>
        <v/>
      </c>
      <c r="P151" s="360" t="b">
        <f t="shared" si="19"/>
        <v>0</v>
      </c>
      <c r="Q151" s="361">
        <f t="shared" si="15"/>
        <v>1</v>
      </c>
      <c r="R151" s="363" t="str">
        <f t="shared" si="16"/>
        <v/>
      </c>
      <c r="S151" s="363" t="str">
        <f t="shared" si="17"/>
        <v/>
      </c>
      <c r="T151" s="363" t="str">
        <f t="shared" si="18"/>
        <v/>
      </c>
    </row>
    <row r="152" spans="1:20">
      <c r="A152" s="28">
        <v>142</v>
      </c>
      <c r="B152" s="17"/>
      <c r="C152" s="17"/>
      <c r="D152" s="162"/>
      <c r="E152" s="18"/>
      <c r="F152" s="30"/>
      <c r="G152" s="327"/>
      <c r="H152" s="23"/>
      <c r="I152" s="216"/>
      <c r="J152" s="24"/>
      <c r="K152" s="25"/>
      <c r="L152" s="31"/>
      <c r="M152" s="363" t="str">
        <f t="shared" si="14"/>
        <v/>
      </c>
      <c r="N152" s="329"/>
      <c r="O152" s="359" t="str">
        <f>IF(OR($B152="",$C152="",$D152="",$E152="",$F152=""),"",$G152/VLOOKUP($F152,Euro!$A:$C,3,FALSE))</f>
        <v/>
      </c>
      <c r="P152" s="360" t="b">
        <f t="shared" si="19"/>
        <v>0</v>
      </c>
      <c r="Q152" s="361">
        <f t="shared" si="15"/>
        <v>1</v>
      </c>
      <c r="R152" s="363" t="str">
        <f t="shared" si="16"/>
        <v/>
      </c>
      <c r="S152" s="363" t="str">
        <f t="shared" si="17"/>
        <v/>
      </c>
      <c r="T152" s="363" t="str">
        <f t="shared" si="18"/>
        <v/>
      </c>
    </row>
    <row r="153" spans="1:20">
      <c r="A153" s="28">
        <v>143</v>
      </c>
      <c r="B153" s="17"/>
      <c r="C153" s="17"/>
      <c r="D153" s="162"/>
      <c r="E153" s="18"/>
      <c r="F153" s="30"/>
      <c r="G153" s="327"/>
      <c r="H153" s="23"/>
      <c r="I153" s="216"/>
      <c r="J153" s="24"/>
      <c r="K153" s="25"/>
      <c r="L153" s="31"/>
      <c r="M153" s="363" t="str">
        <f t="shared" si="14"/>
        <v/>
      </c>
      <c r="N153" s="329"/>
      <c r="O153" s="359" t="str">
        <f>IF(OR($B153="",$C153="",$D153="",$E153="",$F153=""),"",$G153/VLOOKUP($F153,Euro!$A:$C,3,FALSE))</f>
        <v/>
      </c>
      <c r="P153" s="360" t="b">
        <f t="shared" si="19"/>
        <v>0</v>
      </c>
      <c r="Q153" s="361">
        <f t="shared" si="15"/>
        <v>1</v>
      </c>
      <c r="R153" s="363" t="str">
        <f t="shared" si="16"/>
        <v/>
      </c>
      <c r="S153" s="363" t="str">
        <f t="shared" si="17"/>
        <v/>
      </c>
      <c r="T153" s="363" t="str">
        <f t="shared" si="18"/>
        <v/>
      </c>
    </row>
    <row r="154" spans="1:20">
      <c r="A154" s="28">
        <v>144</v>
      </c>
      <c r="B154" s="17"/>
      <c r="C154" s="17"/>
      <c r="D154" s="162"/>
      <c r="E154" s="18"/>
      <c r="F154" s="30"/>
      <c r="G154" s="327"/>
      <c r="H154" s="23"/>
      <c r="I154" s="216"/>
      <c r="J154" s="24"/>
      <c r="K154" s="25"/>
      <c r="L154" s="31"/>
      <c r="M154" s="363" t="str">
        <f t="shared" si="14"/>
        <v/>
      </c>
      <c r="N154" s="329"/>
      <c r="O154" s="359" t="str">
        <f>IF(OR($B154="",$C154="",$D154="",$E154="",$F154=""),"",$G154/VLOOKUP($F154,Euro!$A:$C,3,FALSE))</f>
        <v/>
      </c>
      <c r="P154" s="360" t="b">
        <f t="shared" si="19"/>
        <v>0</v>
      </c>
      <c r="Q154" s="361">
        <f t="shared" si="15"/>
        <v>1</v>
      </c>
      <c r="R154" s="363" t="str">
        <f t="shared" si="16"/>
        <v/>
      </c>
      <c r="S154" s="363" t="str">
        <f t="shared" si="17"/>
        <v/>
      </c>
      <c r="T154" s="363" t="str">
        <f t="shared" si="18"/>
        <v/>
      </c>
    </row>
    <row r="155" spans="1:20">
      <c r="A155" s="28">
        <v>145</v>
      </c>
      <c r="B155" s="17"/>
      <c r="C155" s="17"/>
      <c r="D155" s="162"/>
      <c r="E155" s="18"/>
      <c r="F155" s="30"/>
      <c r="G155" s="327"/>
      <c r="H155" s="23"/>
      <c r="I155" s="216"/>
      <c r="J155" s="24"/>
      <c r="K155" s="25"/>
      <c r="L155" s="31"/>
      <c r="M155" s="363" t="str">
        <f t="shared" si="14"/>
        <v/>
      </c>
      <c r="N155" s="329"/>
      <c r="O155" s="359" t="str">
        <f>IF(OR($B155="",$C155="",$D155="",$E155="",$F155=""),"",$G155/VLOOKUP($F155,Euro!$A:$C,3,FALSE))</f>
        <v/>
      </c>
      <c r="P155" s="360" t="b">
        <f t="shared" si="19"/>
        <v>0</v>
      </c>
      <c r="Q155" s="361">
        <f t="shared" si="15"/>
        <v>1</v>
      </c>
      <c r="R155" s="363" t="str">
        <f t="shared" si="16"/>
        <v/>
      </c>
      <c r="S155" s="363" t="str">
        <f t="shared" si="17"/>
        <v/>
      </c>
      <c r="T155" s="363" t="str">
        <f t="shared" si="18"/>
        <v/>
      </c>
    </row>
    <row r="156" spans="1:20">
      <c r="A156" s="28">
        <v>146</v>
      </c>
      <c r="B156" s="17"/>
      <c r="C156" s="17"/>
      <c r="D156" s="162"/>
      <c r="E156" s="18"/>
      <c r="F156" s="30"/>
      <c r="G156" s="327"/>
      <c r="H156" s="23"/>
      <c r="I156" s="216"/>
      <c r="J156" s="24"/>
      <c r="K156" s="25"/>
      <c r="L156" s="31"/>
      <c r="M156" s="363" t="str">
        <f t="shared" si="14"/>
        <v/>
      </c>
      <c r="N156" s="329"/>
      <c r="O156" s="359" t="str">
        <f>IF(OR($B156="",$C156="",$D156="",$E156="",$F156=""),"",$G156/VLOOKUP($F156,Euro!$A:$C,3,FALSE))</f>
        <v/>
      </c>
      <c r="P156" s="360" t="b">
        <f t="shared" si="19"/>
        <v>0</v>
      </c>
      <c r="Q156" s="361">
        <f t="shared" si="15"/>
        <v>1</v>
      </c>
      <c r="R156" s="363" t="str">
        <f t="shared" si="16"/>
        <v/>
      </c>
      <c r="S156" s="363" t="str">
        <f t="shared" si="17"/>
        <v/>
      </c>
      <c r="T156" s="363" t="str">
        <f t="shared" si="18"/>
        <v/>
      </c>
    </row>
    <row r="157" spans="1:20">
      <c r="A157" s="28">
        <v>147</v>
      </c>
      <c r="B157" s="17"/>
      <c r="C157" s="17"/>
      <c r="D157" s="162"/>
      <c r="E157" s="18"/>
      <c r="F157" s="30"/>
      <c r="G157" s="327"/>
      <c r="H157" s="23"/>
      <c r="I157" s="216"/>
      <c r="J157" s="24"/>
      <c r="K157" s="25"/>
      <c r="L157" s="31"/>
      <c r="M157" s="363" t="str">
        <f t="shared" si="14"/>
        <v/>
      </c>
      <c r="N157" s="329"/>
      <c r="O157" s="359" t="str">
        <f>IF(OR($B157="",$C157="",$D157="",$E157="",$F157=""),"",$G157/VLOOKUP($F157,Euro!$A:$C,3,FALSE))</f>
        <v/>
      </c>
      <c r="P157" s="360" t="b">
        <f t="shared" si="19"/>
        <v>0</v>
      </c>
      <c r="Q157" s="361">
        <f t="shared" si="15"/>
        <v>1</v>
      </c>
      <c r="R157" s="363" t="str">
        <f t="shared" si="16"/>
        <v/>
      </c>
      <c r="S157" s="363" t="str">
        <f t="shared" si="17"/>
        <v/>
      </c>
      <c r="T157" s="363" t="str">
        <f t="shared" si="18"/>
        <v/>
      </c>
    </row>
    <row r="158" spans="1:20">
      <c r="A158" s="28">
        <v>148</v>
      </c>
      <c r="B158" s="17"/>
      <c r="C158" s="17"/>
      <c r="D158" s="162"/>
      <c r="E158" s="18"/>
      <c r="F158" s="30"/>
      <c r="G158" s="327"/>
      <c r="H158" s="23"/>
      <c r="I158" s="216"/>
      <c r="J158" s="24"/>
      <c r="K158" s="25"/>
      <c r="L158" s="31"/>
      <c r="M158" s="363" t="str">
        <f t="shared" si="14"/>
        <v/>
      </c>
      <c r="N158" s="329"/>
      <c r="O158" s="359" t="str">
        <f>IF(OR($B158="",$C158="",$D158="",$E158="",$F158=""),"",$G158/VLOOKUP($F158,Euro!$A:$C,3,FALSE))</f>
        <v/>
      </c>
      <c r="P158" s="360" t="b">
        <f t="shared" si="19"/>
        <v>0</v>
      </c>
      <c r="Q158" s="361">
        <f t="shared" si="15"/>
        <v>1</v>
      </c>
      <c r="R158" s="363" t="str">
        <f t="shared" si="16"/>
        <v/>
      </c>
      <c r="S158" s="363" t="str">
        <f t="shared" si="17"/>
        <v/>
      </c>
      <c r="T158" s="363" t="str">
        <f t="shared" si="18"/>
        <v/>
      </c>
    </row>
    <row r="159" spans="1:20">
      <c r="A159" s="28">
        <v>149</v>
      </c>
      <c r="B159" s="17"/>
      <c r="C159" s="17"/>
      <c r="D159" s="162"/>
      <c r="E159" s="18"/>
      <c r="F159" s="30"/>
      <c r="G159" s="327"/>
      <c r="H159" s="23"/>
      <c r="I159" s="216"/>
      <c r="J159" s="24"/>
      <c r="K159" s="25"/>
      <c r="L159" s="31"/>
      <c r="M159" s="363" t="str">
        <f t="shared" si="14"/>
        <v/>
      </c>
      <c r="N159" s="329"/>
      <c r="O159" s="359" t="str">
        <f>IF(OR($B159="",$C159="",$D159="",$E159="",$F159=""),"",$G159/VLOOKUP($F159,Euro!$A:$C,3,FALSE))</f>
        <v/>
      </c>
      <c r="P159" s="360" t="b">
        <f t="shared" si="19"/>
        <v>0</v>
      </c>
      <c r="Q159" s="361">
        <f t="shared" si="15"/>
        <v>1</v>
      </c>
      <c r="R159" s="363" t="str">
        <f t="shared" si="16"/>
        <v/>
      </c>
      <c r="S159" s="363" t="str">
        <f t="shared" si="17"/>
        <v/>
      </c>
      <c r="T159" s="363" t="str">
        <f t="shared" si="18"/>
        <v/>
      </c>
    </row>
    <row r="160" spans="1:20">
      <c r="A160" s="28">
        <v>150</v>
      </c>
      <c r="B160" s="17"/>
      <c r="C160" s="17"/>
      <c r="D160" s="162"/>
      <c r="E160" s="18"/>
      <c r="F160" s="30"/>
      <c r="G160" s="327"/>
      <c r="H160" s="23"/>
      <c r="I160" s="216"/>
      <c r="J160" s="24"/>
      <c r="K160" s="25"/>
      <c r="L160" s="31"/>
      <c r="M160" s="363" t="str">
        <f t="shared" si="14"/>
        <v/>
      </c>
      <c r="N160" s="329"/>
      <c r="O160" s="359" t="str">
        <f>IF(OR($B160="",$C160="",$D160="",$E160="",$F160=""),"",$G160/VLOOKUP($F160,Euro!$A:$C,3,FALSE))</f>
        <v/>
      </c>
      <c r="P160" s="360" t="b">
        <f t="shared" si="19"/>
        <v>0</v>
      </c>
      <c r="Q160" s="361">
        <f t="shared" si="15"/>
        <v>1</v>
      </c>
      <c r="R160" s="363" t="str">
        <f t="shared" si="16"/>
        <v/>
      </c>
      <c r="S160" s="363" t="str">
        <f t="shared" si="17"/>
        <v/>
      </c>
      <c r="T160" s="363" t="str">
        <f t="shared" si="18"/>
        <v/>
      </c>
    </row>
    <row r="161" spans="1:20">
      <c r="A161" s="28">
        <v>151</v>
      </c>
      <c r="B161" s="17"/>
      <c r="C161" s="17"/>
      <c r="D161" s="162"/>
      <c r="E161" s="18"/>
      <c r="F161" s="30"/>
      <c r="G161" s="327"/>
      <c r="H161" s="23"/>
      <c r="I161" s="216"/>
      <c r="J161" s="24"/>
      <c r="K161" s="25"/>
      <c r="L161" s="31"/>
      <c r="M161" s="363" t="str">
        <f t="shared" si="14"/>
        <v/>
      </c>
      <c r="N161" s="329"/>
      <c r="O161" s="359" t="str">
        <f>IF(OR($B161="",$C161="",$D161="",$E161="",$F161=""),"",$G161/VLOOKUP($F161,Euro!$A:$C,3,FALSE))</f>
        <v/>
      </c>
      <c r="P161" s="360" t="b">
        <f t="shared" si="19"/>
        <v>0</v>
      </c>
      <c r="Q161" s="361">
        <f t="shared" si="15"/>
        <v>1</v>
      </c>
      <c r="R161" s="363" t="str">
        <f t="shared" si="16"/>
        <v/>
      </c>
      <c r="S161" s="363" t="str">
        <f t="shared" si="17"/>
        <v/>
      </c>
      <c r="T161" s="363" t="str">
        <f t="shared" si="18"/>
        <v/>
      </c>
    </row>
    <row r="162" spans="1:20">
      <c r="A162" s="28">
        <v>152</v>
      </c>
      <c r="B162" s="17"/>
      <c r="C162" s="17"/>
      <c r="D162" s="162"/>
      <c r="E162" s="18"/>
      <c r="F162" s="30"/>
      <c r="G162" s="327"/>
      <c r="H162" s="23"/>
      <c r="I162" s="216"/>
      <c r="J162" s="24"/>
      <c r="K162" s="25"/>
      <c r="L162" s="31"/>
      <c r="M162" s="363" t="str">
        <f t="shared" si="14"/>
        <v/>
      </c>
      <c r="N162" s="329"/>
      <c r="O162" s="359" t="str">
        <f>IF(OR($B162="",$C162="",$D162="",$E162="",$F162=""),"",$G162/VLOOKUP($F162,Euro!$A:$C,3,FALSE))</f>
        <v/>
      </c>
      <c r="P162" s="360" t="b">
        <f t="shared" si="19"/>
        <v>0</v>
      </c>
      <c r="Q162" s="361">
        <f t="shared" si="15"/>
        <v>1</v>
      </c>
      <c r="R162" s="363" t="str">
        <f t="shared" si="16"/>
        <v/>
      </c>
      <c r="S162" s="363" t="str">
        <f t="shared" si="17"/>
        <v/>
      </c>
      <c r="T162" s="363" t="str">
        <f t="shared" si="18"/>
        <v/>
      </c>
    </row>
    <row r="163" spans="1:20">
      <c r="A163" s="28">
        <v>153</v>
      </c>
      <c r="B163" s="17"/>
      <c r="C163" s="17"/>
      <c r="D163" s="162"/>
      <c r="E163" s="18"/>
      <c r="F163" s="30"/>
      <c r="G163" s="327"/>
      <c r="H163" s="23"/>
      <c r="I163" s="216"/>
      <c r="J163" s="24"/>
      <c r="K163" s="25"/>
      <c r="L163" s="31"/>
      <c r="M163" s="363" t="str">
        <f t="shared" si="14"/>
        <v/>
      </c>
      <c r="N163" s="329"/>
      <c r="O163" s="359" t="str">
        <f>IF(OR($B163="",$C163="",$D163="",$E163="",$F163=""),"",$G163/VLOOKUP($F163,Euro!$A:$C,3,FALSE))</f>
        <v/>
      </c>
      <c r="P163" s="360" t="b">
        <f t="shared" si="19"/>
        <v>0</v>
      </c>
      <c r="Q163" s="361">
        <f t="shared" si="15"/>
        <v>1</v>
      </c>
      <c r="R163" s="363" t="str">
        <f t="shared" si="16"/>
        <v/>
      </c>
      <c r="S163" s="363" t="str">
        <f t="shared" si="17"/>
        <v/>
      </c>
      <c r="T163" s="363" t="str">
        <f t="shared" si="18"/>
        <v/>
      </c>
    </row>
    <row r="164" spans="1:20">
      <c r="A164" s="28">
        <v>154</v>
      </c>
      <c r="B164" s="17"/>
      <c r="C164" s="17"/>
      <c r="D164" s="162"/>
      <c r="E164" s="18"/>
      <c r="F164" s="30"/>
      <c r="G164" s="327"/>
      <c r="H164" s="23"/>
      <c r="I164" s="216"/>
      <c r="J164" s="24"/>
      <c r="K164" s="25"/>
      <c r="L164" s="31"/>
      <c r="M164" s="363" t="str">
        <f t="shared" si="14"/>
        <v/>
      </c>
      <c r="N164" s="329"/>
      <c r="O164" s="359" t="str">
        <f>IF(OR($B164="",$C164="",$D164="",$E164="",$F164=""),"",$G164/VLOOKUP($F164,Euro!$A:$C,3,FALSE))</f>
        <v/>
      </c>
      <c r="P164" s="360" t="b">
        <f t="shared" si="19"/>
        <v>0</v>
      </c>
      <c r="Q164" s="361">
        <f t="shared" si="15"/>
        <v>1</v>
      </c>
      <c r="R164" s="363" t="str">
        <f t="shared" si="16"/>
        <v/>
      </c>
      <c r="S164" s="363" t="str">
        <f t="shared" si="17"/>
        <v/>
      </c>
      <c r="T164" s="363" t="str">
        <f t="shared" si="18"/>
        <v/>
      </c>
    </row>
    <row r="165" spans="1:20">
      <c r="A165" s="28">
        <v>155</v>
      </c>
      <c r="B165" s="17"/>
      <c r="C165" s="17"/>
      <c r="D165" s="162"/>
      <c r="E165" s="18"/>
      <c r="F165" s="30"/>
      <c r="G165" s="327"/>
      <c r="H165" s="23"/>
      <c r="I165" s="216"/>
      <c r="J165" s="24"/>
      <c r="K165" s="25"/>
      <c r="L165" s="31"/>
      <c r="M165" s="363" t="str">
        <f t="shared" si="14"/>
        <v/>
      </c>
      <c r="N165" s="329"/>
      <c r="O165" s="359" t="str">
        <f>IF(OR($B165="",$C165="",$D165="",$E165="",$F165=""),"",$G165/VLOOKUP($F165,Euro!$A:$C,3,FALSE))</f>
        <v/>
      </c>
      <c r="P165" s="360" t="b">
        <f t="shared" si="19"/>
        <v>0</v>
      </c>
      <c r="Q165" s="361">
        <f t="shared" si="15"/>
        <v>1</v>
      </c>
      <c r="R165" s="363" t="str">
        <f t="shared" si="16"/>
        <v/>
      </c>
      <c r="S165" s="363" t="str">
        <f t="shared" si="17"/>
        <v/>
      </c>
      <c r="T165" s="363" t="str">
        <f t="shared" si="18"/>
        <v/>
      </c>
    </row>
    <row r="166" spans="1:20">
      <c r="A166" s="28">
        <v>156</v>
      </c>
      <c r="B166" s="17"/>
      <c r="C166" s="17"/>
      <c r="D166" s="162"/>
      <c r="E166" s="18"/>
      <c r="F166" s="30"/>
      <c r="G166" s="327"/>
      <c r="H166" s="23"/>
      <c r="I166" s="216"/>
      <c r="J166" s="24"/>
      <c r="K166" s="25"/>
      <c r="L166" s="31"/>
      <c r="M166" s="363" t="str">
        <f t="shared" si="14"/>
        <v/>
      </c>
      <c r="N166" s="329"/>
      <c r="O166" s="359" t="str">
        <f>IF(OR($B166="",$C166="",$D166="",$E166="",$F166=""),"",$G166/VLOOKUP($F166,Euro!$A:$C,3,FALSE))</f>
        <v/>
      </c>
      <c r="P166" s="360" t="b">
        <f t="shared" si="19"/>
        <v>0</v>
      </c>
      <c r="Q166" s="361">
        <f t="shared" si="15"/>
        <v>1</v>
      </c>
      <c r="R166" s="363" t="str">
        <f t="shared" si="16"/>
        <v/>
      </c>
      <c r="S166" s="363" t="str">
        <f t="shared" si="17"/>
        <v/>
      </c>
      <c r="T166" s="363" t="str">
        <f t="shared" si="18"/>
        <v/>
      </c>
    </row>
    <row r="167" spans="1:20">
      <c r="A167" s="28">
        <v>157</v>
      </c>
      <c r="B167" s="17"/>
      <c r="C167" s="17"/>
      <c r="D167" s="162"/>
      <c r="E167" s="18"/>
      <c r="F167" s="30"/>
      <c r="G167" s="327"/>
      <c r="H167" s="23"/>
      <c r="I167" s="216"/>
      <c r="J167" s="24"/>
      <c r="K167" s="25"/>
      <c r="L167" s="31"/>
      <c r="M167" s="363" t="str">
        <f t="shared" si="14"/>
        <v/>
      </c>
      <c r="N167" s="329"/>
      <c r="O167" s="359" t="str">
        <f>IF(OR($B167="",$C167="",$D167="",$E167="",$F167=""),"",$G167/VLOOKUP($F167,Euro!$A:$C,3,FALSE))</f>
        <v/>
      </c>
      <c r="P167" s="360" t="b">
        <f t="shared" si="19"/>
        <v>0</v>
      </c>
      <c r="Q167" s="361">
        <f t="shared" si="15"/>
        <v>1</v>
      </c>
      <c r="R167" s="363" t="str">
        <f t="shared" si="16"/>
        <v/>
      </c>
      <c r="S167" s="363" t="str">
        <f t="shared" si="17"/>
        <v/>
      </c>
      <c r="T167" s="363" t="str">
        <f t="shared" si="18"/>
        <v/>
      </c>
    </row>
    <row r="168" spans="1:20">
      <c r="A168" s="28">
        <v>158</v>
      </c>
      <c r="B168" s="17"/>
      <c r="C168" s="17"/>
      <c r="D168" s="162"/>
      <c r="E168" s="18"/>
      <c r="F168" s="30"/>
      <c r="G168" s="327"/>
      <c r="H168" s="23"/>
      <c r="I168" s="216"/>
      <c r="J168" s="24"/>
      <c r="K168" s="25"/>
      <c r="L168" s="31"/>
      <c r="M168" s="363" t="str">
        <f t="shared" si="14"/>
        <v/>
      </c>
      <c r="N168" s="329"/>
      <c r="O168" s="359" t="str">
        <f>IF(OR($B168="",$C168="",$D168="",$E168="",$F168=""),"",$G168/VLOOKUP($F168,Euro!$A:$C,3,FALSE))</f>
        <v/>
      </c>
      <c r="P168" s="360" t="b">
        <f t="shared" si="19"/>
        <v>0</v>
      </c>
      <c r="Q168" s="361">
        <f t="shared" si="15"/>
        <v>1</v>
      </c>
      <c r="R168" s="363" t="str">
        <f t="shared" si="16"/>
        <v/>
      </c>
      <c r="S168" s="363" t="str">
        <f t="shared" si="17"/>
        <v/>
      </c>
      <c r="T168" s="363" t="str">
        <f t="shared" si="18"/>
        <v/>
      </c>
    </row>
    <row r="169" spans="1:20">
      <c r="A169" s="28">
        <v>159</v>
      </c>
      <c r="B169" s="17"/>
      <c r="C169" s="17"/>
      <c r="D169" s="162"/>
      <c r="E169" s="18"/>
      <c r="F169" s="30"/>
      <c r="G169" s="327"/>
      <c r="H169" s="23"/>
      <c r="I169" s="216"/>
      <c r="J169" s="24"/>
      <c r="K169" s="25"/>
      <c r="L169" s="31"/>
      <c r="M169" s="363" t="str">
        <f t="shared" si="14"/>
        <v/>
      </c>
      <c r="N169" s="329"/>
      <c r="O169" s="359" t="str">
        <f>IF(OR($B169="",$C169="",$D169="",$E169="",$F169=""),"",$G169/VLOOKUP($F169,Euro!$A:$C,3,FALSE))</f>
        <v/>
      </c>
      <c r="P169" s="360" t="b">
        <f t="shared" si="19"/>
        <v>0</v>
      </c>
      <c r="Q169" s="361">
        <f t="shared" si="15"/>
        <v>1</v>
      </c>
      <c r="R169" s="363" t="str">
        <f t="shared" si="16"/>
        <v/>
      </c>
      <c r="S169" s="363" t="str">
        <f t="shared" si="17"/>
        <v/>
      </c>
      <c r="T169" s="363" t="str">
        <f t="shared" si="18"/>
        <v/>
      </c>
    </row>
    <row r="170" spans="1:20">
      <c r="A170" s="28">
        <v>160</v>
      </c>
      <c r="B170" s="17"/>
      <c r="C170" s="17"/>
      <c r="D170" s="162"/>
      <c r="E170" s="18"/>
      <c r="F170" s="30"/>
      <c r="G170" s="327"/>
      <c r="H170" s="23"/>
      <c r="I170" s="216"/>
      <c r="J170" s="24"/>
      <c r="K170" s="25"/>
      <c r="L170" s="31"/>
      <c r="M170" s="363" t="str">
        <f t="shared" si="14"/>
        <v/>
      </c>
      <c r="N170" s="329"/>
      <c r="O170" s="359" t="str">
        <f>IF(OR($B170="",$C170="",$D170="",$E170="",$F170=""),"",$G170/VLOOKUP($F170,Euro!$A:$C,3,FALSE))</f>
        <v/>
      </c>
      <c r="P170" s="360" t="b">
        <f t="shared" si="19"/>
        <v>0</v>
      </c>
      <c r="Q170" s="361">
        <f t="shared" ref="Q170:Q203" si="20">LEN(B170)-LEN(SUBSTITUTE(B170,",",""))+1</f>
        <v>1</v>
      </c>
      <c r="R170" s="363" t="str">
        <f t="shared" si="16"/>
        <v/>
      </c>
      <c r="S170" s="363" t="str">
        <f t="shared" si="17"/>
        <v/>
      </c>
      <c r="T170" s="363" t="str">
        <f t="shared" si="18"/>
        <v/>
      </c>
    </row>
    <row r="171" spans="1:20">
      <c r="A171" s="28">
        <v>161</v>
      </c>
      <c r="B171" s="17"/>
      <c r="C171" s="17"/>
      <c r="D171" s="162"/>
      <c r="E171" s="18"/>
      <c r="F171" s="30"/>
      <c r="G171" s="327"/>
      <c r="H171" s="23"/>
      <c r="I171" s="216"/>
      <c r="J171" s="24"/>
      <c r="K171" s="25"/>
      <c r="L171" s="31"/>
      <c r="M171" s="363" t="str">
        <f t="shared" si="14"/>
        <v/>
      </c>
      <c r="N171" s="329"/>
      <c r="O171" s="359" t="str">
        <f>IF(OR($B171="",$C171="",$D171="",$E171="",$F171=""),"",$G171/VLOOKUP($F171,Euro!$A:$C,3,FALSE))</f>
        <v/>
      </c>
      <c r="P171" s="360" t="b">
        <f t="shared" si="19"/>
        <v>0</v>
      </c>
      <c r="Q171" s="361">
        <f t="shared" si="20"/>
        <v>1</v>
      </c>
      <c r="R171" s="363" t="str">
        <f t="shared" si="16"/>
        <v/>
      </c>
      <c r="S171" s="363" t="str">
        <f t="shared" si="17"/>
        <v/>
      </c>
      <c r="T171" s="363" t="str">
        <f t="shared" si="18"/>
        <v/>
      </c>
    </row>
    <row r="172" spans="1:20">
      <c r="A172" s="28">
        <v>162</v>
      </c>
      <c r="B172" s="17"/>
      <c r="C172" s="17"/>
      <c r="D172" s="162"/>
      <c r="E172" s="18"/>
      <c r="F172" s="30"/>
      <c r="G172" s="327"/>
      <c r="H172" s="23"/>
      <c r="I172" s="216"/>
      <c r="J172" s="24"/>
      <c r="K172" s="25"/>
      <c r="L172" s="31"/>
      <c r="M172" s="363" t="str">
        <f t="shared" si="14"/>
        <v/>
      </c>
      <c r="N172" s="329"/>
      <c r="O172" s="359" t="str">
        <f>IF(OR($B172="",$C172="",$D172="",$E172="",$F172=""),"",$G172/VLOOKUP($F172,Euro!$A:$C,3,FALSE))</f>
        <v/>
      </c>
      <c r="P172" s="360" t="b">
        <f t="shared" si="19"/>
        <v>0</v>
      </c>
      <c r="Q172" s="361">
        <f t="shared" si="20"/>
        <v>1</v>
      </c>
      <c r="R172" s="363" t="str">
        <f t="shared" si="16"/>
        <v/>
      </c>
      <c r="S172" s="363" t="str">
        <f t="shared" si="17"/>
        <v/>
      </c>
      <c r="T172" s="363" t="str">
        <f t="shared" si="18"/>
        <v/>
      </c>
    </row>
    <row r="173" spans="1:20">
      <c r="A173" s="28">
        <v>163</v>
      </c>
      <c r="B173" s="17"/>
      <c r="C173" s="17"/>
      <c r="D173" s="162"/>
      <c r="E173" s="18"/>
      <c r="F173" s="30"/>
      <c r="G173" s="327"/>
      <c r="H173" s="23"/>
      <c r="I173" s="216"/>
      <c r="J173" s="24"/>
      <c r="K173" s="25"/>
      <c r="L173" s="31"/>
      <c r="M173" s="363" t="str">
        <f t="shared" si="14"/>
        <v/>
      </c>
      <c r="N173" s="329"/>
      <c r="O173" s="359" t="str">
        <f>IF(OR($B173="",$C173="",$D173="",$E173="",$F173=""),"",$G173/VLOOKUP($F173,Euro!$A:$C,3,FALSE))</f>
        <v/>
      </c>
      <c r="P173" s="360" t="b">
        <f t="shared" si="19"/>
        <v>0</v>
      </c>
      <c r="Q173" s="361">
        <f t="shared" si="20"/>
        <v>1</v>
      </c>
      <c r="R173" s="363" t="str">
        <f t="shared" si="16"/>
        <v/>
      </c>
      <c r="S173" s="363" t="str">
        <f t="shared" si="17"/>
        <v/>
      </c>
      <c r="T173" s="363" t="str">
        <f t="shared" si="18"/>
        <v/>
      </c>
    </row>
    <row r="174" spans="1:20">
      <c r="A174" s="28">
        <v>164</v>
      </c>
      <c r="B174" s="17"/>
      <c r="C174" s="17"/>
      <c r="D174" s="162"/>
      <c r="E174" s="18"/>
      <c r="F174" s="30"/>
      <c r="G174" s="327"/>
      <c r="H174" s="23"/>
      <c r="I174" s="216"/>
      <c r="J174" s="24"/>
      <c r="K174" s="25"/>
      <c r="L174" s="31"/>
      <c r="M174" s="363" t="str">
        <f t="shared" si="14"/>
        <v/>
      </c>
      <c r="N174" s="329"/>
      <c r="O174" s="359" t="str">
        <f>IF(OR($B174="",$C174="",$D174="",$E174="",$F174=""),"",$G174/VLOOKUP($F174,Euro!$A:$C,3,FALSE))</f>
        <v/>
      </c>
      <c r="P174" s="360" t="b">
        <f t="shared" si="19"/>
        <v>0</v>
      </c>
      <c r="Q174" s="361">
        <f t="shared" si="20"/>
        <v>1</v>
      </c>
      <c r="R174" s="363" t="str">
        <f t="shared" si="16"/>
        <v/>
      </c>
      <c r="S174" s="363" t="str">
        <f t="shared" si="17"/>
        <v/>
      </c>
      <c r="T174" s="363" t="str">
        <f t="shared" si="18"/>
        <v/>
      </c>
    </row>
    <row r="175" spans="1:20">
      <c r="A175" s="28">
        <v>165</v>
      </c>
      <c r="B175" s="17"/>
      <c r="C175" s="17"/>
      <c r="D175" s="162"/>
      <c r="E175" s="18"/>
      <c r="F175" s="30"/>
      <c r="G175" s="327"/>
      <c r="H175" s="23"/>
      <c r="I175" s="216"/>
      <c r="J175" s="24"/>
      <c r="K175" s="25"/>
      <c r="L175" s="31"/>
      <c r="M175" s="363" t="str">
        <f t="shared" si="14"/>
        <v/>
      </c>
      <c r="N175" s="329"/>
      <c r="O175" s="359" t="str">
        <f>IF(OR($B175="",$C175="",$D175="",$E175="",$F175=""),"",$G175/VLOOKUP($F175,Euro!$A:$C,3,FALSE))</f>
        <v/>
      </c>
      <c r="P175" s="360" t="b">
        <f t="shared" si="19"/>
        <v>0</v>
      </c>
      <c r="Q175" s="361">
        <f t="shared" si="20"/>
        <v>1</v>
      </c>
      <c r="R175" s="363" t="str">
        <f t="shared" si="16"/>
        <v/>
      </c>
      <c r="S175" s="363" t="str">
        <f t="shared" si="17"/>
        <v/>
      </c>
      <c r="T175" s="363" t="str">
        <f t="shared" si="18"/>
        <v/>
      </c>
    </row>
    <row r="176" spans="1:20">
      <c r="A176" s="28">
        <v>166</v>
      </c>
      <c r="B176" s="17"/>
      <c r="C176" s="17"/>
      <c r="D176" s="162"/>
      <c r="E176" s="18"/>
      <c r="F176" s="30"/>
      <c r="G176" s="327"/>
      <c r="H176" s="23"/>
      <c r="I176" s="216"/>
      <c r="J176" s="24"/>
      <c r="K176" s="25"/>
      <c r="L176" s="31"/>
      <c r="M176" s="363" t="str">
        <f t="shared" si="14"/>
        <v/>
      </c>
      <c r="N176" s="329"/>
      <c r="O176" s="359" t="str">
        <f>IF(OR($B176="",$C176="",$D176="",$E176="",$F176=""),"",$G176/VLOOKUP($F176,Euro!$A:$C,3,FALSE))</f>
        <v/>
      </c>
      <c r="P176" s="360" t="b">
        <f t="shared" si="19"/>
        <v>0</v>
      </c>
      <c r="Q176" s="361">
        <f t="shared" si="20"/>
        <v>1</v>
      </c>
      <c r="R176" s="363" t="str">
        <f t="shared" si="16"/>
        <v/>
      </c>
      <c r="S176" s="363" t="str">
        <f t="shared" si="17"/>
        <v/>
      </c>
      <c r="T176" s="363" t="str">
        <f t="shared" si="18"/>
        <v/>
      </c>
    </row>
    <row r="177" spans="1:20">
      <c r="A177" s="28">
        <v>167</v>
      </c>
      <c r="B177" s="17"/>
      <c r="C177" s="17"/>
      <c r="D177" s="162"/>
      <c r="E177" s="18"/>
      <c r="F177" s="30"/>
      <c r="G177" s="327"/>
      <c r="H177" s="23"/>
      <c r="I177" s="216"/>
      <c r="J177" s="24"/>
      <c r="K177" s="25"/>
      <c r="L177" s="31"/>
      <c r="M177" s="363" t="str">
        <f t="shared" si="14"/>
        <v/>
      </c>
      <c r="N177" s="329"/>
      <c r="O177" s="359" t="str">
        <f>IF(OR($B177="",$C177="",$D177="",$E177="",$F177=""),"",$G177/VLOOKUP($F177,Euro!$A:$C,3,FALSE))</f>
        <v/>
      </c>
      <c r="P177" s="360" t="b">
        <f t="shared" si="19"/>
        <v>0</v>
      </c>
      <c r="Q177" s="361">
        <f t="shared" si="20"/>
        <v>1</v>
      </c>
      <c r="R177" s="363" t="str">
        <f t="shared" si="16"/>
        <v/>
      </c>
      <c r="S177" s="363" t="str">
        <f t="shared" si="17"/>
        <v/>
      </c>
      <c r="T177" s="363" t="str">
        <f t="shared" si="18"/>
        <v/>
      </c>
    </row>
    <row r="178" spans="1:20">
      <c r="A178" s="28">
        <v>168</v>
      </c>
      <c r="B178" s="17"/>
      <c r="C178" s="17"/>
      <c r="D178" s="162"/>
      <c r="E178" s="18"/>
      <c r="F178" s="30"/>
      <c r="G178" s="327"/>
      <c r="H178" s="23"/>
      <c r="I178" s="216"/>
      <c r="J178" s="24"/>
      <c r="K178" s="25"/>
      <c r="L178" s="31"/>
      <c r="M178" s="363" t="str">
        <f t="shared" si="14"/>
        <v/>
      </c>
      <c r="N178" s="329"/>
      <c r="O178" s="359" t="str">
        <f>IF(OR($B178="",$C178="",$D178="",$E178="",$F178=""),"",$G178/VLOOKUP($F178,Euro!$A:$C,3,FALSE))</f>
        <v/>
      </c>
      <c r="P178" s="360" t="b">
        <f t="shared" si="19"/>
        <v>0</v>
      </c>
      <c r="Q178" s="361">
        <f t="shared" si="20"/>
        <v>1</v>
      </c>
      <c r="R178" s="363" t="str">
        <f t="shared" si="16"/>
        <v/>
      </c>
      <c r="S178" s="363" t="str">
        <f t="shared" si="17"/>
        <v/>
      </c>
      <c r="T178" s="363" t="str">
        <f t="shared" si="18"/>
        <v/>
      </c>
    </row>
    <row r="179" spans="1:20">
      <c r="A179" s="28">
        <v>169</v>
      </c>
      <c r="B179" s="17"/>
      <c r="C179" s="17"/>
      <c r="D179" s="162"/>
      <c r="E179" s="18"/>
      <c r="F179" s="30"/>
      <c r="G179" s="327"/>
      <c r="H179" s="23"/>
      <c r="I179" s="216"/>
      <c r="J179" s="24"/>
      <c r="K179" s="25"/>
      <c r="L179" s="31"/>
      <c r="M179" s="363" t="str">
        <f t="shared" si="14"/>
        <v/>
      </c>
      <c r="N179" s="329"/>
      <c r="O179" s="359" t="str">
        <f>IF(OR($B179="",$C179="",$D179="",$E179="",$F179=""),"",$G179/VLOOKUP($F179,Euro!$A:$C,3,FALSE))</f>
        <v/>
      </c>
      <c r="P179" s="360" t="b">
        <f t="shared" si="19"/>
        <v>0</v>
      </c>
      <c r="Q179" s="361">
        <f t="shared" si="20"/>
        <v>1</v>
      </c>
      <c r="R179" s="363" t="str">
        <f t="shared" si="16"/>
        <v/>
      </c>
      <c r="S179" s="363" t="str">
        <f t="shared" si="17"/>
        <v/>
      </c>
      <c r="T179" s="363" t="str">
        <f t="shared" si="18"/>
        <v/>
      </c>
    </row>
    <row r="180" spans="1:20">
      <c r="A180" s="28">
        <v>170</v>
      </c>
      <c r="B180" s="17"/>
      <c r="C180" s="17"/>
      <c r="D180" s="162"/>
      <c r="E180" s="18"/>
      <c r="F180" s="30"/>
      <c r="G180" s="327"/>
      <c r="H180" s="23"/>
      <c r="I180" s="216"/>
      <c r="J180" s="24"/>
      <c r="K180" s="25"/>
      <c r="L180" s="31"/>
      <c r="M180" s="363" t="str">
        <f t="shared" si="14"/>
        <v/>
      </c>
      <c r="N180" s="329"/>
      <c r="O180" s="359" t="str">
        <f>IF(OR($B180="",$C180="",$D180="",$E180="",$F180=""),"",$G180/VLOOKUP($F180,Euro!$A:$C,3,FALSE))</f>
        <v/>
      </c>
      <c r="P180" s="360" t="b">
        <f t="shared" si="19"/>
        <v>0</v>
      </c>
      <c r="Q180" s="361">
        <f t="shared" si="20"/>
        <v>1</v>
      </c>
      <c r="R180" s="363" t="str">
        <f t="shared" si="16"/>
        <v/>
      </c>
      <c r="S180" s="363" t="str">
        <f t="shared" si="17"/>
        <v/>
      </c>
      <c r="T180" s="363" t="str">
        <f t="shared" si="18"/>
        <v/>
      </c>
    </row>
    <row r="181" spans="1:20">
      <c r="A181" s="28">
        <v>171</v>
      </c>
      <c r="B181" s="17"/>
      <c r="C181" s="17"/>
      <c r="D181" s="162"/>
      <c r="E181" s="18"/>
      <c r="F181" s="30"/>
      <c r="G181" s="327"/>
      <c r="H181" s="23"/>
      <c r="I181" s="216"/>
      <c r="J181" s="24"/>
      <c r="K181" s="25"/>
      <c r="L181" s="31"/>
      <c r="M181" s="363" t="str">
        <f t="shared" si="14"/>
        <v/>
      </c>
      <c r="N181" s="329"/>
      <c r="O181" s="359" t="str">
        <f>IF(OR($B181="",$C181="",$D181="",$E181="",$F181=""),"",$G181/VLOOKUP($F181,Euro!$A:$C,3,FALSE))</f>
        <v/>
      </c>
      <c r="P181" s="360" t="b">
        <f t="shared" si="19"/>
        <v>0</v>
      </c>
      <c r="Q181" s="361">
        <f t="shared" si="20"/>
        <v>1</v>
      </c>
      <c r="R181" s="363" t="str">
        <f t="shared" si="16"/>
        <v/>
      </c>
      <c r="S181" s="363" t="str">
        <f t="shared" si="17"/>
        <v/>
      </c>
      <c r="T181" s="363" t="str">
        <f t="shared" si="18"/>
        <v/>
      </c>
    </row>
    <row r="182" spans="1:20">
      <c r="A182" s="28">
        <v>172</v>
      </c>
      <c r="B182" s="17"/>
      <c r="C182" s="17"/>
      <c r="D182" s="162"/>
      <c r="E182" s="18"/>
      <c r="F182" s="30"/>
      <c r="G182" s="327"/>
      <c r="H182" s="23"/>
      <c r="I182" s="216"/>
      <c r="J182" s="24"/>
      <c r="K182" s="25"/>
      <c r="L182" s="31"/>
      <c r="M182" s="363" t="str">
        <f t="shared" si="14"/>
        <v/>
      </c>
      <c r="N182" s="329"/>
      <c r="O182" s="359" t="str">
        <f>IF(OR($B182="",$C182="",$D182="",$E182="",$F182=""),"",$G182/VLOOKUP($F182,Euro!$A:$C,3,FALSE))</f>
        <v/>
      </c>
      <c r="P182" s="360" t="b">
        <f t="shared" si="19"/>
        <v>0</v>
      </c>
      <c r="Q182" s="361">
        <f t="shared" si="20"/>
        <v>1</v>
      </c>
      <c r="R182" s="363" t="str">
        <f t="shared" si="16"/>
        <v/>
      </c>
      <c r="S182" s="363" t="str">
        <f t="shared" si="17"/>
        <v/>
      </c>
      <c r="T182" s="363" t="str">
        <f t="shared" si="18"/>
        <v/>
      </c>
    </row>
    <row r="183" spans="1:20">
      <c r="A183" s="28">
        <v>173</v>
      </c>
      <c r="B183" s="17"/>
      <c r="C183" s="17"/>
      <c r="D183" s="162"/>
      <c r="E183" s="18"/>
      <c r="F183" s="30"/>
      <c r="G183" s="327"/>
      <c r="H183" s="23"/>
      <c r="I183" s="216"/>
      <c r="J183" s="24"/>
      <c r="K183" s="25"/>
      <c r="L183" s="31"/>
      <c r="M183" s="363" t="str">
        <f t="shared" si="14"/>
        <v/>
      </c>
      <c r="N183" s="329"/>
      <c r="O183" s="359" t="str">
        <f>IF(OR($B183="",$C183="",$D183="",$E183="",$F183=""),"",$G183/VLOOKUP($F183,Euro!$A:$C,3,FALSE))</f>
        <v/>
      </c>
      <c r="P183" s="360" t="b">
        <f t="shared" si="19"/>
        <v>0</v>
      </c>
      <c r="Q183" s="361">
        <f t="shared" si="20"/>
        <v>1</v>
      </c>
      <c r="R183" s="363" t="str">
        <f t="shared" si="16"/>
        <v/>
      </c>
      <c r="S183" s="363" t="str">
        <f t="shared" si="17"/>
        <v/>
      </c>
      <c r="T183" s="363" t="str">
        <f t="shared" si="18"/>
        <v/>
      </c>
    </row>
    <row r="184" spans="1:20">
      <c r="A184" s="28">
        <v>174</v>
      </c>
      <c r="B184" s="17"/>
      <c r="C184" s="17"/>
      <c r="D184" s="162"/>
      <c r="E184" s="18"/>
      <c r="F184" s="30"/>
      <c r="G184" s="327"/>
      <c r="H184" s="23"/>
      <c r="I184" s="216"/>
      <c r="J184" s="24"/>
      <c r="K184" s="25"/>
      <c r="L184" s="31"/>
      <c r="M184" s="363" t="str">
        <f t="shared" si="14"/>
        <v/>
      </c>
      <c r="N184" s="329"/>
      <c r="O184" s="359" t="str">
        <f>IF(OR($B184="",$C184="",$D184="",$E184="",$F184=""),"",$G184/VLOOKUP($F184,Euro!$A:$C,3,FALSE))</f>
        <v/>
      </c>
      <c r="P184" s="360" t="b">
        <f t="shared" si="19"/>
        <v>0</v>
      </c>
      <c r="Q184" s="361">
        <f t="shared" si="20"/>
        <v>1</v>
      </c>
      <c r="R184" s="363" t="str">
        <f t="shared" si="16"/>
        <v/>
      </c>
      <c r="S184" s="363" t="str">
        <f t="shared" si="17"/>
        <v/>
      </c>
      <c r="T184" s="363" t="str">
        <f t="shared" si="18"/>
        <v/>
      </c>
    </row>
    <row r="185" spans="1:20">
      <c r="A185" s="28">
        <v>175</v>
      </c>
      <c r="B185" s="17"/>
      <c r="C185" s="17"/>
      <c r="D185" s="162"/>
      <c r="E185" s="18"/>
      <c r="F185" s="30"/>
      <c r="G185" s="327"/>
      <c r="H185" s="23"/>
      <c r="I185" s="216"/>
      <c r="J185" s="24"/>
      <c r="K185" s="25"/>
      <c r="L185" s="31"/>
      <c r="M185" s="363" t="str">
        <f t="shared" si="14"/>
        <v/>
      </c>
      <c r="N185" s="329"/>
      <c r="O185" s="359" t="str">
        <f>IF(OR($B185="",$C185="",$D185="",$E185="",$F185=""),"",$G185/VLOOKUP($F185,Euro!$A:$C,3,FALSE))</f>
        <v/>
      </c>
      <c r="P185" s="360" t="b">
        <f t="shared" si="19"/>
        <v>0</v>
      </c>
      <c r="Q185" s="361">
        <f t="shared" si="20"/>
        <v>1</v>
      </c>
      <c r="R185" s="363" t="str">
        <f t="shared" si="16"/>
        <v/>
      </c>
      <c r="S185" s="363" t="str">
        <f t="shared" si="17"/>
        <v/>
      </c>
      <c r="T185" s="363" t="str">
        <f t="shared" si="18"/>
        <v/>
      </c>
    </row>
    <row r="186" spans="1:20">
      <c r="A186" s="28">
        <v>176</v>
      </c>
      <c r="B186" s="17"/>
      <c r="C186" s="17"/>
      <c r="D186" s="162"/>
      <c r="E186" s="18"/>
      <c r="F186" s="30"/>
      <c r="G186" s="327"/>
      <c r="H186" s="23"/>
      <c r="I186" s="216"/>
      <c r="J186" s="24"/>
      <c r="K186" s="25"/>
      <c r="L186" s="31"/>
      <c r="M186" s="363" t="str">
        <f t="shared" si="14"/>
        <v/>
      </c>
      <c r="N186" s="329"/>
      <c r="O186" s="359" t="str">
        <f>IF(OR($B186="",$C186="",$D186="",$E186="",$F186=""),"",$G186/VLOOKUP($F186,Euro!$A:$C,3,FALSE))</f>
        <v/>
      </c>
      <c r="P186" s="360" t="b">
        <f t="shared" si="19"/>
        <v>0</v>
      </c>
      <c r="Q186" s="361">
        <f t="shared" si="20"/>
        <v>1</v>
      </c>
      <c r="R186" s="363" t="str">
        <f t="shared" si="16"/>
        <v/>
      </c>
      <c r="S186" s="363" t="str">
        <f t="shared" si="17"/>
        <v/>
      </c>
      <c r="T186" s="363" t="str">
        <f t="shared" si="18"/>
        <v/>
      </c>
    </row>
    <row r="187" spans="1:20">
      <c r="A187" s="28">
        <v>177</v>
      </c>
      <c r="B187" s="17"/>
      <c r="C187" s="17"/>
      <c r="D187" s="162"/>
      <c r="E187" s="18"/>
      <c r="F187" s="30"/>
      <c r="G187" s="327"/>
      <c r="H187" s="23"/>
      <c r="I187" s="216"/>
      <c r="J187" s="24"/>
      <c r="K187" s="25"/>
      <c r="L187" s="31"/>
      <c r="M187" s="363" t="str">
        <f t="shared" si="14"/>
        <v/>
      </c>
      <c r="N187" s="329"/>
      <c r="O187" s="359" t="str">
        <f>IF(OR($B187="",$C187="",$D187="",$E187="",$F187=""),"",$G187/VLOOKUP($F187,Euro!$A:$C,3,FALSE))</f>
        <v/>
      </c>
      <c r="P187" s="360" t="b">
        <f t="shared" si="19"/>
        <v>0</v>
      </c>
      <c r="Q187" s="361">
        <f t="shared" si="20"/>
        <v>1</v>
      </c>
      <c r="R187" s="363" t="str">
        <f t="shared" si="16"/>
        <v/>
      </c>
      <c r="S187" s="363" t="str">
        <f t="shared" si="17"/>
        <v/>
      </c>
      <c r="T187" s="363" t="str">
        <f t="shared" si="18"/>
        <v/>
      </c>
    </row>
    <row r="188" spans="1:20">
      <c r="A188" s="28">
        <v>178</v>
      </c>
      <c r="B188" s="17"/>
      <c r="C188" s="17"/>
      <c r="D188" s="162"/>
      <c r="E188" s="18"/>
      <c r="F188" s="30"/>
      <c r="G188" s="327"/>
      <c r="H188" s="23"/>
      <c r="I188" s="216"/>
      <c r="J188" s="24"/>
      <c r="K188" s="25"/>
      <c r="L188" s="31"/>
      <c r="M188" s="363" t="str">
        <f t="shared" si="14"/>
        <v/>
      </c>
      <c r="N188" s="329"/>
      <c r="O188" s="359" t="str">
        <f>IF(OR($B188="",$C188="",$D188="",$E188="",$F188=""),"",$G188/VLOOKUP($F188,Euro!$A:$C,3,FALSE))</f>
        <v/>
      </c>
      <c r="P188" s="360" t="b">
        <f t="shared" si="19"/>
        <v>0</v>
      </c>
      <c r="Q188" s="361">
        <f t="shared" si="20"/>
        <v>1</v>
      </c>
      <c r="R188" s="363" t="str">
        <f t="shared" si="16"/>
        <v/>
      </c>
      <c r="S188" s="363" t="str">
        <f t="shared" si="17"/>
        <v/>
      </c>
      <c r="T188" s="363" t="str">
        <f t="shared" si="18"/>
        <v/>
      </c>
    </row>
    <row r="189" spans="1:20">
      <c r="A189" s="28">
        <v>179</v>
      </c>
      <c r="B189" s="17"/>
      <c r="C189" s="17"/>
      <c r="D189" s="162"/>
      <c r="E189" s="18"/>
      <c r="F189" s="30"/>
      <c r="G189" s="327"/>
      <c r="H189" s="23"/>
      <c r="I189" s="216"/>
      <c r="J189" s="24"/>
      <c r="K189" s="25"/>
      <c r="L189" s="31"/>
      <c r="M189" s="363" t="str">
        <f t="shared" si="14"/>
        <v/>
      </c>
      <c r="N189" s="329"/>
      <c r="O189" s="359" t="str">
        <f>IF(OR($B189="",$C189="",$D189="",$E189="",$F189=""),"",$G189/VLOOKUP($F189,Euro!$A:$C,3,FALSE))</f>
        <v/>
      </c>
      <c r="P189" s="360" t="b">
        <f t="shared" si="19"/>
        <v>0</v>
      </c>
      <c r="Q189" s="361">
        <f t="shared" si="20"/>
        <v>1</v>
      </c>
      <c r="R189" s="363" t="str">
        <f t="shared" si="16"/>
        <v/>
      </c>
      <c r="S189" s="363" t="str">
        <f t="shared" si="17"/>
        <v/>
      </c>
      <c r="T189" s="363" t="str">
        <f t="shared" si="18"/>
        <v/>
      </c>
    </row>
    <row r="190" spans="1:20">
      <c r="A190" s="28">
        <v>180</v>
      </c>
      <c r="B190" s="17"/>
      <c r="C190" s="17"/>
      <c r="D190" s="162"/>
      <c r="E190" s="18"/>
      <c r="F190" s="30"/>
      <c r="G190" s="327"/>
      <c r="H190" s="23"/>
      <c r="I190" s="216"/>
      <c r="J190" s="24"/>
      <c r="K190" s="25"/>
      <c r="L190" s="31"/>
      <c r="M190" s="363" t="str">
        <f t="shared" si="14"/>
        <v/>
      </c>
      <c r="N190" s="329"/>
      <c r="O190" s="359" t="str">
        <f>IF(OR($B190="",$C190="",$D190="",$E190="",$F190=""),"",$G190/VLOOKUP($F190,Euro!$A:$C,3,FALSE))</f>
        <v/>
      </c>
      <c r="P190" s="360" t="b">
        <f t="shared" si="19"/>
        <v>0</v>
      </c>
      <c r="Q190" s="361">
        <f t="shared" si="20"/>
        <v>1</v>
      </c>
      <c r="R190" s="363" t="str">
        <f t="shared" si="16"/>
        <v/>
      </c>
      <c r="S190" s="363" t="str">
        <f t="shared" si="17"/>
        <v/>
      </c>
      <c r="T190" s="363" t="str">
        <f t="shared" si="18"/>
        <v/>
      </c>
    </row>
    <row r="191" spans="1:20">
      <c r="A191" s="28">
        <v>181</v>
      </c>
      <c r="B191" s="17"/>
      <c r="C191" s="17"/>
      <c r="D191" s="162"/>
      <c r="E191" s="18"/>
      <c r="F191" s="30"/>
      <c r="G191" s="327"/>
      <c r="H191" s="23"/>
      <c r="I191" s="216"/>
      <c r="J191" s="24"/>
      <c r="K191" s="25"/>
      <c r="L191" s="31"/>
      <c r="M191" s="363" t="str">
        <f t="shared" si="14"/>
        <v/>
      </c>
      <c r="N191" s="329"/>
      <c r="O191" s="359" t="str">
        <f>IF(OR($B191="",$C191="",$D191="",$E191="",$F191=""),"",$G191/VLOOKUP($F191,Euro!$A:$C,3,FALSE))</f>
        <v/>
      </c>
      <c r="P191" s="360" t="b">
        <f t="shared" si="19"/>
        <v>0</v>
      </c>
      <c r="Q191" s="361">
        <f t="shared" si="20"/>
        <v>1</v>
      </c>
      <c r="R191" s="363" t="str">
        <f t="shared" si="16"/>
        <v/>
      </c>
      <c r="S191" s="363" t="str">
        <f t="shared" si="17"/>
        <v/>
      </c>
      <c r="T191" s="363" t="str">
        <f t="shared" si="18"/>
        <v/>
      </c>
    </row>
    <row r="192" spans="1:20">
      <c r="A192" s="28">
        <v>182</v>
      </c>
      <c r="B192" s="17"/>
      <c r="C192" s="17"/>
      <c r="D192" s="162"/>
      <c r="E192" s="18"/>
      <c r="F192" s="30"/>
      <c r="G192" s="327"/>
      <c r="H192" s="23"/>
      <c r="I192" s="216"/>
      <c r="J192" s="24"/>
      <c r="K192" s="25"/>
      <c r="L192" s="31"/>
      <c r="M192" s="363" t="str">
        <f t="shared" si="14"/>
        <v/>
      </c>
      <c r="N192" s="329"/>
      <c r="O192" s="359" t="str">
        <f>IF(OR($B192="",$C192="",$D192="",$E192="",$F192=""),"",$G192/VLOOKUP($F192,Euro!$A:$C,3,FALSE))</f>
        <v/>
      </c>
      <c r="P192" s="360" t="b">
        <f t="shared" si="19"/>
        <v>0</v>
      </c>
      <c r="Q192" s="361">
        <f t="shared" si="20"/>
        <v>1</v>
      </c>
      <c r="R192" s="363" t="str">
        <f t="shared" si="16"/>
        <v/>
      </c>
      <c r="S192" s="363" t="str">
        <f t="shared" si="17"/>
        <v/>
      </c>
      <c r="T192" s="363" t="str">
        <f t="shared" si="18"/>
        <v/>
      </c>
    </row>
    <row r="193" spans="1:20">
      <c r="A193" s="28">
        <v>183</v>
      </c>
      <c r="B193" s="17"/>
      <c r="C193" s="17"/>
      <c r="D193" s="162"/>
      <c r="E193" s="18"/>
      <c r="F193" s="30"/>
      <c r="G193" s="327"/>
      <c r="H193" s="23"/>
      <c r="I193" s="216"/>
      <c r="J193" s="24"/>
      <c r="K193" s="25"/>
      <c r="L193" s="31"/>
      <c r="M193" s="363" t="str">
        <f t="shared" si="14"/>
        <v/>
      </c>
      <c r="N193" s="329"/>
      <c r="O193" s="359" t="str">
        <f>IF(OR($B193="",$C193="",$D193="",$E193="",$F193=""),"",$G193/VLOOKUP($F193,Euro!$A:$C,3,FALSE))</f>
        <v/>
      </c>
      <c r="P193" s="360" t="b">
        <f t="shared" si="19"/>
        <v>0</v>
      </c>
      <c r="Q193" s="361">
        <f t="shared" si="20"/>
        <v>1</v>
      </c>
      <c r="R193" s="363" t="str">
        <f t="shared" si="16"/>
        <v/>
      </c>
      <c r="S193" s="363" t="str">
        <f t="shared" si="17"/>
        <v/>
      </c>
      <c r="T193" s="363" t="str">
        <f t="shared" si="18"/>
        <v/>
      </c>
    </row>
    <row r="194" spans="1:20">
      <c r="A194" s="28">
        <v>184</v>
      </c>
      <c r="B194" s="17"/>
      <c r="C194" s="17"/>
      <c r="D194" s="162"/>
      <c r="E194" s="18"/>
      <c r="F194" s="30"/>
      <c r="G194" s="327"/>
      <c r="H194" s="23"/>
      <c r="I194" s="216"/>
      <c r="J194" s="24"/>
      <c r="K194" s="25"/>
      <c r="L194" s="31"/>
      <c r="M194" s="363" t="str">
        <f t="shared" si="14"/>
        <v/>
      </c>
      <c r="N194" s="329"/>
      <c r="O194" s="359" t="str">
        <f>IF(OR($B194="",$C194="",$D194="",$E194="",$F194=""),"",$G194/VLOOKUP($F194,Euro!$A:$C,3,FALSE))</f>
        <v/>
      </c>
      <c r="P194" s="360" t="b">
        <f t="shared" si="19"/>
        <v>0</v>
      </c>
      <c r="Q194" s="361">
        <f t="shared" si="20"/>
        <v>1</v>
      </c>
      <c r="R194" s="363" t="str">
        <f t="shared" si="16"/>
        <v/>
      </c>
      <c r="S194" s="363" t="str">
        <f t="shared" si="17"/>
        <v/>
      </c>
      <c r="T194" s="363" t="str">
        <f t="shared" si="18"/>
        <v/>
      </c>
    </row>
    <row r="195" spans="1:20">
      <c r="A195" s="28">
        <v>185</v>
      </c>
      <c r="B195" s="17"/>
      <c r="C195" s="17"/>
      <c r="D195" s="162"/>
      <c r="E195" s="18"/>
      <c r="F195" s="30"/>
      <c r="G195" s="327"/>
      <c r="H195" s="23"/>
      <c r="I195" s="216"/>
      <c r="J195" s="24"/>
      <c r="K195" s="25"/>
      <c r="L195" s="31"/>
      <c r="M195" s="363" t="str">
        <f t="shared" si="14"/>
        <v/>
      </c>
      <c r="N195" s="329"/>
      <c r="O195" s="359" t="str">
        <f>IF(OR($B195="",$C195="",$D195="",$E195="",$F195=""),"",$G195/VLOOKUP($F195,Euro!$A:$C,3,FALSE))</f>
        <v/>
      </c>
      <c r="P195" s="360" t="b">
        <f t="shared" si="19"/>
        <v>0</v>
      </c>
      <c r="Q195" s="361">
        <f t="shared" si="20"/>
        <v>1</v>
      </c>
      <c r="R195" s="363" t="str">
        <f t="shared" si="16"/>
        <v/>
      </c>
      <c r="S195" s="363" t="str">
        <f t="shared" si="17"/>
        <v/>
      </c>
      <c r="T195" s="363" t="str">
        <f t="shared" si="18"/>
        <v/>
      </c>
    </row>
    <row r="196" spans="1:20">
      <c r="A196" s="28">
        <v>186</v>
      </c>
      <c r="B196" s="17"/>
      <c r="C196" s="17"/>
      <c r="D196" s="162"/>
      <c r="E196" s="18"/>
      <c r="F196" s="30"/>
      <c r="G196" s="327"/>
      <c r="H196" s="23"/>
      <c r="I196" s="216"/>
      <c r="J196" s="24"/>
      <c r="K196" s="25"/>
      <c r="L196" s="31"/>
      <c r="M196" s="363" t="str">
        <f t="shared" si="14"/>
        <v/>
      </c>
      <c r="N196" s="329"/>
      <c r="O196" s="359" t="str">
        <f>IF(OR($B196="",$C196="",$D196="",$E196="",$F196=""),"",$G196/VLOOKUP($F196,Euro!$A:$C,3,FALSE))</f>
        <v/>
      </c>
      <c r="P196" s="360" t="b">
        <f t="shared" si="19"/>
        <v>0</v>
      </c>
      <c r="Q196" s="361">
        <f t="shared" si="20"/>
        <v>1</v>
      </c>
      <c r="R196" s="363" t="str">
        <f t="shared" si="16"/>
        <v/>
      </c>
      <c r="S196" s="363" t="str">
        <f t="shared" si="17"/>
        <v/>
      </c>
      <c r="T196" s="363" t="str">
        <f t="shared" si="18"/>
        <v/>
      </c>
    </row>
    <row r="197" spans="1:20">
      <c r="A197" s="28">
        <v>187</v>
      </c>
      <c r="B197" s="17"/>
      <c r="C197" s="17"/>
      <c r="D197" s="162"/>
      <c r="E197" s="18"/>
      <c r="F197" s="30"/>
      <c r="G197" s="327"/>
      <c r="H197" s="23"/>
      <c r="I197" s="216"/>
      <c r="J197" s="24"/>
      <c r="K197" s="25"/>
      <c r="L197" s="31"/>
      <c r="M197" s="363" t="str">
        <f t="shared" si="14"/>
        <v/>
      </c>
      <c r="N197" s="329"/>
      <c r="O197" s="359" t="str">
        <f>IF(OR($B197="",$C197="",$D197="",$E197="",$F197=""),"",$G197/VLOOKUP($F197,Euro!$A:$C,3,FALSE))</f>
        <v/>
      </c>
      <c r="P197" s="360" t="b">
        <f t="shared" si="19"/>
        <v>0</v>
      </c>
      <c r="Q197" s="361">
        <f t="shared" si="20"/>
        <v>1</v>
      </c>
      <c r="R197" s="363" t="str">
        <f t="shared" si="16"/>
        <v/>
      </c>
      <c r="S197" s="363" t="str">
        <f t="shared" si="17"/>
        <v/>
      </c>
      <c r="T197" s="363" t="str">
        <f t="shared" si="18"/>
        <v/>
      </c>
    </row>
    <row r="198" spans="1:20">
      <c r="A198" s="28">
        <v>188</v>
      </c>
      <c r="B198" s="17"/>
      <c r="C198" s="17"/>
      <c r="D198" s="162"/>
      <c r="E198" s="18"/>
      <c r="F198" s="30"/>
      <c r="G198" s="327"/>
      <c r="H198" s="23"/>
      <c r="I198" s="216"/>
      <c r="J198" s="24"/>
      <c r="K198" s="25"/>
      <c r="L198" s="31"/>
      <c r="M198" s="363" t="str">
        <f t="shared" si="14"/>
        <v/>
      </c>
      <c r="N198" s="329"/>
      <c r="O198" s="359" t="str">
        <f>IF(OR($B198="",$C198="",$D198="",$E198="",$F198=""),"",$G198/VLOOKUP($F198,Euro!$A:$C,3,FALSE))</f>
        <v/>
      </c>
      <c r="P198" s="360" t="b">
        <f t="shared" si="19"/>
        <v>0</v>
      </c>
      <c r="Q198" s="361">
        <f t="shared" si="20"/>
        <v>1</v>
      </c>
      <c r="R198" s="363" t="str">
        <f t="shared" si="16"/>
        <v/>
      </c>
      <c r="S198" s="363" t="str">
        <f t="shared" si="17"/>
        <v/>
      </c>
      <c r="T198" s="363" t="str">
        <f t="shared" si="18"/>
        <v/>
      </c>
    </row>
    <row r="199" spans="1:20">
      <c r="A199" s="28">
        <v>189</v>
      </c>
      <c r="B199" s="17"/>
      <c r="C199" s="17"/>
      <c r="D199" s="162"/>
      <c r="E199" s="18"/>
      <c r="F199" s="30"/>
      <c r="G199" s="327"/>
      <c r="H199" s="23"/>
      <c r="I199" s="216"/>
      <c r="J199" s="24"/>
      <c r="K199" s="25"/>
      <c r="L199" s="31"/>
      <c r="M199" s="363" t="str">
        <f t="shared" si="14"/>
        <v/>
      </c>
      <c r="N199" s="329"/>
      <c r="O199" s="359" t="str">
        <f>IF(OR($B199="",$C199="",$D199="",$E199="",$F199=""),"",$G199/VLOOKUP($F199,Euro!$A:$C,3,FALSE))</f>
        <v/>
      </c>
      <c r="P199" s="360" t="b">
        <f t="shared" si="19"/>
        <v>0</v>
      </c>
      <c r="Q199" s="361">
        <f t="shared" si="20"/>
        <v>1</v>
      </c>
      <c r="R199" s="363" t="str">
        <f t="shared" si="16"/>
        <v/>
      </c>
      <c r="S199" s="363" t="str">
        <f t="shared" si="17"/>
        <v/>
      </c>
      <c r="T199" s="363" t="str">
        <f t="shared" si="18"/>
        <v/>
      </c>
    </row>
    <row r="200" spans="1:20">
      <c r="A200" s="28">
        <v>190</v>
      </c>
      <c r="B200" s="17"/>
      <c r="C200" s="17"/>
      <c r="D200" s="162"/>
      <c r="E200" s="18"/>
      <c r="F200" s="30"/>
      <c r="G200" s="327"/>
      <c r="H200" s="23"/>
      <c r="I200" s="216"/>
      <c r="J200" s="24"/>
      <c r="K200" s="25"/>
      <c r="L200" s="31"/>
      <c r="M200" s="363" t="str">
        <f t="shared" si="14"/>
        <v/>
      </c>
      <c r="N200" s="329"/>
      <c r="O200" s="359" t="str">
        <f>IF(OR($B200="",$C200="",$D200="",$E200="",$F200=""),"",$G200/VLOOKUP($F200,Euro!$A:$C,3,FALSE))</f>
        <v/>
      </c>
      <c r="P200" s="360" t="b">
        <f t="shared" si="19"/>
        <v>0</v>
      </c>
      <c r="Q200" s="361">
        <f t="shared" si="20"/>
        <v>1</v>
      </c>
      <c r="R200" s="363" t="str">
        <f t="shared" si="16"/>
        <v/>
      </c>
      <c r="S200" s="363" t="str">
        <f t="shared" si="17"/>
        <v/>
      </c>
      <c r="T200" s="363" t="str">
        <f t="shared" si="18"/>
        <v/>
      </c>
    </row>
    <row r="201" spans="1:20">
      <c r="A201" s="28">
        <v>191</v>
      </c>
      <c r="B201" s="17"/>
      <c r="C201" s="17"/>
      <c r="D201" s="162"/>
      <c r="E201" s="18"/>
      <c r="F201" s="30"/>
      <c r="G201" s="327"/>
      <c r="H201" s="23"/>
      <c r="I201" s="216"/>
      <c r="J201" s="24"/>
      <c r="K201" s="25"/>
      <c r="L201" s="31"/>
      <c r="M201" s="363" t="str">
        <f t="shared" si="14"/>
        <v/>
      </c>
      <c r="N201" s="329"/>
      <c r="O201" s="359" t="str">
        <f>IF(OR($B201="",$C201="",$D201="",$E201="",$F201=""),"",$G201/VLOOKUP($F201,Euro!$A:$C,3,FALSE))</f>
        <v/>
      </c>
      <c r="P201" s="360" t="b">
        <f t="shared" si="19"/>
        <v>0</v>
      </c>
      <c r="Q201" s="361">
        <f t="shared" si="20"/>
        <v>1</v>
      </c>
      <c r="R201" s="363" t="str">
        <f t="shared" si="16"/>
        <v/>
      </c>
      <c r="S201" s="363" t="str">
        <f t="shared" si="17"/>
        <v/>
      </c>
      <c r="T201" s="363" t="str">
        <f t="shared" si="18"/>
        <v/>
      </c>
    </row>
    <row r="202" spans="1:20">
      <c r="A202" s="28">
        <v>192</v>
      </c>
      <c r="B202" s="17"/>
      <c r="C202" s="17"/>
      <c r="D202" s="162"/>
      <c r="E202" s="18"/>
      <c r="F202" s="30"/>
      <c r="G202" s="327"/>
      <c r="H202" s="23"/>
      <c r="I202" s="216"/>
      <c r="J202" s="24"/>
      <c r="K202" s="25"/>
      <c r="L202" s="31"/>
      <c r="M202" s="363" t="str">
        <f t="shared" ref="M202:M310" si="21">IF(
OR(
$B202="",$C202="",$E202="",$F202="",$F202&lt;an_initial,$F202&gt;an_final,$P202=FALSE),"",IF(
$G202="","",IF(
OR(
$H202="X",$H202="x"),60*$O202/10000,IF(
OR(
$I202="X",$I202="x"),40*$O202/10000,IF(
OR(
$K202="X",$K202="x"),60*(
IF(
$Q202&lt;=5,0.3,0.2))*$O202/10000,IF(
OR(
$L202="X",$L202="x"),40*(
IF(
$Q202&lt;=5,0.3,0.2))*$O202/10000,""))))))</f>
        <v/>
      </c>
      <c r="N202" s="329"/>
      <c r="O202" s="359" t="str">
        <f>IF(OR($B202="",$C202="",$D202="",$E202="",$F202=""),"",$G202/VLOOKUP($F202,Euro!$A:$C,3,FALSE))</f>
        <v/>
      </c>
      <c r="P202" s="360" t="b">
        <f t="shared" si="19"/>
        <v>0</v>
      </c>
      <c r="Q202" s="361">
        <f t="shared" si="20"/>
        <v>1</v>
      </c>
      <c r="R202" s="363" t="str">
        <f t="shared" ref="R202:R265" si="22">IF(
OR(
$B202="",$C202="",$E202="",$F202="",$F202&lt;an_initial,$F202&gt;an_final,$P202=FALSE),"",IF(
$G202="","",IF(
OR(
$H202="X",$H202="x"),60*$O202/10000,"")))</f>
        <v/>
      </c>
      <c r="S202" s="363" t="str">
        <f t="shared" ref="S202:S265" si="23">IF(
OR(
$B202="",$C202="",$E202="",$F202="",$F202&lt;an_initial,$F202&gt;an_final,$P202=FALSE),"",IF(
$G202="","",IF(
OR(
$I202="X",$I202="x"),40*$O202/10000,"")))</f>
        <v/>
      </c>
      <c r="T202" s="363" t="str">
        <f t="shared" ref="T202:T265" si="24">IF(
OR(
$B202="",$C202="",$E202="",$F202="",$F202&lt;an_initial,$F202&gt;an_final,$P202=FALSE),"",IF(
$G202="","",IF(
OR(
$K202="X",$K202="x"),60*(
IF(
$Q202&lt;=5,0.3,0.2))*$O202/10000,IF(
OR(
$L202="X",$L202="x"),40*(
IF(
$Q202&lt;=5,0.3,0.2))*$O202/10000,""))))</f>
        <v/>
      </c>
    </row>
    <row r="203" spans="1:20">
      <c r="A203" s="28">
        <v>193</v>
      </c>
      <c r="B203" s="17"/>
      <c r="C203" s="17"/>
      <c r="D203" s="162"/>
      <c r="E203" s="18"/>
      <c r="F203" s="30"/>
      <c r="G203" s="327"/>
      <c r="H203" s="23"/>
      <c r="I203" s="216"/>
      <c r="J203" s="24"/>
      <c r="K203" s="25"/>
      <c r="L203" s="31"/>
      <c r="M203" s="363" t="str">
        <f t="shared" si="21"/>
        <v/>
      </c>
      <c r="N203" s="329"/>
      <c r="O203" s="359" t="str">
        <f>IF(OR($B203="",$C203="",$D203="",$E203="",$F203=""),"",$G203/VLOOKUP($F203,Euro!$A:$C,3,FALSE))</f>
        <v/>
      </c>
      <c r="P203" s="360" t="b">
        <f t="shared" ref="P203:P310" si="25">IF(nume_candidat="",FALSE,ISNUMBER(SEARCH(nume_candidat,$B203)))</f>
        <v>0</v>
      </c>
      <c r="Q203" s="361">
        <f t="shared" si="20"/>
        <v>1</v>
      </c>
      <c r="R203" s="363" t="str">
        <f t="shared" si="22"/>
        <v/>
      </c>
      <c r="S203" s="363" t="str">
        <f t="shared" si="23"/>
        <v/>
      </c>
      <c r="T203" s="363" t="str">
        <f t="shared" si="24"/>
        <v/>
      </c>
    </row>
    <row r="204" spans="1:20">
      <c r="A204" s="28">
        <v>194</v>
      </c>
      <c r="B204" s="17"/>
      <c r="C204" s="17"/>
      <c r="D204" s="162"/>
      <c r="E204" s="18"/>
      <c r="F204" s="30"/>
      <c r="G204" s="327"/>
      <c r="H204" s="23"/>
      <c r="I204" s="216"/>
      <c r="J204" s="24"/>
      <c r="K204" s="25"/>
      <c r="L204" s="31"/>
      <c r="M204" s="363" t="str">
        <f t="shared" si="21"/>
        <v/>
      </c>
      <c r="N204" s="329"/>
      <c r="O204" s="359" t="str">
        <f>IF(OR($B204="",$C204="",$D204="",$E204="",$F204=""),"",$G204/VLOOKUP($F204,Euro!$A:$C,3,FALSE))</f>
        <v/>
      </c>
      <c r="P204" s="360" t="b">
        <f t="shared" si="25"/>
        <v>0</v>
      </c>
      <c r="Q204" s="361">
        <f t="shared" ref="Q204:Q310" si="26">LEN(B204)-LEN(SUBSTITUTE(B204,",",""))+1</f>
        <v>1</v>
      </c>
      <c r="R204" s="363" t="str">
        <f t="shared" si="22"/>
        <v/>
      </c>
      <c r="S204" s="363" t="str">
        <f t="shared" si="23"/>
        <v/>
      </c>
      <c r="T204" s="363" t="str">
        <f t="shared" si="24"/>
        <v/>
      </c>
    </row>
    <row r="205" spans="1:20">
      <c r="A205" s="28">
        <v>195</v>
      </c>
      <c r="B205" s="17"/>
      <c r="C205" s="17"/>
      <c r="D205" s="162"/>
      <c r="E205" s="18"/>
      <c r="F205" s="30"/>
      <c r="G205" s="327"/>
      <c r="H205" s="23"/>
      <c r="I205" s="216"/>
      <c r="J205" s="24"/>
      <c r="K205" s="25"/>
      <c r="L205" s="31"/>
      <c r="M205" s="363" t="str">
        <f t="shared" si="21"/>
        <v/>
      </c>
      <c r="N205" s="329"/>
      <c r="O205" s="359" t="str">
        <f>IF(OR($B205="",$C205="",$D205="",$E205="",$F205=""),"",$G205/VLOOKUP($F205,Euro!$A:$C,3,FALSE))</f>
        <v/>
      </c>
      <c r="P205" s="360" t="b">
        <f t="shared" si="25"/>
        <v>0</v>
      </c>
      <c r="Q205" s="361">
        <f t="shared" si="26"/>
        <v>1</v>
      </c>
      <c r="R205" s="363" t="str">
        <f t="shared" si="22"/>
        <v/>
      </c>
      <c r="S205" s="363" t="str">
        <f t="shared" si="23"/>
        <v/>
      </c>
      <c r="T205" s="363" t="str">
        <f t="shared" si="24"/>
        <v/>
      </c>
    </row>
    <row r="206" spans="1:20">
      <c r="A206" s="28">
        <v>196</v>
      </c>
      <c r="B206" s="17"/>
      <c r="C206" s="17"/>
      <c r="D206" s="162"/>
      <c r="E206" s="18"/>
      <c r="F206" s="30"/>
      <c r="G206" s="327"/>
      <c r="H206" s="23"/>
      <c r="I206" s="216"/>
      <c r="J206" s="24"/>
      <c r="K206" s="25"/>
      <c r="L206" s="31"/>
      <c r="M206" s="363" t="str">
        <f t="shared" si="21"/>
        <v/>
      </c>
      <c r="N206" s="329"/>
      <c r="O206" s="359" t="str">
        <f>IF(OR($B206="",$C206="",$D206="",$E206="",$F206=""),"",$G206/VLOOKUP($F206,Euro!$A:$C,3,FALSE))</f>
        <v/>
      </c>
      <c r="P206" s="360" t="b">
        <f t="shared" si="25"/>
        <v>0</v>
      </c>
      <c r="Q206" s="361">
        <f t="shared" si="26"/>
        <v>1</v>
      </c>
      <c r="R206" s="363" t="str">
        <f t="shared" si="22"/>
        <v/>
      </c>
      <c r="S206" s="363" t="str">
        <f t="shared" si="23"/>
        <v/>
      </c>
      <c r="T206" s="363" t="str">
        <f t="shared" si="24"/>
        <v/>
      </c>
    </row>
    <row r="207" spans="1:20">
      <c r="A207" s="28">
        <v>197</v>
      </c>
      <c r="B207" s="17"/>
      <c r="C207" s="17"/>
      <c r="D207" s="162"/>
      <c r="E207" s="18"/>
      <c r="F207" s="30"/>
      <c r="G207" s="327"/>
      <c r="H207" s="23"/>
      <c r="I207" s="216"/>
      <c r="J207" s="24"/>
      <c r="K207" s="25"/>
      <c r="L207" s="31"/>
      <c r="M207" s="363" t="str">
        <f t="shared" si="21"/>
        <v/>
      </c>
      <c r="N207" s="329"/>
      <c r="O207" s="359" t="str">
        <f>IF(OR($B207="",$C207="",$D207="",$E207="",$F207=""),"",$G207/VLOOKUP($F207,Euro!$A:$C,3,FALSE))</f>
        <v/>
      </c>
      <c r="P207" s="360" t="b">
        <f t="shared" si="25"/>
        <v>0</v>
      </c>
      <c r="Q207" s="361">
        <f t="shared" si="26"/>
        <v>1</v>
      </c>
      <c r="R207" s="363" t="str">
        <f t="shared" si="22"/>
        <v/>
      </c>
      <c r="S207" s="363" t="str">
        <f t="shared" si="23"/>
        <v/>
      </c>
      <c r="T207" s="363" t="str">
        <f t="shared" si="24"/>
        <v/>
      </c>
    </row>
    <row r="208" spans="1:20">
      <c r="A208" s="28">
        <v>198</v>
      </c>
      <c r="B208" s="17"/>
      <c r="C208" s="17"/>
      <c r="D208" s="162"/>
      <c r="E208" s="18"/>
      <c r="F208" s="30"/>
      <c r="G208" s="327"/>
      <c r="H208" s="23"/>
      <c r="I208" s="216"/>
      <c r="J208" s="24"/>
      <c r="K208" s="25"/>
      <c r="L208" s="31"/>
      <c r="M208" s="363" t="str">
        <f t="shared" si="21"/>
        <v/>
      </c>
      <c r="N208" s="329"/>
      <c r="O208" s="359" t="str">
        <f>IF(OR($B208="",$C208="",$D208="",$E208="",$F208=""),"",$G208/VLOOKUP($F208,Euro!$A:$C,3,FALSE))</f>
        <v/>
      </c>
      <c r="P208" s="360" t="b">
        <f t="shared" si="25"/>
        <v>0</v>
      </c>
      <c r="Q208" s="361">
        <f t="shared" si="26"/>
        <v>1</v>
      </c>
      <c r="R208" s="363" t="str">
        <f t="shared" si="22"/>
        <v/>
      </c>
      <c r="S208" s="363" t="str">
        <f t="shared" si="23"/>
        <v/>
      </c>
      <c r="T208" s="363" t="str">
        <f t="shared" si="24"/>
        <v/>
      </c>
    </row>
    <row r="209" spans="1:20">
      <c r="A209" s="28">
        <v>199</v>
      </c>
      <c r="B209" s="17"/>
      <c r="C209" s="17"/>
      <c r="D209" s="162"/>
      <c r="E209" s="18"/>
      <c r="F209" s="30"/>
      <c r="G209" s="327"/>
      <c r="H209" s="23"/>
      <c r="I209" s="216"/>
      <c r="J209" s="24"/>
      <c r="K209" s="25"/>
      <c r="L209" s="31"/>
      <c r="M209" s="363" t="str">
        <f t="shared" si="21"/>
        <v/>
      </c>
      <c r="N209" s="329"/>
      <c r="O209" s="359" t="str">
        <f>IF(OR($B209="",$C209="",$D209="",$E209="",$F209=""),"",$G209/VLOOKUP($F209,Euro!$A:$C,3,FALSE))</f>
        <v/>
      </c>
      <c r="P209" s="360" t="b">
        <f t="shared" si="25"/>
        <v>0</v>
      </c>
      <c r="Q209" s="361">
        <f t="shared" si="26"/>
        <v>1</v>
      </c>
      <c r="R209" s="363" t="str">
        <f t="shared" si="22"/>
        <v/>
      </c>
      <c r="S209" s="363" t="str">
        <f t="shared" si="23"/>
        <v/>
      </c>
      <c r="T209" s="363" t="str">
        <f t="shared" si="24"/>
        <v/>
      </c>
    </row>
    <row r="210" spans="1:20">
      <c r="A210" s="28">
        <v>200</v>
      </c>
      <c r="B210" s="17"/>
      <c r="C210" s="17"/>
      <c r="D210" s="162"/>
      <c r="E210" s="18"/>
      <c r="F210" s="30"/>
      <c r="G210" s="327"/>
      <c r="H210" s="23"/>
      <c r="I210" s="427"/>
      <c r="J210" s="24"/>
      <c r="K210" s="25"/>
      <c r="L210" s="31"/>
      <c r="M210" s="363" t="str">
        <f t="shared" si="21"/>
        <v/>
      </c>
      <c r="N210" s="329"/>
      <c r="O210" s="359" t="str">
        <f>IF(OR($B210="",$C210="",$D210="",$E210="",$F210=""),"",$G210/VLOOKUP($F210,Euro!$A:$C,3,FALSE))</f>
        <v/>
      </c>
      <c r="P210" s="360" t="b">
        <f t="shared" si="25"/>
        <v>0</v>
      </c>
      <c r="Q210" s="361">
        <f t="shared" ref="Q210:Q260" si="27">LEN(B210)-LEN(SUBSTITUTE(B210,",",""))+1</f>
        <v>1</v>
      </c>
      <c r="R210" s="363" t="str">
        <f t="shared" si="22"/>
        <v/>
      </c>
      <c r="S210" s="363" t="str">
        <f t="shared" si="23"/>
        <v/>
      </c>
      <c r="T210" s="363" t="str">
        <f t="shared" si="24"/>
        <v/>
      </c>
    </row>
    <row r="211" spans="1:20">
      <c r="A211" s="28">
        <v>201</v>
      </c>
      <c r="B211" s="17"/>
      <c r="C211" s="17"/>
      <c r="D211" s="162"/>
      <c r="E211" s="18"/>
      <c r="F211" s="30"/>
      <c r="G211" s="327"/>
      <c r="H211" s="23"/>
      <c r="I211" s="427"/>
      <c r="J211" s="24"/>
      <c r="K211" s="25"/>
      <c r="L211" s="31"/>
      <c r="M211" s="363" t="str">
        <f t="shared" si="21"/>
        <v/>
      </c>
      <c r="N211" s="329"/>
      <c r="O211" s="359" t="str">
        <f>IF(OR($B211="",$C211="",$D211="",$E211="",$F211=""),"",$G211/VLOOKUP($F211,Euro!$A:$C,3,FALSE))</f>
        <v/>
      </c>
      <c r="P211" s="360" t="b">
        <f t="shared" si="25"/>
        <v>0</v>
      </c>
      <c r="Q211" s="361">
        <f t="shared" si="27"/>
        <v>1</v>
      </c>
      <c r="R211" s="363" t="str">
        <f t="shared" si="22"/>
        <v/>
      </c>
      <c r="S211" s="363" t="str">
        <f t="shared" si="23"/>
        <v/>
      </c>
      <c r="T211" s="363" t="str">
        <f t="shared" si="24"/>
        <v/>
      </c>
    </row>
    <row r="212" spans="1:20">
      <c r="A212" s="28">
        <v>202</v>
      </c>
      <c r="B212" s="17"/>
      <c r="C212" s="17"/>
      <c r="D212" s="162"/>
      <c r="E212" s="18"/>
      <c r="F212" s="30"/>
      <c r="G212" s="327"/>
      <c r="H212" s="23"/>
      <c r="I212" s="427"/>
      <c r="J212" s="24"/>
      <c r="K212" s="25"/>
      <c r="L212" s="31"/>
      <c r="M212" s="363" t="str">
        <f t="shared" si="21"/>
        <v/>
      </c>
      <c r="N212" s="329"/>
      <c r="O212" s="359" t="str">
        <f>IF(OR($B212="",$C212="",$D212="",$E212="",$F212=""),"",$G212/VLOOKUP($F212,Euro!$A:$C,3,FALSE))</f>
        <v/>
      </c>
      <c r="P212" s="360" t="b">
        <f t="shared" si="25"/>
        <v>0</v>
      </c>
      <c r="Q212" s="361">
        <f t="shared" si="27"/>
        <v>1</v>
      </c>
      <c r="R212" s="363" t="str">
        <f t="shared" si="22"/>
        <v/>
      </c>
      <c r="S212" s="363" t="str">
        <f t="shared" si="23"/>
        <v/>
      </c>
      <c r="T212" s="363" t="str">
        <f t="shared" si="24"/>
        <v/>
      </c>
    </row>
    <row r="213" spans="1:20">
      <c r="A213" s="28">
        <v>203</v>
      </c>
      <c r="B213" s="17"/>
      <c r="C213" s="17"/>
      <c r="D213" s="162"/>
      <c r="E213" s="18"/>
      <c r="F213" s="30"/>
      <c r="G213" s="327"/>
      <c r="H213" s="23"/>
      <c r="I213" s="427"/>
      <c r="J213" s="24"/>
      <c r="K213" s="25"/>
      <c r="L213" s="31"/>
      <c r="M213" s="363" t="str">
        <f t="shared" si="21"/>
        <v/>
      </c>
      <c r="N213" s="329"/>
      <c r="O213" s="359" t="str">
        <f>IF(OR($B213="",$C213="",$D213="",$E213="",$F213=""),"",$G213/VLOOKUP($F213,Euro!$A:$C,3,FALSE))</f>
        <v/>
      </c>
      <c r="P213" s="360" t="b">
        <f t="shared" si="25"/>
        <v>0</v>
      </c>
      <c r="Q213" s="361">
        <f t="shared" si="27"/>
        <v>1</v>
      </c>
      <c r="R213" s="363" t="str">
        <f t="shared" si="22"/>
        <v/>
      </c>
      <c r="S213" s="363" t="str">
        <f t="shared" si="23"/>
        <v/>
      </c>
      <c r="T213" s="363" t="str">
        <f t="shared" si="24"/>
        <v/>
      </c>
    </row>
    <row r="214" spans="1:20">
      <c r="A214" s="28">
        <v>204</v>
      </c>
      <c r="B214" s="17"/>
      <c r="C214" s="17"/>
      <c r="D214" s="162"/>
      <c r="E214" s="18"/>
      <c r="F214" s="30"/>
      <c r="G214" s="327"/>
      <c r="H214" s="23"/>
      <c r="I214" s="427"/>
      <c r="J214" s="24"/>
      <c r="K214" s="25"/>
      <c r="L214" s="31"/>
      <c r="M214" s="363" t="str">
        <f t="shared" si="21"/>
        <v/>
      </c>
      <c r="N214" s="329"/>
      <c r="O214" s="359" t="str">
        <f>IF(OR($B214="",$C214="",$D214="",$E214="",$F214=""),"",$G214/VLOOKUP($F214,Euro!$A:$C,3,FALSE))</f>
        <v/>
      </c>
      <c r="P214" s="360" t="b">
        <f t="shared" si="25"/>
        <v>0</v>
      </c>
      <c r="Q214" s="361">
        <f t="shared" si="27"/>
        <v>1</v>
      </c>
      <c r="R214" s="363" t="str">
        <f t="shared" si="22"/>
        <v/>
      </c>
      <c r="S214" s="363" t="str">
        <f t="shared" si="23"/>
        <v/>
      </c>
      <c r="T214" s="363" t="str">
        <f t="shared" si="24"/>
        <v/>
      </c>
    </row>
    <row r="215" spans="1:20">
      <c r="A215" s="28">
        <v>205</v>
      </c>
      <c r="B215" s="17"/>
      <c r="C215" s="17"/>
      <c r="D215" s="162"/>
      <c r="E215" s="18"/>
      <c r="F215" s="30"/>
      <c r="G215" s="327"/>
      <c r="H215" s="23"/>
      <c r="I215" s="427"/>
      <c r="J215" s="24"/>
      <c r="K215" s="25"/>
      <c r="L215" s="31"/>
      <c r="M215" s="363" t="str">
        <f t="shared" si="21"/>
        <v/>
      </c>
      <c r="N215" s="329"/>
      <c r="O215" s="359" t="str">
        <f>IF(OR($B215="",$C215="",$D215="",$E215="",$F215=""),"",$G215/VLOOKUP($F215,Euro!$A:$C,3,FALSE))</f>
        <v/>
      </c>
      <c r="P215" s="360" t="b">
        <f t="shared" si="25"/>
        <v>0</v>
      </c>
      <c r="Q215" s="361">
        <f t="shared" si="27"/>
        <v>1</v>
      </c>
      <c r="R215" s="363" t="str">
        <f t="shared" si="22"/>
        <v/>
      </c>
      <c r="S215" s="363" t="str">
        <f t="shared" si="23"/>
        <v/>
      </c>
      <c r="T215" s="363" t="str">
        <f t="shared" si="24"/>
        <v/>
      </c>
    </row>
    <row r="216" spans="1:20">
      <c r="A216" s="28">
        <v>206</v>
      </c>
      <c r="B216" s="17"/>
      <c r="C216" s="17"/>
      <c r="D216" s="162"/>
      <c r="E216" s="18"/>
      <c r="F216" s="30"/>
      <c r="G216" s="327"/>
      <c r="H216" s="23"/>
      <c r="I216" s="427"/>
      <c r="J216" s="24"/>
      <c r="K216" s="25"/>
      <c r="L216" s="31"/>
      <c r="M216" s="363" t="str">
        <f t="shared" si="21"/>
        <v/>
      </c>
      <c r="N216" s="329"/>
      <c r="O216" s="359" t="str">
        <f>IF(OR($B216="",$C216="",$D216="",$E216="",$F216=""),"",$G216/VLOOKUP($F216,Euro!$A:$C,3,FALSE))</f>
        <v/>
      </c>
      <c r="P216" s="360" t="b">
        <f t="shared" si="25"/>
        <v>0</v>
      </c>
      <c r="Q216" s="361">
        <f t="shared" si="27"/>
        <v>1</v>
      </c>
      <c r="R216" s="363" t="str">
        <f t="shared" si="22"/>
        <v/>
      </c>
      <c r="S216" s="363" t="str">
        <f t="shared" si="23"/>
        <v/>
      </c>
      <c r="T216" s="363" t="str">
        <f t="shared" si="24"/>
        <v/>
      </c>
    </row>
    <row r="217" spans="1:20">
      <c r="A217" s="28">
        <v>207</v>
      </c>
      <c r="B217" s="17"/>
      <c r="C217" s="17"/>
      <c r="D217" s="162"/>
      <c r="E217" s="18"/>
      <c r="F217" s="30"/>
      <c r="G217" s="327"/>
      <c r="H217" s="23"/>
      <c r="I217" s="427"/>
      <c r="J217" s="24"/>
      <c r="K217" s="25"/>
      <c r="L217" s="31"/>
      <c r="M217" s="363" t="str">
        <f t="shared" si="21"/>
        <v/>
      </c>
      <c r="N217" s="329"/>
      <c r="O217" s="359" t="str">
        <f>IF(OR($B217="",$C217="",$D217="",$E217="",$F217=""),"",$G217/VLOOKUP($F217,Euro!$A:$C,3,FALSE))</f>
        <v/>
      </c>
      <c r="P217" s="360" t="b">
        <f t="shared" si="25"/>
        <v>0</v>
      </c>
      <c r="Q217" s="361">
        <f t="shared" si="27"/>
        <v>1</v>
      </c>
      <c r="R217" s="363" t="str">
        <f t="shared" si="22"/>
        <v/>
      </c>
      <c r="S217" s="363" t="str">
        <f t="shared" si="23"/>
        <v/>
      </c>
      <c r="T217" s="363" t="str">
        <f t="shared" si="24"/>
        <v/>
      </c>
    </row>
    <row r="218" spans="1:20">
      <c r="A218" s="28">
        <v>208</v>
      </c>
      <c r="B218" s="17"/>
      <c r="C218" s="17"/>
      <c r="D218" s="162"/>
      <c r="E218" s="18"/>
      <c r="F218" s="30"/>
      <c r="G218" s="327"/>
      <c r="H218" s="23"/>
      <c r="I218" s="427"/>
      <c r="J218" s="24"/>
      <c r="K218" s="25"/>
      <c r="L218" s="31"/>
      <c r="M218" s="363" t="str">
        <f t="shared" si="21"/>
        <v/>
      </c>
      <c r="N218" s="329"/>
      <c r="O218" s="359" t="str">
        <f>IF(OR($B218="",$C218="",$D218="",$E218="",$F218=""),"",$G218/VLOOKUP($F218,Euro!$A:$C,3,FALSE))</f>
        <v/>
      </c>
      <c r="P218" s="360" t="b">
        <f t="shared" si="25"/>
        <v>0</v>
      </c>
      <c r="Q218" s="361">
        <f t="shared" si="27"/>
        <v>1</v>
      </c>
      <c r="R218" s="363" t="str">
        <f t="shared" si="22"/>
        <v/>
      </c>
      <c r="S218" s="363" t="str">
        <f t="shared" si="23"/>
        <v/>
      </c>
      <c r="T218" s="363" t="str">
        <f t="shared" si="24"/>
        <v/>
      </c>
    </row>
    <row r="219" spans="1:20">
      <c r="A219" s="28">
        <v>209</v>
      </c>
      <c r="B219" s="17"/>
      <c r="C219" s="17"/>
      <c r="D219" s="162"/>
      <c r="E219" s="18"/>
      <c r="F219" s="30"/>
      <c r="G219" s="327"/>
      <c r="H219" s="23"/>
      <c r="I219" s="427"/>
      <c r="J219" s="24"/>
      <c r="K219" s="25"/>
      <c r="L219" s="31"/>
      <c r="M219" s="363" t="str">
        <f t="shared" si="21"/>
        <v/>
      </c>
      <c r="N219" s="329"/>
      <c r="O219" s="359" t="str">
        <f>IF(OR($B219="",$C219="",$D219="",$E219="",$F219=""),"",$G219/VLOOKUP($F219,Euro!$A:$C,3,FALSE))</f>
        <v/>
      </c>
      <c r="P219" s="360" t="b">
        <f t="shared" si="25"/>
        <v>0</v>
      </c>
      <c r="Q219" s="361">
        <f t="shared" si="27"/>
        <v>1</v>
      </c>
      <c r="R219" s="363" t="str">
        <f t="shared" si="22"/>
        <v/>
      </c>
      <c r="S219" s="363" t="str">
        <f t="shared" si="23"/>
        <v/>
      </c>
      <c r="T219" s="363" t="str">
        <f t="shared" si="24"/>
        <v/>
      </c>
    </row>
    <row r="220" spans="1:20">
      <c r="A220" s="28">
        <v>210</v>
      </c>
      <c r="B220" s="17"/>
      <c r="C220" s="17"/>
      <c r="D220" s="162"/>
      <c r="E220" s="18"/>
      <c r="F220" s="30"/>
      <c r="G220" s="327"/>
      <c r="H220" s="23"/>
      <c r="I220" s="427"/>
      <c r="J220" s="24"/>
      <c r="K220" s="25"/>
      <c r="L220" s="31"/>
      <c r="M220" s="363" t="str">
        <f t="shared" si="21"/>
        <v/>
      </c>
      <c r="N220" s="329"/>
      <c r="O220" s="359" t="str">
        <f>IF(OR($B220="",$C220="",$D220="",$E220="",$F220=""),"",$G220/VLOOKUP($F220,Euro!$A:$C,3,FALSE))</f>
        <v/>
      </c>
      <c r="P220" s="360" t="b">
        <f t="shared" si="25"/>
        <v>0</v>
      </c>
      <c r="Q220" s="361">
        <f t="shared" si="27"/>
        <v>1</v>
      </c>
      <c r="R220" s="363" t="str">
        <f t="shared" si="22"/>
        <v/>
      </c>
      <c r="S220" s="363" t="str">
        <f t="shared" si="23"/>
        <v/>
      </c>
      <c r="T220" s="363" t="str">
        <f t="shared" si="24"/>
        <v/>
      </c>
    </row>
    <row r="221" spans="1:20">
      <c r="A221" s="28">
        <v>211</v>
      </c>
      <c r="B221" s="17"/>
      <c r="C221" s="17"/>
      <c r="D221" s="162"/>
      <c r="E221" s="18"/>
      <c r="F221" s="30"/>
      <c r="G221" s="327"/>
      <c r="H221" s="23"/>
      <c r="I221" s="427"/>
      <c r="J221" s="24"/>
      <c r="K221" s="25"/>
      <c r="L221" s="31"/>
      <c r="M221" s="363" t="str">
        <f t="shared" si="21"/>
        <v/>
      </c>
      <c r="N221" s="329"/>
      <c r="O221" s="359" t="str">
        <f>IF(OR($B221="",$C221="",$D221="",$E221="",$F221=""),"",$G221/VLOOKUP($F221,Euro!$A:$C,3,FALSE))</f>
        <v/>
      </c>
      <c r="P221" s="360" t="b">
        <f t="shared" si="25"/>
        <v>0</v>
      </c>
      <c r="Q221" s="361">
        <f t="shared" si="27"/>
        <v>1</v>
      </c>
      <c r="R221" s="363" t="str">
        <f t="shared" si="22"/>
        <v/>
      </c>
      <c r="S221" s="363" t="str">
        <f t="shared" si="23"/>
        <v/>
      </c>
      <c r="T221" s="363" t="str">
        <f t="shared" si="24"/>
        <v/>
      </c>
    </row>
    <row r="222" spans="1:20">
      <c r="A222" s="28">
        <v>212</v>
      </c>
      <c r="B222" s="17"/>
      <c r="C222" s="17"/>
      <c r="D222" s="162"/>
      <c r="E222" s="18"/>
      <c r="F222" s="30"/>
      <c r="G222" s="327"/>
      <c r="H222" s="23"/>
      <c r="I222" s="427"/>
      <c r="J222" s="24"/>
      <c r="K222" s="25"/>
      <c r="L222" s="31"/>
      <c r="M222" s="363" t="str">
        <f t="shared" si="21"/>
        <v/>
      </c>
      <c r="N222" s="329"/>
      <c r="O222" s="359" t="str">
        <f>IF(OR($B222="",$C222="",$D222="",$E222="",$F222=""),"",$G222/VLOOKUP($F222,Euro!$A:$C,3,FALSE))</f>
        <v/>
      </c>
      <c r="P222" s="360" t="b">
        <f t="shared" si="25"/>
        <v>0</v>
      </c>
      <c r="Q222" s="361">
        <f t="shared" si="27"/>
        <v>1</v>
      </c>
      <c r="R222" s="363" t="str">
        <f t="shared" si="22"/>
        <v/>
      </c>
      <c r="S222" s="363" t="str">
        <f t="shared" si="23"/>
        <v/>
      </c>
      <c r="T222" s="363" t="str">
        <f t="shared" si="24"/>
        <v/>
      </c>
    </row>
    <row r="223" spans="1:20">
      <c r="A223" s="28">
        <v>213</v>
      </c>
      <c r="B223" s="17"/>
      <c r="C223" s="17"/>
      <c r="D223" s="162"/>
      <c r="E223" s="18"/>
      <c r="F223" s="30"/>
      <c r="G223" s="327"/>
      <c r="H223" s="23"/>
      <c r="I223" s="427"/>
      <c r="J223" s="24"/>
      <c r="K223" s="25"/>
      <c r="L223" s="31"/>
      <c r="M223" s="363" t="str">
        <f t="shared" si="21"/>
        <v/>
      </c>
      <c r="N223" s="329"/>
      <c r="O223" s="359" t="str">
        <f>IF(OR($B223="",$C223="",$D223="",$E223="",$F223=""),"",$G223/VLOOKUP($F223,Euro!$A:$C,3,FALSE))</f>
        <v/>
      </c>
      <c r="P223" s="360" t="b">
        <f t="shared" si="25"/>
        <v>0</v>
      </c>
      <c r="Q223" s="361">
        <f t="shared" si="27"/>
        <v>1</v>
      </c>
      <c r="R223" s="363" t="str">
        <f t="shared" si="22"/>
        <v/>
      </c>
      <c r="S223" s="363" t="str">
        <f t="shared" si="23"/>
        <v/>
      </c>
      <c r="T223" s="363" t="str">
        <f t="shared" si="24"/>
        <v/>
      </c>
    </row>
    <row r="224" spans="1:20">
      <c r="A224" s="28">
        <v>214</v>
      </c>
      <c r="B224" s="17"/>
      <c r="C224" s="17"/>
      <c r="D224" s="162"/>
      <c r="E224" s="18"/>
      <c r="F224" s="30"/>
      <c r="G224" s="327"/>
      <c r="H224" s="23"/>
      <c r="I224" s="427"/>
      <c r="J224" s="24"/>
      <c r="K224" s="25"/>
      <c r="L224" s="31"/>
      <c r="M224" s="363" t="str">
        <f t="shared" si="21"/>
        <v/>
      </c>
      <c r="N224" s="329"/>
      <c r="O224" s="359" t="str">
        <f>IF(OR($B224="",$C224="",$D224="",$E224="",$F224=""),"",$G224/VLOOKUP($F224,Euro!$A:$C,3,FALSE))</f>
        <v/>
      </c>
      <c r="P224" s="360" t="b">
        <f t="shared" si="25"/>
        <v>0</v>
      </c>
      <c r="Q224" s="361">
        <f t="shared" si="27"/>
        <v>1</v>
      </c>
      <c r="R224" s="363" t="str">
        <f t="shared" si="22"/>
        <v/>
      </c>
      <c r="S224" s="363" t="str">
        <f t="shared" si="23"/>
        <v/>
      </c>
      <c r="T224" s="363" t="str">
        <f t="shared" si="24"/>
        <v/>
      </c>
    </row>
    <row r="225" spans="1:20">
      <c r="A225" s="28">
        <v>215</v>
      </c>
      <c r="B225" s="17"/>
      <c r="C225" s="17"/>
      <c r="D225" s="162"/>
      <c r="E225" s="18"/>
      <c r="F225" s="30"/>
      <c r="G225" s="327"/>
      <c r="H225" s="23"/>
      <c r="I225" s="427"/>
      <c r="J225" s="24"/>
      <c r="K225" s="25"/>
      <c r="L225" s="31"/>
      <c r="M225" s="363" t="str">
        <f t="shared" si="21"/>
        <v/>
      </c>
      <c r="N225" s="329"/>
      <c r="O225" s="359" t="str">
        <f>IF(OR($B225="",$C225="",$D225="",$E225="",$F225=""),"",$G225/VLOOKUP($F225,Euro!$A:$C,3,FALSE))</f>
        <v/>
      </c>
      <c r="P225" s="360" t="b">
        <f t="shared" si="25"/>
        <v>0</v>
      </c>
      <c r="Q225" s="361">
        <f t="shared" si="27"/>
        <v>1</v>
      </c>
      <c r="R225" s="363" t="str">
        <f t="shared" si="22"/>
        <v/>
      </c>
      <c r="S225" s="363" t="str">
        <f t="shared" si="23"/>
        <v/>
      </c>
      <c r="T225" s="363" t="str">
        <f t="shared" si="24"/>
        <v/>
      </c>
    </row>
    <row r="226" spans="1:20">
      <c r="A226" s="28">
        <v>216</v>
      </c>
      <c r="B226" s="17"/>
      <c r="C226" s="17"/>
      <c r="D226" s="162"/>
      <c r="E226" s="18"/>
      <c r="F226" s="30"/>
      <c r="G226" s="327"/>
      <c r="H226" s="23"/>
      <c r="I226" s="427"/>
      <c r="J226" s="24"/>
      <c r="K226" s="25"/>
      <c r="L226" s="31"/>
      <c r="M226" s="363" t="str">
        <f t="shared" si="21"/>
        <v/>
      </c>
      <c r="N226" s="329"/>
      <c r="O226" s="359" t="str">
        <f>IF(OR($B226="",$C226="",$D226="",$E226="",$F226=""),"",$G226/VLOOKUP($F226,Euro!$A:$C,3,FALSE))</f>
        <v/>
      </c>
      <c r="P226" s="360" t="b">
        <f t="shared" si="25"/>
        <v>0</v>
      </c>
      <c r="Q226" s="361">
        <f t="shared" si="27"/>
        <v>1</v>
      </c>
      <c r="R226" s="363" t="str">
        <f t="shared" si="22"/>
        <v/>
      </c>
      <c r="S226" s="363" t="str">
        <f t="shared" si="23"/>
        <v/>
      </c>
      <c r="T226" s="363" t="str">
        <f t="shared" si="24"/>
        <v/>
      </c>
    </row>
    <row r="227" spans="1:20">
      <c r="A227" s="28">
        <v>217</v>
      </c>
      <c r="B227" s="17"/>
      <c r="C227" s="17"/>
      <c r="D227" s="162"/>
      <c r="E227" s="18"/>
      <c r="F227" s="30"/>
      <c r="G227" s="327"/>
      <c r="H227" s="23"/>
      <c r="I227" s="427"/>
      <c r="J227" s="24"/>
      <c r="K227" s="25"/>
      <c r="L227" s="31"/>
      <c r="M227" s="363" t="str">
        <f t="shared" si="21"/>
        <v/>
      </c>
      <c r="N227" s="329"/>
      <c r="O227" s="359" t="str">
        <f>IF(OR($B227="",$C227="",$D227="",$E227="",$F227=""),"",$G227/VLOOKUP($F227,Euro!$A:$C,3,FALSE))</f>
        <v/>
      </c>
      <c r="P227" s="360" t="b">
        <f t="shared" si="25"/>
        <v>0</v>
      </c>
      <c r="Q227" s="361">
        <f t="shared" si="27"/>
        <v>1</v>
      </c>
      <c r="R227" s="363" t="str">
        <f t="shared" si="22"/>
        <v/>
      </c>
      <c r="S227" s="363" t="str">
        <f t="shared" si="23"/>
        <v/>
      </c>
      <c r="T227" s="363" t="str">
        <f t="shared" si="24"/>
        <v/>
      </c>
    </row>
    <row r="228" spans="1:20">
      <c r="A228" s="28">
        <v>218</v>
      </c>
      <c r="B228" s="17"/>
      <c r="C228" s="17"/>
      <c r="D228" s="162"/>
      <c r="E228" s="18"/>
      <c r="F228" s="30"/>
      <c r="G228" s="327"/>
      <c r="H228" s="23"/>
      <c r="I228" s="427"/>
      <c r="J228" s="24"/>
      <c r="K228" s="25"/>
      <c r="L228" s="31"/>
      <c r="M228" s="363" t="str">
        <f t="shared" si="21"/>
        <v/>
      </c>
      <c r="N228" s="329"/>
      <c r="O228" s="359" t="str">
        <f>IF(OR($B228="",$C228="",$D228="",$E228="",$F228=""),"",$G228/VLOOKUP($F228,Euro!$A:$C,3,FALSE))</f>
        <v/>
      </c>
      <c r="P228" s="360" t="b">
        <f t="shared" si="25"/>
        <v>0</v>
      </c>
      <c r="Q228" s="361">
        <f t="shared" si="27"/>
        <v>1</v>
      </c>
      <c r="R228" s="363" t="str">
        <f t="shared" si="22"/>
        <v/>
      </c>
      <c r="S228" s="363" t="str">
        <f t="shared" si="23"/>
        <v/>
      </c>
      <c r="T228" s="363" t="str">
        <f t="shared" si="24"/>
        <v/>
      </c>
    </row>
    <row r="229" spans="1:20">
      <c r="A229" s="28">
        <v>219</v>
      </c>
      <c r="B229" s="17"/>
      <c r="C229" s="17"/>
      <c r="D229" s="162"/>
      <c r="E229" s="18"/>
      <c r="F229" s="30"/>
      <c r="G229" s="327"/>
      <c r="H229" s="23"/>
      <c r="I229" s="427"/>
      <c r="J229" s="24"/>
      <c r="K229" s="25"/>
      <c r="L229" s="31"/>
      <c r="M229" s="363" t="str">
        <f t="shared" si="21"/>
        <v/>
      </c>
      <c r="N229" s="329"/>
      <c r="O229" s="359" t="str">
        <f>IF(OR($B229="",$C229="",$D229="",$E229="",$F229=""),"",$G229/VLOOKUP($F229,Euro!$A:$C,3,FALSE))</f>
        <v/>
      </c>
      <c r="P229" s="360" t="b">
        <f t="shared" si="25"/>
        <v>0</v>
      </c>
      <c r="Q229" s="361">
        <f t="shared" si="27"/>
        <v>1</v>
      </c>
      <c r="R229" s="363" t="str">
        <f t="shared" si="22"/>
        <v/>
      </c>
      <c r="S229" s="363" t="str">
        <f t="shared" si="23"/>
        <v/>
      </c>
      <c r="T229" s="363" t="str">
        <f t="shared" si="24"/>
        <v/>
      </c>
    </row>
    <row r="230" spans="1:20">
      <c r="A230" s="28">
        <v>220</v>
      </c>
      <c r="B230" s="17"/>
      <c r="C230" s="17"/>
      <c r="D230" s="162"/>
      <c r="E230" s="18"/>
      <c r="F230" s="30"/>
      <c r="G230" s="327"/>
      <c r="H230" s="23"/>
      <c r="I230" s="427"/>
      <c r="J230" s="24"/>
      <c r="K230" s="25"/>
      <c r="L230" s="31"/>
      <c r="M230" s="363" t="str">
        <f t="shared" si="21"/>
        <v/>
      </c>
      <c r="N230" s="329"/>
      <c r="O230" s="359" t="str">
        <f>IF(OR($B230="",$C230="",$D230="",$E230="",$F230=""),"",$G230/VLOOKUP($F230,Euro!$A:$C,3,FALSE))</f>
        <v/>
      </c>
      <c r="P230" s="360" t="b">
        <f t="shared" si="25"/>
        <v>0</v>
      </c>
      <c r="Q230" s="361">
        <f t="shared" si="27"/>
        <v>1</v>
      </c>
      <c r="R230" s="363" t="str">
        <f t="shared" si="22"/>
        <v/>
      </c>
      <c r="S230" s="363" t="str">
        <f t="shared" si="23"/>
        <v/>
      </c>
      <c r="T230" s="363" t="str">
        <f t="shared" si="24"/>
        <v/>
      </c>
    </row>
    <row r="231" spans="1:20">
      <c r="A231" s="28">
        <v>221</v>
      </c>
      <c r="B231" s="17"/>
      <c r="C231" s="17"/>
      <c r="D231" s="162"/>
      <c r="E231" s="18"/>
      <c r="F231" s="30"/>
      <c r="G231" s="327"/>
      <c r="H231" s="23"/>
      <c r="I231" s="427"/>
      <c r="J231" s="24"/>
      <c r="K231" s="25"/>
      <c r="L231" s="31"/>
      <c r="M231" s="363" t="str">
        <f t="shared" si="21"/>
        <v/>
      </c>
      <c r="N231" s="329"/>
      <c r="O231" s="359" t="str">
        <f>IF(OR($B231="",$C231="",$D231="",$E231="",$F231=""),"",$G231/VLOOKUP($F231,Euro!$A:$C,3,FALSE))</f>
        <v/>
      </c>
      <c r="P231" s="360" t="b">
        <f t="shared" si="25"/>
        <v>0</v>
      </c>
      <c r="Q231" s="361">
        <f t="shared" si="27"/>
        <v>1</v>
      </c>
      <c r="R231" s="363" t="str">
        <f t="shared" si="22"/>
        <v/>
      </c>
      <c r="S231" s="363" t="str">
        <f t="shared" si="23"/>
        <v/>
      </c>
      <c r="T231" s="363" t="str">
        <f t="shared" si="24"/>
        <v/>
      </c>
    </row>
    <row r="232" spans="1:20">
      <c r="A232" s="28">
        <v>222</v>
      </c>
      <c r="B232" s="17"/>
      <c r="C232" s="17"/>
      <c r="D232" s="162"/>
      <c r="E232" s="18"/>
      <c r="F232" s="30"/>
      <c r="G232" s="327"/>
      <c r="H232" s="23"/>
      <c r="I232" s="427"/>
      <c r="J232" s="24"/>
      <c r="K232" s="25"/>
      <c r="L232" s="31"/>
      <c r="M232" s="363" t="str">
        <f t="shared" si="21"/>
        <v/>
      </c>
      <c r="N232" s="329"/>
      <c r="O232" s="359" t="str">
        <f>IF(OR($B232="",$C232="",$D232="",$E232="",$F232=""),"",$G232/VLOOKUP($F232,Euro!$A:$C,3,FALSE))</f>
        <v/>
      </c>
      <c r="P232" s="360" t="b">
        <f t="shared" si="25"/>
        <v>0</v>
      </c>
      <c r="Q232" s="361">
        <f t="shared" si="27"/>
        <v>1</v>
      </c>
      <c r="R232" s="363" t="str">
        <f t="shared" si="22"/>
        <v/>
      </c>
      <c r="S232" s="363" t="str">
        <f t="shared" si="23"/>
        <v/>
      </c>
      <c r="T232" s="363" t="str">
        <f t="shared" si="24"/>
        <v/>
      </c>
    </row>
    <row r="233" spans="1:20">
      <c r="A233" s="28">
        <v>223</v>
      </c>
      <c r="B233" s="17"/>
      <c r="C233" s="17"/>
      <c r="D233" s="162"/>
      <c r="E233" s="18"/>
      <c r="F233" s="30"/>
      <c r="G233" s="327"/>
      <c r="H233" s="23"/>
      <c r="I233" s="427"/>
      <c r="J233" s="24"/>
      <c r="K233" s="25"/>
      <c r="L233" s="31"/>
      <c r="M233" s="363" t="str">
        <f t="shared" si="21"/>
        <v/>
      </c>
      <c r="N233" s="329"/>
      <c r="O233" s="359" t="str">
        <f>IF(OR($B233="",$C233="",$D233="",$E233="",$F233=""),"",$G233/VLOOKUP($F233,Euro!$A:$C,3,FALSE))</f>
        <v/>
      </c>
      <c r="P233" s="360" t="b">
        <f t="shared" si="25"/>
        <v>0</v>
      </c>
      <c r="Q233" s="361">
        <f t="shared" si="27"/>
        <v>1</v>
      </c>
      <c r="R233" s="363" t="str">
        <f t="shared" si="22"/>
        <v/>
      </c>
      <c r="S233" s="363" t="str">
        <f t="shared" si="23"/>
        <v/>
      </c>
      <c r="T233" s="363" t="str">
        <f t="shared" si="24"/>
        <v/>
      </c>
    </row>
    <row r="234" spans="1:20">
      <c r="A234" s="28">
        <v>224</v>
      </c>
      <c r="B234" s="17"/>
      <c r="C234" s="17"/>
      <c r="D234" s="162"/>
      <c r="E234" s="18"/>
      <c r="F234" s="30"/>
      <c r="G234" s="327"/>
      <c r="H234" s="23"/>
      <c r="I234" s="427"/>
      <c r="J234" s="24"/>
      <c r="K234" s="25"/>
      <c r="L234" s="31"/>
      <c r="M234" s="363" t="str">
        <f t="shared" si="21"/>
        <v/>
      </c>
      <c r="N234" s="329"/>
      <c r="O234" s="359" t="str">
        <f>IF(OR($B234="",$C234="",$D234="",$E234="",$F234=""),"",$G234/VLOOKUP($F234,Euro!$A:$C,3,FALSE))</f>
        <v/>
      </c>
      <c r="P234" s="360" t="b">
        <f t="shared" si="25"/>
        <v>0</v>
      </c>
      <c r="Q234" s="361">
        <f t="shared" si="27"/>
        <v>1</v>
      </c>
      <c r="R234" s="363" t="str">
        <f t="shared" si="22"/>
        <v/>
      </c>
      <c r="S234" s="363" t="str">
        <f t="shared" si="23"/>
        <v/>
      </c>
      <c r="T234" s="363" t="str">
        <f t="shared" si="24"/>
        <v/>
      </c>
    </row>
    <row r="235" spans="1:20">
      <c r="A235" s="28">
        <v>225</v>
      </c>
      <c r="B235" s="17"/>
      <c r="C235" s="17"/>
      <c r="D235" s="162"/>
      <c r="E235" s="18"/>
      <c r="F235" s="30"/>
      <c r="G235" s="327"/>
      <c r="H235" s="23"/>
      <c r="I235" s="427"/>
      <c r="J235" s="24"/>
      <c r="K235" s="25"/>
      <c r="L235" s="31"/>
      <c r="M235" s="363" t="str">
        <f t="shared" si="21"/>
        <v/>
      </c>
      <c r="N235" s="329"/>
      <c r="O235" s="359" t="str">
        <f>IF(OR($B235="",$C235="",$D235="",$E235="",$F235=""),"",$G235/VLOOKUP($F235,Euro!$A:$C,3,FALSE))</f>
        <v/>
      </c>
      <c r="P235" s="360" t="b">
        <f t="shared" si="25"/>
        <v>0</v>
      </c>
      <c r="Q235" s="361">
        <f t="shared" si="27"/>
        <v>1</v>
      </c>
      <c r="R235" s="363" t="str">
        <f t="shared" si="22"/>
        <v/>
      </c>
      <c r="S235" s="363" t="str">
        <f t="shared" si="23"/>
        <v/>
      </c>
      <c r="T235" s="363" t="str">
        <f t="shared" si="24"/>
        <v/>
      </c>
    </row>
    <row r="236" spans="1:20">
      <c r="A236" s="28">
        <v>226</v>
      </c>
      <c r="B236" s="17"/>
      <c r="C236" s="17"/>
      <c r="D236" s="162"/>
      <c r="E236" s="18"/>
      <c r="F236" s="30"/>
      <c r="G236" s="327"/>
      <c r="H236" s="23"/>
      <c r="I236" s="427"/>
      <c r="J236" s="24"/>
      <c r="K236" s="25"/>
      <c r="L236" s="31"/>
      <c r="M236" s="363" t="str">
        <f t="shared" si="21"/>
        <v/>
      </c>
      <c r="N236" s="329"/>
      <c r="O236" s="359" t="str">
        <f>IF(OR($B236="",$C236="",$D236="",$E236="",$F236=""),"",$G236/VLOOKUP($F236,Euro!$A:$C,3,FALSE))</f>
        <v/>
      </c>
      <c r="P236" s="360" t="b">
        <f t="shared" si="25"/>
        <v>0</v>
      </c>
      <c r="Q236" s="361">
        <f t="shared" si="27"/>
        <v>1</v>
      </c>
      <c r="R236" s="363" t="str">
        <f t="shared" si="22"/>
        <v/>
      </c>
      <c r="S236" s="363" t="str">
        <f t="shared" si="23"/>
        <v/>
      </c>
      <c r="T236" s="363" t="str">
        <f t="shared" si="24"/>
        <v/>
      </c>
    </row>
    <row r="237" spans="1:20">
      <c r="A237" s="28">
        <v>227</v>
      </c>
      <c r="B237" s="17"/>
      <c r="C237" s="17"/>
      <c r="D237" s="162"/>
      <c r="E237" s="18"/>
      <c r="F237" s="30"/>
      <c r="G237" s="327"/>
      <c r="H237" s="23"/>
      <c r="I237" s="427"/>
      <c r="J237" s="24"/>
      <c r="K237" s="25"/>
      <c r="L237" s="31"/>
      <c r="M237" s="363" t="str">
        <f t="shared" si="21"/>
        <v/>
      </c>
      <c r="N237" s="329"/>
      <c r="O237" s="359" t="str">
        <f>IF(OR($B237="",$C237="",$D237="",$E237="",$F237=""),"",$G237/VLOOKUP($F237,Euro!$A:$C,3,FALSE))</f>
        <v/>
      </c>
      <c r="P237" s="360" t="b">
        <f t="shared" si="25"/>
        <v>0</v>
      </c>
      <c r="Q237" s="361">
        <f t="shared" si="27"/>
        <v>1</v>
      </c>
      <c r="R237" s="363" t="str">
        <f t="shared" si="22"/>
        <v/>
      </c>
      <c r="S237" s="363" t="str">
        <f t="shared" si="23"/>
        <v/>
      </c>
      <c r="T237" s="363" t="str">
        <f t="shared" si="24"/>
        <v/>
      </c>
    </row>
    <row r="238" spans="1:20">
      <c r="A238" s="28">
        <v>228</v>
      </c>
      <c r="B238" s="17"/>
      <c r="C238" s="17"/>
      <c r="D238" s="162"/>
      <c r="E238" s="18"/>
      <c r="F238" s="30"/>
      <c r="G238" s="327"/>
      <c r="H238" s="23"/>
      <c r="I238" s="427"/>
      <c r="J238" s="24"/>
      <c r="K238" s="25"/>
      <c r="L238" s="31"/>
      <c r="M238" s="363" t="str">
        <f t="shared" si="21"/>
        <v/>
      </c>
      <c r="N238" s="329"/>
      <c r="O238" s="359" t="str">
        <f>IF(OR($B238="",$C238="",$D238="",$E238="",$F238=""),"",$G238/VLOOKUP($F238,Euro!$A:$C,3,FALSE))</f>
        <v/>
      </c>
      <c r="P238" s="360" t="b">
        <f t="shared" si="25"/>
        <v>0</v>
      </c>
      <c r="Q238" s="361">
        <f t="shared" si="27"/>
        <v>1</v>
      </c>
      <c r="R238" s="363" t="str">
        <f t="shared" si="22"/>
        <v/>
      </c>
      <c r="S238" s="363" t="str">
        <f t="shared" si="23"/>
        <v/>
      </c>
      <c r="T238" s="363" t="str">
        <f t="shared" si="24"/>
        <v/>
      </c>
    </row>
    <row r="239" spans="1:20">
      <c r="A239" s="28">
        <v>229</v>
      </c>
      <c r="B239" s="17"/>
      <c r="C239" s="17"/>
      <c r="D239" s="162"/>
      <c r="E239" s="18"/>
      <c r="F239" s="30"/>
      <c r="G239" s="327"/>
      <c r="H239" s="23"/>
      <c r="I239" s="427"/>
      <c r="J239" s="24"/>
      <c r="K239" s="25"/>
      <c r="L239" s="31"/>
      <c r="M239" s="363" t="str">
        <f t="shared" si="21"/>
        <v/>
      </c>
      <c r="N239" s="329"/>
      <c r="O239" s="359" t="str">
        <f>IF(OR($B239="",$C239="",$D239="",$E239="",$F239=""),"",$G239/VLOOKUP($F239,Euro!$A:$C,3,FALSE))</f>
        <v/>
      </c>
      <c r="P239" s="360" t="b">
        <f t="shared" si="25"/>
        <v>0</v>
      </c>
      <c r="Q239" s="361">
        <f t="shared" si="27"/>
        <v>1</v>
      </c>
      <c r="R239" s="363" t="str">
        <f t="shared" si="22"/>
        <v/>
      </c>
      <c r="S239" s="363" t="str">
        <f t="shared" si="23"/>
        <v/>
      </c>
      <c r="T239" s="363" t="str">
        <f t="shared" si="24"/>
        <v/>
      </c>
    </row>
    <row r="240" spans="1:20">
      <c r="A240" s="28">
        <v>230</v>
      </c>
      <c r="B240" s="17"/>
      <c r="C240" s="17"/>
      <c r="D240" s="162"/>
      <c r="E240" s="18"/>
      <c r="F240" s="30"/>
      <c r="G240" s="327"/>
      <c r="H240" s="23"/>
      <c r="I240" s="427"/>
      <c r="J240" s="24"/>
      <c r="K240" s="25"/>
      <c r="L240" s="31"/>
      <c r="M240" s="363" t="str">
        <f t="shared" si="21"/>
        <v/>
      </c>
      <c r="N240" s="329"/>
      <c r="O240" s="359" t="str">
        <f>IF(OR($B240="",$C240="",$D240="",$E240="",$F240=""),"",$G240/VLOOKUP($F240,Euro!$A:$C,3,FALSE))</f>
        <v/>
      </c>
      <c r="P240" s="360" t="b">
        <f t="shared" si="25"/>
        <v>0</v>
      </c>
      <c r="Q240" s="361">
        <f t="shared" si="27"/>
        <v>1</v>
      </c>
      <c r="R240" s="363" t="str">
        <f t="shared" si="22"/>
        <v/>
      </c>
      <c r="S240" s="363" t="str">
        <f t="shared" si="23"/>
        <v/>
      </c>
      <c r="T240" s="363" t="str">
        <f t="shared" si="24"/>
        <v/>
      </c>
    </row>
    <row r="241" spans="1:20">
      <c r="A241" s="28">
        <v>231</v>
      </c>
      <c r="B241" s="17"/>
      <c r="C241" s="17"/>
      <c r="D241" s="162"/>
      <c r="E241" s="18"/>
      <c r="F241" s="30"/>
      <c r="G241" s="327"/>
      <c r="H241" s="23"/>
      <c r="I241" s="427"/>
      <c r="J241" s="24"/>
      <c r="K241" s="25"/>
      <c r="L241" s="31"/>
      <c r="M241" s="363" t="str">
        <f t="shared" si="21"/>
        <v/>
      </c>
      <c r="N241" s="329"/>
      <c r="O241" s="359" t="str">
        <f>IF(OR($B241="",$C241="",$D241="",$E241="",$F241=""),"",$G241/VLOOKUP($F241,Euro!$A:$C,3,FALSE))</f>
        <v/>
      </c>
      <c r="P241" s="360" t="b">
        <f t="shared" si="25"/>
        <v>0</v>
      </c>
      <c r="Q241" s="361">
        <f t="shared" si="27"/>
        <v>1</v>
      </c>
      <c r="R241" s="363" t="str">
        <f t="shared" si="22"/>
        <v/>
      </c>
      <c r="S241" s="363" t="str">
        <f t="shared" si="23"/>
        <v/>
      </c>
      <c r="T241" s="363" t="str">
        <f t="shared" si="24"/>
        <v/>
      </c>
    </row>
    <row r="242" spans="1:20">
      <c r="A242" s="28">
        <v>232</v>
      </c>
      <c r="B242" s="17"/>
      <c r="C242" s="17"/>
      <c r="D242" s="162"/>
      <c r="E242" s="18"/>
      <c r="F242" s="30"/>
      <c r="G242" s="327"/>
      <c r="H242" s="23"/>
      <c r="I242" s="427"/>
      <c r="J242" s="24"/>
      <c r="K242" s="25"/>
      <c r="L242" s="31"/>
      <c r="M242" s="363" t="str">
        <f t="shared" si="21"/>
        <v/>
      </c>
      <c r="N242" s="329"/>
      <c r="O242" s="359" t="str">
        <f>IF(OR($B242="",$C242="",$D242="",$E242="",$F242=""),"",$G242/VLOOKUP($F242,Euro!$A:$C,3,FALSE))</f>
        <v/>
      </c>
      <c r="P242" s="360" t="b">
        <f t="shared" si="25"/>
        <v>0</v>
      </c>
      <c r="Q242" s="361">
        <f t="shared" si="27"/>
        <v>1</v>
      </c>
      <c r="R242" s="363" t="str">
        <f t="shared" si="22"/>
        <v/>
      </c>
      <c r="S242" s="363" t="str">
        <f t="shared" si="23"/>
        <v/>
      </c>
      <c r="T242" s="363" t="str">
        <f t="shared" si="24"/>
        <v/>
      </c>
    </row>
    <row r="243" spans="1:20">
      <c r="A243" s="28">
        <v>233</v>
      </c>
      <c r="B243" s="17"/>
      <c r="C243" s="17"/>
      <c r="D243" s="162"/>
      <c r="E243" s="18"/>
      <c r="F243" s="30"/>
      <c r="G243" s="327"/>
      <c r="H243" s="23"/>
      <c r="I243" s="427"/>
      <c r="J243" s="24"/>
      <c r="K243" s="25"/>
      <c r="L243" s="31"/>
      <c r="M243" s="363" t="str">
        <f t="shared" si="21"/>
        <v/>
      </c>
      <c r="N243" s="329"/>
      <c r="O243" s="359" t="str">
        <f>IF(OR($B243="",$C243="",$D243="",$E243="",$F243=""),"",$G243/VLOOKUP($F243,Euro!$A:$C,3,FALSE))</f>
        <v/>
      </c>
      <c r="P243" s="360" t="b">
        <f t="shared" si="25"/>
        <v>0</v>
      </c>
      <c r="Q243" s="361">
        <f t="shared" si="27"/>
        <v>1</v>
      </c>
      <c r="R243" s="363" t="str">
        <f t="shared" si="22"/>
        <v/>
      </c>
      <c r="S243" s="363" t="str">
        <f t="shared" si="23"/>
        <v/>
      </c>
      <c r="T243" s="363" t="str">
        <f t="shared" si="24"/>
        <v/>
      </c>
    </row>
    <row r="244" spans="1:20">
      <c r="A244" s="28">
        <v>234</v>
      </c>
      <c r="B244" s="17"/>
      <c r="C244" s="17"/>
      <c r="D244" s="162"/>
      <c r="E244" s="18"/>
      <c r="F244" s="30"/>
      <c r="G244" s="327"/>
      <c r="H244" s="23"/>
      <c r="I244" s="427"/>
      <c r="J244" s="24"/>
      <c r="K244" s="25"/>
      <c r="L244" s="31"/>
      <c r="M244" s="363" t="str">
        <f t="shared" si="21"/>
        <v/>
      </c>
      <c r="N244" s="329"/>
      <c r="O244" s="359" t="str">
        <f>IF(OR($B244="",$C244="",$D244="",$E244="",$F244=""),"",$G244/VLOOKUP($F244,Euro!$A:$C,3,FALSE))</f>
        <v/>
      </c>
      <c r="P244" s="360" t="b">
        <f t="shared" si="25"/>
        <v>0</v>
      </c>
      <c r="Q244" s="361">
        <f t="shared" si="27"/>
        <v>1</v>
      </c>
      <c r="R244" s="363" t="str">
        <f t="shared" si="22"/>
        <v/>
      </c>
      <c r="S244" s="363" t="str">
        <f t="shared" si="23"/>
        <v/>
      </c>
      <c r="T244" s="363" t="str">
        <f t="shared" si="24"/>
        <v/>
      </c>
    </row>
    <row r="245" spans="1:20">
      <c r="A245" s="28">
        <v>235</v>
      </c>
      <c r="B245" s="17"/>
      <c r="C245" s="17"/>
      <c r="D245" s="162"/>
      <c r="E245" s="18"/>
      <c r="F245" s="30"/>
      <c r="G245" s="327"/>
      <c r="H245" s="23"/>
      <c r="I245" s="427"/>
      <c r="J245" s="24"/>
      <c r="K245" s="25"/>
      <c r="L245" s="31"/>
      <c r="M245" s="363" t="str">
        <f t="shared" si="21"/>
        <v/>
      </c>
      <c r="N245" s="329"/>
      <c r="O245" s="359" t="str">
        <f>IF(OR($B245="",$C245="",$D245="",$E245="",$F245=""),"",$G245/VLOOKUP($F245,Euro!$A:$C,3,FALSE))</f>
        <v/>
      </c>
      <c r="P245" s="360" t="b">
        <f t="shared" si="25"/>
        <v>0</v>
      </c>
      <c r="Q245" s="361">
        <f t="shared" si="27"/>
        <v>1</v>
      </c>
      <c r="R245" s="363" t="str">
        <f t="shared" si="22"/>
        <v/>
      </c>
      <c r="S245" s="363" t="str">
        <f t="shared" si="23"/>
        <v/>
      </c>
      <c r="T245" s="363" t="str">
        <f t="shared" si="24"/>
        <v/>
      </c>
    </row>
    <row r="246" spans="1:20">
      <c r="A246" s="28">
        <v>236</v>
      </c>
      <c r="B246" s="17"/>
      <c r="C246" s="17"/>
      <c r="D246" s="162"/>
      <c r="E246" s="18"/>
      <c r="F246" s="30"/>
      <c r="G246" s="327"/>
      <c r="H246" s="23"/>
      <c r="I246" s="427"/>
      <c r="J246" s="24"/>
      <c r="K246" s="25"/>
      <c r="L246" s="31"/>
      <c r="M246" s="363" t="str">
        <f t="shared" si="21"/>
        <v/>
      </c>
      <c r="N246" s="329"/>
      <c r="O246" s="359" t="str">
        <f>IF(OR($B246="",$C246="",$D246="",$E246="",$F246=""),"",$G246/VLOOKUP($F246,Euro!$A:$C,3,FALSE))</f>
        <v/>
      </c>
      <c r="P246" s="360" t="b">
        <f t="shared" si="25"/>
        <v>0</v>
      </c>
      <c r="Q246" s="361">
        <f t="shared" si="27"/>
        <v>1</v>
      </c>
      <c r="R246" s="363" t="str">
        <f t="shared" si="22"/>
        <v/>
      </c>
      <c r="S246" s="363" t="str">
        <f t="shared" si="23"/>
        <v/>
      </c>
      <c r="T246" s="363" t="str">
        <f t="shared" si="24"/>
        <v/>
      </c>
    </row>
    <row r="247" spans="1:20">
      <c r="A247" s="28">
        <v>237</v>
      </c>
      <c r="B247" s="17"/>
      <c r="C247" s="17"/>
      <c r="D247" s="162"/>
      <c r="E247" s="18"/>
      <c r="F247" s="30"/>
      <c r="G247" s="327"/>
      <c r="H247" s="23"/>
      <c r="I247" s="427"/>
      <c r="J247" s="24"/>
      <c r="K247" s="25"/>
      <c r="L247" s="31"/>
      <c r="M247" s="363" t="str">
        <f t="shared" si="21"/>
        <v/>
      </c>
      <c r="N247" s="329"/>
      <c r="O247" s="359" t="str">
        <f>IF(OR($B247="",$C247="",$D247="",$E247="",$F247=""),"",$G247/VLOOKUP($F247,Euro!$A:$C,3,FALSE))</f>
        <v/>
      </c>
      <c r="P247" s="360" t="b">
        <f t="shared" si="25"/>
        <v>0</v>
      </c>
      <c r="Q247" s="361">
        <f t="shared" si="27"/>
        <v>1</v>
      </c>
      <c r="R247" s="363" t="str">
        <f t="shared" si="22"/>
        <v/>
      </c>
      <c r="S247" s="363" t="str">
        <f t="shared" si="23"/>
        <v/>
      </c>
      <c r="T247" s="363" t="str">
        <f t="shared" si="24"/>
        <v/>
      </c>
    </row>
    <row r="248" spans="1:20">
      <c r="A248" s="28">
        <v>238</v>
      </c>
      <c r="B248" s="17"/>
      <c r="C248" s="17"/>
      <c r="D248" s="162"/>
      <c r="E248" s="18"/>
      <c r="F248" s="30"/>
      <c r="G248" s="327"/>
      <c r="H248" s="23"/>
      <c r="I248" s="427"/>
      <c r="J248" s="24"/>
      <c r="K248" s="25"/>
      <c r="L248" s="31"/>
      <c r="M248" s="363" t="str">
        <f t="shared" si="21"/>
        <v/>
      </c>
      <c r="N248" s="329"/>
      <c r="O248" s="359" t="str">
        <f>IF(OR($B248="",$C248="",$D248="",$E248="",$F248=""),"",$G248/VLOOKUP($F248,Euro!$A:$C,3,FALSE))</f>
        <v/>
      </c>
      <c r="P248" s="360" t="b">
        <f t="shared" si="25"/>
        <v>0</v>
      </c>
      <c r="Q248" s="361">
        <f t="shared" si="27"/>
        <v>1</v>
      </c>
      <c r="R248" s="363" t="str">
        <f t="shared" si="22"/>
        <v/>
      </c>
      <c r="S248" s="363" t="str">
        <f t="shared" si="23"/>
        <v/>
      </c>
      <c r="T248" s="363" t="str">
        <f t="shared" si="24"/>
        <v/>
      </c>
    </row>
    <row r="249" spans="1:20">
      <c r="A249" s="28">
        <v>239</v>
      </c>
      <c r="B249" s="17"/>
      <c r="C249" s="17"/>
      <c r="D249" s="162"/>
      <c r="E249" s="18"/>
      <c r="F249" s="30"/>
      <c r="G249" s="327"/>
      <c r="H249" s="23"/>
      <c r="I249" s="427"/>
      <c r="J249" s="24"/>
      <c r="K249" s="25"/>
      <c r="L249" s="31"/>
      <c r="M249" s="363" t="str">
        <f t="shared" si="21"/>
        <v/>
      </c>
      <c r="N249" s="329"/>
      <c r="O249" s="359" t="str">
        <f>IF(OR($B249="",$C249="",$D249="",$E249="",$F249=""),"",$G249/VLOOKUP($F249,Euro!$A:$C,3,FALSE))</f>
        <v/>
      </c>
      <c r="P249" s="360" t="b">
        <f t="shared" si="25"/>
        <v>0</v>
      </c>
      <c r="Q249" s="361">
        <f t="shared" si="27"/>
        <v>1</v>
      </c>
      <c r="R249" s="363" t="str">
        <f t="shared" si="22"/>
        <v/>
      </c>
      <c r="S249" s="363" t="str">
        <f t="shared" si="23"/>
        <v/>
      </c>
      <c r="T249" s="363" t="str">
        <f t="shared" si="24"/>
        <v/>
      </c>
    </row>
    <row r="250" spans="1:20">
      <c r="A250" s="28">
        <v>240</v>
      </c>
      <c r="B250" s="17"/>
      <c r="C250" s="17"/>
      <c r="D250" s="162"/>
      <c r="E250" s="18"/>
      <c r="F250" s="30"/>
      <c r="G250" s="327"/>
      <c r="H250" s="23"/>
      <c r="I250" s="427"/>
      <c r="J250" s="24"/>
      <c r="K250" s="25"/>
      <c r="L250" s="31"/>
      <c r="M250" s="363" t="str">
        <f t="shared" si="21"/>
        <v/>
      </c>
      <c r="N250" s="329"/>
      <c r="O250" s="359" t="str">
        <f>IF(OR($B250="",$C250="",$D250="",$E250="",$F250=""),"",$G250/VLOOKUP($F250,Euro!$A:$C,3,FALSE))</f>
        <v/>
      </c>
      <c r="P250" s="360" t="b">
        <f t="shared" si="25"/>
        <v>0</v>
      </c>
      <c r="Q250" s="361">
        <f t="shared" si="27"/>
        <v>1</v>
      </c>
      <c r="R250" s="363" t="str">
        <f t="shared" si="22"/>
        <v/>
      </c>
      <c r="S250" s="363" t="str">
        <f t="shared" si="23"/>
        <v/>
      </c>
      <c r="T250" s="363" t="str">
        <f t="shared" si="24"/>
        <v/>
      </c>
    </row>
    <row r="251" spans="1:20">
      <c r="A251" s="28">
        <v>241</v>
      </c>
      <c r="B251" s="17"/>
      <c r="C251" s="17"/>
      <c r="D251" s="162"/>
      <c r="E251" s="18"/>
      <c r="F251" s="30"/>
      <c r="G251" s="327"/>
      <c r="H251" s="23"/>
      <c r="I251" s="427"/>
      <c r="J251" s="24"/>
      <c r="K251" s="25"/>
      <c r="L251" s="31"/>
      <c r="M251" s="363" t="str">
        <f t="shared" si="21"/>
        <v/>
      </c>
      <c r="N251" s="329"/>
      <c r="O251" s="359" t="str">
        <f>IF(OR($B251="",$C251="",$D251="",$E251="",$F251=""),"",$G251/VLOOKUP($F251,Euro!$A:$C,3,FALSE))</f>
        <v/>
      </c>
      <c r="P251" s="360" t="b">
        <f t="shared" si="25"/>
        <v>0</v>
      </c>
      <c r="Q251" s="361">
        <f t="shared" si="27"/>
        <v>1</v>
      </c>
      <c r="R251" s="363" t="str">
        <f t="shared" si="22"/>
        <v/>
      </c>
      <c r="S251" s="363" t="str">
        <f t="shared" si="23"/>
        <v/>
      </c>
      <c r="T251" s="363" t="str">
        <f t="shared" si="24"/>
        <v/>
      </c>
    </row>
    <row r="252" spans="1:20">
      <c r="A252" s="28">
        <v>242</v>
      </c>
      <c r="B252" s="17"/>
      <c r="C252" s="17"/>
      <c r="D252" s="162"/>
      <c r="E252" s="18"/>
      <c r="F252" s="30"/>
      <c r="G252" s="327"/>
      <c r="H252" s="23"/>
      <c r="I252" s="427"/>
      <c r="J252" s="24"/>
      <c r="K252" s="25"/>
      <c r="L252" s="31"/>
      <c r="M252" s="363" t="str">
        <f t="shared" si="21"/>
        <v/>
      </c>
      <c r="N252" s="329"/>
      <c r="O252" s="359" t="str">
        <f>IF(OR($B252="",$C252="",$D252="",$E252="",$F252=""),"",$G252/VLOOKUP($F252,Euro!$A:$C,3,FALSE))</f>
        <v/>
      </c>
      <c r="P252" s="360" t="b">
        <f t="shared" si="25"/>
        <v>0</v>
      </c>
      <c r="Q252" s="361">
        <f t="shared" si="27"/>
        <v>1</v>
      </c>
      <c r="R252" s="363" t="str">
        <f t="shared" si="22"/>
        <v/>
      </c>
      <c r="S252" s="363" t="str">
        <f t="shared" si="23"/>
        <v/>
      </c>
      <c r="T252" s="363" t="str">
        <f t="shared" si="24"/>
        <v/>
      </c>
    </row>
    <row r="253" spans="1:20">
      <c r="A253" s="28">
        <v>243</v>
      </c>
      <c r="B253" s="17"/>
      <c r="C253" s="17"/>
      <c r="D253" s="162"/>
      <c r="E253" s="18"/>
      <c r="F253" s="30"/>
      <c r="G253" s="327"/>
      <c r="H253" s="23"/>
      <c r="I253" s="427"/>
      <c r="J253" s="24"/>
      <c r="K253" s="25"/>
      <c r="L253" s="31"/>
      <c r="M253" s="363" t="str">
        <f t="shared" si="21"/>
        <v/>
      </c>
      <c r="N253" s="329"/>
      <c r="O253" s="359" t="str">
        <f>IF(OR($B253="",$C253="",$D253="",$E253="",$F253=""),"",$G253/VLOOKUP($F253,Euro!$A:$C,3,FALSE))</f>
        <v/>
      </c>
      <c r="P253" s="360" t="b">
        <f t="shared" si="25"/>
        <v>0</v>
      </c>
      <c r="Q253" s="361">
        <f t="shared" si="27"/>
        <v>1</v>
      </c>
      <c r="R253" s="363" t="str">
        <f t="shared" si="22"/>
        <v/>
      </c>
      <c r="S253" s="363" t="str">
        <f t="shared" si="23"/>
        <v/>
      </c>
      <c r="T253" s="363" t="str">
        <f t="shared" si="24"/>
        <v/>
      </c>
    </row>
    <row r="254" spans="1:20">
      <c r="A254" s="28">
        <v>244</v>
      </c>
      <c r="B254" s="17"/>
      <c r="C254" s="17"/>
      <c r="D254" s="162"/>
      <c r="E254" s="18"/>
      <c r="F254" s="30"/>
      <c r="G254" s="327"/>
      <c r="H254" s="23"/>
      <c r="I254" s="427"/>
      <c r="J254" s="24"/>
      <c r="K254" s="25"/>
      <c r="L254" s="31"/>
      <c r="M254" s="363" t="str">
        <f t="shared" si="21"/>
        <v/>
      </c>
      <c r="N254" s="329"/>
      <c r="O254" s="359" t="str">
        <f>IF(OR($B254="",$C254="",$D254="",$E254="",$F254=""),"",$G254/VLOOKUP($F254,Euro!$A:$C,3,FALSE))</f>
        <v/>
      </c>
      <c r="P254" s="360" t="b">
        <f t="shared" si="25"/>
        <v>0</v>
      </c>
      <c r="Q254" s="361">
        <f t="shared" si="27"/>
        <v>1</v>
      </c>
      <c r="R254" s="363" t="str">
        <f t="shared" si="22"/>
        <v/>
      </c>
      <c r="S254" s="363" t="str">
        <f t="shared" si="23"/>
        <v/>
      </c>
      <c r="T254" s="363" t="str">
        <f t="shared" si="24"/>
        <v/>
      </c>
    </row>
    <row r="255" spans="1:20">
      <c r="A255" s="28">
        <v>245</v>
      </c>
      <c r="B255" s="17"/>
      <c r="C255" s="17"/>
      <c r="D255" s="162"/>
      <c r="E255" s="18"/>
      <c r="F255" s="30"/>
      <c r="G255" s="327"/>
      <c r="H255" s="23"/>
      <c r="I255" s="427"/>
      <c r="J255" s="24"/>
      <c r="K255" s="25"/>
      <c r="L255" s="31"/>
      <c r="M255" s="363" t="str">
        <f t="shared" si="21"/>
        <v/>
      </c>
      <c r="N255" s="329"/>
      <c r="O255" s="359" t="str">
        <f>IF(OR($B255="",$C255="",$D255="",$E255="",$F255=""),"",$G255/VLOOKUP($F255,Euro!$A:$C,3,FALSE))</f>
        <v/>
      </c>
      <c r="P255" s="360" t="b">
        <f t="shared" si="25"/>
        <v>0</v>
      </c>
      <c r="Q255" s="361">
        <f t="shared" si="27"/>
        <v>1</v>
      </c>
      <c r="R255" s="363" t="str">
        <f t="shared" si="22"/>
        <v/>
      </c>
      <c r="S255" s="363" t="str">
        <f t="shared" si="23"/>
        <v/>
      </c>
      <c r="T255" s="363" t="str">
        <f t="shared" si="24"/>
        <v/>
      </c>
    </row>
    <row r="256" spans="1:20">
      <c r="A256" s="28">
        <v>246</v>
      </c>
      <c r="B256" s="17"/>
      <c r="C256" s="17"/>
      <c r="D256" s="162"/>
      <c r="E256" s="18"/>
      <c r="F256" s="30"/>
      <c r="G256" s="327"/>
      <c r="H256" s="23"/>
      <c r="I256" s="427"/>
      <c r="J256" s="24"/>
      <c r="K256" s="25"/>
      <c r="L256" s="31"/>
      <c r="M256" s="363" t="str">
        <f t="shared" si="21"/>
        <v/>
      </c>
      <c r="N256" s="329"/>
      <c r="O256" s="359" t="str">
        <f>IF(OR($B256="",$C256="",$D256="",$E256="",$F256=""),"",$G256/VLOOKUP($F256,Euro!$A:$C,3,FALSE))</f>
        <v/>
      </c>
      <c r="P256" s="360" t="b">
        <f t="shared" si="25"/>
        <v>0</v>
      </c>
      <c r="Q256" s="361">
        <f t="shared" si="27"/>
        <v>1</v>
      </c>
      <c r="R256" s="363" t="str">
        <f t="shared" si="22"/>
        <v/>
      </c>
      <c r="S256" s="363" t="str">
        <f t="shared" si="23"/>
        <v/>
      </c>
      <c r="T256" s="363" t="str">
        <f t="shared" si="24"/>
        <v/>
      </c>
    </row>
    <row r="257" spans="1:20">
      <c r="A257" s="28">
        <v>247</v>
      </c>
      <c r="B257" s="17"/>
      <c r="C257" s="17"/>
      <c r="D257" s="162"/>
      <c r="E257" s="18"/>
      <c r="F257" s="30"/>
      <c r="G257" s="327"/>
      <c r="H257" s="23"/>
      <c r="I257" s="427"/>
      <c r="J257" s="24"/>
      <c r="K257" s="25"/>
      <c r="L257" s="31"/>
      <c r="M257" s="363" t="str">
        <f t="shared" si="21"/>
        <v/>
      </c>
      <c r="N257" s="329"/>
      <c r="O257" s="359" t="str">
        <f>IF(OR($B257="",$C257="",$D257="",$E257="",$F257=""),"",$G257/VLOOKUP($F257,Euro!$A:$C,3,FALSE))</f>
        <v/>
      </c>
      <c r="P257" s="360" t="b">
        <f t="shared" si="25"/>
        <v>0</v>
      </c>
      <c r="Q257" s="361">
        <f t="shared" si="27"/>
        <v>1</v>
      </c>
      <c r="R257" s="363" t="str">
        <f t="shared" si="22"/>
        <v/>
      </c>
      <c r="S257" s="363" t="str">
        <f t="shared" si="23"/>
        <v/>
      </c>
      <c r="T257" s="363" t="str">
        <f t="shared" si="24"/>
        <v/>
      </c>
    </row>
    <row r="258" spans="1:20">
      <c r="A258" s="28">
        <v>248</v>
      </c>
      <c r="B258" s="17"/>
      <c r="C258" s="17"/>
      <c r="D258" s="162"/>
      <c r="E258" s="18"/>
      <c r="F258" s="30"/>
      <c r="G258" s="327"/>
      <c r="H258" s="23"/>
      <c r="I258" s="427"/>
      <c r="J258" s="24"/>
      <c r="K258" s="25"/>
      <c r="L258" s="31"/>
      <c r="M258" s="363" t="str">
        <f t="shared" si="21"/>
        <v/>
      </c>
      <c r="N258" s="329"/>
      <c r="O258" s="359" t="str">
        <f>IF(OR($B258="",$C258="",$D258="",$E258="",$F258=""),"",$G258/VLOOKUP($F258,Euro!$A:$C,3,FALSE))</f>
        <v/>
      </c>
      <c r="P258" s="360" t="b">
        <f t="shared" si="25"/>
        <v>0</v>
      </c>
      <c r="Q258" s="361">
        <f t="shared" si="27"/>
        <v>1</v>
      </c>
      <c r="R258" s="363" t="str">
        <f t="shared" si="22"/>
        <v/>
      </c>
      <c r="S258" s="363" t="str">
        <f t="shared" si="23"/>
        <v/>
      </c>
      <c r="T258" s="363" t="str">
        <f t="shared" si="24"/>
        <v/>
      </c>
    </row>
    <row r="259" spans="1:20">
      <c r="A259" s="28">
        <v>249</v>
      </c>
      <c r="B259" s="17"/>
      <c r="C259" s="17"/>
      <c r="D259" s="162"/>
      <c r="E259" s="18"/>
      <c r="F259" s="30"/>
      <c r="G259" s="327"/>
      <c r="H259" s="23"/>
      <c r="I259" s="427"/>
      <c r="J259" s="24"/>
      <c r="K259" s="25"/>
      <c r="L259" s="31"/>
      <c r="M259" s="363" t="str">
        <f t="shared" si="21"/>
        <v/>
      </c>
      <c r="N259" s="329"/>
      <c r="O259" s="359" t="str">
        <f>IF(OR($B259="",$C259="",$D259="",$E259="",$F259=""),"",$G259/VLOOKUP($F259,Euro!$A:$C,3,FALSE))</f>
        <v/>
      </c>
      <c r="P259" s="360" t="b">
        <f t="shared" si="25"/>
        <v>0</v>
      </c>
      <c r="Q259" s="361">
        <f t="shared" si="27"/>
        <v>1</v>
      </c>
      <c r="R259" s="363" t="str">
        <f t="shared" si="22"/>
        <v/>
      </c>
      <c r="S259" s="363" t="str">
        <f t="shared" si="23"/>
        <v/>
      </c>
      <c r="T259" s="363" t="str">
        <f t="shared" si="24"/>
        <v/>
      </c>
    </row>
    <row r="260" spans="1:20">
      <c r="A260" s="28">
        <v>250</v>
      </c>
      <c r="B260" s="17"/>
      <c r="C260" s="17"/>
      <c r="D260" s="162"/>
      <c r="E260" s="18"/>
      <c r="F260" s="30"/>
      <c r="G260" s="327"/>
      <c r="H260" s="23"/>
      <c r="I260" s="427"/>
      <c r="J260" s="24"/>
      <c r="K260" s="25"/>
      <c r="L260" s="31"/>
      <c r="M260" s="363" t="str">
        <f t="shared" si="21"/>
        <v/>
      </c>
      <c r="N260" s="329"/>
      <c r="O260" s="359" t="str">
        <f>IF(OR($B260="",$C260="",$D260="",$E260="",$F260=""),"",$G260/VLOOKUP($F260,Euro!$A:$C,3,FALSE))</f>
        <v/>
      </c>
      <c r="P260" s="360" t="b">
        <f t="shared" si="25"/>
        <v>0</v>
      </c>
      <c r="Q260" s="361">
        <f t="shared" si="27"/>
        <v>1</v>
      </c>
      <c r="R260" s="363" t="str">
        <f t="shared" si="22"/>
        <v/>
      </c>
      <c r="S260" s="363" t="str">
        <f t="shared" si="23"/>
        <v/>
      </c>
      <c r="T260" s="363" t="str">
        <f t="shared" si="24"/>
        <v/>
      </c>
    </row>
    <row r="261" spans="1:20">
      <c r="A261" s="28">
        <v>251</v>
      </c>
      <c r="B261" s="17"/>
      <c r="C261" s="17"/>
      <c r="D261" s="162"/>
      <c r="E261" s="18"/>
      <c r="F261" s="30"/>
      <c r="G261" s="327"/>
      <c r="H261" s="23"/>
      <c r="I261" s="427"/>
      <c r="J261" s="24"/>
      <c r="K261" s="25"/>
      <c r="L261" s="31"/>
      <c r="M261" s="363" t="str">
        <f t="shared" si="21"/>
        <v/>
      </c>
      <c r="N261" s="329"/>
      <c r="O261" s="359" t="str">
        <f>IF(OR($B261="",$C261="",$D261="",$E261="",$F261=""),"",$G261/VLOOKUP($F261,Euro!$A:$C,3,FALSE))</f>
        <v/>
      </c>
      <c r="P261" s="360" t="b">
        <f t="shared" si="25"/>
        <v>0</v>
      </c>
      <c r="Q261" s="361">
        <f t="shared" si="26"/>
        <v>1</v>
      </c>
      <c r="R261" s="363" t="str">
        <f t="shared" si="22"/>
        <v/>
      </c>
      <c r="S261" s="363" t="str">
        <f t="shared" si="23"/>
        <v/>
      </c>
      <c r="T261" s="363" t="str">
        <f t="shared" si="24"/>
        <v/>
      </c>
    </row>
    <row r="262" spans="1:20">
      <c r="A262" s="28">
        <v>252</v>
      </c>
      <c r="B262" s="17"/>
      <c r="C262" s="17"/>
      <c r="D262" s="162"/>
      <c r="E262" s="18"/>
      <c r="F262" s="30"/>
      <c r="G262" s="327"/>
      <c r="H262" s="23"/>
      <c r="I262" s="427"/>
      <c r="J262" s="24"/>
      <c r="K262" s="25"/>
      <c r="L262" s="31"/>
      <c r="M262" s="363" t="str">
        <f t="shared" si="21"/>
        <v/>
      </c>
      <c r="N262" s="329"/>
      <c r="O262" s="359" t="str">
        <f>IF(OR($B262="",$C262="",$D262="",$E262="",$F262=""),"",$G262/VLOOKUP($F262,Euro!$A:$C,3,FALSE))</f>
        <v/>
      </c>
      <c r="P262" s="360" t="b">
        <f t="shared" si="25"/>
        <v>0</v>
      </c>
      <c r="Q262" s="361">
        <f t="shared" si="26"/>
        <v>1</v>
      </c>
      <c r="R262" s="363" t="str">
        <f t="shared" si="22"/>
        <v/>
      </c>
      <c r="S262" s="363" t="str">
        <f t="shared" si="23"/>
        <v/>
      </c>
      <c r="T262" s="363" t="str">
        <f t="shared" si="24"/>
        <v/>
      </c>
    </row>
    <row r="263" spans="1:20">
      <c r="A263" s="28">
        <v>253</v>
      </c>
      <c r="B263" s="17"/>
      <c r="C263" s="17"/>
      <c r="D263" s="162"/>
      <c r="E263" s="18"/>
      <c r="F263" s="30"/>
      <c r="G263" s="327"/>
      <c r="H263" s="23"/>
      <c r="I263" s="216"/>
      <c r="J263" s="24"/>
      <c r="K263" s="25"/>
      <c r="L263" s="31"/>
      <c r="M263" s="363" t="str">
        <f t="shared" si="21"/>
        <v/>
      </c>
      <c r="N263" s="329"/>
      <c r="O263" s="359" t="str">
        <f>IF(OR($B263="",$C263="",$D263="",$E263="",$F263=""),"",$G263/VLOOKUP($F263,Euro!$A:$C,3,FALSE))</f>
        <v/>
      </c>
      <c r="P263" s="360" t="b">
        <f t="shared" si="25"/>
        <v>0</v>
      </c>
      <c r="Q263" s="361">
        <f t="shared" si="26"/>
        <v>1</v>
      </c>
      <c r="R263" s="363" t="str">
        <f t="shared" si="22"/>
        <v/>
      </c>
      <c r="S263" s="363" t="str">
        <f t="shared" si="23"/>
        <v/>
      </c>
      <c r="T263" s="363" t="str">
        <f t="shared" si="24"/>
        <v/>
      </c>
    </row>
    <row r="264" spans="1:20">
      <c r="A264" s="28">
        <v>254</v>
      </c>
      <c r="B264" s="17"/>
      <c r="C264" s="17"/>
      <c r="D264" s="162"/>
      <c r="E264" s="18"/>
      <c r="F264" s="30"/>
      <c r="G264" s="327"/>
      <c r="H264" s="23"/>
      <c r="I264" s="216"/>
      <c r="J264" s="24"/>
      <c r="K264" s="25"/>
      <c r="L264" s="31"/>
      <c r="M264" s="363" t="str">
        <f t="shared" si="21"/>
        <v/>
      </c>
      <c r="N264" s="329"/>
      <c r="O264" s="359" t="str">
        <f>IF(OR($B264="",$C264="",$D264="",$E264="",$F264=""),"",$G264/VLOOKUP($F264,Euro!$A:$C,3,FALSE))</f>
        <v/>
      </c>
      <c r="P264" s="360" t="b">
        <f t="shared" si="25"/>
        <v>0</v>
      </c>
      <c r="Q264" s="361">
        <f t="shared" si="26"/>
        <v>1</v>
      </c>
      <c r="R264" s="363" t="str">
        <f t="shared" si="22"/>
        <v/>
      </c>
      <c r="S264" s="363" t="str">
        <f t="shared" si="23"/>
        <v/>
      </c>
      <c r="T264" s="363" t="str">
        <f t="shared" si="24"/>
        <v/>
      </c>
    </row>
    <row r="265" spans="1:20">
      <c r="A265" s="28">
        <v>255</v>
      </c>
      <c r="B265" s="17"/>
      <c r="C265" s="17"/>
      <c r="D265" s="162"/>
      <c r="E265" s="18"/>
      <c r="F265" s="30"/>
      <c r="G265" s="327"/>
      <c r="H265" s="23"/>
      <c r="I265" s="216"/>
      <c r="J265" s="24"/>
      <c r="K265" s="25"/>
      <c r="L265" s="31"/>
      <c r="M265" s="363" t="str">
        <f t="shared" si="21"/>
        <v/>
      </c>
      <c r="N265" s="329"/>
      <c r="O265" s="359" t="str">
        <f>IF(OR($B265="",$C265="",$D265="",$E265="",$F265=""),"",$G265/VLOOKUP($F265,Euro!$A:$C,3,FALSE))</f>
        <v/>
      </c>
      <c r="P265" s="360" t="b">
        <f t="shared" si="25"/>
        <v>0</v>
      </c>
      <c r="Q265" s="361">
        <f t="shared" si="26"/>
        <v>1</v>
      </c>
      <c r="R265" s="363" t="str">
        <f t="shared" si="22"/>
        <v/>
      </c>
      <c r="S265" s="363" t="str">
        <f t="shared" si="23"/>
        <v/>
      </c>
      <c r="T265" s="363" t="str">
        <f t="shared" si="24"/>
        <v/>
      </c>
    </row>
    <row r="266" spans="1:20">
      <c r="A266" s="28">
        <v>256</v>
      </c>
      <c r="B266" s="17"/>
      <c r="C266" s="17"/>
      <c r="D266" s="162"/>
      <c r="E266" s="18"/>
      <c r="F266" s="30"/>
      <c r="G266" s="327"/>
      <c r="H266" s="23"/>
      <c r="I266" s="216"/>
      <c r="J266" s="24"/>
      <c r="K266" s="25"/>
      <c r="L266" s="31"/>
      <c r="M266" s="363" t="str">
        <f t="shared" si="21"/>
        <v/>
      </c>
      <c r="N266" s="329"/>
      <c r="O266" s="359" t="str">
        <f>IF(OR($B266="",$C266="",$D266="",$E266="",$F266=""),"",$G266/VLOOKUP($F266,Euro!$A:$C,3,FALSE))</f>
        <v/>
      </c>
      <c r="P266" s="360" t="b">
        <f t="shared" si="25"/>
        <v>0</v>
      </c>
      <c r="Q266" s="361">
        <f t="shared" si="26"/>
        <v>1</v>
      </c>
      <c r="R266" s="363" t="str">
        <f t="shared" ref="R266:R310" si="28">IF(
OR(
$B266="",$C266="",$E266="",$F266="",$F266&lt;an_initial,$F266&gt;an_final,$P266=FALSE),"",IF(
$G266="","",IF(
OR(
$H266="X",$H266="x"),60*$O266/10000,"")))</f>
        <v/>
      </c>
      <c r="S266" s="363" t="str">
        <f t="shared" ref="S266:S310" si="29">IF(
OR(
$B266="",$C266="",$E266="",$F266="",$F266&lt;an_initial,$F266&gt;an_final,$P266=FALSE),"",IF(
$G266="","",IF(
OR(
$I266="X",$I266="x"),40*$O266/10000,"")))</f>
        <v/>
      </c>
      <c r="T266" s="363" t="str">
        <f t="shared" ref="T266:T310" si="30">IF(
OR(
$B266="",$C266="",$E266="",$F266="",$F266&lt;an_initial,$F266&gt;an_final,$P266=FALSE),"",IF(
$G266="","",IF(
OR(
$K266="X",$K266="x"),60*(
IF(
$Q266&lt;=5,0.3,0.2))*$O266/10000,IF(
OR(
$L266="X",$L266="x"),40*(
IF(
$Q266&lt;=5,0.3,0.2))*$O266/10000,""))))</f>
        <v/>
      </c>
    </row>
    <row r="267" spans="1:20">
      <c r="A267" s="28">
        <v>257</v>
      </c>
      <c r="B267" s="17"/>
      <c r="C267" s="17"/>
      <c r="D267" s="162"/>
      <c r="E267" s="18"/>
      <c r="F267" s="30"/>
      <c r="G267" s="327"/>
      <c r="H267" s="23"/>
      <c r="I267" s="216"/>
      <c r="J267" s="24"/>
      <c r="K267" s="25"/>
      <c r="L267" s="31"/>
      <c r="M267" s="363" t="str">
        <f t="shared" si="21"/>
        <v/>
      </c>
      <c r="N267" s="329"/>
      <c r="O267" s="359" t="str">
        <f>IF(OR($B267="",$C267="",$D267="",$E267="",$F267=""),"",$G267/VLOOKUP($F267,Euro!$A:$C,3,FALSE))</f>
        <v/>
      </c>
      <c r="P267" s="360" t="b">
        <f t="shared" si="25"/>
        <v>0</v>
      </c>
      <c r="Q267" s="361">
        <f t="shared" si="26"/>
        <v>1</v>
      </c>
      <c r="R267" s="363" t="str">
        <f t="shared" si="28"/>
        <v/>
      </c>
      <c r="S267" s="363" t="str">
        <f t="shared" si="29"/>
        <v/>
      </c>
      <c r="T267" s="363" t="str">
        <f t="shared" si="30"/>
        <v/>
      </c>
    </row>
    <row r="268" spans="1:20">
      <c r="A268" s="28">
        <v>258</v>
      </c>
      <c r="B268" s="17"/>
      <c r="C268" s="17"/>
      <c r="D268" s="162"/>
      <c r="E268" s="18"/>
      <c r="F268" s="30"/>
      <c r="G268" s="327"/>
      <c r="H268" s="23"/>
      <c r="I268" s="216"/>
      <c r="J268" s="24"/>
      <c r="K268" s="25"/>
      <c r="L268" s="31"/>
      <c r="M268" s="363" t="str">
        <f t="shared" si="21"/>
        <v/>
      </c>
      <c r="N268" s="329"/>
      <c r="O268" s="359" t="str">
        <f>IF(OR($B268="",$C268="",$D268="",$E268="",$F268=""),"",$G268/VLOOKUP($F268,Euro!$A:$C,3,FALSE))</f>
        <v/>
      </c>
      <c r="P268" s="360" t="b">
        <f t="shared" si="25"/>
        <v>0</v>
      </c>
      <c r="Q268" s="361">
        <f t="shared" si="26"/>
        <v>1</v>
      </c>
      <c r="R268" s="363" t="str">
        <f t="shared" si="28"/>
        <v/>
      </c>
      <c r="S268" s="363" t="str">
        <f t="shared" si="29"/>
        <v/>
      </c>
      <c r="T268" s="363" t="str">
        <f t="shared" si="30"/>
        <v/>
      </c>
    </row>
    <row r="269" spans="1:20">
      <c r="A269" s="28">
        <v>259</v>
      </c>
      <c r="B269" s="17"/>
      <c r="C269" s="17"/>
      <c r="D269" s="162"/>
      <c r="E269" s="18"/>
      <c r="F269" s="30"/>
      <c r="G269" s="327"/>
      <c r="H269" s="23"/>
      <c r="I269" s="216"/>
      <c r="J269" s="24"/>
      <c r="K269" s="25"/>
      <c r="L269" s="31"/>
      <c r="M269" s="363" t="str">
        <f t="shared" si="21"/>
        <v/>
      </c>
      <c r="N269" s="329"/>
      <c r="O269" s="359" t="str">
        <f>IF(OR($B269="",$C269="",$D269="",$E269="",$F269=""),"",$G269/VLOOKUP($F269,Euro!$A:$C,3,FALSE))</f>
        <v/>
      </c>
      <c r="P269" s="360" t="b">
        <f t="shared" si="25"/>
        <v>0</v>
      </c>
      <c r="Q269" s="361">
        <f t="shared" si="26"/>
        <v>1</v>
      </c>
      <c r="R269" s="363" t="str">
        <f t="shared" si="28"/>
        <v/>
      </c>
      <c r="S269" s="363" t="str">
        <f t="shared" si="29"/>
        <v/>
      </c>
      <c r="T269" s="363" t="str">
        <f t="shared" si="30"/>
        <v/>
      </c>
    </row>
    <row r="270" spans="1:20">
      <c r="A270" s="28">
        <v>260</v>
      </c>
      <c r="B270" s="17"/>
      <c r="C270" s="17"/>
      <c r="D270" s="162"/>
      <c r="E270" s="18"/>
      <c r="F270" s="30"/>
      <c r="G270" s="327"/>
      <c r="H270" s="23"/>
      <c r="I270" s="216"/>
      <c r="J270" s="24"/>
      <c r="K270" s="25"/>
      <c r="L270" s="31"/>
      <c r="M270" s="363" t="str">
        <f t="shared" si="21"/>
        <v/>
      </c>
      <c r="N270" s="329"/>
      <c r="O270" s="359" t="str">
        <f>IF(OR($B270="",$C270="",$D270="",$E270="",$F270=""),"",$G270/VLOOKUP($F270,Euro!$A:$C,3,FALSE))</f>
        <v/>
      </c>
      <c r="P270" s="360" t="b">
        <f t="shared" si="25"/>
        <v>0</v>
      </c>
      <c r="Q270" s="361">
        <f t="shared" si="26"/>
        <v>1</v>
      </c>
      <c r="R270" s="363" t="str">
        <f t="shared" si="28"/>
        <v/>
      </c>
      <c r="S270" s="363" t="str">
        <f t="shared" si="29"/>
        <v/>
      </c>
      <c r="T270" s="363" t="str">
        <f t="shared" si="30"/>
        <v/>
      </c>
    </row>
    <row r="271" spans="1:20">
      <c r="A271" s="28">
        <v>261</v>
      </c>
      <c r="B271" s="17"/>
      <c r="C271" s="17"/>
      <c r="D271" s="162"/>
      <c r="E271" s="18"/>
      <c r="F271" s="30"/>
      <c r="G271" s="327"/>
      <c r="H271" s="23"/>
      <c r="I271" s="216"/>
      <c r="J271" s="24"/>
      <c r="K271" s="25"/>
      <c r="L271" s="31"/>
      <c r="M271" s="363" t="str">
        <f t="shared" si="21"/>
        <v/>
      </c>
      <c r="N271" s="329"/>
      <c r="O271" s="359" t="str">
        <f>IF(OR($B271="",$C271="",$D271="",$E271="",$F271=""),"",$G271/VLOOKUP($F271,Euro!$A:$C,3,FALSE))</f>
        <v/>
      </c>
      <c r="P271" s="360" t="b">
        <f t="shared" si="25"/>
        <v>0</v>
      </c>
      <c r="Q271" s="361">
        <f t="shared" si="26"/>
        <v>1</v>
      </c>
      <c r="R271" s="363" t="str">
        <f t="shared" si="28"/>
        <v/>
      </c>
      <c r="S271" s="363" t="str">
        <f t="shared" si="29"/>
        <v/>
      </c>
      <c r="T271" s="363" t="str">
        <f t="shared" si="30"/>
        <v/>
      </c>
    </row>
    <row r="272" spans="1:20">
      <c r="A272" s="28">
        <v>262</v>
      </c>
      <c r="B272" s="17"/>
      <c r="C272" s="17"/>
      <c r="D272" s="162"/>
      <c r="E272" s="18"/>
      <c r="F272" s="30"/>
      <c r="G272" s="327"/>
      <c r="H272" s="23"/>
      <c r="I272" s="216"/>
      <c r="J272" s="24"/>
      <c r="K272" s="25"/>
      <c r="L272" s="31"/>
      <c r="M272" s="363" t="str">
        <f t="shared" si="21"/>
        <v/>
      </c>
      <c r="N272" s="329"/>
      <c r="O272" s="359" t="str">
        <f>IF(OR($B272="",$C272="",$D272="",$E272="",$F272=""),"",$G272/VLOOKUP($F272,Euro!$A:$C,3,FALSE))</f>
        <v/>
      </c>
      <c r="P272" s="360" t="b">
        <f t="shared" si="25"/>
        <v>0</v>
      </c>
      <c r="Q272" s="361">
        <f t="shared" si="26"/>
        <v>1</v>
      </c>
      <c r="R272" s="363" t="str">
        <f t="shared" si="28"/>
        <v/>
      </c>
      <c r="S272" s="363" t="str">
        <f t="shared" si="29"/>
        <v/>
      </c>
      <c r="T272" s="363" t="str">
        <f t="shared" si="30"/>
        <v/>
      </c>
    </row>
    <row r="273" spans="1:20">
      <c r="A273" s="28">
        <v>263</v>
      </c>
      <c r="B273" s="17"/>
      <c r="C273" s="17"/>
      <c r="D273" s="162"/>
      <c r="E273" s="18"/>
      <c r="F273" s="30"/>
      <c r="G273" s="327"/>
      <c r="H273" s="23"/>
      <c r="I273" s="216"/>
      <c r="J273" s="24"/>
      <c r="K273" s="25"/>
      <c r="L273" s="31"/>
      <c r="M273" s="363" t="str">
        <f t="shared" si="21"/>
        <v/>
      </c>
      <c r="N273" s="329"/>
      <c r="O273" s="359" t="str">
        <f>IF(OR($B273="",$C273="",$D273="",$E273="",$F273=""),"",$G273/VLOOKUP($F273,Euro!$A:$C,3,FALSE))</f>
        <v/>
      </c>
      <c r="P273" s="360" t="b">
        <f t="shared" si="25"/>
        <v>0</v>
      </c>
      <c r="Q273" s="361">
        <f t="shared" si="26"/>
        <v>1</v>
      </c>
      <c r="R273" s="363" t="str">
        <f t="shared" si="28"/>
        <v/>
      </c>
      <c r="S273" s="363" t="str">
        <f t="shared" si="29"/>
        <v/>
      </c>
      <c r="T273" s="363" t="str">
        <f t="shared" si="30"/>
        <v/>
      </c>
    </row>
    <row r="274" spans="1:20">
      <c r="A274" s="28">
        <v>264</v>
      </c>
      <c r="B274" s="17"/>
      <c r="C274" s="17"/>
      <c r="D274" s="162"/>
      <c r="E274" s="18"/>
      <c r="F274" s="30"/>
      <c r="G274" s="327"/>
      <c r="H274" s="23"/>
      <c r="I274" s="216"/>
      <c r="J274" s="24"/>
      <c r="K274" s="25"/>
      <c r="L274" s="31"/>
      <c r="M274" s="363" t="str">
        <f t="shared" si="21"/>
        <v/>
      </c>
      <c r="N274" s="329"/>
      <c r="O274" s="359" t="str">
        <f>IF(OR($B274="",$C274="",$D274="",$E274="",$F274=""),"",$G274/VLOOKUP($F274,Euro!$A:$C,3,FALSE))</f>
        <v/>
      </c>
      <c r="P274" s="360" t="b">
        <f t="shared" si="25"/>
        <v>0</v>
      </c>
      <c r="Q274" s="361">
        <f t="shared" si="26"/>
        <v>1</v>
      </c>
      <c r="R274" s="363" t="str">
        <f t="shared" si="28"/>
        <v/>
      </c>
      <c r="S274" s="363" t="str">
        <f t="shared" si="29"/>
        <v/>
      </c>
      <c r="T274" s="363" t="str">
        <f t="shared" si="30"/>
        <v/>
      </c>
    </row>
    <row r="275" spans="1:20">
      <c r="A275" s="28">
        <v>265</v>
      </c>
      <c r="B275" s="17"/>
      <c r="C275" s="17"/>
      <c r="D275" s="162"/>
      <c r="E275" s="18"/>
      <c r="F275" s="30"/>
      <c r="G275" s="327"/>
      <c r="H275" s="23"/>
      <c r="I275" s="216"/>
      <c r="J275" s="24"/>
      <c r="K275" s="25"/>
      <c r="L275" s="31"/>
      <c r="M275" s="363" t="str">
        <f t="shared" si="21"/>
        <v/>
      </c>
      <c r="N275" s="329"/>
      <c r="O275" s="359" t="str">
        <f>IF(OR($B275="",$C275="",$D275="",$E275="",$F275=""),"",$G275/VLOOKUP($F275,Euro!$A:$C,3,FALSE))</f>
        <v/>
      </c>
      <c r="P275" s="360" t="b">
        <f t="shared" si="25"/>
        <v>0</v>
      </c>
      <c r="Q275" s="361">
        <f t="shared" si="26"/>
        <v>1</v>
      </c>
      <c r="R275" s="363" t="str">
        <f t="shared" si="28"/>
        <v/>
      </c>
      <c r="S275" s="363" t="str">
        <f t="shared" si="29"/>
        <v/>
      </c>
      <c r="T275" s="363" t="str">
        <f t="shared" si="30"/>
        <v/>
      </c>
    </row>
    <row r="276" spans="1:20">
      <c r="A276" s="28">
        <v>266</v>
      </c>
      <c r="B276" s="17"/>
      <c r="C276" s="17"/>
      <c r="D276" s="162"/>
      <c r="E276" s="18"/>
      <c r="F276" s="30"/>
      <c r="G276" s="327"/>
      <c r="H276" s="23"/>
      <c r="I276" s="216"/>
      <c r="J276" s="24"/>
      <c r="K276" s="25"/>
      <c r="L276" s="31"/>
      <c r="M276" s="363" t="str">
        <f t="shared" si="21"/>
        <v/>
      </c>
      <c r="N276" s="329"/>
      <c r="O276" s="359" t="str">
        <f>IF(OR($B276="",$C276="",$D276="",$E276="",$F276=""),"",$G276/VLOOKUP($F276,Euro!$A:$C,3,FALSE))</f>
        <v/>
      </c>
      <c r="P276" s="360" t="b">
        <f t="shared" si="25"/>
        <v>0</v>
      </c>
      <c r="Q276" s="361">
        <f t="shared" si="26"/>
        <v>1</v>
      </c>
      <c r="R276" s="363" t="str">
        <f t="shared" si="28"/>
        <v/>
      </c>
      <c r="S276" s="363" t="str">
        <f t="shared" si="29"/>
        <v/>
      </c>
      <c r="T276" s="363" t="str">
        <f t="shared" si="30"/>
        <v/>
      </c>
    </row>
    <row r="277" spans="1:20">
      <c r="A277" s="28">
        <v>267</v>
      </c>
      <c r="B277" s="17"/>
      <c r="C277" s="17"/>
      <c r="D277" s="162"/>
      <c r="E277" s="18"/>
      <c r="F277" s="30"/>
      <c r="G277" s="327"/>
      <c r="H277" s="23"/>
      <c r="I277" s="216"/>
      <c r="J277" s="24"/>
      <c r="K277" s="25"/>
      <c r="L277" s="31"/>
      <c r="M277" s="363" t="str">
        <f t="shared" si="21"/>
        <v/>
      </c>
      <c r="N277" s="329"/>
      <c r="O277" s="359" t="str">
        <f>IF(OR($B277="",$C277="",$D277="",$E277="",$F277=""),"",$G277/VLOOKUP($F277,Euro!$A:$C,3,FALSE))</f>
        <v/>
      </c>
      <c r="P277" s="360" t="b">
        <f t="shared" si="25"/>
        <v>0</v>
      </c>
      <c r="Q277" s="361">
        <f t="shared" si="26"/>
        <v>1</v>
      </c>
      <c r="R277" s="363" t="str">
        <f t="shared" si="28"/>
        <v/>
      </c>
      <c r="S277" s="363" t="str">
        <f t="shared" si="29"/>
        <v/>
      </c>
      <c r="T277" s="363" t="str">
        <f t="shared" si="30"/>
        <v/>
      </c>
    </row>
    <row r="278" spans="1:20">
      <c r="A278" s="28">
        <v>268</v>
      </c>
      <c r="B278" s="17"/>
      <c r="C278" s="17"/>
      <c r="D278" s="162"/>
      <c r="E278" s="18"/>
      <c r="F278" s="30"/>
      <c r="G278" s="327"/>
      <c r="H278" s="23"/>
      <c r="I278" s="216"/>
      <c r="J278" s="24"/>
      <c r="K278" s="25"/>
      <c r="L278" s="31"/>
      <c r="M278" s="363" t="str">
        <f t="shared" si="21"/>
        <v/>
      </c>
      <c r="N278" s="329"/>
      <c r="O278" s="359" t="str">
        <f>IF(OR($B278="",$C278="",$D278="",$E278="",$F278=""),"",$G278/VLOOKUP($F278,Euro!$A:$C,3,FALSE))</f>
        <v/>
      </c>
      <c r="P278" s="360" t="b">
        <f t="shared" si="25"/>
        <v>0</v>
      </c>
      <c r="Q278" s="361">
        <f t="shared" si="26"/>
        <v>1</v>
      </c>
      <c r="R278" s="363" t="str">
        <f t="shared" si="28"/>
        <v/>
      </c>
      <c r="S278" s="363" t="str">
        <f t="shared" si="29"/>
        <v/>
      </c>
      <c r="T278" s="363" t="str">
        <f t="shared" si="30"/>
        <v/>
      </c>
    </row>
    <row r="279" spans="1:20">
      <c r="A279" s="28">
        <v>269</v>
      </c>
      <c r="B279" s="17"/>
      <c r="C279" s="17"/>
      <c r="D279" s="162"/>
      <c r="E279" s="18"/>
      <c r="F279" s="30"/>
      <c r="G279" s="327"/>
      <c r="H279" s="23"/>
      <c r="I279" s="216"/>
      <c r="J279" s="24"/>
      <c r="K279" s="25"/>
      <c r="L279" s="31"/>
      <c r="M279" s="363" t="str">
        <f t="shared" si="21"/>
        <v/>
      </c>
      <c r="N279" s="329"/>
      <c r="O279" s="359" t="str">
        <f>IF(OR($B279="",$C279="",$D279="",$E279="",$F279=""),"",$G279/VLOOKUP($F279,Euro!$A:$C,3,FALSE))</f>
        <v/>
      </c>
      <c r="P279" s="360" t="b">
        <f t="shared" si="25"/>
        <v>0</v>
      </c>
      <c r="Q279" s="361">
        <f t="shared" si="26"/>
        <v>1</v>
      </c>
      <c r="R279" s="363" t="str">
        <f t="shared" si="28"/>
        <v/>
      </c>
      <c r="S279" s="363" t="str">
        <f t="shared" si="29"/>
        <v/>
      </c>
      <c r="T279" s="363" t="str">
        <f t="shared" si="30"/>
        <v/>
      </c>
    </row>
    <row r="280" spans="1:20">
      <c r="A280" s="28">
        <v>270</v>
      </c>
      <c r="B280" s="17"/>
      <c r="C280" s="17"/>
      <c r="D280" s="162"/>
      <c r="E280" s="18"/>
      <c r="F280" s="30"/>
      <c r="G280" s="327"/>
      <c r="H280" s="23"/>
      <c r="I280" s="216"/>
      <c r="J280" s="24"/>
      <c r="K280" s="25"/>
      <c r="L280" s="31"/>
      <c r="M280" s="363" t="str">
        <f t="shared" si="21"/>
        <v/>
      </c>
      <c r="N280" s="329"/>
      <c r="O280" s="359" t="str">
        <f>IF(OR($B280="",$C280="",$D280="",$E280="",$F280=""),"",$G280/VLOOKUP($F280,Euro!$A:$C,3,FALSE))</f>
        <v/>
      </c>
      <c r="P280" s="360" t="b">
        <f t="shared" si="25"/>
        <v>0</v>
      </c>
      <c r="Q280" s="361">
        <f t="shared" si="26"/>
        <v>1</v>
      </c>
      <c r="R280" s="363" t="str">
        <f t="shared" si="28"/>
        <v/>
      </c>
      <c r="S280" s="363" t="str">
        <f t="shared" si="29"/>
        <v/>
      </c>
      <c r="T280" s="363" t="str">
        <f t="shared" si="30"/>
        <v/>
      </c>
    </row>
    <row r="281" spans="1:20">
      <c r="A281" s="28">
        <v>271</v>
      </c>
      <c r="B281" s="17"/>
      <c r="C281" s="17"/>
      <c r="D281" s="162"/>
      <c r="E281" s="18"/>
      <c r="F281" s="30"/>
      <c r="G281" s="327"/>
      <c r="H281" s="23"/>
      <c r="I281" s="216"/>
      <c r="J281" s="24"/>
      <c r="K281" s="25"/>
      <c r="L281" s="31"/>
      <c r="M281" s="363" t="str">
        <f t="shared" si="21"/>
        <v/>
      </c>
      <c r="N281" s="329"/>
      <c r="O281" s="359" t="str">
        <f>IF(OR($B281="",$C281="",$D281="",$E281="",$F281=""),"",$G281/VLOOKUP($F281,Euro!$A:$C,3,FALSE))</f>
        <v/>
      </c>
      <c r="P281" s="360" t="b">
        <f t="shared" si="25"/>
        <v>0</v>
      </c>
      <c r="Q281" s="361">
        <f t="shared" si="26"/>
        <v>1</v>
      </c>
      <c r="R281" s="363" t="str">
        <f t="shared" si="28"/>
        <v/>
      </c>
      <c r="S281" s="363" t="str">
        <f t="shared" si="29"/>
        <v/>
      </c>
      <c r="T281" s="363" t="str">
        <f t="shared" si="30"/>
        <v/>
      </c>
    </row>
    <row r="282" spans="1:20">
      <c r="A282" s="28">
        <v>272</v>
      </c>
      <c r="B282" s="17"/>
      <c r="C282" s="17"/>
      <c r="D282" s="162"/>
      <c r="E282" s="18"/>
      <c r="F282" s="30"/>
      <c r="G282" s="327"/>
      <c r="H282" s="23"/>
      <c r="I282" s="216"/>
      <c r="J282" s="24"/>
      <c r="K282" s="25"/>
      <c r="L282" s="31"/>
      <c r="M282" s="363" t="str">
        <f t="shared" si="21"/>
        <v/>
      </c>
      <c r="N282" s="329"/>
      <c r="O282" s="359" t="str">
        <f>IF(OR($B282="",$C282="",$D282="",$E282="",$F282=""),"",$G282/VLOOKUP($F282,Euro!$A:$C,3,FALSE))</f>
        <v/>
      </c>
      <c r="P282" s="360" t="b">
        <f t="shared" si="25"/>
        <v>0</v>
      </c>
      <c r="Q282" s="361">
        <f t="shared" si="26"/>
        <v>1</v>
      </c>
      <c r="R282" s="363" t="str">
        <f t="shared" si="28"/>
        <v/>
      </c>
      <c r="S282" s="363" t="str">
        <f t="shared" si="29"/>
        <v/>
      </c>
      <c r="T282" s="363" t="str">
        <f t="shared" si="30"/>
        <v/>
      </c>
    </row>
    <row r="283" spans="1:20">
      <c r="A283" s="28">
        <v>273</v>
      </c>
      <c r="B283" s="17"/>
      <c r="C283" s="17"/>
      <c r="D283" s="162"/>
      <c r="E283" s="18"/>
      <c r="F283" s="30"/>
      <c r="G283" s="327"/>
      <c r="H283" s="23"/>
      <c r="I283" s="216"/>
      <c r="J283" s="24"/>
      <c r="K283" s="25"/>
      <c r="L283" s="31"/>
      <c r="M283" s="363" t="str">
        <f t="shared" si="21"/>
        <v/>
      </c>
      <c r="N283" s="329"/>
      <c r="O283" s="359" t="str">
        <f>IF(OR($B283="",$C283="",$D283="",$E283="",$F283=""),"",$G283/VLOOKUP($F283,Euro!$A:$C,3,FALSE))</f>
        <v/>
      </c>
      <c r="P283" s="360" t="b">
        <f t="shared" si="25"/>
        <v>0</v>
      </c>
      <c r="Q283" s="361">
        <f t="shared" si="26"/>
        <v>1</v>
      </c>
      <c r="R283" s="363" t="str">
        <f t="shared" si="28"/>
        <v/>
      </c>
      <c r="S283" s="363" t="str">
        <f t="shared" si="29"/>
        <v/>
      </c>
      <c r="T283" s="363" t="str">
        <f t="shared" si="30"/>
        <v/>
      </c>
    </row>
    <row r="284" spans="1:20">
      <c r="A284" s="28">
        <v>274</v>
      </c>
      <c r="B284" s="17"/>
      <c r="C284" s="17"/>
      <c r="D284" s="162"/>
      <c r="E284" s="18"/>
      <c r="F284" s="30"/>
      <c r="G284" s="327"/>
      <c r="H284" s="23"/>
      <c r="I284" s="216"/>
      <c r="J284" s="24"/>
      <c r="K284" s="25"/>
      <c r="L284" s="31"/>
      <c r="M284" s="363" t="str">
        <f t="shared" si="21"/>
        <v/>
      </c>
      <c r="N284" s="329"/>
      <c r="O284" s="359" t="str">
        <f>IF(OR($B284="",$C284="",$D284="",$E284="",$F284=""),"",$G284/VLOOKUP($F284,Euro!$A:$C,3,FALSE))</f>
        <v/>
      </c>
      <c r="P284" s="360" t="b">
        <f t="shared" si="25"/>
        <v>0</v>
      </c>
      <c r="Q284" s="361">
        <f t="shared" si="26"/>
        <v>1</v>
      </c>
      <c r="R284" s="363" t="str">
        <f t="shared" si="28"/>
        <v/>
      </c>
      <c r="S284" s="363" t="str">
        <f t="shared" si="29"/>
        <v/>
      </c>
      <c r="T284" s="363" t="str">
        <f t="shared" si="30"/>
        <v/>
      </c>
    </row>
    <row r="285" spans="1:20">
      <c r="A285" s="28">
        <v>275</v>
      </c>
      <c r="B285" s="17"/>
      <c r="C285" s="17"/>
      <c r="D285" s="162"/>
      <c r="E285" s="18"/>
      <c r="F285" s="30"/>
      <c r="G285" s="327"/>
      <c r="H285" s="23"/>
      <c r="I285" s="216"/>
      <c r="J285" s="24"/>
      <c r="K285" s="25"/>
      <c r="L285" s="31"/>
      <c r="M285" s="363" t="str">
        <f t="shared" si="21"/>
        <v/>
      </c>
      <c r="N285" s="329"/>
      <c r="O285" s="359" t="str">
        <f>IF(OR($B285="",$C285="",$D285="",$E285="",$F285=""),"",$G285/VLOOKUP($F285,Euro!$A:$C,3,FALSE))</f>
        <v/>
      </c>
      <c r="P285" s="360" t="b">
        <f t="shared" si="25"/>
        <v>0</v>
      </c>
      <c r="Q285" s="361">
        <f t="shared" si="26"/>
        <v>1</v>
      </c>
      <c r="R285" s="363" t="str">
        <f t="shared" si="28"/>
        <v/>
      </c>
      <c r="S285" s="363" t="str">
        <f t="shared" si="29"/>
        <v/>
      </c>
      <c r="T285" s="363" t="str">
        <f t="shared" si="30"/>
        <v/>
      </c>
    </row>
    <row r="286" spans="1:20">
      <c r="A286" s="28">
        <v>276</v>
      </c>
      <c r="B286" s="17"/>
      <c r="C286" s="17"/>
      <c r="D286" s="162"/>
      <c r="E286" s="18"/>
      <c r="F286" s="30"/>
      <c r="G286" s="327"/>
      <c r="H286" s="23"/>
      <c r="I286" s="216"/>
      <c r="J286" s="24"/>
      <c r="K286" s="25"/>
      <c r="L286" s="31"/>
      <c r="M286" s="363" t="str">
        <f t="shared" si="21"/>
        <v/>
      </c>
      <c r="N286" s="329"/>
      <c r="O286" s="359" t="str">
        <f>IF(OR($B286="",$C286="",$D286="",$E286="",$F286=""),"",$G286/VLOOKUP($F286,Euro!$A:$C,3,FALSE))</f>
        <v/>
      </c>
      <c r="P286" s="360" t="b">
        <f t="shared" si="25"/>
        <v>0</v>
      </c>
      <c r="Q286" s="361">
        <f t="shared" si="26"/>
        <v>1</v>
      </c>
      <c r="R286" s="363" t="str">
        <f t="shared" si="28"/>
        <v/>
      </c>
      <c r="S286" s="363" t="str">
        <f t="shared" si="29"/>
        <v/>
      </c>
      <c r="T286" s="363" t="str">
        <f t="shared" si="30"/>
        <v/>
      </c>
    </row>
    <row r="287" spans="1:20">
      <c r="A287" s="28">
        <v>277</v>
      </c>
      <c r="B287" s="17"/>
      <c r="C287" s="17"/>
      <c r="D287" s="162"/>
      <c r="E287" s="18"/>
      <c r="F287" s="30"/>
      <c r="G287" s="327"/>
      <c r="H287" s="23"/>
      <c r="I287" s="216"/>
      <c r="J287" s="24"/>
      <c r="K287" s="25"/>
      <c r="L287" s="31"/>
      <c r="M287" s="363" t="str">
        <f t="shared" si="21"/>
        <v/>
      </c>
      <c r="N287" s="329"/>
      <c r="O287" s="359" t="str">
        <f>IF(OR($B287="",$C287="",$D287="",$E287="",$F287=""),"",$G287/VLOOKUP($F287,Euro!$A:$C,3,FALSE))</f>
        <v/>
      </c>
      <c r="P287" s="360" t="b">
        <f t="shared" si="25"/>
        <v>0</v>
      </c>
      <c r="Q287" s="361">
        <f t="shared" si="26"/>
        <v>1</v>
      </c>
      <c r="R287" s="363" t="str">
        <f t="shared" si="28"/>
        <v/>
      </c>
      <c r="S287" s="363" t="str">
        <f t="shared" si="29"/>
        <v/>
      </c>
      <c r="T287" s="363" t="str">
        <f t="shared" si="30"/>
        <v/>
      </c>
    </row>
    <row r="288" spans="1:20">
      <c r="A288" s="28">
        <v>278</v>
      </c>
      <c r="B288" s="17"/>
      <c r="C288" s="17"/>
      <c r="D288" s="162"/>
      <c r="E288" s="18"/>
      <c r="F288" s="30"/>
      <c r="G288" s="327"/>
      <c r="H288" s="23"/>
      <c r="I288" s="216"/>
      <c r="J288" s="24"/>
      <c r="K288" s="25"/>
      <c r="L288" s="31"/>
      <c r="M288" s="363" t="str">
        <f t="shared" si="21"/>
        <v/>
      </c>
      <c r="N288" s="329"/>
      <c r="O288" s="359" t="str">
        <f>IF(OR($B288="",$C288="",$D288="",$E288="",$F288=""),"",$G288/VLOOKUP($F288,Euro!$A:$C,3,FALSE))</f>
        <v/>
      </c>
      <c r="P288" s="360" t="b">
        <f t="shared" si="25"/>
        <v>0</v>
      </c>
      <c r="Q288" s="361">
        <f t="shared" si="26"/>
        <v>1</v>
      </c>
      <c r="R288" s="363" t="str">
        <f t="shared" si="28"/>
        <v/>
      </c>
      <c r="S288" s="363" t="str">
        <f t="shared" si="29"/>
        <v/>
      </c>
      <c r="T288" s="363" t="str">
        <f t="shared" si="30"/>
        <v/>
      </c>
    </row>
    <row r="289" spans="1:20">
      <c r="A289" s="28">
        <v>279</v>
      </c>
      <c r="B289" s="17"/>
      <c r="C289" s="17"/>
      <c r="D289" s="162"/>
      <c r="E289" s="18"/>
      <c r="F289" s="30"/>
      <c r="G289" s="327"/>
      <c r="H289" s="23"/>
      <c r="I289" s="216"/>
      <c r="J289" s="24"/>
      <c r="K289" s="25"/>
      <c r="L289" s="31"/>
      <c r="M289" s="363" t="str">
        <f t="shared" si="21"/>
        <v/>
      </c>
      <c r="N289" s="329"/>
      <c r="O289" s="359" t="str">
        <f>IF(OR($B289="",$C289="",$D289="",$E289="",$F289=""),"",$G289/VLOOKUP($F289,Euro!$A:$C,3,FALSE))</f>
        <v/>
      </c>
      <c r="P289" s="360" t="b">
        <f t="shared" si="25"/>
        <v>0</v>
      </c>
      <c r="Q289" s="361">
        <f t="shared" si="26"/>
        <v>1</v>
      </c>
      <c r="R289" s="363" t="str">
        <f t="shared" si="28"/>
        <v/>
      </c>
      <c r="S289" s="363" t="str">
        <f t="shared" si="29"/>
        <v/>
      </c>
      <c r="T289" s="363" t="str">
        <f t="shared" si="30"/>
        <v/>
      </c>
    </row>
    <row r="290" spans="1:20">
      <c r="A290" s="28">
        <v>280</v>
      </c>
      <c r="B290" s="17"/>
      <c r="C290" s="17"/>
      <c r="D290" s="162"/>
      <c r="E290" s="18"/>
      <c r="F290" s="30"/>
      <c r="G290" s="327"/>
      <c r="H290" s="23"/>
      <c r="I290" s="216"/>
      <c r="J290" s="24"/>
      <c r="K290" s="25"/>
      <c r="L290" s="31"/>
      <c r="M290" s="363" t="str">
        <f t="shared" si="21"/>
        <v/>
      </c>
      <c r="N290" s="329"/>
      <c r="O290" s="359" t="str">
        <f>IF(OR($B290="",$C290="",$D290="",$E290="",$F290=""),"",$G290/VLOOKUP($F290,Euro!$A:$C,3,FALSE))</f>
        <v/>
      </c>
      <c r="P290" s="360" t="b">
        <f t="shared" si="25"/>
        <v>0</v>
      </c>
      <c r="Q290" s="361">
        <f t="shared" si="26"/>
        <v>1</v>
      </c>
      <c r="R290" s="363" t="str">
        <f t="shared" si="28"/>
        <v/>
      </c>
      <c r="S290" s="363" t="str">
        <f t="shared" si="29"/>
        <v/>
      </c>
      <c r="T290" s="363" t="str">
        <f t="shared" si="30"/>
        <v/>
      </c>
    </row>
    <row r="291" spans="1:20">
      <c r="A291" s="28">
        <v>281</v>
      </c>
      <c r="B291" s="17"/>
      <c r="C291" s="17"/>
      <c r="D291" s="162"/>
      <c r="E291" s="18"/>
      <c r="F291" s="30"/>
      <c r="G291" s="327"/>
      <c r="H291" s="23"/>
      <c r="I291" s="216"/>
      <c r="J291" s="24"/>
      <c r="K291" s="25"/>
      <c r="L291" s="31"/>
      <c r="M291" s="363" t="str">
        <f t="shared" si="21"/>
        <v/>
      </c>
      <c r="N291" s="329"/>
      <c r="O291" s="359" t="str">
        <f>IF(OR($B291="",$C291="",$D291="",$E291="",$F291=""),"",$G291/VLOOKUP($F291,Euro!$A:$C,3,FALSE))</f>
        <v/>
      </c>
      <c r="P291" s="360" t="b">
        <f t="shared" si="25"/>
        <v>0</v>
      </c>
      <c r="Q291" s="361">
        <f t="shared" si="26"/>
        <v>1</v>
      </c>
      <c r="R291" s="363" t="str">
        <f t="shared" si="28"/>
        <v/>
      </c>
      <c r="S291" s="363" t="str">
        <f t="shared" si="29"/>
        <v/>
      </c>
      <c r="T291" s="363" t="str">
        <f t="shared" si="30"/>
        <v/>
      </c>
    </row>
    <row r="292" spans="1:20">
      <c r="A292" s="28">
        <v>282</v>
      </c>
      <c r="B292" s="17"/>
      <c r="C292" s="17"/>
      <c r="D292" s="162"/>
      <c r="E292" s="18"/>
      <c r="F292" s="30"/>
      <c r="G292" s="327"/>
      <c r="H292" s="23"/>
      <c r="I292" s="216"/>
      <c r="J292" s="24"/>
      <c r="K292" s="25"/>
      <c r="L292" s="31"/>
      <c r="M292" s="363" t="str">
        <f t="shared" si="21"/>
        <v/>
      </c>
      <c r="N292" s="329"/>
      <c r="O292" s="359" t="str">
        <f>IF(OR($B292="",$C292="",$D292="",$E292="",$F292=""),"",$G292/VLOOKUP($F292,Euro!$A:$C,3,FALSE))</f>
        <v/>
      </c>
      <c r="P292" s="360" t="b">
        <f t="shared" si="25"/>
        <v>0</v>
      </c>
      <c r="Q292" s="361">
        <f t="shared" si="26"/>
        <v>1</v>
      </c>
      <c r="R292" s="363" t="str">
        <f t="shared" si="28"/>
        <v/>
      </c>
      <c r="S292" s="363" t="str">
        <f t="shared" si="29"/>
        <v/>
      </c>
      <c r="T292" s="363" t="str">
        <f t="shared" si="30"/>
        <v/>
      </c>
    </row>
    <row r="293" spans="1:20">
      <c r="A293" s="28">
        <v>283</v>
      </c>
      <c r="B293" s="17"/>
      <c r="C293" s="17"/>
      <c r="D293" s="162"/>
      <c r="E293" s="18"/>
      <c r="F293" s="30"/>
      <c r="G293" s="327"/>
      <c r="H293" s="23"/>
      <c r="I293" s="216"/>
      <c r="J293" s="24"/>
      <c r="K293" s="25"/>
      <c r="L293" s="31"/>
      <c r="M293" s="363" t="str">
        <f t="shared" si="21"/>
        <v/>
      </c>
      <c r="N293" s="329"/>
      <c r="O293" s="359" t="str">
        <f>IF(OR($B293="",$C293="",$D293="",$E293="",$F293=""),"",$G293/VLOOKUP($F293,Euro!$A:$C,3,FALSE))</f>
        <v/>
      </c>
      <c r="P293" s="360" t="b">
        <f t="shared" si="25"/>
        <v>0</v>
      </c>
      <c r="Q293" s="361">
        <f t="shared" si="26"/>
        <v>1</v>
      </c>
      <c r="R293" s="363" t="str">
        <f t="shared" si="28"/>
        <v/>
      </c>
      <c r="S293" s="363" t="str">
        <f t="shared" si="29"/>
        <v/>
      </c>
      <c r="T293" s="363" t="str">
        <f t="shared" si="30"/>
        <v/>
      </c>
    </row>
    <row r="294" spans="1:20">
      <c r="A294" s="28">
        <v>284</v>
      </c>
      <c r="B294" s="17"/>
      <c r="C294" s="17"/>
      <c r="D294" s="162"/>
      <c r="E294" s="18"/>
      <c r="F294" s="30"/>
      <c r="G294" s="327"/>
      <c r="H294" s="23"/>
      <c r="I294" s="216"/>
      <c r="J294" s="24"/>
      <c r="K294" s="25"/>
      <c r="L294" s="31"/>
      <c r="M294" s="363" t="str">
        <f t="shared" si="21"/>
        <v/>
      </c>
      <c r="N294" s="329"/>
      <c r="O294" s="359" t="str">
        <f>IF(OR($B294="",$C294="",$D294="",$E294="",$F294=""),"",$G294/VLOOKUP($F294,Euro!$A:$C,3,FALSE))</f>
        <v/>
      </c>
      <c r="P294" s="360" t="b">
        <f t="shared" si="25"/>
        <v>0</v>
      </c>
      <c r="Q294" s="361">
        <f t="shared" si="26"/>
        <v>1</v>
      </c>
      <c r="R294" s="363" t="str">
        <f t="shared" si="28"/>
        <v/>
      </c>
      <c r="S294" s="363" t="str">
        <f t="shared" si="29"/>
        <v/>
      </c>
      <c r="T294" s="363" t="str">
        <f t="shared" si="30"/>
        <v/>
      </c>
    </row>
    <row r="295" spans="1:20">
      <c r="A295" s="28">
        <v>285</v>
      </c>
      <c r="B295" s="17"/>
      <c r="C295" s="17"/>
      <c r="D295" s="162"/>
      <c r="E295" s="18"/>
      <c r="F295" s="30"/>
      <c r="G295" s="327"/>
      <c r="H295" s="23"/>
      <c r="I295" s="216"/>
      <c r="J295" s="24"/>
      <c r="K295" s="25"/>
      <c r="L295" s="31"/>
      <c r="M295" s="363" t="str">
        <f t="shared" si="21"/>
        <v/>
      </c>
      <c r="N295" s="329"/>
      <c r="O295" s="359" t="str">
        <f>IF(OR($B295="",$C295="",$D295="",$E295="",$F295=""),"",$G295/VLOOKUP($F295,Euro!$A:$C,3,FALSE))</f>
        <v/>
      </c>
      <c r="P295" s="360" t="b">
        <f t="shared" si="25"/>
        <v>0</v>
      </c>
      <c r="Q295" s="361">
        <f t="shared" si="26"/>
        <v>1</v>
      </c>
      <c r="R295" s="363" t="str">
        <f t="shared" si="28"/>
        <v/>
      </c>
      <c r="S295" s="363" t="str">
        <f t="shared" si="29"/>
        <v/>
      </c>
      <c r="T295" s="363" t="str">
        <f t="shared" si="30"/>
        <v/>
      </c>
    </row>
    <row r="296" spans="1:20">
      <c r="A296" s="28">
        <v>286</v>
      </c>
      <c r="B296" s="17"/>
      <c r="C296" s="17"/>
      <c r="D296" s="162"/>
      <c r="E296" s="18"/>
      <c r="F296" s="30"/>
      <c r="G296" s="327"/>
      <c r="H296" s="23"/>
      <c r="I296" s="216"/>
      <c r="J296" s="24"/>
      <c r="K296" s="25"/>
      <c r="L296" s="31"/>
      <c r="M296" s="363" t="str">
        <f t="shared" si="21"/>
        <v/>
      </c>
      <c r="N296" s="329"/>
      <c r="O296" s="359" t="str">
        <f>IF(OR($B296="",$C296="",$D296="",$E296="",$F296=""),"",$G296/VLOOKUP($F296,Euro!$A:$C,3,FALSE))</f>
        <v/>
      </c>
      <c r="P296" s="360" t="b">
        <f t="shared" si="25"/>
        <v>0</v>
      </c>
      <c r="Q296" s="361">
        <f t="shared" si="26"/>
        <v>1</v>
      </c>
      <c r="R296" s="363" t="str">
        <f t="shared" si="28"/>
        <v/>
      </c>
      <c r="S296" s="363" t="str">
        <f t="shared" si="29"/>
        <v/>
      </c>
      <c r="T296" s="363" t="str">
        <f t="shared" si="30"/>
        <v/>
      </c>
    </row>
    <row r="297" spans="1:20">
      <c r="A297" s="28">
        <v>287</v>
      </c>
      <c r="B297" s="17"/>
      <c r="C297" s="17"/>
      <c r="D297" s="162"/>
      <c r="E297" s="18"/>
      <c r="F297" s="30"/>
      <c r="G297" s="327"/>
      <c r="H297" s="23"/>
      <c r="I297" s="216"/>
      <c r="J297" s="24"/>
      <c r="K297" s="25"/>
      <c r="L297" s="31"/>
      <c r="M297" s="363" t="str">
        <f t="shared" si="21"/>
        <v/>
      </c>
      <c r="N297" s="329"/>
      <c r="O297" s="359" t="str">
        <f>IF(OR($B297="",$C297="",$D297="",$E297="",$F297=""),"",$G297/VLOOKUP($F297,Euro!$A:$C,3,FALSE))</f>
        <v/>
      </c>
      <c r="P297" s="360" t="b">
        <f t="shared" si="25"/>
        <v>0</v>
      </c>
      <c r="Q297" s="361">
        <f t="shared" si="26"/>
        <v>1</v>
      </c>
      <c r="R297" s="363" t="str">
        <f t="shared" si="28"/>
        <v/>
      </c>
      <c r="S297" s="363" t="str">
        <f t="shared" si="29"/>
        <v/>
      </c>
      <c r="T297" s="363" t="str">
        <f t="shared" si="30"/>
        <v/>
      </c>
    </row>
    <row r="298" spans="1:20">
      <c r="A298" s="28">
        <v>288</v>
      </c>
      <c r="B298" s="17"/>
      <c r="C298" s="17"/>
      <c r="D298" s="162"/>
      <c r="E298" s="18"/>
      <c r="F298" s="30"/>
      <c r="G298" s="327"/>
      <c r="H298" s="23"/>
      <c r="I298" s="216"/>
      <c r="J298" s="24"/>
      <c r="K298" s="25"/>
      <c r="L298" s="31"/>
      <c r="M298" s="363" t="str">
        <f t="shared" si="21"/>
        <v/>
      </c>
      <c r="N298" s="329"/>
      <c r="O298" s="359" t="str">
        <f>IF(OR($B298="",$C298="",$D298="",$E298="",$F298=""),"",$G298/VLOOKUP($F298,Euro!$A:$C,3,FALSE))</f>
        <v/>
      </c>
      <c r="P298" s="360" t="b">
        <f t="shared" si="25"/>
        <v>0</v>
      </c>
      <c r="Q298" s="361">
        <f t="shared" si="26"/>
        <v>1</v>
      </c>
      <c r="R298" s="363" t="str">
        <f t="shared" si="28"/>
        <v/>
      </c>
      <c r="S298" s="363" t="str">
        <f t="shared" si="29"/>
        <v/>
      </c>
      <c r="T298" s="363" t="str">
        <f t="shared" si="30"/>
        <v/>
      </c>
    </row>
    <row r="299" spans="1:20">
      <c r="A299" s="28">
        <v>289</v>
      </c>
      <c r="B299" s="17"/>
      <c r="C299" s="17"/>
      <c r="D299" s="162"/>
      <c r="E299" s="18"/>
      <c r="F299" s="30"/>
      <c r="G299" s="327"/>
      <c r="H299" s="23"/>
      <c r="I299" s="216"/>
      <c r="J299" s="24"/>
      <c r="K299" s="25"/>
      <c r="L299" s="31"/>
      <c r="M299" s="363" t="str">
        <f t="shared" si="21"/>
        <v/>
      </c>
      <c r="N299" s="329"/>
      <c r="O299" s="359" t="str">
        <f>IF(OR($B299="",$C299="",$D299="",$E299="",$F299=""),"",$G299/VLOOKUP($F299,Euro!$A:$C,3,FALSE))</f>
        <v/>
      </c>
      <c r="P299" s="360" t="b">
        <f t="shared" si="25"/>
        <v>0</v>
      </c>
      <c r="Q299" s="361">
        <f t="shared" si="26"/>
        <v>1</v>
      </c>
      <c r="R299" s="363" t="str">
        <f t="shared" si="28"/>
        <v/>
      </c>
      <c r="S299" s="363" t="str">
        <f t="shared" si="29"/>
        <v/>
      </c>
      <c r="T299" s="363" t="str">
        <f t="shared" si="30"/>
        <v/>
      </c>
    </row>
    <row r="300" spans="1:20">
      <c r="A300" s="28">
        <v>290</v>
      </c>
      <c r="B300" s="17"/>
      <c r="C300" s="17"/>
      <c r="D300" s="162"/>
      <c r="E300" s="18"/>
      <c r="F300" s="30"/>
      <c r="G300" s="327"/>
      <c r="H300" s="23"/>
      <c r="I300" s="216"/>
      <c r="J300" s="24"/>
      <c r="K300" s="25"/>
      <c r="L300" s="31"/>
      <c r="M300" s="363" t="str">
        <f t="shared" si="21"/>
        <v/>
      </c>
      <c r="N300" s="329"/>
      <c r="O300" s="359" t="str">
        <f>IF(OR($B300="",$C300="",$D300="",$E300="",$F300=""),"",$G300/VLOOKUP($F300,Euro!$A:$C,3,FALSE))</f>
        <v/>
      </c>
      <c r="P300" s="360" t="b">
        <f t="shared" si="25"/>
        <v>0</v>
      </c>
      <c r="Q300" s="361">
        <f t="shared" si="26"/>
        <v>1</v>
      </c>
      <c r="R300" s="363" t="str">
        <f t="shared" si="28"/>
        <v/>
      </c>
      <c r="S300" s="363" t="str">
        <f t="shared" si="29"/>
        <v/>
      </c>
      <c r="T300" s="363" t="str">
        <f t="shared" si="30"/>
        <v/>
      </c>
    </row>
    <row r="301" spans="1:20">
      <c r="A301" s="28">
        <v>291</v>
      </c>
      <c r="B301" s="17"/>
      <c r="C301" s="17"/>
      <c r="D301" s="162"/>
      <c r="E301" s="18"/>
      <c r="F301" s="30"/>
      <c r="G301" s="327"/>
      <c r="H301" s="23"/>
      <c r="I301" s="216"/>
      <c r="J301" s="24"/>
      <c r="K301" s="25"/>
      <c r="L301" s="31"/>
      <c r="M301" s="363" t="str">
        <f t="shared" si="21"/>
        <v/>
      </c>
      <c r="N301" s="329"/>
      <c r="O301" s="359" t="str">
        <f>IF(OR($B301="",$C301="",$D301="",$E301="",$F301=""),"",$G301/VLOOKUP($F301,Euro!$A:$C,3,FALSE))</f>
        <v/>
      </c>
      <c r="P301" s="360" t="b">
        <f t="shared" si="25"/>
        <v>0</v>
      </c>
      <c r="Q301" s="361">
        <f t="shared" si="26"/>
        <v>1</v>
      </c>
      <c r="R301" s="363" t="str">
        <f t="shared" si="28"/>
        <v/>
      </c>
      <c r="S301" s="363" t="str">
        <f t="shared" si="29"/>
        <v/>
      </c>
      <c r="T301" s="363" t="str">
        <f t="shared" si="30"/>
        <v/>
      </c>
    </row>
    <row r="302" spans="1:20">
      <c r="A302" s="28">
        <v>292</v>
      </c>
      <c r="B302" s="17"/>
      <c r="C302" s="17"/>
      <c r="D302" s="162"/>
      <c r="E302" s="18"/>
      <c r="F302" s="30"/>
      <c r="G302" s="327"/>
      <c r="H302" s="23"/>
      <c r="I302" s="216"/>
      <c r="J302" s="24"/>
      <c r="K302" s="25"/>
      <c r="L302" s="31"/>
      <c r="M302" s="363" t="str">
        <f t="shared" si="21"/>
        <v/>
      </c>
      <c r="N302" s="329"/>
      <c r="O302" s="359" t="str">
        <f>IF(OR($B302="",$C302="",$D302="",$E302="",$F302=""),"",$G302/VLOOKUP($F302,Euro!$A:$C,3,FALSE))</f>
        <v/>
      </c>
      <c r="P302" s="360" t="b">
        <f t="shared" si="25"/>
        <v>0</v>
      </c>
      <c r="Q302" s="361">
        <f t="shared" si="26"/>
        <v>1</v>
      </c>
      <c r="R302" s="363" t="str">
        <f t="shared" si="28"/>
        <v/>
      </c>
      <c r="S302" s="363" t="str">
        <f t="shared" si="29"/>
        <v/>
      </c>
      <c r="T302" s="363" t="str">
        <f t="shared" si="30"/>
        <v/>
      </c>
    </row>
    <row r="303" spans="1:20">
      <c r="A303" s="28">
        <v>293</v>
      </c>
      <c r="B303" s="17"/>
      <c r="C303" s="17"/>
      <c r="D303" s="162"/>
      <c r="E303" s="18"/>
      <c r="F303" s="30"/>
      <c r="G303" s="327"/>
      <c r="H303" s="23"/>
      <c r="I303" s="216"/>
      <c r="J303" s="24"/>
      <c r="K303" s="25"/>
      <c r="L303" s="31"/>
      <c r="M303" s="363" t="str">
        <f t="shared" si="21"/>
        <v/>
      </c>
      <c r="N303" s="329"/>
      <c r="O303" s="359" t="str">
        <f>IF(OR($B303="",$C303="",$D303="",$E303="",$F303=""),"",$G303/VLOOKUP($F303,Euro!$A:$C,3,FALSE))</f>
        <v/>
      </c>
      <c r="P303" s="360" t="b">
        <f t="shared" si="25"/>
        <v>0</v>
      </c>
      <c r="Q303" s="361">
        <f t="shared" si="26"/>
        <v>1</v>
      </c>
      <c r="R303" s="363" t="str">
        <f t="shared" si="28"/>
        <v/>
      </c>
      <c r="S303" s="363" t="str">
        <f t="shared" si="29"/>
        <v/>
      </c>
      <c r="T303" s="363" t="str">
        <f t="shared" si="30"/>
        <v/>
      </c>
    </row>
    <row r="304" spans="1:20">
      <c r="A304" s="28">
        <v>294</v>
      </c>
      <c r="B304" s="17"/>
      <c r="C304" s="17"/>
      <c r="D304" s="162"/>
      <c r="E304" s="18"/>
      <c r="F304" s="30"/>
      <c r="G304" s="327"/>
      <c r="H304" s="23"/>
      <c r="I304" s="216"/>
      <c r="J304" s="24"/>
      <c r="K304" s="25"/>
      <c r="L304" s="31"/>
      <c r="M304" s="363" t="str">
        <f t="shared" si="21"/>
        <v/>
      </c>
      <c r="N304" s="329"/>
      <c r="O304" s="359" t="str">
        <f>IF(OR($B304="",$C304="",$D304="",$E304="",$F304=""),"",$G304/VLOOKUP($F304,Euro!$A:$C,3,FALSE))</f>
        <v/>
      </c>
      <c r="P304" s="360" t="b">
        <f t="shared" si="25"/>
        <v>0</v>
      </c>
      <c r="Q304" s="361">
        <f t="shared" si="26"/>
        <v>1</v>
      </c>
      <c r="R304" s="363" t="str">
        <f t="shared" si="28"/>
        <v/>
      </c>
      <c r="S304" s="363" t="str">
        <f t="shared" si="29"/>
        <v/>
      </c>
      <c r="T304" s="363" t="str">
        <f t="shared" si="30"/>
        <v/>
      </c>
    </row>
    <row r="305" spans="1:20">
      <c r="A305" s="28">
        <v>295</v>
      </c>
      <c r="B305" s="17"/>
      <c r="C305" s="17"/>
      <c r="D305" s="162"/>
      <c r="E305" s="18"/>
      <c r="F305" s="30"/>
      <c r="G305" s="327"/>
      <c r="H305" s="23"/>
      <c r="I305" s="216"/>
      <c r="J305" s="24"/>
      <c r="K305" s="25"/>
      <c r="L305" s="31"/>
      <c r="M305" s="363" t="str">
        <f t="shared" si="21"/>
        <v/>
      </c>
      <c r="N305" s="329"/>
      <c r="O305" s="359" t="str">
        <f>IF(OR($B305="",$C305="",$D305="",$E305="",$F305=""),"",$G305/VLOOKUP($F305,Euro!$A:$C,3,FALSE))</f>
        <v/>
      </c>
      <c r="P305" s="360" t="b">
        <f t="shared" si="25"/>
        <v>0</v>
      </c>
      <c r="Q305" s="361">
        <f t="shared" si="26"/>
        <v>1</v>
      </c>
      <c r="R305" s="363" t="str">
        <f t="shared" si="28"/>
        <v/>
      </c>
      <c r="S305" s="363" t="str">
        <f t="shared" si="29"/>
        <v/>
      </c>
      <c r="T305" s="363" t="str">
        <f t="shared" si="30"/>
        <v/>
      </c>
    </row>
    <row r="306" spans="1:20">
      <c r="A306" s="28">
        <v>296</v>
      </c>
      <c r="B306" s="17"/>
      <c r="C306" s="17"/>
      <c r="D306" s="162"/>
      <c r="E306" s="18"/>
      <c r="F306" s="30"/>
      <c r="G306" s="327"/>
      <c r="H306" s="23"/>
      <c r="I306" s="216"/>
      <c r="J306" s="24"/>
      <c r="K306" s="25"/>
      <c r="L306" s="31"/>
      <c r="M306" s="363" t="str">
        <f t="shared" si="21"/>
        <v/>
      </c>
      <c r="N306" s="329"/>
      <c r="O306" s="359" t="str">
        <f>IF(OR($B306="",$C306="",$D306="",$E306="",$F306=""),"",$G306/VLOOKUP($F306,Euro!$A:$C,3,FALSE))</f>
        <v/>
      </c>
      <c r="P306" s="360" t="b">
        <f t="shared" si="25"/>
        <v>0</v>
      </c>
      <c r="Q306" s="361">
        <f t="shared" si="26"/>
        <v>1</v>
      </c>
      <c r="R306" s="363" t="str">
        <f t="shared" si="28"/>
        <v/>
      </c>
      <c r="S306" s="363" t="str">
        <f t="shared" si="29"/>
        <v/>
      </c>
      <c r="T306" s="363" t="str">
        <f t="shared" si="30"/>
        <v/>
      </c>
    </row>
    <row r="307" spans="1:20">
      <c r="A307" s="28">
        <v>297</v>
      </c>
      <c r="B307" s="17"/>
      <c r="C307" s="17"/>
      <c r="D307" s="162"/>
      <c r="E307" s="18"/>
      <c r="F307" s="30"/>
      <c r="G307" s="327"/>
      <c r="H307" s="23"/>
      <c r="I307" s="216"/>
      <c r="J307" s="24"/>
      <c r="K307" s="25"/>
      <c r="L307" s="31"/>
      <c r="M307" s="363" t="str">
        <f t="shared" si="21"/>
        <v/>
      </c>
      <c r="N307" s="329"/>
      <c r="O307" s="359" t="str">
        <f>IF(OR($B307="",$C307="",$D307="",$E307="",$F307=""),"",$G307/VLOOKUP($F307,Euro!$A:$C,3,FALSE))</f>
        <v/>
      </c>
      <c r="P307" s="360" t="b">
        <f t="shared" si="25"/>
        <v>0</v>
      </c>
      <c r="Q307" s="361">
        <f t="shared" si="26"/>
        <v>1</v>
      </c>
      <c r="R307" s="363" t="str">
        <f t="shared" si="28"/>
        <v/>
      </c>
      <c r="S307" s="363" t="str">
        <f t="shared" si="29"/>
        <v/>
      </c>
      <c r="T307" s="363" t="str">
        <f t="shared" si="30"/>
        <v/>
      </c>
    </row>
    <row r="308" spans="1:20">
      <c r="A308" s="28">
        <v>298</v>
      </c>
      <c r="B308" s="17"/>
      <c r="C308" s="17"/>
      <c r="D308" s="162"/>
      <c r="E308" s="18"/>
      <c r="F308" s="30"/>
      <c r="G308" s="327"/>
      <c r="H308" s="23"/>
      <c r="I308" s="216"/>
      <c r="J308" s="24"/>
      <c r="K308" s="25"/>
      <c r="L308" s="31"/>
      <c r="M308" s="363" t="str">
        <f t="shared" si="21"/>
        <v/>
      </c>
      <c r="N308" s="329"/>
      <c r="O308" s="359" t="str">
        <f>IF(OR($B308="",$C308="",$D308="",$E308="",$F308=""),"",$G308/VLOOKUP($F308,Euro!$A:$C,3,FALSE))</f>
        <v/>
      </c>
      <c r="P308" s="360" t="b">
        <f t="shared" si="25"/>
        <v>0</v>
      </c>
      <c r="Q308" s="361">
        <f t="shared" si="26"/>
        <v>1</v>
      </c>
      <c r="R308" s="363" t="str">
        <f t="shared" si="28"/>
        <v/>
      </c>
      <c r="S308" s="363" t="str">
        <f t="shared" si="29"/>
        <v/>
      </c>
      <c r="T308" s="363" t="str">
        <f t="shared" si="30"/>
        <v/>
      </c>
    </row>
    <row r="309" spans="1:20">
      <c r="A309" s="28">
        <v>299</v>
      </c>
      <c r="B309" s="17"/>
      <c r="C309" s="17"/>
      <c r="D309" s="162"/>
      <c r="E309" s="18"/>
      <c r="F309" s="30"/>
      <c r="G309" s="327"/>
      <c r="H309" s="23"/>
      <c r="I309" s="216"/>
      <c r="J309" s="24"/>
      <c r="K309" s="25"/>
      <c r="L309" s="31"/>
      <c r="M309" s="363" t="str">
        <f t="shared" si="21"/>
        <v/>
      </c>
      <c r="N309" s="329"/>
      <c r="O309" s="359" t="str">
        <f>IF(OR($B309="",$C309="",$D309="",$E309="",$F309=""),"",$G309/VLOOKUP($F309,Euro!$A:$C,3,FALSE))</f>
        <v/>
      </c>
      <c r="P309" s="360" t="b">
        <f t="shared" si="25"/>
        <v>0</v>
      </c>
      <c r="Q309" s="361">
        <f t="shared" si="26"/>
        <v>1</v>
      </c>
      <c r="R309" s="363" t="str">
        <f t="shared" si="28"/>
        <v/>
      </c>
      <c r="S309" s="363" t="str">
        <f t="shared" si="29"/>
        <v/>
      </c>
      <c r="T309" s="363" t="str">
        <f t="shared" si="30"/>
        <v/>
      </c>
    </row>
    <row r="310" spans="1:20">
      <c r="A310" s="28">
        <v>300</v>
      </c>
      <c r="B310" s="17"/>
      <c r="C310" s="17"/>
      <c r="D310" s="162"/>
      <c r="E310" s="18"/>
      <c r="F310" s="30"/>
      <c r="G310" s="327"/>
      <c r="H310" s="23"/>
      <c r="I310" s="216"/>
      <c r="J310" s="24"/>
      <c r="K310" s="25"/>
      <c r="L310" s="31"/>
      <c r="M310" s="363" t="str">
        <f t="shared" si="21"/>
        <v/>
      </c>
      <c r="N310" s="329"/>
      <c r="O310" s="359" t="str">
        <f>IF(OR($B310="",$C310="",$D310="",$E310="",$F310=""),"",$G310/VLOOKUP($F310,Euro!$A:$C,3,FALSE))</f>
        <v/>
      </c>
      <c r="P310" s="360" t="b">
        <f t="shared" si="25"/>
        <v>0</v>
      </c>
      <c r="Q310" s="361">
        <f t="shared" si="26"/>
        <v>1</v>
      </c>
      <c r="R310" s="363" t="str">
        <f t="shared" si="28"/>
        <v/>
      </c>
      <c r="S310" s="363" t="str">
        <f t="shared" si="29"/>
        <v/>
      </c>
      <c r="T310" s="363" t="str">
        <f t="shared" si="30"/>
        <v/>
      </c>
    </row>
  </sheetData>
  <sheetProtection algorithmName="SHA-512" hashValue="WLG/9gt2XKshgzTkiZQNNJD01bqOO8zUyYamYmByvKfUwDFzZwMQEIvfRw7WRAS1ABxopBxL6gFGtIXDl2gKPQ==" saltValue="ZdQWFRQJJKLgssMxTse33Q==" spinCount="100000" sheet="1" objects="1" scenarios="1"/>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pageSetUpPr fitToPage="1"/>
  </sheetPr>
  <dimension ref="A1:D12"/>
  <sheetViews>
    <sheetView zoomScaleNormal="100" workbookViewId="0">
      <selection activeCell="C11" sqref="C11"/>
    </sheetView>
  </sheetViews>
  <sheetFormatPr defaultColWidth="9.109375" defaultRowHeight="15.6"/>
  <cols>
    <col min="1" max="1" width="5.6640625" style="60" customWidth="1"/>
    <col min="2" max="2" width="62.44140625" style="64" customWidth="1"/>
    <col min="3" max="3" width="8.6640625" style="64" customWidth="1"/>
    <col min="4" max="4" width="12.33203125" style="64" customWidth="1"/>
    <col min="5" max="19" width="9.109375" style="64" customWidth="1"/>
    <col min="20" max="16384" width="9.109375" style="64"/>
  </cols>
  <sheetData>
    <row r="1" spans="1:4" s="60" customFormat="1">
      <c r="A1" s="59" t="s">
        <v>483</v>
      </c>
      <c r="C1" s="61"/>
      <c r="D1" s="63"/>
    </row>
    <row r="2" spans="1:4" s="60" customFormat="1">
      <c r="A2" s="346" t="str">
        <f>IF(ISBLANK(facultate), IF(ISBLANK(departament),"","Departament " &amp; departament), "Facultatea " &amp; facultate)</f>
        <v>Facultatea Inginerie din Hunedoara</v>
      </c>
      <c r="C2" s="61"/>
      <c r="D2" s="63"/>
    </row>
    <row r="3" spans="1:4" s="60" customFormat="1">
      <c r="A3" s="346" t="str">
        <f>IF(ISBLANK(departament),"","Departamentul " &amp; departament)</f>
        <v>Departamentul Inginerie și Management din Hunedoara</v>
      </c>
      <c r="C3" s="61"/>
      <c r="D3" s="63"/>
    </row>
    <row r="4" spans="1:4">
      <c r="A4" s="540" t="s">
        <v>906</v>
      </c>
      <c r="B4" s="540"/>
      <c r="C4" s="540"/>
      <c r="D4" s="540"/>
    </row>
    <row r="5" spans="1:4" ht="42.75" customHeight="1">
      <c r="A5" s="546" t="s">
        <v>1061</v>
      </c>
      <c r="B5" s="540"/>
      <c r="C5" s="540"/>
      <c r="D5" s="540"/>
    </row>
    <row r="6" spans="1:4" ht="13.5" customHeight="1">
      <c r="D6" s="347" t="str">
        <f>CONCATENATE(functie," ",nume_candidat)</f>
        <v>Profesor Socalici Ana Virginia</v>
      </c>
    </row>
    <row r="7" spans="1:4" s="33" customFormat="1" ht="15.75" customHeight="1">
      <c r="A7" s="537" t="s">
        <v>338</v>
      </c>
      <c r="B7" s="594" t="str">
        <f>CONCATENATE("Tip Citare din ultimii ",durata_evaluare," ani")</f>
        <v>Tip Citare din ultimii 5 ani</v>
      </c>
      <c r="C7" s="538" t="s">
        <v>14</v>
      </c>
      <c r="D7" s="538" t="s">
        <v>544</v>
      </c>
    </row>
    <row r="8" spans="1:4" s="33" customFormat="1" ht="31.5" customHeight="1">
      <c r="A8" s="537"/>
      <c r="B8" s="594"/>
      <c r="C8" s="539"/>
      <c r="D8" s="539"/>
    </row>
    <row r="9" spans="1:4" s="33" customFormat="1">
      <c r="A9" s="88"/>
      <c r="B9" s="65"/>
      <c r="C9" s="162"/>
      <c r="D9" s="148">
        <f>SUMIF(D10:D12,"&gt;0")</f>
        <v>482</v>
      </c>
    </row>
    <row r="10" spans="1:4" s="79" customFormat="1">
      <c r="A10" s="37">
        <v>1</v>
      </c>
      <c r="B10" s="13" t="s">
        <v>714</v>
      </c>
      <c r="C10" s="381">
        <v>24</v>
      </c>
      <c r="D10" s="16">
        <f>C10 * (HLOOKUP(B10,ii3punctaje,2,FALSE))</f>
        <v>240</v>
      </c>
    </row>
    <row r="11" spans="1:4" s="33" customFormat="1">
      <c r="A11" s="37">
        <v>2</v>
      </c>
      <c r="B11" s="7" t="s">
        <v>715</v>
      </c>
      <c r="C11" s="381">
        <v>22</v>
      </c>
      <c r="D11" s="382">
        <f>C11 * (HLOOKUP(B11,ii3punctaje,2,FALSE))</f>
        <v>176</v>
      </c>
    </row>
    <row r="12" spans="1:4" s="33" customFormat="1">
      <c r="A12" s="37">
        <v>3</v>
      </c>
      <c r="B12" s="196" t="s">
        <v>716</v>
      </c>
      <c r="C12" s="381">
        <v>22</v>
      </c>
      <c r="D12" s="382">
        <f>C12 * (HLOOKUP(B12,ii3punctaje,2,FALSE))</f>
        <v>66</v>
      </c>
    </row>
  </sheetData>
  <sheetProtection algorithmName="SHA-512" hashValue="vphRiYMPk/+HWZ35JRlbC8S6DVPKxbSC6q7gIVSBtiy8pNr/iW9b1YaWuFo8L35HO3hj0sL8PmZDoZqdM/WXhw==" saltValue="vomM2w+GlKIcjS1HUKw6OA==" spinCount="100000" sheet="1" objects="1" scenarios="1"/>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H14"/>
  <sheetViews>
    <sheetView zoomScaleNormal="100" workbookViewId="0">
      <selection activeCell="C20" sqref="C20"/>
    </sheetView>
  </sheetViews>
  <sheetFormatPr defaultColWidth="9.109375" defaultRowHeight="14.4"/>
  <cols>
    <col min="1" max="1" width="5.6640625" style="49" customWidth="1"/>
    <col min="2" max="4" width="35.6640625" style="49" customWidth="1"/>
    <col min="5" max="5" width="10.6640625" style="49" customWidth="1"/>
    <col min="6" max="6" width="17.6640625" style="49" customWidth="1"/>
    <col min="7" max="16384" width="9.109375" style="49"/>
  </cols>
  <sheetData>
    <row r="1" spans="1:8" s="60" customFormat="1" ht="15.6">
      <c r="A1" s="59" t="s">
        <v>483</v>
      </c>
      <c r="E1" s="61"/>
      <c r="F1" s="63"/>
      <c r="G1" s="62"/>
      <c r="H1" s="289"/>
    </row>
    <row r="2" spans="1:8" s="60" customFormat="1" ht="15.6">
      <c r="A2" s="346" t="str">
        <f>IF(ISBLANK(facultate), IF(ISBLANK(departament),"","Departament " &amp; departament), "Facultatea " &amp; facultate)</f>
        <v>Facultatea Inginerie din Hunedoara</v>
      </c>
      <c r="E2" s="61"/>
      <c r="F2" s="63"/>
      <c r="G2" s="62"/>
      <c r="H2" s="289"/>
    </row>
    <row r="3" spans="1:8" s="60" customFormat="1" ht="15.6">
      <c r="A3" s="346" t="str">
        <f>IF(ISBLANK(departament),"","Departamentul " &amp; departament)</f>
        <v>Departamentul Inginerie și Management din Hunedoara</v>
      </c>
      <c r="E3" s="61"/>
      <c r="F3" s="63"/>
      <c r="G3" s="62"/>
      <c r="H3" s="289"/>
    </row>
    <row r="4" spans="1:8" s="64" customFormat="1" ht="15.6">
      <c r="B4" s="290"/>
      <c r="C4" s="290" t="s">
        <v>906</v>
      </c>
      <c r="D4" s="290"/>
      <c r="E4" s="290"/>
      <c r="F4" s="290"/>
      <c r="G4" s="226"/>
      <c r="H4" s="291"/>
    </row>
    <row r="5" spans="1:8" s="64" customFormat="1" ht="15.6">
      <c r="B5" s="290"/>
      <c r="C5" s="290" t="s">
        <v>930</v>
      </c>
      <c r="D5" s="290"/>
      <c r="E5" s="290"/>
      <c r="F5" s="290"/>
      <c r="G5" s="226"/>
      <c r="H5" s="71"/>
    </row>
    <row r="6" spans="1:8" s="64" customFormat="1" ht="13.5" customHeight="1">
      <c r="A6" s="60"/>
      <c r="D6" s="347" t="str">
        <f>CONCATENATE(functie," ",nume_candidat)</f>
        <v>Profesor Socalici Ana Virginia</v>
      </c>
      <c r="G6" s="70"/>
      <c r="H6" s="71"/>
    </row>
    <row r="7" spans="1:8" ht="15" customHeight="1">
      <c r="B7" s="548" t="s">
        <v>931</v>
      </c>
      <c r="C7" s="548" t="s">
        <v>932</v>
      </c>
      <c r="D7" s="538" t="s">
        <v>544</v>
      </c>
    </row>
    <row r="8" spans="1:8" ht="15" customHeight="1">
      <c r="B8" s="549"/>
      <c r="C8" s="549"/>
      <c r="D8" s="555"/>
    </row>
    <row r="9" spans="1:8" ht="15" customHeight="1">
      <c r="B9" s="549"/>
      <c r="C9" s="549"/>
      <c r="D9" s="555"/>
    </row>
    <row r="10" spans="1:8" ht="15.75" customHeight="1">
      <c r="B10" s="550"/>
      <c r="C10" s="550"/>
      <c r="D10" s="539"/>
    </row>
    <row r="11" spans="1:8" ht="15.6">
      <c r="B11" s="37" t="s">
        <v>718</v>
      </c>
      <c r="C11" s="37">
        <v>3</v>
      </c>
      <c r="D11" s="351">
        <f>C11*200</f>
        <v>600</v>
      </c>
    </row>
    <row r="12" spans="1:8" ht="15.6">
      <c r="B12" s="37" t="s">
        <v>719</v>
      </c>
      <c r="C12" s="37">
        <v>5</v>
      </c>
      <c r="D12" s="351">
        <f>C12*160</f>
        <v>800</v>
      </c>
    </row>
    <row r="13" spans="1:8" ht="15.6">
      <c r="B13" s="37" t="s">
        <v>720</v>
      </c>
      <c r="C13" s="37">
        <v>8</v>
      </c>
      <c r="D13" s="351">
        <f>C13*60</f>
        <v>480</v>
      </c>
    </row>
    <row r="14" spans="1:8" ht="15.6">
      <c r="B14" s="595" t="s">
        <v>933</v>
      </c>
      <c r="C14" s="596"/>
      <c r="D14" s="351">
        <f>SUM(D11:D13)</f>
        <v>1880</v>
      </c>
    </row>
  </sheetData>
  <sheetProtection algorithmName="SHA-512" hashValue="BMpO6PjzVEUCEa1EQj2nOVo+LmcEHZftekBwgadpp9Xn3qfw8kEBvxpnUEeQ4E4tNtPYhTNAg4WyzmklASM1EA==" saltValue="bcvAS9jI+O5QYmWqa8FuhQ==" spinCount="100000" sheet="1" objects="1" scenarios="1"/>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4.4"/>
  <cols>
    <col min="1" max="1" width="12.5546875" bestFit="1" customWidth="1"/>
    <col min="3" max="3" width="22.5546875" bestFit="1" customWidth="1"/>
  </cols>
  <sheetData>
    <row r="1" spans="1:17">
      <c r="A1" s="35" t="s">
        <v>463</v>
      </c>
      <c r="C1" s="35" t="s">
        <v>464</v>
      </c>
      <c r="E1" s="35" t="s">
        <v>469</v>
      </c>
      <c r="H1" s="35" t="s">
        <v>473</v>
      </c>
      <c r="K1" s="35" t="s">
        <v>474</v>
      </c>
      <c r="M1" s="35" t="s">
        <v>477</v>
      </c>
      <c r="O1" s="35" t="s">
        <v>479</v>
      </c>
      <c r="Q1" s="35"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oCVYceq8rHAiZOzoweJEpiC1NfEILCFi5gAxmq50+DQ7PkT1ka2szego6wBS1Wpztt5SriZ2oIL+ljFmXnU4Xw==" saltValue="/y4dpiuXqRNzUzCX9TP2JA==" spinCount="100000" sheet="1" objects="1" scenarios="1"/>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09375" defaultRowHeight="15.6"/>
  <cols>
    <col min="1" max="1" width="5.6640625" style="64" customWidth="1"/>
    <col min="2" max="2" width="44.44140625" style="316" customWidth="1"/>
    <col min="3" max="3" width="9.88671875" style="69" customWidth="1"/>
    <col min="4" max="4" width="20.109375" style="64" customWidth="1"/>
    <col min="5" max="5" width="46.109375" style="64" customWidth="1"/>
    <col min="6" max="6" width="13.6640625" style="64" customWidth="1"/>
    <col min="7" max="16384" width="9.109375" style="64"/>
  </cols>
  <sheetData>
    <row r="1" spans="1:6" s="60" customFormat="1">
      <c r="A1" s="59" t="s">
        <v>483</v>
      </c>
      <c r="B1" s="393"/>
      <c r="D1" s="61"/>
      <c r="E1" s="61"/>
      <c r="F1" s="63"/>
    </row>
    <row r="2" spans="1:6" s="60" customFormat="1">
      <c r="A2" s="597" t="s">
        <v>450</v>
      </c>
      <c r="B2" s="597"/>
      <c r="D2" s="61"/>
      <c r="E2" s="61"/>
      <c r="F2" s="63"/>
    </row>
    <row r="3" spans="1:6">
      <c r="A3" s="598" t="s">
        <v>906</v>
      </c>
      <c r="B3" s="598"/>
      <c r="C3" s="598"/>
      <c r="D3" s="598"/>
      <c r="E3" s="598"/>
      <c r="F3" s="598"/>
    </row>
    <row r="4" spans="1:6">
      <c r="A4" s="540" t="s">
        <v>934</v>
      </c>
      <c r="B4" s="540"/>
      <c r="C4" s="540"/>
      <c r="D4" s="540"/>
      <c r="E4" s="540"/>
      <c r="F4" s="540"/>
    </row>
    <row r="5" spans="1:6">
      <c r="C5" s="64"/>
    </row>
    <row r="6" spans="1:6" s="60" customFormat="1" ht="13.5" customHeight="1">
      <c r="A6" s="64"/>
      <c r="B6" s="316"/>
      <c r="C6" s="82"/>
      <c r="D6" s="64"/>
      <c r="E6" s="64"/>
      <c r="F6" s="347" t="str">
        <f>CONCATENATE(functie," ",nume_candidat)</f>
        <v>Profesor Socalici Ana Virginia</v>
      </c>
    </row>
    <row r="7" spans="1:6" ht="15" customHeight="1">
      <c r="A7" s="537" t="s">
        <v>338</v>
      </c>
      <c r="B7" s="537" t="s">
        <v>1032</v>
      </c>
      <c r="C7" s="537" t="s">
        <v>2</v>
      </c>
      <c r="D7" s="537" t="s">
        <v>460</v>
      </c>
      <c r="E7" s="537" t="s">
        <v>814</v>
      </c>
      <c r="F7" s="538" t="s">
        <v>544</v>
      </c>
    </row>
    <row r="8" spans="1:6">
      <c r="A8" s="537"/>
      <c r="B8" s="537"/>
      <c r="C8" s="537"/>
      <c r="D8" s="537"/>
      <c r="E8" s="537"/>
      <c r="F8" s="539"/>
    </row>
    <row r="9" spans="1:6">
      <c r="A9" s="88"/>
      <c r="B9" s="65"/>
      <c r="C9" s="162"/>
      <c r="D9" s="74"/>
      <c r="E9" s="74"/>
      <c r="F9" s="148">
        <f>SUMIF(F10:F1010,"&gt;0")</f>
        <v>0</v>
      </c>
    </row>
    <row r="10" spans="1:6">
      <c r="A10" s="5">
        <v>1</v>
      </c>
      <c r="B10" s="6"/>
      <c r="C10" s="390"/>
      <c r="D10" s="6"/>
      <c r="E10" s="6"/>
      <c r="F10" s="16" t="str">
        <f t="shared" ref="F10:F73" si="0">IF(OR($B10="",$C10="",$C10&lt;an_initial,$C10&gt;an_final,),"",
 (INDEX(ii511punctaje, MATCH(D10,ii511anvergură,0), MATCH(E10,ii511rol,0) ))
)</f>
        <v/>
      </c>
    </row>
    <row r="11" spans="1:6" s="80" customFormat="1">
      <c r="A11" s="5">
        <v>2</v>
      </c>
      <c r="B11" s="6"/>
      <c r="C11" s="390"/>
      <c r="D11" s="6"/>
      <c r="E11" s="6"/>
      <c r="F11" s="16" t="str">
        <f t="shared" si="0"/>
        <v/>
      </c>
    </row>
    <row r="12" spans="1:6">
      <c r="A12" s="5">
        <v>3</v>
      </c>
      <c r="B12" s="6"/>
      <c r="C12" s="390"/>
      <c r="D12" s="6"/>
      <c r="E12" s="6"/>
      <c r="F12" s="16" t="str">
        <f t="shared" si="0"/>
        <v/>
      </c>
    </row>
    <row r="13" spans="1:6">
      <c r="A13" s="5">
        <v>4</v>
      </c>
      <c r="B13" s="380"/>
      <c r="C13" s="391"/>
      <c r="D13" s="7"/>
      <c r="E13" s="7"/>
      <c r="F13" s="16" t="str">
        <f t="shared" si="0"/>
        <v/>
      </c>
    </row>
    <row r="14" spans="1:6">
      <c r="A14" s="5">
        <v>5</v>
      </c>
      <c r="B14" s="380"/>
      <c r="C14" s="391"/>
      <c r="D14" s="5"/>
      <c r="E14" s="203"/>
      <c r="F14" s="16" t="str">
        <f t="shared" si="0"/>
        <v/>
      </c>
    </row>
    <row r="15" spans="1:6">
      <c r="A15" s="5">
        <v>6</v>
      </c>
      <c r="B15" s="380"/>
      <c r="C15" s="391"/>
      <c r="D15" s="5"/>
      <c r="E15" s="203"/>
      <c r="F15" s="16" t="str">
        <f t="shared" si="0"/>
        <v/>
      </c>
    </row>
    <row r="16" spans="1:6">
      <c r="A16" s="5">
        <v>7</v>
      </c>
      <c r="B16" s="6"/>
      <c r="C16" s="390"/>
      <c r="D16" s="5"/>
      <c r="E16" s="203"/>
      <c r="F16" s="16" t="str">
        <f t="shared" si="0"/>
        <v/>
      </c>
    </row>
    <row r="17" spans="1:6">
      <c r="A17" s="5">
        <v>8</v>
      </c>
      <c r="B17" s="380"/>
      <c r="C17" s="391"/>
      <c r="D17" s="5"/>
      <c r="E17" s="203"/>
      <c r="F17" s="16" t="str">
        <f t="shared" si="0"/>
        <v/>
      </c>
    </row>
    <row r="18" spans="1:6">
      <c r="A18" s="5">
        <v>9</v>
      </c>
      <c r="B18" s="380"/>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(INDEX(ii511punctaje, MATCH(D74,ii511anvergură,0), MATCH(E74,ii511rol,0)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(INDEX(ii511punctaje, MATCH(D138,ii511anvergură,0), MATCH(E138,ii511rol,0)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(INDEX(ii511punctaje, MATCH(D202,ii511anvergură,0), MATCH(E202,ii511rol,0)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i2d/nMOt5m0pf1x852AgvsPECznSzoBZiU2hqQFMbYNxxZsGMuZYNr++EKYcFqhXULiStgv7GDo/aw/CsQID4g==" saltValue="PZly3tRSAIHGq6JjbxHuNQ==" spinCount="100000" sheet="1" objects="1" scenarios="1"/>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2"/>
    </sheetView>
  </sheetViews>
  <sheetFormatPr defaultColWidth="9.109375" defaultRowHeight="15.6"/>
  <cols>
    <col min="1" max="1" width="5.6640625" style="64" customWidth="1"/>
    <col min="2" max="2" width="44.44140625" style="64" customWidth="1"/>
    <col min="3" max="3" width="9.88671875" style="389" customWidth="1"/>
    <col min="4" max="4" width="20.109375" style="64" customWidth="1"/>
    <col min="5" max="5" width="46.109375" style="64" customWidth="1"/>
    <col min="6" max="6" width="13.6640625" style="64" customWidth="1"/>
    <col min="7" max="16384" width="9.109375" style="64"/>
  </cols>
  <sheetData>
    <row r="1" spans="1:6" s="60" customFormat="1">
      <c r="A1" s="59" t="s">
        <v>483</v>
      </c>
      <c r="C1" s="62"/>
      <c r="D1" s="61"/>
      <c r="E1" s="61"/>
      <c r="F1" s="63"/>
    </row>
    <row r="2" spans="1:6" s="60" customFormat="1">
      <c r="A2" s="597" t="s">
        <v>450</v>
      </c>
      <c r="B2" s="597"/>
      <c r="C2" s="62"/>
      <c r="D2" s="61"/>
      <c r="E2" s="61"/>
      <c r="F2" s="63"/>
    </row>
    <row r="3" spans="1:6">
      <c r="A3" s="598" t="s">
        <v>906</v>
      </c>
      <c r="B3" s="598"/>
      <c r="C3" s="598"/>
      <c r="D3" s="598"/>
      <c r="E3" s="598"/>
      <c r="F3" s="598"/>
    </row>
    <row r="4" spans="1:6" ht="68.25" customHeight="1">
      <c r="A4" s="546" t="s">
        <v>939</v>
      </c>
      <c r="B4" s="546"/>
      <c r="C4" s="546"/>
      <c r="D4" s="546"/>
      <c r="E4" s="546"/>
      <c r="F4" s="546"/>
    </row>
    <row r="6" spans="1:6" s="60" customFormat="1" ht="13.5" customHeight="1">
      <c r="A6" s="64"/>
      <c r="B6" s="64"/>
      <c r="C6" s="392"/>
      <c r="D6" s="64"/>
      <c r="E6" s="64"/>
      <c r="F6" s="347" t="str">
        <f>CONCATENATE(functie," ",nume_candidat)</f>
        <v>Profesor Socalici Ana Virginia</v>
      </c>
    </row>
    <row r="7" spans="1:6" ht="15" customHeight="1">
      <c r="A7" s="537" t="s">
        <v>338</v>
      </c>
      <c r="B7" s="537" t="s">
        <v>1032</v>
      </c>
      <c r="C7" s="537" t="s">
        <v>2</v>
      </c>
      <c r="D7" s="537" t="s">
        <v>460</v>
      </c>
      <c r="E7" s="537" t="s">
        <v>814</v>
      </c>
      <c r="F7" s="538" t="s">
        <v>544</v>
      </c>
    </row>
    <row r="8" spans="1:6">
      <c r="A8" s="537"/>
      <c r="B8" s="537"/>
      <c r="C8" s="537"/>
      <c r="D8" s="537"/>
      <c r="E8" s="537"/>
      <c r="F8" s="539"/>
    </row>
    <row r="9" spans="1:6">
      <c r="A9" s="88"/>
      <c r="B9" s="65"/>
      <c r="C9" s="162"/>
      <c r="D9" s="74"/>
      <c r="E9" s="74"/>
      <c r="F9" s="148">
        <f>SUMIF(F10:F1010,"&gt;0")</f>
        <v>0</v>
      </c>
    </row>
    <row r="10" spans="1:6">
      <c r="A10" s="5">
        <v>1</v>
      </c>
      <c r="B10" s="6"/>
      <c r="C10" s="390"/>
      <c r="D10" s="6"/>
      <c r="E10" s="6"/>
      <c r="F10" s="16" t="str">
        <f t="shared" ref="F10:F73" si="0">IF(OR($B10="",$C10="",$C10&lt;an_initial,$C10&gt;an_final,),"",
 (INDEX(ii512punctaje, MATCH(D10,ii512anvergură,0), MATCH(E10,ii512rol,0) ))
)</f>
        <v/>
      </c>
    </row>
    <row r="11" spans="1:6" s="80" customFormat="1">
      <c r="A11" s="5">
        <v>2</v>
      </c>
      <c r="B11" s="6"/>
      <c r="C11" s="390"/>
      <c r="D11" s="6"/>
      <c r="E11" s="6"/>
      <c r="F11" s="16" t="str">
        <f t="shared" si="0"/>
        <v/>
      </c>
    </row>
    <row r="12" spans="1:6">
      <c r="A12" s="5">
        <v>3</v>
      </c>
      <c r="B12" s="6"/>
      <c r="C12" s="390"/>
      <c r="D12" s="6"/>
      <c r="E12" s="6"/>
      <c r="F12" s="16" t="str">
        <f t="shared" si="0"/>
        <v/>
      </c>
    </row>
    <row r="13" spans="1:6">
      <c r="A13" s="5">
        <v>4</v>
      </c>
      <c r="B13" s="7"/>
      <c r="C13" s="391"/>
      <c r="D13" s="7"/>
      <c r="E13" s="7"/>
      <c r="F13" s="16" t="str">
        <f t="shared" si="0"/>
        <v/>
      </c>
    </row>
    <row r="14" spans="1:6">
      <c r="A14" s="5">
        <v>5</v>
      </c>
      <c r="B14" s="7"/>
      <c r="C14" s="391"/>
      <c r="D14" s="5"/>
      <c r="E14" s="203"/>
      <c r="F14" s="16" t="str">
        <f t="shared" si="0"/>
        <v/>
      </c>
    </row>
    <row r="15" spans="1:6">
      <c r="A15" s="5">
        <v>6</v>
      </c>
      <c r="B15" s="7"/>
      <c r="C15" s="391"/>
      <c r="D15" s="5"/>
      <c r="E15" s="203"/>
      <c r="F15" s="16" t="str">
        <f t="shared" si="0"/>
        <v/>
      </c>
    </row>
    <row r="16" spans="1:6">
      <c r="A16" s="5">
        <v>7</v>
      </c>
      <c r="B16" s="6"/>
      <c r="C16" s="390"/>
      <c r="D16" s="5"/>
      <c r="E16" s="203"/>
      <c r="F16" s="16" t="str">
        <f t="shared" si="0"/>
        <v/>
      </c>
    </row>
    <row r="17" spans="1:6">
      <c r="A17" s="5">
        <v>8</v>
      </c>
      <c r="B17" s="7"/>
      <c r="C17" s="391"/>
      <c r="D17" s="5"/>
      <c r="E17" s="203"/>
      <c r="F17" s="16" t="str">
        <f t="shared" si="0"/>
        <v/>
      </c>
    </row>
    <row r="18" spans="1:6">
      <c r="A18" s="5">
        <v>9</v>
      </c>
      <c r="B18" s="7"/>
      <c r="C18" s="391"/>
      <c r="D18" s="5"/>
      <c r="E18" s="203"/>
      <c r="F18" s="16" t="str">
        <f t="shared" si="0"/>
        <v/>
      </c>
    </row>
    <row r="19" spans="1:6">
      <c r="A19" s="5">
        <v>10</v>
      </c>
      <c r="B19" s="6"/>
      <c r="C19" s="391"/>
      <c r="D19" s="5"/>
      <c r="E19" s="203"/>
      <c r="F19" s="16" t="str">
        <f t="shared" si="0"/>
        <v/>
      </c>
    </row>
    <row r="20" spans="1:6">
      <c r="A20" s="5">
        <v>11</v>
      </c>
      <c r="B20" s="6"/>
      <c r="C20" s="391"/>
      <c r="D20" s="5"/>
      <c r="E20" s="203"/>
      <c r="F20" s="16" t="str">
        <f t="shared" si="0"/>
        <v/>
      </c>
    </row>
    <row r="21" spans="1:6">
      <c r="A21" s="5">
        <v>12</v>
      </c>
      <c r="B21" s="6"/>
      <c r="C21" s="390"/>
      <c r="D21" s="5"/>
      <c r="E21" s="203"/>
      <c r="F21" s="16" t="str">
        <f t="shared" si="0"/>
        <v/>
      </c>
    </row>
    <row r="22" spans="1:6">
      <c r="A22" s="5">
        <v>13</v>
      </c>
      <c r="B22" s="6"/>
      <c r="C22" s="390"/>
      <c r="D22" s="5"/>
      <c r="E22" s="203"/>
      <c r="F22" s="16" t="str">
        <f t="shared" si="0"/>
        <v/>
      </c>
    </row>
    <row r="23" spans="1:6">
      <c r="A23" s="5">
        <v>14</v>
      </c>
      <c r="B23" s="6"/>
      <c r="C23" s="390"/>
      <c r="D23" s="5"/>
      <c r="E23" s="203"/>
      <c r="F23" s="16" t="str">
        <f t="shared" si="0"/>
        <v/>
      </c>
    </row>
    <row r="24" spans="1:6">
      <c r="A24" s="5">
        <v>15</v>
      </c>
      <c r="B24" s="6"/>
      <c r="C24" s="390"/>
      <c r="D24" s="5"/>
      <c r="E24" s="203"/>
      <c r="F24" s="16" t="str">
        <f t="shared" si="0"/>
        <v/>
      </c>
    </row>
    <row r="25" spans="1:6">
      <c r="A25" s="5">
        <v>16</v>
      </c>
      <c r="B25" s="6"/>
      <c r="C25" s="390"/>
      <c r="D25" s="5"/>
      <c r="E25" s="203"/>
      <c r="F25" s="16" t="str">
        <f t="shared" si="0"/>
        <v/>
      </c>
    </row>
    <row r="26" spans="1:6">
      <c r="A26" s="5">
        <v>17</v>
      </c>
      <c r="B26" s="6"/>
      <c r="C26" s="390"/>
      <c r="D26" s="5"/>
      <c r="E26" s="203"/>
      <c r="F26" s="16" t="str">
        <f t="shared" si="0"/>
        <v/>
      </c>
    </row>
    <row r="27" spans="1:6">
      <c r="A27" s="5">
        <v>18</v>
      </c>
      <c r="B27" s="6"/>
      <c r="C27" s="390"/>
      <c r="D27" s="5"/>
      <c r="E27" s="203"/>
      <c r="F27" s="16" t="str">
        <f t="shared" si="0"/>
        <v/>
      </c>
    </row>
    <row r="28" spans="1:6">
      <c r="A28" s="5">
        <v>19</v>
      </c>
      <c r="B28" s="6"/>
      <c r="C28" s="390"/>
      <c r="D28" s="5"/>
      <c r="E28" s="203"/>
      <c r="F28" s="16" t="str">
        <f t="shared" si="0"/>
        <v/>
      </c>
    </row>
    <row r="29" spans="1:6">
      <c r="A29" s="5">
        <v>20</v>
      </c>
      <c r="B29" s="6"/>
      <c r="C29" s="390"/>
      <c r="D29" s="5"/>
      <c r="E29" s="203"/>
      <c r="F29" s="16" t="str">
        <f t="shared" si="0"/>
        <v/>
      </c>
    </row>
    <row r="30" spans="1:6">
      <c r="A30" s="5">
        <v>21</v>
      </c>
      <c r="B30" s="6"/>
      <c r="C30" s="390"/>
      <c r="D30" s="5"/>
      <c r="E30" s="203"/>
      <c r="F30" s="16" t="str">
        <f t="shared" si="0"/>
        <v/>
      </c>
    </row>
    <row r="31" spans="1:6">
      <c r="A31" s="5">
        <v>22</v>
      </c>
      <c r="B31" s="6"/>
      <c r="C31" s="390"/>
      <c r="D31" s="5"/>
      <c r="E31" s="203"/>
      <c r="F31" s="16" t="str">
        <f t="shared" si="0"/>
        <v/>
      </c>
    </row>
    <row r="32" spans="1:6">
      <c r="A32" s="5">
        <v>23</v>
      </c>
      <c r="B32" s="6"/>
      <c r="C32" s="390"/>
      <c r="D32" s="5"/>
      <c r="E32" s="203"/>
      <c r="F32" s="16" t="str">
        <f t="shared" si="0"/>
        <v/>
      </c>
    </row>
    <row r="33" spans="1:6">
      <c r="A33" s="5">
        <v>24</v>
      </c>
      <c r="B33" s="6"/>
      <c r="C33" s="390"/>
      <c r="D33" s="5"/>
      <c r="E33" s="203"/>
      <c r="F33" s="16" t="str">
        <f t="shared" si="0"/>
        <v/>
      </c>
    </row>
    <row r="34" spans="1:6">
      <c r="A34" s="5">
        <v>25</v>
      </c>
      <c r="B34" s="6"/>
      <c r="C34" s="390"/>
      <c r="D34" s="5"/>
      <c r="E34" s="203"/>
      <c r="F34" s="16" t="str">
        <f t="shared" si="0"/>
        <v/>
      </c>
    </row>
    <row r="35" spans="1:6">
      <c r="A35" s="5">
        <v>26</v>
      </c>
      <c r="B35" s="6"/>
      <c r="C35" s="390"/>
      <c r="D35" s="5"/>
      <c r="E35" s="203"/>
      <c r="F35" s="16" t="str">
        <f t="shared" si="0"/>
        <v/>
      </c>
    </row>
    <row r="36" spans="1:6">
      <c r="A36" s="5">
        <v>27</v>
      </c>
      <c r="B36" s="6"/>
      <c r="C36" s="390"/>
      <c r="D36" s="5"/>
      <c r="E36" s="203"/>
      <c r="F36" s="16" t="str">
        <f t="shared" si="0"/>
        <v/>
      </c>
    </row>
    <row r="37" spans="1:6">
      <c r="A37" s="5">
        <v>28</v>
      </c>
      <c r="B37" s="6"/>
      <c r="C37" s="390"/>
      <c r="D37" s="5"/>
      <c r="E37" s="203"/>
      <c r="F37" s="16" t="str">
        <f t="shared" si="0"/>
        <v/>
      </c>
    </row>
    <row r="38" spans="1:6">
      <c r="A38" s="5">
        <v>29</v>
      </c>
      <c r="B38" s="6"/>
      <c r="C38" s="390"/>
      <c r="D38" s="5"/>
      <c r="E38" s="203"/>
      <c r="F38" s="16" t="str">
        <f t="shared" si="0"/>
        <v/>
      </c>
    </row>
    <row r="39" spans="1:6">
      <c r="A39" s="5">
        <v>30</v>
      </c>
      <c r="B39" s="6"/>
      <c r="C39" s="390"/>
      <c r="D39" s="5"/>
      <c r="E39" s="203"/>
      <c r="F39" s="16" t="str">
        <f t="shared" si="0"/>
        <v/>
      </c>
    </row>
    <row r="40" spans="1:6">
      <c r="A40" s="5">
        <v>31</v>
      </c>
      <c r="B40" s="6"/>
      <c r="C40" s="390"/>
      <c r="D40" s="5"/>
      <c r="E40" s="203"/>
      <c r="F40" s="16" t="str">
        <f t="shared" si="0"/>
        <v/>
      </c>
    </row>
    <row r="41" spans="1:6">
      <c r="A41" s="5">
        <v>32</v>
      </c>
      <c r="B41" s="6"/>
      <c r="C41" s="390"/>
      <c r="D41" s="5"/>
      <c r="E41" s="203"/>
      <c r="F41" s="16" t="str">
        <f t="shared" si="0"/>
        <v/>
      </c>
    </row>
    <row r="42" spans="1:6">
      <c r="A42" s="5">
        <v>33</v>
      </c>
      <c r="B42" s="6"/>
      <c r="C42" s="390"/>
      <c r="D42" s="5"/>
      <c r="E42" s="203"/>
      <c r="F42" s="16" t="str">
        <f t="shared" si="0"/>
        <v/>
      </c>
    </row>
    <row r="43" spans="1:6">
      <c r="A43" s="5">
        <v>34</v>
      </c>
      <c r="B43" s="6"/>
      <c r="C43" s="390"/>
      <c r="D43" s="5"/>
      <c r="E43" s="203"/>
      <c r="F43" s="16" t="str">
        <f t="shared" si="0"/>
        <v/>
      </c>
    </row>
    <row r="44" spans="1:6">
      <c r="A44" s="5">
        <v>35</v>
      </c>
      <c r="B44" s="6"/>
      <c r="C44" s="390"/>
      <c r="D44" s="5"/>
      <c r="E44" s="203"/>
      <c r="F44" s="16" t="str">
        <f t="shared" si="0"/>
        <v/>
      </c>
    </row>
    <row r="45" spans="1:6">
      <c r="A45" s="5">
        <v>36</v>
      </c>
      <c r="B45" s="6"/>
      <c r="C45" s="390"/>
      <c r="D45" s="5"/>
      <c r="E45" s="203"/>
      <c r="F45" s="16" t="str">
        <f t="shared" si="0"/>
        <v/>
      </c>
    </row>
    <row r="46" spans="1:6">
      <c r="A46" s="5">
        <v>37</v>
      </c>
      <c r="B46" s="6"/>
      <c r="C46" s="390"/>
      <c r="D46" s="5"/>
      <c r="E46" s="203"/>
      <c r="F46" s="16" t="str">
        <f t="shared" si="0"/>
        <v/>
      </c>
    </row>
    <row r="47" spans="1:6">
      <c r="A47" s="5">
        <v>38</v>
      </c>
      <c r="B47" s="6"/>
      <c r="C47" s="390"/>
      <c r="D47" s="5"/>
      <c r="E47" s="203"/>
      <c r="F47" s="16" t="str">
        <f t="shared" si="0"/>
        <v/>
      </c>
    </row>
    <row r="48" spans="1:6">
      <c r="A48" s="5">
        <v>39</v>
      </c>
      <c r="B48" s="6"/>
      <c r="C48" s="390"/>
      <c r="D48" s="5"/>
      <c r="E48" s="203"/>
      <c r="F48" s="16" t="str">
        <f t="shared" si="0"/>
        <v/>
      </c>
    </row>
    <row r="49" spans="1:6">
      <c r="A49" s="5">
        <v>40</v>
      </c>
      <c r="B49" s="6"/>
      <c r="C49" s="390"/>
      <c r="D49" s="5"/>
      <c r="E49" s="203"/>
      <c r="F49" s="16" t="str">
        <f t="shared" si="0"/>
        <v/>
      </c>
    </row>
    <row r="50" spans="1:6">
      <c r="A50" s="5">
        <v>41</v>
      </c>
      <c r="B50" s="6"/>
      <c r="C50" s="390"/>
      <c r="D50" s="5"/>
      <c r="E50" s="203"/>
      <c r="F50" s="16" t="str">
        <f t="shared" si="0"/>
        <v/>
      </c>
    </row>
    <row r="51" spans="1:6">
      <c r="A51" s="5">
        <v>42</v>
      </c>
      <c r="B51" s="6"/>
      <c r="C51" s="390"/>
      <c r="D51" s="5"/>
      <c r="E51" s="203"/>
      <c r="F51" s="16" t="str">
        <f t="shared" si="0"/>
        <v/>
      </c>
    </row>
    <row r="52" spans="1:6">
      <c r="A52" s="5">
        <v>43</v>
      </c>
      <c r="B52" s="6"/>
      <c r="C52" s="390"/>
      <c r="D52" s="5"/>
      <c r="E52" s="203"/>
      <c r="F52" s="16" t="str">
        <f t="shared" si="0"/>
        <v/>
      </c>
    </row>
    <row r="53" spans="1:6">
      <c r="A53" s="5">
        <v>44</v>
      </c>
      <c r="B53" s="6"/>
      <c r="C53" s="390"/>
      <c r="D53" s="5"/>
      <c r="E53" s="203"/>
      <c r="F53" s="16" t="str">
        <f t="shared" si="0"/>
        <v/>
      </c>
    </row>
    <row r="54" spans="1:6">
      <c r="A54" s="5">
        <v>45</v>
      </c>
      <c r="B54" s="6"/>
      <c r="C54" s="390"/>
      <c r="D54" s="5"/>
      <c r="E54" s="203"/>
      <c r="F54" s="16" t="str">
        <f t="shared" si="0"/>
        <v/>
      </c>
    </row>
    <row r="55" spans="1:6">
      <c r="A55" s="5">
        <v>46</v>
      </c>
      <c r="B55" s="6"/>
      <c r="C55" s="390"/>
      <c r="D55" s="5"/>
      <c r="E55" s="203"/>
      <c r="F55" s="16" t="str">
        <f t="shared" si="0"/>
        <v/>
      </c>
    </row>
    <row r="56" spans="1:6">
      <c r="A56" s="5">
        <v>47</v>
      </c>
      <c r="B56" s="6"/>
      <c r="C56" s="390"/>
      <c r="D56" s="5"/>
      <c r="E56" s="203"/>
      <c r="F56" s="16" t="str">
        <f t="shared" si="0"/>
        <v/>
      </c>
    </row>
    <row r="57" spans="1:6">
      <c r="A57" s="5">
        <v>48</v>
      </c>
      <c r="B57" s="6"/>
      <c r="C57" s="390"/>
      <c r="D57" s="5"/>
      <c r="E57" s="203"/>
      <c r="F57" s="16" t="str">
        <f t="shared" si="0"/>
        <v/>
      </c>
    </row>
    <row r="58" spans="1:6">
      <c r="A58" s="5">
        <v>49</v>
      </c>
      <c r="B58" s="6"/>
      <c r="C58" s="390"/>
      <c r="D58" s="5"/>
      <c r="E58" s="203"/>
      <c r="F58" s="16" t="str">
        <f t="shared" si="0"/>
        <v/>
      </c>
    </row>
    <row r="59" spans="1:6">
      <c r="A59" s="5">
        <v>50</v>
      </c>
      <c r="B59" s="6"/>
      <c r="C59" s="390"/>
      <c r="D59" s="5"/>
      <c r="E59" s="203"/>
      <c r="F59" s="16" t="str">
        <f t="shared" si="0"/>
        <v/>
      </c>
    </row>
    <row r="60" spans="1:6">
      <c r="A60" s="5">
        <v>51</v>
      </c>
      <c r="B60" s="6"/>
      <c r="C60" s="390"/>
      <c r="D60" s="5"/>
      <c r="E60" s="203"/>
      <c r="F60" s="16" t="str">
        <f t="shared" si="0"/>
        <v/>
      </c>
    </row>
    <row r="61" spans="1:6">
      <c r="A61" s="5">
        <v>52</v>
      </c>
      <c r="B61" s="6"/>
      <c r="C61" s="390"/>
      <c r="D61" s="5"/>
      <c r="E61" s="203"/>
      <c r="F61" s="16" t="str">
        <f t="shared" si="0"/>
        <v/>
      </c>
    </row>
    <row r="62" spans="1:6">
      <c r="A62" s="5">
        <v>53</v>
      </c>
      <c r="B62" s="6"/>
      <c r="C62" s="390"/>
      <c r="D62" s="5"/>
      <c r="E62" s="203"/>
      <c r="F62" s="16" t="str">
        <f t="shared" si="0"/>
        <v/>
      </c>
    </row>
    <row r="63" spans="1:6">
      <c r="A63" s="5">
        <v>54</v>
      </c>
      <c r="B63" s="6"/>
      <c r="C63" s="390"/>
      <c r="D63" s="5"/>
      <c r="E63" s="203"/>
      <c r="F63" s="16" t="str">
        <f t="shared" si="0"/>
        <v/>
      </c>
    </row>
    <row r="64" spans="1:6">
      <c r="A64" s="5">
        <v>55</v>
      </c>
      <c r="B64" s="6"/>
      <c r="C64" s="390"/>
      <c r="D64" s="5"/>
      <c r="E64" s="203"/>
      <c r="F64" s="16" t="str">
        <f t="shared" si="0"/>
        <v/>
      </c>
    </row>
    <row r="65" spans="1:6">
      <c r="A65" s="5">
        <v>56</v>
      </c>
      <c r="B65" s="6"/>
      <c r="C65" s="390"/>
      <c r="D65" s="5"/>
      <c r="E65" s="203"/>
      <c r="F65" s="16" t="str">
        <f t="shared" si="0"/>
        <v/>
      </c>
    </row>
    <row r="66" spans="1:6">
      <c r="A66" s="5">
        <v>57</v>
      </c>
      <c r="B66" s="6"/>
      <c r="C66" s="390"/>
      <c r="D66" s="5"/>
      <c r="E66" s="203"/>
      <c r="F66" s="16" t="str">
        <f t="shared" si="0"/>
        <v/>
      </c>
    </row>
    <row r="67" spans="1:6">
      <c r="A67" s="5">
        <v>58</v>
      </c>
      <c r="B67" s="6"/>
      <c r="C67" s="390"/>
      <c r="D67" s="5"/>
      <c r="E67" s="203"/>
      <c r="F67" s="16" t="str">
        <f t="shared" si="0"/>
        <v/>
      </c>
    </row>
    <row r="68" spans="1:6">
      <c r="A68" s="5">
        <v>59</v>
      </c>
      <c r="B68" s="6"/>
      <c r="C68" s="390"/>
      <c r="D68" s="5"/>
      <c r="E68" s="203"/>
      <c r="F68" s="16" t="str">
        <f t="shared" si="0"/>
        <v/>
      </c>
    </row>
    <row r="69" spans="1:6">
      <c r="A69" s="5">
        <v>60</v>
      </c>
      <c r="B69" s="6"/>
      <c r="C69" s="390"/>
      <c r="D69" s="5"/>
      <c r="E69" s="203"/>
      <c r="F69" s="16" t="str">
        <f t="shared" si="0"/>
        <v/>
      </c>
    </row>
    <row r="70" spans="1:6">
      <c r="A70" s="5">
        <v>61</v>
      </c>
      <c r="B70" s="6"/>
      <c r="C70" s="390"/>
      <c r="D70" s="5"/>
      <c r="E70" s="203"/>
      <c r="F70" s="16" t="str">
        <f t="shared" si="0"/>
        <v/>
      </c>
    </row>
    <row r="71" spans="1:6">
      <c r="A71" s="5">
        <v>62</v>
      </c>
      <c r="B71" s="6"/>
      <c r="C71" s="390"/>
      <c r="D71" s="5"/>
      <c r="E71" s="203"/>
      <c r="F71" s="16" t="str">
        <f t="shared" si="0"/>
        <v/>
      </c>
    </row>
    <row r="72" spans="1:6">
      <c r="A72" s="5">
        <v>63</v>
      </c>
      <c r="B72" s="6"/>
      <c r="C72" s="390"/>
      <c r="D72" s="5"/>
      <c r="E72" s="203"/>
      <c r="F72" s="16" t="str">
        <f t="shared" si="0"/>
        <v/>
      </c>
    </row>
    <row r="73" spans="1:6">
      <c r="A73" s="5">
        <v>64</v>
      </c>
      <c r="B73" s="6"/>
      <c r="C73" s="390"/>
      <c r="D73" s="5"/>
      <c r="E73" s="203"/>
      <c r="F73" s="16" t="str">
        <f t="shared" si="0"/>
        <v/>
      </c>
    </row>
    <row r="74" spans="1:6">
      <c r="A74" s="5">
        <v>65</v>
      </c>
      <c r="B74" s="6"/>
      <c r="C74" s="390"/>
      <c r="D74" s="5"/>
      <c r="E74" s="203"/>
      <c r="F74" s="16" t="str">
        <f t="shared" ref="F74:F137" si="1">IF(OR($B74="",$C74="",$C74&lt;an_initial,$C74&gt;an_final,),"",
 (INDEX(ii512punctaje, MATCH(D74,ii512anvergură,0), MATCH(E74,ii512rol,0) ))
)</f>
        <v/>
      </c>
    </row>
    <row r="75" spans="1:6">
      <c r="A75" s="5">
        <v>66</v>
      </c>
      <c r="B75" s="6"/>
      <c r="C75" s="390"/>
      <c r="D75" s="5"/>
      <c r="E75" s="203"/>
      <c r="F75" s="16" t="str">
        <f t="shared" si="1"/>
        <v/>
      </c>
    </row>
    <row r="76" spans="1:6">
      <c r="A76" s="5">
        <v>67</v>
      </c>
      <c r="B76" s="6"/>
      <c r="C76" s="390"/>
      <c r="D76" s="5"/>
      <c r="E76" s="203"/>
      <c r="F76" s="16" t="str">
        <f t="shared" si="1"/>
        <v/>
      </c>
    </row>
    <row r="77" spans="1:6">
      <c r="A77" s="5">
        <v>68</v>
      </c>
      <c r="B77" s="6"/>
      <c r="C77" s="390"/>
      <c r="D77" s="5"/>
      <c r="E77" s="203"/>
      <c r="F77" s="16" t="str">
        <f t="shared" si="1"/>
        <v/>
      </c>
    </row>
    <row r="78" spans="1:6">
      <c r="A78" s="5">
        <v>69</v>
      </c>
      <c r="B78" s="6"/>
      <c r="C78" s="390"/>
      <c r="D78" s="5"/>
      <c r="E78" s="203"/>
      <c r="F78" s="16" t="str">
        <f t="shared" si="1"/>
        <v/>
      </c>
    </row>
    <row r="79" spans="1:6">
      <c r="A79" s="5">
        <v>70</v>
      </c>
      <c r="B79" s="6"/>
      <c r="C79" s="390"/>
      <c r="D79" s="5"/>
      <c r="E79" s="203"/>
      <c r="F79" s="16" t="str">
        <f t="shared" si="1"/>
        <v/>
      </c>
    </row>
    <row r="80" spans="1:6">
      <c r="A80" s="5">
        <v>71</v>
      </c>
      <c r="B80" s="6"/>
      <c r="C80" s="390"/>
      <c r="D80" s="5"/>
      <c r="E80" s="203"/>
      <c r="F80" s="16" t="str">
        <f t="shared" si="1"/>
        <v/>
      </c>
    </row>
    <row r="81" spans="1:6">
      <c r="A81" s="5">
        <v>72</v>
      </c>
      <c r="B81" s="6"/>
      <c r="C81" s="390"/>
      <c r="D81" s="5"/>
      <c r="E81" s="203"/>
      <c r="F81" s="16" t="str">
        <f t="shared" si="1"/>
        <v/>
      </c>
    </row>
    <row r="82" spans="1:6">
      <c r="A82" s="5">
        <v>73</v>
      </c>
      <c r="B82" s="6"/>
      <c r="C82" s="390"/>
      <c r="D82" s="5"/>
      <c r="E82" s="203"/>
      <c r="F82" s="16" t="str">
        <f t="shared" si="1"/>
        <v/>
      </c>
    </row>
    <row r="83" spans="1:6">
      <c r="A83" s="5">
        <v>74</v>
      </c>
      <c r="B83" s="6"/>
      <c r="C83" s="390"/>
      <c r="D83" s="5"/>
      <c r="E83" s="203"/>
      <c r="F83" s="16" t="str">
        <f t="shared" si="1"/>
        <v/>
      </c>
    </row>
    <row r="84" spans="1:6">
      <c r="A84" s="5">
        <v>75</v>
      </c>
      <c r="B84" s="6"/>
      <c r="C84" s="390"/>
      <c r="D84" s="5"/>
      <c r="E84" s="203"/>
      <c r="F84" s="16" t="str">
        <f t="shared" si="1"/>
        <v/>
      </c>
    </row>
    <row r="85" spans="1:6">
      <c r="A85" s="5">
        <v>76</v>
      </c>
      <c r="B85" s="6"/>
      <c r="C85" s="390"/>
      <c r="D85" s="5"/>
      <c r="E85" s="203"/>
      <c r="F85" s="16" t="str">
        <f t="shared" si="1"/>
        <v/>
      </c>
    </row>
    <row r="86" spans="1:6">
      <c r="A86" s="5">
        <v>77</v>
      </c>
      <c r="B86" s="6"/>
      <c r="C86" s="390"/>
      <c r="D86" s="5"/>
      <c r="E86" s="203"/>
      <c r="F86" s="16" t="str">
        <f t="shared" si="1"/>
        <v/>
      </c>
    </row>
    <row r="87" spans="1:6">
      <c r="A87" s="5">
        <v>78</v>
      </c>
      <c r="B87" s="6"/>
      <c r="C87" s="390"/>
      <c r="D87" s="5"/>
      <c r="E87" s="203"/>
      <c r="F87" s="16" t="str">
        <f t="shared" si="1"/>
        <v/>
      </c>
    </row>
    <row r="88" spans="1:6">
      <c r="A88" s="5">
        <v>79</v>
      </c>
      <c r="B88" s="6"/>
      <c r="C88" s="390"/>
      <c r="D88" s="5"/>
      <c r="E88" s="203"/>
      <c r="F88" s="16" t="str">
        <f t="shared" si="1"/>
        <v/>
      </c>
    </row>
    <row r="89" spans="1:6">
      <c r="A89" s="5">
        <v>80</v>
      </c>
      <c r="B89" s="6"/>
      <c r="C89" s="390"/>
      <c r="D89" s="5"/>
      <c r="E89" s="203"/>
      <c r="F89" s="16" t="str">
        <f t="shared" si="1"/>
        <v/>
      </c>
    </row>
    <row r="90" spans="1:6">
      <c r="A90" s="5">
        <v>81</v>
      </c>
      <c r="B90" s="6"/>
      <c r="C90" s="390"/>
      <c r="D90" s="5"/>
      <c r="E90" s="203"/>
      <c r="F90" s="16" t="str">
        <f t="shared" si="1"/>
        <v/>
      </c>
    </row>
    <row r="91" spans="1:6">
      <c r="A91" s="5">
        <v>82</v>
      </c>
      <c r="B91" s="6"/>
      <c r="C91" s="390"/>
      <c r="D91" s="5"/>
      <c r="E91" s="203"/>
      <c r="F91" s="16" t="str">
        <f t="shared" si="1"/>
        <v/>
      </c>
    </row>
    <row r="92" spans="1:6">
      <c r="A92" s="5">
        <v>83</v>
      </c>
      <c r="B92" s="6"/>
      <c r="C92" s="390"/>
      <c r="D92" s="5"/>
      <c r="E92" s="203"/>
      <c r="F92" s="16" t="str">
        <f t="shared" si="1"/>
        <v/>
      </c>
    </row>
    <row r="93" spans="1:6">
      <c r="A93" s="5">
        <v>84</v>
      </c>
      <c r="B93" s="6"/>
      <c r="C93" s="390"/>
      <c r="D93" s="5"/>
      <c r="E93" s="203"/>
      <c r="F93" s="16" t="str">
        <f t="shared" si="1"/>
        <v/>
      </c>
    </row>
    <row r="94" spans="1:6">
      <c r="A94" s="5">
        <v>85</v>
      </c>
      <c r="B94" s="6"/>
      <c r="C94" s="390"/>
      <c r="D94" s="5"/>
      <c r="E94" s="203"/>
      <c r="F94" s="16" t="str">
        <f t="shared" si="1"/>
        <v/>
      </c>
    </row>
    <row r="95" spans="1:6">
      <c r="A95" s="5">
        <v>86</v>
      </c>
      <c r="B95" s="6"/>
      <c r="C95" s="390"/>
      <c r="D95" s="5"/>
      <c r="E95" s="203"/>
      <c r="F95" s="16" t="str">
        <f t="shared" si="1"/>
        <v/>
      </c>
    </row>
    <row r="96" spans="1:6">
      <c r="A96" s="5">
        <v>87</v>
      </c>
      <c r="B96" s="6"/>
      <c r="C96" s="390"/>
      <c r="D96" s="5"/>
      <c r="E96" s="203"/>
      <c r="F96" s="16" t="str">
        <f t="shared" si="1"/>
        <v/>
      </c>
    </row>
    <row r="97" spans="1:6">
      <c r="A97" s="5">
        <v>88</v>
      </c>
      <c r="B97" s="6"/>
      <c r="C97" s="390"/>
      <c r="D97" s="5"/>
      <c r="E97" s="203"/>
      <c r="F97" s="16" t="str">
        <f t="shared" si="1"/>
        <v/>
      </c>
    </row>
    <row r="98" spans="1:6">
      <c r="A98" s="5">
        <v>89</v>
      </c>
      <c r="B98" s="6"/>
      <c r="C98" s="390"/>
      <c r="D98" s="5"/>
      <c r="E98" s="203"/>
      <c r="F98" s="16" t="str">
        <f t="shared" si="1"/>
        <v/>
      </c>
    </row>
    <row r="99" spans="1:6">
      <c r="A99" s="5">
        <v>90</v>
      </c>
      <c r="B99" s="6"/>
      <c r="C99" s="390"/>
      <c r="D99" s="5"/>
      <c r="E99" s="203"/>
      <c r="F99" s="16" t="str">
        <f t="shared" si="1"/>
        <v/>
      </c>
    </row>
    <row r="100" spans="1:6">
      <c r="A100" s="5">
        <v>91</v>
      </c>
      <c r="B100" s="6"/>
      <c r="C100" s="390"/>
      <c r="D100" s="5"/>
      <c r="E100" s="203"/>
      <c r="F100" s="16" t="str">
        <f t="shared" si="1"/>
        <v/>
      </c>
    </row>
    <row r="101" spans="1:6">
      <c r="A101" s="5">
        <v>92</v>
      </c>
      <c r="B101" s="6"/>
      <c r="C101" s="390"/>
      <c r="D101" s="5"/>
      <c r="E101" s="203"/>
      <c r="F101" s="16" t="str">
        <f t="shared" si="1"/>
        <v/>
      </c>
    </row>
    <row r="102" spans="1:6">
      <c r="A102" s="5">
        <v>93</v>
      </c>
      <c r="B102" s="6"/>
      <c r="C102" s="390"/>
      <c r="D102" s="5"/>
      <c r="E102" s="203"/>
      <c r="F102" s="16" t="str">
        <f t="shared" si="1"/>
        <v/>
      </c>
    </row>
    <row r="103" spans="1:6">
      <c r="A103" s="5">
        <v>94</v>
      </c>
      <c r="B103" s="6"/>
      <c r="C103" s="390"/>
      <c r="D103" s="5"/>
      <c r="E103" s="203"/>
      <c r="F103" s="16" t="str">
        <f t="shared" si="1"/>
        <v/>
      </c>
    </row>
    <row r="104" spans="1:6">
      <c r="A104" s="5">
        <v>95</v>
      </c>
      <c r="B104" s="6"/>
      <c r="C104" s="390"/>
      <c r="D104" s="5"/>
      <c r="E104" s="203"/>
      <c r="F104" s="16" t="str">
        <f t="shared" si="1"/>
        <v/>
      </c>
    </row>
    <row r="105" spans="1:6">
      <c r="A105" s="5">
        <v>96</v>
      </c>
      <c r="B105" s="6"/>
      <c r="C105" s="390"/>
      <c r="D105" s="5"/>
      <c r="E105" s="203"/>
      <c r="F105" s="16" t="str">
        <f t="shared" si="1"/>
        <v/>
      </c>
    </row>
    <row r="106" spans="1:6">
      <c r="A106" s="5">
        <v>97</v>
      </c>
      <c r="B106" s="6"/>
      <c r="C106" s="390"/>
      <c r="D106" s="5"/>
      <c r="E106" s="203"/>
      <c r="F106" s="16" t="str">
        <f t="shared" si="1"/>
        <v/>
      </c>
    </row>
    <row r="107" spans="1:6">
      <c r="A107" s="5">
        <v>98</v>
      </c>
      <c r="B107" s="6"/>
      <c r="C107" s="390"/>
      <c r="D107" s="5"/>
      <c r="E107" s="203"/>
      <c r="F107" s="16" t="str">
        <f t="shared" si="1"/>
        <v/>
      </c>
    </row>
    <row r="108" spans="1:6">
      <c r="A108" s="5">
        <v>99</v>
      </c>
      <c r="B108" s="6"/>
      <c r="C108" s="390"/>
      <c r="D108" s="5"/>
      <c r="E108" s="203"/>
      <c r="F108" s="16" t="str">
        <f t="shared" si="1"/>
        <v/>
      </c>
    </row>
    <row r="109" spans="1:6">
      <c r="A109" s="5">
        <v>100</v>
      </c>
      <c r="B109" s="6"/>
      <c r="C109" s="390"/>
      <c r="D109" s="5"/>
      <c r="E109" s="203"/>
      <c r="F109" s="16" t="str">
        <f t="shared" si="1"/>
        <v/>
      </c>
    </row>
    <row r="110" spans="1:6">
      <c r="A110" s="5">
        <v>101</v>
      </c>
      <c r="B110" s="6"/>
      <c r="C110" s="390"/>
      <c r="D110" s="5"/>
      <c r="E110" s="203"/>
      <c r="F110" s="16" t="str">
        <f t="shared" si="1"/>
        <v/>
      </c>
    </row>
    <row r="111" spans="1:6">
      <c r="A111" s="5">
        <v>102</v>
      </c>
      <c r="B111" s="6"/>
      <c r="C111" s="390"/>
      <c r="D111" s="5"/>
      <c r="E111" s="203"/>
      <c r="F111" s="16" t="str">
        <f t="shared" si="1"/>
        <v/>
      </c>
    </row>
    <row r="112" spans="1:6">
      <c r="A112" s="5">
        <v>103</v>
      </c>
      <c r="B112" s="6"/>
      <c r="C112" s="390"/>
      <c r="D112" s="5"/>
      <c r="E112" s="203"/>
      <c r="F112" s="16" t="str">
        <f t="shared" si="1"/>
        <v/>
      </c>
    </row>
    <row r="113" spans="1:6">
      <c r="A113" s="5">
        <v>104</v>
      </c>
      <c r="B113" s="6"/>
      <c r="C113" s="390"/>
      <c r="D113" s="5"/>
      <c r="E113" s="203"/>
      <c r="F113" s="16" t="str">
        <f t="shared" si="1"/>
        <v/>
      </c>
    </row>
    <row r="114" spans="1:6">
      <c r="A114" s="5">
        <v>105</v>
      </c>
      <c r="B114" s="6"/>
      <c r="C114" s="390"/>
      <c r="D114" s="5"/>
      <c r="E114" s="203"/>
      <c r="F114" s="16" t="str">
        <f t="shared" si="1"/>
        <v/>
      </c>
    </row>
    <row r="115" spans="1:6">
      <c r="A115" s="5">
        <v>106</v>
      </c>
      <c r="B115" s="6"/>
      <c r="C115" s="390"/>
      <c r="D115" s="5"/>
      <c r="E115" s="203"/>
      <c r="F115" s="16" t="str">
        <f t="shared" si="1"/>
        <v/>
      </c>
    </row>
    <row r="116" spans="1:6">
      <c r="A116" s="5">
        <v>107</v>
      </c>
      <c r="B116" s="6"/>
      <c r="C116" s="390"/>
      <c r="D116" s="5"/>
      <c r="E116" s="203"/>
      <c r="F116" s="16" t="str">
        <f t="shared" si="1"/>
        <v/>
      </c>
    </row>
    <row r="117" spans="1:6">
      <c r="A117" s="5">
        <v>108</v>
      </c>
      <c r="B117" s="6"/>
      <c r="C117" s="390"/>
      <c r="D117" s="5"/>
      <c r="E117" s="203"/>
      <c r="F117" s="16" t="str">
        <f t="shared" si="1"/>
        <v/>
      </c>
    </row>
    <row r="118" spans="1:6">
      <c r="A118" s="5">
        <v>109</v>
      </c>
      <c r="B118" s="6"/>
      <c r="C118" s="390"/>
      <c r="D118" s="5"/>
      <c r="E118" s="203"/>
      <c r="F118" s="16" t="str">
        <f t="shared" si="1"/>
        <v/>
      </c>
    </row>
    <row r="119" spans="1:6">
      <c r="A119" s="5">
        <v>110</v>
      </c>
      <c r="B119" s="6"/>
      <c r="C119" s="390"/>
      <c r="D119" s="5"/>
      <c r="E119" s="203"/>
      <c r="F119" s="16" t="str">
        <f t="shared" si="1"/>
        <v/>
      </c>
    </row>
    <row r="120" spans="1:6">
      <c r="A120" s="5">
        <v>111</v>
      </c>
      <c r="B120" s="6"/>
      <c r="C120" s="390"/>
      <c r="D120" s="5"/>
      <c r="E120" s="203"/>
      <c r="F120" s="16" t="str">
        <f t="shared" si="1"/>
        <v/>
      </c>
    </row>
    <row r="121" spans="1:6">
      <c r="A121" s="5">
        <v>112</v>
      </c>
      <c r="B121" s="6"/>
      <c r="C121" s="390"/>
      <c r="D121" s="5"/>
      <c r="E121" s="203"/>
      <c r="F121" s="16" t="str">
        <f t="shared" si="1"/>
        <v/>
      </c>
    </row>
    <row r="122" spans="1:6">
      <c r="A122" s="5">
        <v>113</v>
      </c>
      <c r="B122" s="6"/>
      <c r="C122" s="390"/>
      <c r="D122" s="5"/>
      <c r="E122" s="203"/>
      <c r="F122" s="16" t="str">
        <f t="shared" si="1"/>
        <v/>
      </c>
    </row>
    <row r="123" spans="1:6">
      <c r="A123" s="5">
        <v>114</v>
      </c>
      <c r="B123" s="6"/>
      <c r="C123" s="390"/>
      <c r="D123" s="5"/>
      <c r="E123" s="203"/>
      <c r="F123" s="16" t="str">
        <f t="shared" si="1"/>
        <v/>
      </c>
    </row>
    <row r="124" spans="1:6">
      <c r="A124" s="5">
        <v>115</v>
      </c>
      <c r="B124" s="6"/>
      <c r="C124" s="390"/>
      <c r="D124" s="5"/>
      <c r="E124" s="203"/>
      <c r="F124" s="16" t="str">
        <f t="shared" si="1"/>
        <v/>
      </c>
    </row>
    <row r="125" spans="1:6">
      <c r="A125" s="5">
        <v>116</v>
      </c>
      <c r="B125" s="6"/>
      <c r="C125" s="390"/>
      <c r="D125" s="5"/>
      <c r="E125" s="203"/>
      <c r="F125" s="16" t="str">
        <f t="shared" si="1"/>
        <v/>
      </c>
    </row>
    <row r="126" spans="1:6">
      <c r="A126" s="5">
        <v>117</v>
      </c>
      <c r="B126" s="6"/>
      <c r="C126" s="390"/>
      <c r="D126" s="5"/>
      <c r="E126" s="203"/>
      <c r="F126" s="16" t="str">
        <f t="shared" si="1"/>
        <v/>
      </c>
    </row>
    <row r="127" spans="1:6">
      <c r="A127" s="5">
        <v>118</v>
      </c>
      <c r="B127" s="6"/>
      <c r="C127" s="390"/>
      <c r="D127" s="5"/>
      <c r="E127" s="203"/>
      <c r="F127" s="16" t="str">
        <f t="shared" si="1"/>
        <v/>
      </c>
    </row>
    <row r="128" spans="1:6">
      <c r="A128" s="5">
        <v>119</v>
      </c>
      <c r="B128" s="6"/>
      <c r="C128" s="390"/>
      <c r="D128" s="5"/>
      <c r="E128" s="203"/>
      <c r="F128" s="16" t="str">
        <f t="shared" si="1"/>
        <v/>
      </c>
    </row>
    <row r="129" spans="1:6">
      <c r="A129" s="5">
        <v>120</v>
      </c>
      <c r="B129" s="6"/>
      <c r="C129" s="390"/>
      <c r="D129" s="5"/>
      <c r="E129" s="203"/>
      <c r="F129" s="16" t="str">
        <f t="shared" si="1"/>
        <v/>
      </c>
    </row>
    <row r="130" spans="1:6">
      <c r="A130" s="5">
        <v>121</v>
      </c>
      <c r="B130" s="6"/>
      <c r="C130" s="390"/>
      <c r="D130" s="5"/>
      <c r="E130" s="203"/>
      <c r="F130" s="16" t="str">
        <f t="shared" si="1"/>
        <v/>
      </c>
    </row>
    <row r="131" spans="1:6">
      <c r="A131" s="5">
        <v>122</v>
      </c>
      <c r="B131" s="6"/>
      <c r="C131" s="390"/>
      <c r="D131" s="5"/>
      <c r="E131" s="203"/>
      <c r="F131" s="16" t="str">
        <f t="shared" si="1"/>
        <v/>
      </c>
    </row>
    <row r="132" spans="1:6">
      <c r="A132" s="5">
        <v>123</v>
      </c>
      <c r="B132" s="6"/>
      <c r="C132" s="390"/>
      <c r="D132" s="5"/>
      <c r="E132" s="203"/>
      <c r="F132" s="16" t="str">
        <f t="shared" si="1"/>
        <v/>
      </c>
    </row>
    <row r="133" spans="1:6">
      <c r="A133" s="5">
        <v>124</v>
      </c>
      <c r="B133" s="6"/>
      <c r="C133" s="390"/>
      <c r="D133" s="5"/>
      <c r="E133" s="203"/>
      <c r="F133" s="16" t="str">
        <f t="shared" si="1"/>
        <v/>
      </c>
    </row>
    <row r="134" spans="1:6">
      <c r="A134" s="5">
        <v>125</v>
      </c>
      <c r="B134" s="6"/>
      <c r="C134" s="390"/>
      <c r="D134" s="5"/>
      <c r="E134" s="203"/>
      <c r="F134" s="16" t="str">
        <f t="shared" si="1"/>
        <v/>
      </c>
    </row>
    <row r="135" spans="1:6">
      <c r="A135" s="5">
        <v>126</v>
      </c>
      <c r="B135" s="6"/>
      <c r="C135" s="390"/>
      <c r="D135" s="5"/>
      <c r="E135" s="203"/>
      <c r="F135" s="16" t="str">
        <f t="shared" si="1"/>
        <v/>
      </c>
    </row>
    <row r="136" spans="1:6">
      <c r="A136" s="5">
        <v>127</v>
      </c>
      <c r="B136" s="6"/>
      <c r="C136" s="390"/>
      <c r="D136" s="5"/>
      <c r="E136" s="203"/>
      <c r="F136" s="16" t="str">
        <f t="shared" si="1"/>
        <v/>
      </c>
    </row>
    <row r="137" spans="1:6">
      <c r="A137" s="5">
        <v>128</v>
      </c>
      <c r="B137" s="6"/>
      <c r="C137" s="390"/>
      <c r="D137" s="5"/>
      <c r="E137" s="203"/>
      <c r="F137" s="16" t="str">
        <f t="shared" si="1"/>
        <v/>
      </c>
    </row>
    <row r="138" spans="1:6">
      <c r="A138" s="5">
        <v>129</v>
      </c>
      <c r="B138" s="6"/>
      <c r="C138" s="390"/>
      <c r="D138" s="5"/>
      <c r="E138" s="203"/>
      <c r="F138" s="16" t="str">
        <f t="shared" ref="F138:F201" si="2">IF(OR($B138="",$C138="",$C138&lt;an_initial,$C138&gt;an_final,),"",
 (INDEX(ii512punctaje, MATCH(D138,ii512anvergură,0), MATCH(E138,ii512rol,0) ))
)</f>
        <v/>
      </c>
    </row>
    <row r="139" spans="1:6">
      <c r="A139" s="5">
        <v>130</v>
      </c>
      <c r="B139" s="6"/>
      <c r="C139" s="390"/>
      <c r="D139" s="5"/>
      <c r="E139" s="203"/>
      <c r="F139" s="16" t="str">
        <f t="shared" si="2"/>
        <v/>
      </c>
    </row>
    <row r="140" spans="1:6">
      <c r="A140" s="5">
        <v>131</v>
      </c>
      <c r="B140" s="6"/>
      <c r="C140" s="390"/>
      <c r="D140" s="5"/>
      <c r="E140" s="203"/>
      <c r="F140" s="16" t="str">
        <f t="shared" si="2"/>
        <v/>
      </c>
    </row>
    <row r="141" spans="1:6">
      <c r="A141" s="5">
        <v>132</v>
      </c>
      <c r="B141" s="6"/>
      <c r="C141" s="390"/>
      <c r="D141" s="5"/>
      <c r="E141" s="203"/>
      <c r="F141" s="16" t="str">
        <f t="shared" si="2"/>
        <v/>
      </c>
    </row>
    <row r="142" spans="1:6">
      <c r="A142" s="5">
        <v>133</v>
      </c>
      <c r="B142" s="6"/>
      <c r="C142" s="390"/>
      <c r="D142" s="5"/>
      <c r="E142" s="203"/>
      <c r="F142" s="16" t="str">
        <f t="shared" si="2"/>
        <v/>
      </c>
    </row>
    <row r="143" spans="1:6">
      <c r="A143" s="5">
        <v>134</v>
      </c>
      <c r="B143" s="6"/>
      <c r="C143" s="390"/>
      <c r="D143" s="5"/>
      <c r="E143" s="203"/>
      <c r="F143" s="16" t="str">
        <f t="shared" si="2"/>
        <v/>
      </c>
    </row>
    <row r="144" spans="1:6">
      <c r="A144" s="5">
        <v>135</v>
      </c>
      <c r="B144" s="6"/>
      <c r="C144" s="390"/>
      <c r="D144" s="5"/>
      <c r="E144" s="203"/>
      <c r="F144" s="16" t="str">
        <f t="shared" si="2"/>
        <v/>
      </c>
    </row>
    <row r="145" spans="1:6">
      <c r="A145" s="5">
        <v>136</v>
      </c>
      <c r="B145" s="6"/>
      <c r="C145" s="390"/>
      <c r="D145" s="5"/>
      <c r="E145" s="203"/>
      <c r="F145" s="16" t="str">
        <f t="shared" si="2"/>
        <v/>
      </c>
    </row>
    <row r="146" spans="1:6">
      <c r="A146" s="5">
        <v>137</v>
      </c>
      <c r="B146" s="6"/>
      <c r="C146" s="390"/>
      <c r="D146" s="5"/>
      <c r="E146" s="203"/>
      <c r="F146" s="16" t="str">
        <f t="shared" si="2"/>
        <v/>
      </c>
    </row>
    <row r="147" spans="1:6">
      <c r="A147" s="5">
        <v>138</v>
      </c>
      <c r="B147" s="6"/>
      <c r="C147" s="390"/>
      <c r="D147" s="5"/>
      <c r="E147" s="203"/>
      <c r="F147" s="16" t="str">
        <f t="shared" si="2"/>
        <v/>
      </c>
    </row>
    <row r="148" spans="1:6">
      <c r="A148" s="5">
        <v>139</v>
      </c>
      <c r="B148" s="6"/>
      <c r="C148" s="390"/>
      <c r="D148" s="5"/>
      <c r="E148" s="203"/>
      <c r="F148" s="16" t="str">
        <f t="shared" si="2"/>
        <v/>
      </c>
    </row>
    <row r="149" spans="1:6">
      <c r="A149" s="5">
        <v>140</v>
      </c>
      <c r="B149" s="6"/>
      <c r="C149" s="390"/>
      <c r="D149" s="5"/>
      <c r="E149" s="203"/>
      <c r="F149" s="16" t="str">
        <f t="shared" si="2"/>
        <v/>
      </c>
    </row>
    <row r="150" spans="1:6">
      <c r="A150" s="5">
        <v>141</v>
      </c>
      <c r="B150" s="6"/>
      <c r="C150" s="390"/>
      <c r="D150" s="5"/>
      <c r="E150" s="203"/>
      <c r="F150" s="16" t="str">
        <f t="shared" si="2"/>
        <v/>
      </c>
    </row>
    <row r="151" spans="1:6">
      <c r="A151" s="5">
        <v>142</v>
      </c>
      <c r="B151" s="6"/>
      <c r="C151" s="390"/>
      <c r="D151" s="5"/>
      <c r="E151" s="203"/>
      <c r="F151" s="16" t="str">
        <f t="shared" si="2"/>
        <v/>
      </c>
    </row>
    <row r="152" spans="1:6">
      <c r="A152" s="5">
        <v>143</v>
      </c>
      <c r="B152" s="6"/>
      <c r="C152" s="390"/>
      <c r="D152" s="5"/>
      <c r="E152" s="203"/>
      <c r="F152" s="16" t="str">
        <f t="shared" si="2"/>
        <v/>
      </c>
    </row>
    <row r="153" spans="1:6">
      <c r="A153" s="5">
        <v>144</v>
      </c>
      <c r="B153" s="6"/>
      <c r="C153" s="390"/>
      <c r="D153" s="5"/>
      <c r="E153" s="203"/>
      <c r="F153" s="16" t="str">
        <f t="shared" si="2"/>
        <v/>
      </c>
    </row>
    <row r="154" spans="1:6">
      <c r="A154" s="5">
        <v>145</v>
      </c>
      <c r="B154" s="6"/>
      <c r="C154" s="390"/>
      <c r="D154" s="5"/>
      <c r="E154" s="203"/>
      <c r="F154" s="16" t="str">
        <f t="shared" si="2"/>
        <v/>
      </c>
    </row>
    <row r="155" spans="1:6">
      <c r="A155" s="5">
        <v>146</v>
      </c>
      <c r="B155" s="6"/>
      <c r="C155" s="390"/>
      <c r="D155" s="5"/>
      <c r="E155" s="203"/>
      <c r="F155" s="16" t="str">
        <f t="shared" si="2"/>
        <v/>
      </c>
    </row>
    <row r="156" spans="1:6">
      <c r="A156" s="5">
        <v>147</v>
      </c>
      <c r="B156" s="6"/>
      <c r="C156" s="390"/>
      <c r="D156" s="5"/>
      <c r="E156" s="203"/>
      <c r="F156" s="16" t="str">
        <f t="shared" si="2"/>
        <v/>
      </c>
    </row>
    <row r="157" spans="1:6">
      <c r="A157" s="5">
        <v>148</v>
      </c>
      <c r="B157" s="6"/>
      <c r="C157" s="390"/>
      <c r="D157" s="5"/>
      <c r="E157" s="203"/>
      <c r="F157" s="16" t="str">
        <f t="shared" si="2"/>
        <v/>
      </c>
    </row>
    <row r="158" spans="1:6">
      <c r="A158" s="5">
        <v>149</v>
      </c>
      <c r="B158" s="6"/>
      <c r="C158" s="390"/>
      <c r="D158" s="5"/>
      <c r="E158" s="203"/>
      <c r="F158" s="16" t="str">
        <f t="shared" si="2"/>
        <v/>
      </c>
    </row>
    <row r="159" spans="1:6">
      <c r="A159" s="5">
        <v>150</v>
      </c>
      <c r="B159" s="6"/>
      <c r="C159" s="390"/>
      <c r="D159" s="5"/>
      <c r="E159" s="203"/>
      <c r="F159" s="16" t="str">
        <f t="shared" si="2"/>
        <v/>
      </c>
    </row>
    <row r="160" spans="1:6">
      <c r="A160" s="5">
        <v>151</v>
      </c>
      <c r="B160" s="6"/>
      <c r="C160" s="390"/>
      <c r="D160" s="5"/>
      <c r="E160" s="203"/>
      <c r="F160" s="16" t="str">
        <f t="shared" si="2"/>
        <v/>
      </c>
    </row>
    <row r="161" spans="1:6">
      <c r="A161" s="5">
        <v>152</v>
      </c>
      <c r="B161" s="6"/>
      <c r="C161" s="390"/>
      <c r="D161" s="5"/>
      <c r="E161" s="203"/>
      <c r="F161" s="16" t="str">
        <f t="shared" si="2"/>
        <v/>
      </c>
    </row>
    <row r="162" spans="1:6">
      <c r="A162" s="5">
        <v>153</v>
      </c>
      <c r="B162" s="6"/>
      <c r="C162" s="390"/>
      <c r="D162" s="5"/>
      <c r="E162" s="203"/>
      <c r="F162" s="16" t="str">
        <f t="shared" si="2"/>
        <v/>
      </c>
    </row>
    <row r="163" spans="1:6">
      <c r="A163" s="5">
        <v>154</v>
      </c>
      <c r="B163" s="6"/>
      <c r="C163" s="390"/>
      <c r="D163" s="5"/>
      <c r="E163" s="203"/>
      <c r="F163" s="16" t="str">
        <f t="shared" si="2"/>
        <v/>
      </c>
    </row>
    <row r="164" spans="1:6">
      <c r="A164" s="5">
        <v>155</v>
      </c>
      <c r="B164" s="6"/>
      <c r="C164" s="390"/>
      <c r="D164" s="5"/>
      <c r="E164" s="203"/>
      <c r="F164" s="16" t="str">
        <f t="shared" si="2"/>
        <v/>
      </c>
    </row>
    <row r="165" spans="1:6">
      <c r="A165" s="5">
        <v>156</v>
      </c>
      <c r="B165" s="6"/>
      <c r="C165" s="390"/>
      <c r="D165" s="5"/>
      <c r="E165" s="203"/>
      <c r="F165" s="16" t="str">
        <f t="shared" si="2"/>
        <v/>
      </c>
    </row>
    <row r="166" spans="1:6">
      <c r="A166" s="5">
        <v>157</v>
      </c>
      <c r="B166" s="6"/>
      <c r="C166" s="390"/>
      <c r="D166" s="5"/>
      <c r="E166" s="203"/>
      <c r="F166" s="16" t="str">
        <f t="shared" si="2"/>
        <v/>
      </c>
    </row>
    <row r="167" spans="1:6">
      <c r="A167" s="5">
        <v>158</v>
      </c>
      <c r="B167" s="6"/>
      <c r="C167" s="390"/>
      <c r="D167" s="5"/>
      <c r="E167" s="203"/>
      <c r="F167" s="16" t="str">
        <f t="shared" si="2"/>
        <v/>
      </c>
    </row>
    <row r="168" spans="1:6">
      <c r="A168" s="5">
        <v>159</v>
      </c>
      <c r="B168" s="6"/>
      <c r="C168" s="390"/>
      <c r="D168" s="5"/>
      <c r="E168" s="203"/>
      <c r="F168" s="16" t="str">
        <f t="shared" si="2"/>
        <v/>
      </c>
    </row>
    <row r="169" spans="1:6">
      <c r="A169" s="5">
        <v>160</v>
      </c>
      <c r="B169" s="6"/>
      <c r="C169" s="390"/>
      <c r="D169" s="5"/>
      <c r="E169" s="203"/>
      <c r="F169" s="16" t="str">
        <f t="shared" si="2"/>
        <v/>
      </c>
    </row>
    <row r="170" spans="1:6">
      <c r="A170" s="5">
        <v>161</v>
      </c>
      <c r="B170" s="6"/>
      <c r="C170" s="390"/>
      <c r="D170" s="5"/>
      <c r="E170" s="203"/>
      <c r="F170" s="16" t="str">
        <f t="shared" si="2"/>
        <v/>
      </c>
    </row>
    <row r="171" spans="1:6">
      <c r="A171" s="5">
        <v>162</v>
      </c>
      <c r="B171" s="6"/>
      <c r="C171" s="390"/>
      <c r="D171" s="5"/>
      <c r="E171" s="203"/>
      <c r="F171" s="16" t="str">
        <f t="shared" si="2"/>
        <v/>
      </c>
    </row>
    <row r="172" spans="1:6">
      <c r="A172" s="5">
        <v>163</v>
      </c>
      <c r="B172" s="6"/>
      <c r="C172" s="390"/>
      <c r="D172" s="5"/>
      <c r="E172" s="203"/>
      <c r="F172" s="16" t="str">
        <f t="shared" si="2"/>
        <v/>
      </c>
    </row>
    <row r="173" spans="1:6">
      <c r="A173" s="5">
        <v>164</v>
      </c>
      <c r="B173" s="6"/>
      <c r="C173" s="390"/>
      <c r="D173" s="5"/>
      <c r="E173" s="203"/>
      <c r="F173" s="16" t="str">
        <f t="shared" si="2"/>
        <v/>
      </c>
    </row>
    <row r="174" spans="1:6">
      <c r="A174" s="5">
        <v>165</v>
      </c>
      <c r="B174" s="6"/>
      <c r="C174" s="390"/>
      <c r="D174" s="5"/>
      <c r="E174" s="203"/>
      <c r="F174" s="16" t="str">
        <f t="shared" si="2"/>
        <v/>
      </c>
    </row>
    <row r="175" spans="1:6">
      <c r="A175" s="5">
        <v>166</v>
      </c>
      <c r="B175" s="6"/>
      <c r="C175" s="390"/>
      <c r="D175" s="5"/>
      <c r="E175" s="203"/>
      <c r="F175" s="16" t="str">
        <f t="shared" si="2"/>
        <v/>
      </c>
    </row>
    <row r="176" spans="1:6">
      <c r="A176" s="5">
        <v>167</v>
      </c>
      <c r="B176" s="6"/>
      <c r="C176" s="390"/>
      <c r="D176" s="5"/>
      <c r="E176" s="203"/>
      <c r="F176" s="16" t="str">
        <f t="shared" si="2"/>
        <v/>
      </c>
    </row>
    <row r="177" spans="1:6">
      <c r="A177" s="5">
        <v>168</v>
      </c>
      <c r="B177" s="6"/>
      <c r="C177" s="390"/>
      <c r="D177" s="5"/>
      <c r="E177" s="203"/>
      <c r="F177" s="16" t="str">
        <f t="shared" si="2"/>
        <v/>
      </c>
    </row>
    <row r="178" spans="1:6">
      <c r="A178" s="5">
        <v>169</v>
      </c>
      <c r="B178" s="6"/>
      <c r="C178" s="390"/>
      <c r="D178" s="5"/>
      <c r="E178" s="203"/>
      <c r="F178" s="16" t="str">
        <f t="shared" si="2"/>
        <v/>
      </c>
    </row>
    <row r="179" spans="1:6">
      <c r="A179" s="5">
        <v>170</v>
      </c>
      <c r="B179" s="6"/>
      <c r="C179" s="390"/>
      <c r="D179" s="5"/>
      <c r="E179" s="203"/>
      <c r="F179" s="16" t="str">
        <f t="shared" si="2"/>
        <v/>
      </c>
    </row>
    <row r="180" spans="1:6">
      <c r="A180" s="5">
        <v>171</v>
      </c>
      <c r="B180" s="6"/>
      <c r="C180" s="390"/>
      <c r="D180" s="5"/>
      <c r="E180" s="203"/>
      <c r="F180" s="16" t="str">
        <f t="shared" si="2"/>
        <v/>
      </c>
    </row>
    <row r="181" spans="1:6">
      <c r="A181" s="5">
        <v>172</v>
      </c>
      <c r="B181" s="6"/>
      <c r="C181" s="390"/>
      <c r="D181" s="5"/>
      <c r="E181" s="203"/>
      <c r="F181" s="16" t="str">
        <f t="shared" si="2"/>
        <v/>
      </c>
    </row>
    <row r="182" spans="1:6">
      <c r="A182" s="5">
        <v>173</v>
      </c>
      <c r="B182" s="6"/>
      <c r="C182" s="390"/>
      <c r="D182" s="5"/>
      <c r="E182" s="203"/>
      <c r="F182" s="16" t="str">
        <f t="shared" si="2"/>
        <v/>
      </c>
    </row>
    <row r="183" spans="1:6">
      <c r="A183" s="5">
        <v>174</v>
      </c>
      <c r="B183" s="6"/>
      <c r="C183" s="390"/>
      <c r="D183" s="5"/>
      <c r="E183" s="203"/>
      <c r="F183" s="16" t="str">
        <f t="shared" si="2"/>
        <v/>
      </c>
    </row>
    <row r="184" spans="1:6">
      <c r="A184" s="5">
        <v>175</v>
      </c>
      <c r="B184" s="6"/>
      <c r="C184" s="390"/>
      <c r="D184" s="5"/>
      <c r="E184" s="203"/>
      <c r="F184" s="16" t="str">
        <f t="shared" si="2"/>
        <v/>
      </c>
    </row>
    <row r="185" spans="1:6">
      <c r="A185" s="5">
        <v>176</v>
      </c>
      <c r="B185" s="6"/>
      <c r="C185" s="390"/>
      <c r="D185" s="5"/>
      <c r="E185" s="203"/>
      <c r="F185" s="16" t="str">
        <f t="shared" si="2"/>
        <v/>
      </c>
    </row>
    <row r="186" spans="1:6">
      <c r="A186" s="5">
        <v>177</v>
      </c>
      <c r="B186" s="6"/>
      <c r="C186" s="390"/>
      <c r="D186" s="5"/>
      <c r="E186" s="203"/>
      <c r="F186" s="16" t="str">
        <f t="shared" si="2"/>
        <v/>
      </c>
    </row>
    <row r="187" spans="1:6">
      <c r="A187" s="5">
        <v>178</v>
      </c>
      <c r="B187" s="6"/>
      <c r="C187" s="390"/>
      <c r="D187" s="5"/>
      <c r="E187" s="203"/>
      <c r="F187" s="16" t="str">
        <f t="shared" si="2"/>
        <v/>
      </c>
    </row>
    <row r="188" spans="1:6">
      <c r="A188" s="5">
        <v>179</v>
      </c>
      <c r="B188" s="6"/>
      <c r="C188" s="390"/>
      <c r="D188" s="5"/>
      <c r="E188" s="203"/>
      <c r="F188" s="16" t="str">
        <f t="shared" si="2"/>
        <v/>
      </c>
    </row>
    <row r="189" spans="1:6">
      <c r="A189" s="5">
        <v>180</v>
      </c>
      <c r="B189" s="6"/>
      <c r="C189" s="390"/>
      <c r="D189" s="5"/>
      <c r="E189" s="203"/>
      <c r="F189" s="16" t="str">
        <f t="shared" si="2"/>
        <v/>
      </c>
    </row>
    <row r="190" spans="1:6">
      <c r="A190" s="5">
        <v>181</v>
      </c>
      <c r="B190" s="6"/>
      <c r="C190" s="390"/>
      <c r="D190" s="5"/>
      <c r="E190" s="203"/>
      <c r="F190" s="16" t="str">
        <f t="shared" si="2"/>
        <v/>
      </c>
    </row>
    <row r="191" spans="1:6">
      <c r="A191" s="5">
        <v>182</v>
      </c>
      <c r="B191" s="6"/>
      <c r="C191" s="390"/>
      <c r="D191" s="5"/>
      <c r="E191" s="203"/>
      <c r="F191" s="16" t="str">
        <f t="shared" si="2"/>
        <v/>
      </c>
    </row>
    <row r="192" spans="1:6">
      <c r="A192" s="5">
        <v>183</v>
      </c>
      <c r="B192" s="6"/>
      <c r="C192" s="390"/>
      <c r="D192" s="5"/>
      <c r="E192" s="203"/>
      <c r="F192" s="16" t="str">
        <f t="shared" si="2"/>
        <v/>
      </c>
    </row>
    <row r="193" spans="1:6">
      <c r="A193" s="5">
        <v>184</v>
      </c>
      <c r="B193" s="6"/>
      <c r="C193" s="390"/>
      <c r="D193" s="5"/>
      <c r="E193" s="203"/>
      <c r="F193" s="16" t="str">
        <f t="shared" si="2"/>
        <v/>
      </c>
    </row>
    <row r="194" spans="1:6">
      <c r="A194" s="5">
        <v>185</v>
      </c>
      <c r="B194" s="6"/>
      <c r="C194" s="390"/>
      <c r="D194" s="5"/>
      <c r="E194" s="203"/>
      <c r="F194" s="16" t="str">
        <f t="shared" si="2"/>
        <v/>
      </c>
    </row>
    <row r="195" spans="1:6">
      <c r="A195" s="5">
        <v>186</v>
      </c>
      <c r="B195" s="6"/>
      <c r="C195" s="390"/>
      <c r="D195" s="5"/>
      <c r="E195" s="203"/>
      <c r="F195" s="16" t="str">
        <f t="shared" si="2"/>
        <v/>
      </c>
    </row>
    <row r="196" spans="1:6">
      <c r="A196" s="5">
        <v>187</v>
      </c>
      <c r="B196" s="6"/>
      <c r="C196" s="390"/>
      <c r="D196" s="5"/>
      <c r="E196" s="203"/>
      <c r="F196" s="16" t="str">
        <f t="shared" si="2"/>
        <v/>
      </c>
    </row>
    <row r="197" spans="1:6">
      <c r="A197" s="5">
        <v>188</v>
      </c>
      <c r="B197" s="6"/>
      <c r="C197" s="390"/>
      <c r="D197" s="5"/>
      <c r="E197" s="203"/>
      <c r="F197" s="16" t="str">
        <f t="shared" si="2"/>
        <v/>
      </c>
    </row>
    <row r="198" spans="1:6">
      <c r="A198" s="5">
        <v>189</v>
      </c>
      <c r="B198" s="6"/>
      <c r="C198" s="390"/>
      <c r="D198" s="5"/>
      <c r="E198" s="203"/>
      <c r="F198" s="16" t="str">
        <f t="shared" si="2"/>
        <v/>
      </c>
    </row>
    <row r="199" spans="1:6">
      <c r="A199" s="5">
        <v>190</v>
      </c>
      <c r="B199" s="6"/>
      <c r="C199" s="390"/>
      <c r="D199" s="5"/>
      <c r="E199" s="203"/>
      <c r="F199" s="16" t="str">
        <f t="shared" si="2"/>
        <v/>
      </c>
    </row>
    <row r="200" spans="1:6">
      <c r="A200" s="5">
        <v>191</v>
      </c>
      <c r="B200" s="6"/>
      <c r="C200" s="390"/>
      <c r="D200" s="5"/>
      <c r="E200" s="203"/>
      <c r="F200" s="16" t="str">
        <f t="shared" si="2"/>
        <v/>
      </c>
    </row>
    <row r="201" spans="1:6">
      <c r="A201" s="5">
        <v>192</v>
      </c>
      <c r="B201" s="6"/>
      <c r="C201" s="390"/>
      <c r="D201" s="5"/>
      <c r="E201" s="203"/>
      <c r="F201" s="16" t="str">
        <f t="shared" si="2"/>
        <v/>
      </c>
    </row>
    <row r="202" spans="1:6">
      <c r="A202" s="5">
        <v>193</v>
      </c>
      <c r="B202" s="6"/>
      <c r="C202" s="390"/>
      <c r="D202" s="5"/>
      <c r="E202" s="203"/>
      <c r="F202" s="16" t="str">
        <f t="shared" ref="F202:F259" si="3">IF(OR($B202="",$C202="",$C202&lt;an_initial,$C202&gt;an_final,),"",
 (INDEX(ii512punctaje, MATCH(D202,ii512anvergură,0), MATCH(E202,ii512rol,0) ))
)</f>
        <v/>
      </c>
    </row>
    <row r="203" spans="1:6">
      <c r="A203" s="5">
        <v>194</v>
      </c>
      <c r="B203" s="6"/>
      <c r="C203" s="390"/>
      <c r="D203" s="5"/>
      <c r="E203" s="203"/>
      <c r="F203" s="16" t="str">
        <f t="shared" si="3"/>
        <v/>
      </c>
    </row>
    <row r="204" spans="1:6">
      <c r="A204" s="5">
        <v>195</v>
      </c>
      <c r="B204" s="6"/>
      <c r="C204" s="390"/>
      <c r="D204" s="5"/>
      <c r="E204" s="203"/>
      <c r="F204" s="16" t="str">
        <f t="shared" si="3"/>
        <v/>
      </c>
    </row>
    <row r="205" spans="1:6">
      <c r="A205" s="5">
        <v>196</v>
      </c>
      <c r="B205" s="6"/>
      <c r="C205" s="390"/>
      <c r="D205" s="5"/>
      <c r="E205" s="203"/>
      <c r="F205" s="16" t="str">
        <f t="shared" si="3"/>
        <v/>
      </c>
    </row>
    <row r="206" spans="1:6">
      <c r="A206" s="5">
        <v>197</v>
      </c>
      <c r="B206" s="6"/>
      <c r="C206" s="390"/>
      <c r="D206" s="5"/>
      <c r="E206" s="203"/>
      <c r="F206" s="16" t="str">
        <f t="shared" si="3"/>
        <v/>
      </c>
    </row>
    <row r="207" spans="1:6">
      <c r="A207" s="5">
        <v>198</v>
      </c>
      <c r="B207" s="6"/>
      <c r="C207" s="390"/>
      <c r="D207" s="5"/>
      <c r="E207" s="203"/>
      <c r="F207" s="16" t="str">
        <f t="shared" si="3"/>
        <v/>
      </c>
    </row>
    <row r="208" spans="1:6">
      <c r="A208" s="5">
        <v>199</v>
      </c>
      <c r="B208" s="6"/>
      <c r="C208" s="390"/>
      <c r="D208" s="5"/>
      <c r="E208" s="203"/>
      <c r="F208" s="16" t="str">
        <f t="shared" si="3"/>
        <v/>
      </c>
    </row>
    <row r="209" spans="1:6">
      <c r="A209" s="5">
        <v>200</v>
      </c>
      <c r="B209" s="6"/>
      <c r="C209" s="390"/>
      <c r="D209" s="5"/>
      <c r="E209" s="203"/>
      <c r="F209" s="16" t="str">
        <f t="shared" si="3"/>
        <v/>
      </c>
    </row>
    <row r="210" spans="1:6">
      <c r="A210" s="5">
        <v>201</v>
      </c>
      <c r="B210" s="6"/>
      <c r="C210" s="390"/>
      <c r="D210" s="5"/>
      <c r="E210" s="203"/>
      <c r="F210" s="16" t="str">
        <f t="shared" si="3"/>
        <v/>
      </c>
    </row>
    <row r="211" spans="1:6">
      <c r="A211" s="5">
        <v>202</v>
      </c>
      <c r="B211" s="6"/>
      <c r="C211" s="390"/>
      <c r="D211" s="5"/>
      <c r="E211" s="203"/>
      <c r="F211" s="16" t="str">
        <f t="shared" si="3"/>
        <v/>
      </c>
    </row>
    <row r="212" spans="1:6">
      <c r="A212" s="5">
        <v>203</v>
      </c>
      <c r="B212" s="6"/>
      <c r="C212" s="390"/>
      <c r="D212" s="5"/>
      <c r="E212" s="203"/>
      <c r="F212" s="16" t="str">
        <f t="shared" si="3"/>
        <v/>
      </c>
    </row>
    <row r="213" spans="1:6">
      <c r="A213" s="5">
        <v>204</v>
      </c>
      <c r="B213" s="6"/>
      <c r="C213" s="390"/>
      <c r="D213" s="5"/>
      <c r="E213" s="203"/>
      <c r="F213" s="16" t="str">
        <f t="shared" si="3"/>
        <v/>
      </c>
    </row>
    <row r="214" spans="1:6">
      <c r="A214" s="5">
        <v>205</v>
      </c>
      <c r="B214" s="6"/>
      <c r="C214" s="390"/>
      <c r="D214" s="5"/>
      <c r="E214" s="203"/>
      <c r="F214" s="16" t="str">
        <f t="shared" si="3"/>
        <v/>
      </c>
    </row>
    <row r="215" spans="1:6">
      <c r="A215" s="5">
        <v>206</v>
      </c>
      <c r="B215" s="6"/>
      <c r="C215" s="390"/>
      <c r="D215" s="5"/>
      <c r="E215" s="203"/>
      <c r="F215" s="16" t="str">
        <f t="shared" si="3"/>
        <v/>
      </c>
    </row>
    <row r="216" spans="1:6">
      <c r="A216" s="5">
        <v>207</v>
      </c>
      <c r="B216" s="6"/>
      <c r="C216" s="390"/>
      <c r="D216" s="5"/>
      <c r="E216" s="203"/>
      <c r="F216" s="16" t="str">
        <f t="shared" si="3"/>
        <v/>
      </c>
    </row>
    <row r="217" spans="1:6">
      <c r="A217" s="5">
        <v>208</v>
      </c>
      <c r="B217" s="6"/>
      <c r="C217" s="390"/>
      <c r="D217" s="5"/>
      <c r="E217" s="203"/>
      <c r="F217" s="16" t="str">
        <f t="shared" si="3"/>
        <v/>
      </c>
    </row>
    <row r="218" spans="1:6">
      <c r="A218" s="5">
        <v>209</v>
      </c>
      <c r="B218" s="6"/>
      <c r="C218" s="390"/>
      <c r="D218" s="5"/>
      <c r="E218" s="203"/>
      <c r="F218" s="16" t="str">
        <f t="shared" si="3"/>
        <v/>
      </c>
    </row>
    <row r="219" spans="1:6">
      <c r="A219" s="5">
        <v>210</v>
      </c>
      <c r="B219" s="6"/>
      <c r="C219" s="390"/>
      <c r="D219" s="5"/>
      <c r="E219" s="203"/>
      <c r="F219" s="16" t="str">
        <f t="shared" si="3"/>
        <v/>
      </c>
    </row>
    <row r="220" spans="1:6">
      <c r="A220" s="5">
        <v>211</v>
      </c>
      <c r="B220" s="6"/>
      <c r="C220" s="390"/>
      <c r="D220" s="5"/>
      <c r="E220" s="203"/>
      <c r="F220" s="16" t="str">
        <f t="shared" si="3"/>
        <v/>
      </c>
    </row>
    <row r="221" spans="1:6">
      <c r="A221" s="5">
        <v>212</v>
      </c>
      <c r="B221" s="6"/>
      <c r="C221" s="390"/>
      <c r="D221" s="5"/>
      <c r="E221" s="203"/>
      <c r="F221" s="16" t="str">
        <f t="shared" si="3"/>
        <v/>
      </c>
    </row>
    <row r="222" spans="1:6">
      <c r="A222" s="5">
        <v>213</v>
      </c>
      <c r="B222" s="6"/>
      <c r="C222" s="390"/>
      <c r="D222" s="5"/>
      <c r="E222" s="203"/>
      <c r="F222" s="16" t="str">
        <f t="shared" si="3"/>
        <v/>
      </c>
    </row>
    <row r="223" spans="1:6">
      <c r="A223" s="5">
        <v>214</v>
      </c>
      <c r="B223" s="6"/>
      <c r="C223" s="390"/>
      <c r="D223" s="5"/>
      <c r="E223" s="203"/>
      <c r="F223" s="16" t="str">
        <f t="shared" si="3"/>
        <v/>
      </c>
    </row>
    <row r="224" spans="1:6">
      <c r="A224" s="5">
        <v>215</v>
      </c>
      <c r="B224" s="6"/>
      <c r="C224" s="390"/>
      <c r="D224" s="5"/>
      <c r="E224" s="203"/>
      <c r="F224" s="16" t="str">
        <f t="shared" si="3"/>
        <v/>
      </c>
    </row>
    <row r="225" spans="1:6">
      <c r="A225" s="5">
        <v>216</v>
      </c>
      <c r="B225" s="6"/>
      <c r="C225" s="390"/>
      <c r="D225" s="5"/>
      <c r="E225" s="203"/>
      <c r="F225" s="16" t="str">
        <f t="shared" si="3"/>
        <v/>
      </c>
    </row>
    <row r="226" spans="1:6">
      <c r="A226" s="5">
        <v>217</v>
      </c>
      <c r="B226" s="6"/>
      <c r="C226" s="390"/>
      <c r="D226" s="5"/>
      <c r="E226" s="203"/>
      <c r="F226" s="16" t="str">
        <f t="shared" si="3"/>
        <v/>
      </c>
    </row>
    <row r="227" spans="1:6">
      <c r="A227" s="5">
        <v>218</v>
      </c>
      <c r="B227" s="6"/>
      <c r="C227" s="390"/>
      <c r="D227" s="5"/>
      <c r="E227" s="203"/>
      <c r="F227" s="16" t="str">
        <f t="shared" si="3"/>
        <v/>
      </c>
    </row>
    <row r="228" spans="1:6">
      <c r="A228" s="5">
        <v>219</v>
      </c>
      <c r="B228" s="6"/>
      <c r="C228" s="390"/>
      <c r="D228" s="5"/>
      <c r="E228" s="203"/>
      <c r="F228" s="16" t="str">
        <f t="shared" si="3"/>
        <v/>
      </c>
    </row>
    <row r="229" spans="1:6">
      <c r="A229" s="5">
        <v>220</v>
      </c>
      <c r="B229" s="6"/>
      <c r="C229" s="390"/>
      <c r="D229" s="5"/>
      <c r="E229" s="203"/>
      <c r="F229" s="16" t="str">
        <f t="shared" si="3"/>
        <v/>
      </c>
    </row>
    <row r="230" spans="1:6">
      <c r="A230" s="5">
        <v>221</v>
      </c>
      <c r="B230" s="6"/>
      <c r="C230" s="390"/>
      <c r="D230" s="5"/>
      <c r="E230" s="203"/>
      <c r="F230" s="16" t="str">
        <f t="shared" si="3"/>
        <v/>
      </c>
    </row>
    <row r="231" spans="1:6">
      <c r="A231" s="5">
        <v>222</v>
      </c>
      <c r="B231" s="6"/>
      <c r="C231" s="390"/>
      <c r="D231" s="5"/>
      <c r="E231" s="203"/>
      <c r="F231" s="16" t="str">
        <f t="shared" si="3"/>
        <v/>
      </c>
    </row>
    <row r="232" spans="1:6">
      <c r="A232" s="5">
        <v>223</v>
      </c>
      <c r="B232" s="6"/>
      <c r="C232" s="390"/>
      <c r="D232" s="5"/>
      <c r="E232" s="203"/>
      <c r="F232" s="16" t="str">
        <f t="shared" si="3"/>
        <v/>
      </c>
    </row>
    <row r="233" spans="1:6">
      <c r="A233" s="5">
        <v>224</v>
      </c>
      <c r="B233" s="6"/>
      <c r="C233" s="390"/>
      <c r="D233" s="5"/>
      <c r="E233" s="203"/>
      <c r="F233" s="16" t="str">
        <f t="shared" si="3"/>
        <v/>
      </c>
    </row>
    <row r="234" spans="1:6">
      <c r="A234" s="5">
        <v>225</v>
      </c>
      <c r="B234" s="6"/>
      <c r="C234" s="390"/>
      <c r="D234" s="5"/>
      <c r="E234" s="203"/>
      <c r="F234" s="16" t="str">
        <f t="shared" si="3"/>
        <v/>
      </c>
    </row>
    <row r="235" spans="1:6">
      <c r="A235" s="5">
        <v>226</v>
      </c>
      <c r="B235" s="6"/>
      <c r="C235" s="390"/>
      <c r="D235" s="5"/>
      <c r="E235" s="203"/>
      <c r="F235" s="16" t="str">
        <f t="shared" si="3"/>
        <v/>
      </c>
    </row>
    <row r="236" spans="1:6">
      <c r="A236" s="5">
        <v>227</v>
      </c>
      <c r="B236" s="6"/>
      <c r="C236" s="390"/>
      <c r="D236" s="5"/>
      <c r="E236" s="203"/>
      <c r="F236" s="16" t="str">
        <f t="shared" si="3"/>
        <v/>
      </c>
    </row>
    <row r="237" spans="1:6">
      <c r="A237" s="5">
        <v>228</v>
      </c>
      <c r="B237" s="6"/>
      <c r="C237" s="390"/>
      <c r="D237" s="5"/>
      <c r="E237" s="203"/>
      <c r="F237" s="16" t="str">
        <f t="shared" si="3"/>
        <v/>
      </c>
    </row>
    <row r="238" spans="1:6">
      <c r="A238" s="5">
        <v>229</v>
      </c>
      <c r="B238" s="6"/>
      <c r="C238" s="390"/>
      <c r="D238" s="5"/>
      <c r="E238" s="203"/>
      <c r="F238" s="16" t="str">
        <f t="shared" si="3"/>
        <v/>
      </c>
    </row>
    <row r="239" spans="1:6">
      <c r="A239" s="5">
        <v>230</v>
      </c>
      <c r="B239" s="6"/>
      <c r="C239" s="390"/>
      <c r="D239" s="5"/>
      <c r="E239" s="203"/>
      <c r="F239" s="16" t="str">
        <f t="shared" si="3"/>
        <v/>
      </c>
    </row>
    <row r="240" spans="1:6">
      <c r="A240" s="5">
        <v>231</v>
      </c>
      <c r="B240" s="6"/>
      <c r="C240" s="390"/>
      <c r="D240" s="5"/>
      <c r="E240" s="203"/>
      <c r="F240" s="16" t="str">
        <f t="shared" si="3"/>
        <v/>
      </c>
    </row>
    <row r="241" spans="1:6">
      <c r="A241" s="5">
        <v>232</v>
      </c>
      <c r="B241" s="6"/>
      <c r="C241" s="390"/>
      <c r="D241" s="5"/>
      <c r="E241" s="203"/>
      <c r="F241" s="16" t="str">
        <f t="shared" si="3"/>
        <v/>
      </c>
    </row>
    <row r="242" spans="1:6">
      <c r="A242" s="5">
        <v>233</v>
      </c>
      <c r="B242" s="6"/>
      <c r="C242" s="390"/>
      <c r="D242" s="5"/>
      <c r="E242" s="203"/>
      <c r="F242" s="16" t="str">
        <f t="shared" si="3"/>
        <v/>
      </c>
    </row>
    <row r="243" spans="1:6">
      <c r="A243" s="5">
        <v>234</v>
      </c>
      <c r="B243" s="6"/>
      <c r="C243" s="390"/>
      <c r="D243" s="5"/>
      <c r="E243" s="203"/>
      <c r="F243" s="16" t="str">
        <f t="shared" si="3"/>
        <v/>
      </c>
    </row>
    <row r="244" spans="1:6">
      <c r="A244" s="5">
        <v>235</v>
      </c>
      <c r="B244" s="6"/>
      <c r="C244" s="390"/>
      <c r="D244" s="5"/>
      <c r="E244" s="203"/>
      <c r="F244" s="16" t="str">
        <f t="shared" si="3"/>
        <v/>
      </c>
    </row>
    <row r="245" spans="1:6">
      <c r="A245" s="5">
        <v>236</v>
      </c>
      <c r="B245" s="6"/>
      <c r="C245" s="390"/>
      <c r="D245" s="5"/>
      <c r="E245" s="203"/>
      <c r="F245" s="16" t="str">
        <f t="shared" si="3"/>
        <v/>
      </c>
    </row>
    <row r="246" spans="1:6">
      <c r="A246" s="5">
        <v>237</v>
      </c>
      <c r="B246" s="6"/>
      <c r="C246" s="390"/>
      <c r="D246" s="5"/>
      <c r="E246" s="203"/>
      <c r="F246" s="16" t="str">
        <f t="shared" si="3"/>
        <v/>
      </c>
    </row>
    <row r="247" spans="1:6">
      <c r="A247" s="5">
        <v>238</v>
      </c>
      <c r="B247" s="6"/>
      <c r="C247" s="390"/>
      <c r="D247" s="5"/>
      <c r="E247" s="203"/>
      <c r="F247" s="16" t="str">
        <f t="shared" si="3"/>
        <v/>
      </c>
    </row>
    <row r="248" spans="1:6">
      <c r="A248" s="5">
        <v>239</v>
      </c>
      <c r="B248" s="6"/>
      <c r="C248" s="390"/>
      <c r="D248" s="5"/>
      <c r="E248" s="203"/>
      <c r="F248" s="16" t="str">
        <f t="shared" si="3"/>
        <v/>
      </c>
    </row>
    <row r="249" spans="1:6">
      <c r="A249" s="5">
        <v>240</v>
      </c>
      <c r="B249" s="6"/>
      <c r="C249" s="390"/>
      <c r="D249" s="5"/>
      <c r="E249" s="203"/>
      <c r="F249" s="16" t="str">
        <f t="shared" si="3"/>
        <v/>
      </c>
    </row>
    <row r="250" spans="1:6">
      <c r="A250" s="5">
        <v>241</v>
      </c>
      <c r="B250" s="6"/>
      <c r="C250" s="390"/>
      <c r="D250" s="5"/>
      <c r="E250" s="203"/>
      <c r="F250" s="16" t="str">
        <f t="shared" si="3"/>
        <v/>
      </c>
    </row>
    <row r="251" spans="1:6">
      <c r="A251" s="5">
        <v>242</v>
      </c>
      <c r="B251" s="6"/>
      <c r="C251" s="390"/>
      <c r="D251" s="5"/>
      <c r="E251" s="203"/>
      <c r="F251" s="16" t="str">
        <f t="shared" si="3"/>
        <v/>
      </c>
    </row>
    <row r="252" spans="1:6">
      <c r="A252" s="5">
        <v>243</v>
      </c>
      <c r="B252" s="6"/>
      <c r="C252" s="390"/>
      <c r="D252" s="5"/>
      <c r="E252" s="203"/>
      <c r="F252" s="16" t="str">
        <f t="shared" si="3"/>
        <v/>
      </c>
    </row>
    <row r="253" spans="1:6">
      <c r="A253" s="5">
        <v>244</v>
      </c>
      <c r="B253" s="6"/>
      <c r="C253" s="390"/>
      <c r="D253" s="5"/>
      <c r="E253" s="203"/>
      <c r="F253" s="16" t="str">
        <f t="shared" si="3"/>
        <v/>
      </c>
    </row>
    <row r="254" spans="1:6">
      <c r="A254" s="5">
        <v>245</v>
      </c>
      <c r="B254" s="6"/>
      <c r="C254" s="390"/>
      <c r="D254" s="5"/>
      <c r="E254" s="203"/>
      <c r="F254" s="16" t="str">
        <f t="shared" si="3"/>
        <v/>
      </c>
    </row>
    <row r="255" spans="1:6">
      <c r="A255" s="5">
        <v>246</v>
      </c>
      <c r="B255" s="6"/>
      <c r="C255" s="390"/>
      <c r="D255" s="5"/>
      <c r="E255" s="203"/>
      <c r="F255" s="16" t="str">
        <f t="shared" si="3"/>
        <v/>
      </c>
    </row>
    <row r="256" spans="1:6">
      <c r="A256" s="5">
        <v>247</v>
      </c>
      <c r="B256" s="6"/>
      <c r="C256" s="390"/>
      <c r="D256" s="5"/>
      <c r="E256" s="203"/>
      <c r="F256" s="16" t="str">
        <f t="shared" si="3"/>
        <v/>
      </c>
    </row>
    <row r="257" spans="1:6">
      <c r="A257" s="5">
        <v>248</v>
      </c>
      <c r="B257" s="6"/>
      <c r="C257" s="390"/>
      <c r="D257" s="5"/>
      <c r="E257" s="203"/>
      <c r="F257" s="16" t="str">
        <f t="shared" si="3"/>
        <v/>
      </c>
    </row>
    <row r="258" spans="1:6">
      <c r="A258" s="5">
        <v>249</v>
      </c>
      <c r="B258" s="6"/>
      <c r="C258" s="390"/>
      <c r="D258" s="5"/>
      <c r="E258" s="203"/>
      <c r="F258" s="16" t="str">
        <f t="shared" si="3"/>
        <v/>
      </c>
    </row>
    <row r="259" spans="1:6">
      <c r="A259" s="5">
        <v>250</v>
      </c>
      <c r="B259" s="6"/>
      <c r="C259" s="390"/>
      <c r="D259" s="5"/>
      <c r="E259" s="203"/>
      <c r="F259" s="16" t="str">
        <f t="shared" si="3"/>
        <v/>
      </c>
    </row>
  </sheetData>
  <sheetProtection algorithmName="SHA-512" hashValue="orqG2RDZE+s4yYnIvFZM8pEgoVbaCn2H6g8DziJufZrhBzRM0jq1AZmjLdY/wbmUk6xRLWJc6+vJZwovmhVgLw==" saltValue="1ScUWviRJEGmxz0mjw/WiQ==" spinCount="100000" sheet="1" objects="1" scenarios="1"/>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topLeftCell="A157" zoomScaleNormal="100" workbookViewId="0">
      <selection activeCell="E174" sqref="E174"/>
    </sheetView>
  </sheetViews>
  <sheetFormatPr defaultColWidth="9.109375" defaultRowHeight="14.4"/>
  <cols>
    <col min="1" max="1" width="6.88671875" style="287" customWidth="1"/>
    <col min="2" max="2" width="104.44140625" style="231" customWidth="1"/>
    <col min="3" max="3" width="20" style="455" customWidth="1"/>
    <col min="4" max="4" width="15.88671875" style="498" customWidth="1"/>
    <col min="5" max="5" width="93.6640625" style="231" bestFit="1" customWidth="1"/>
    <col min="6" max="16384" width="9.109375" style="231"/>
  </cols>
  <sheetData>
    <row r="1" spans="1:6" s="224" customFormat="1">
      <c r="A1" s="221" t="s">
        <v>483</v>
      </c>
      <c r="B1" s="222"/>
      <c r="C1" s="441"/>
      <c r="D1" s="469"/>
      <c r="E1" s="223"/>
      <c r="F1" s="223"/>
    </row>
    <row r="2" spans="1:6" s="224" customFormat="1">
      <c r="A2" s="159" t="str">
        <f>IF(ISBLANK(facultate), IF(ISBLANK(departament),"","Departament " &amp; departament), "Facultatea " &amp; facultate)</f>
        <v>Facultatea Inginerie din Hunedoara</v>
      </c>
      <c r="B2" s="222"/>
      <c r="C2" s="441"/>
      <c r="D2" s="469"/>
      <c r="E2" s="223"/>
      <c r="F2" s="223"/>
    </row>
    <row r="3" spans="1:6" s="224" customFormat="1">
      <c r="A3" s="159" t="str">
        <f>IF(ISBLANK(departament),"","Departamentul " &amp; departament)</f>
        <v>Departamentul Inginerie și Management din Hunedoara</v>
      </c>
      <c r="B3" s="222"/>
      <c r="C3" s="441"/>
      <c r="D3" s="469"/>
      <c r="E3" s="223"/>
      <c r="F3" s="223"/>
    </row>
    <row r="4" spans="1:6" s="226" customFormat="1" ht="15.6">
      <c r="A4" s="225"/>
      <c r="B4" s="225"/>
      <c r="C4" s="288" t="str">
        <f>CONCATENATE(functie," ",nume_candidat)</f>
        <v>Profesor Socalici Ana Virginia</v>
      </c>
      <c r="D4" s="470"/>
    </row>
    <row r="5" spans="1:6" ht="15.6">
      <c r="A5" s="227" t="s">
        <v>605</v>
      </c>
      <c r="B5" s="228" t="s">
        <v>681</v>
      </c>
      <c r="C5" s="442"/>
      <c r="D5" s="471" t="s">
        <v>605</v>
      </c>
      <c r="E5" s="230"/>
    </row>
    <row r="6" spans="1:6" ht="30" customHeight="1">
      <c r="A6" s="232">
        <v>1</v>
      </c>
      <c r="B6" s="233" t="s">
        <v>682</v>
      </c>
      <c r="C6" s="443">
        <f>I.1!L9</f>
        <v>0</v>
      </c>
      <c r="D6" s="472">
        <v>100</v>
      </c>
      <c r="E6" s="234" t="s">
        <v>683</v>
      </c>
    </row>
    <row r="7" spans="1:6" ht="30" customHeight="1">
      <c r="A7" s="235">
        <v>2</v>
      </c>
      <c r="B7" s="236" t="s">
        <v>1088</v>
      </c>
      <c r="C7" s="444">
        <f>SUM(C8,C14,C20,C23)</f>
        <v>195</v>
      </c>
      <c r="D7" s="473" t="s">
        <v>605</v>
      </c>
      <c r="E7" s="237"/>
    </row>
    <row r="8" spans="1:6" ht="30" customHeight="1">
      <c r="A8" s="232">
        <v>2.1</v>
      </c>
      <c r="B8" s="233" t="s">
        <v>787</v>
      </c>
      <c r="C8" s="445">
        <f>SUM(C9:C13)</f>
        <v>120</v>
      </c>
      <c r="D8" s="474" t="s">
        <v>605</v>
      </c>
      <c r="E8" s="234" t="s">
        <v>605</v>
      </c>
    </row>
    <row r="9" spans="1:6" ht="30" customHeight="1">
      <c r="A9" s="238" t="s">
        <v>326</v>
      </c>
      <c r="B9" s="239" t="s">
        <v>788</v>
      </c>
      <c r="C9" s="446">
        <f>'I.2.1a'!$I$9</f>
        <v>0</v>
      </c>
      <c r="D9" s="431" t="s">
        <v>684</v>
      </c>
      <c r="E9" s="520" t="s">
        <v>1087</v>
      </c>
    </row>
    <row r="10" spans="1:6" ht="30" customHeight="1">
      <c r="A10" s="240" t="s">
        <v>327</v>
      </c>
      <c r="B10" s="234" t="s">
        <v>789</v>
      </c>
      <c r="C10" s="446">
        <f>'I.2.1b'!$I$9</f>
        <v>0</v>
      </c>
      <c r="D10" s="474" t="s">
        <v>685</v>
      </c>
      <c r="E10" s="521"/>
    </row>
    <row r="11" spans="1:6" ht="30" customHeight="1">
      <c r="A11" s="240" t="s">
        <v>651</v>
      </c>
      <c r="B11" s="234" t="s">
        <v>790</v>
      </c>
      <c r="C11" s="446">
        <f>'I.2.1c'!$I$9</f>
        <v>0</v>
      </c>
      <c r="D11" s="474" t="s">
        <v>686</v>
      </c>
      <c r="E11" s="521"/>
    </row>
    <row r="12" spans="1:6" ht="43.2">
      <c r="A12" s="240" t="s">
        <v>662</v>
      </c>
      <c r="B12" s="234" t="s">
        <v>791</v>
      </c>
      <c r="C12" s="446">
        <f>'I.2.1d'!$I$9</f>
        <v>120</v>
      </c>
      <c r="D12" s="474" t="s">
        <v>687</v>
      </c>
      <c r="E12" s="521"/>
    </row>
    <row r="13" spans="1:6" ht="30" customHeight="1">
      <c r="A13" s="240" t="s">
        <v>663</v>
      </c>
      <c r="B13" s="234" t="s">
        <v>803</v>
      </c>
      <c r="C13" s="446">
        <f>'I.2.1e'!$I$9</f>
        <v>0</v>
      </c>
      <c r="D13" s="474" t="s">
        <v>688</v>
      </c>
      <c r="E13" s="521"/>
    </row>
    <row r="14" spans="1:6" ht="30" customHeight="1">
      <c r="A14" s="232">
        <v>2.2000000000000002</v>
      </c>
      <c r="B14" s="241" t="s">
        <v>675</v>
      </c>
      <c r="C14" s="447">
        <f>SUM(C15:C19)</f>
        <v>0</v>
      </c>
      <c r="D14" s="474" t="s">
        <v>605</v>
      </c>
      <c r="E14" s="521"/>
    </row>
    <row r="15" spans="1:6" ht="30" customHeight="1">
      <c r="A15" s="240" t="s">
        <v>670</v>
      </c>
      <c r="B15" s="234" t="s">
        <v>676</v>
      </c>
      <c r="C15" s="446">
        <f>'I.2.2a'!$I$9</f>
        <v>0</v>
      </c>
      <c r="D15" s="474" t="s">
        <v>689</v>
      </c>
      <c r="E15" s="521"/>
    </row>
    <row r="16" spans="1:6" ht="30" customHeight="1">
      <c r="A16" s="240" t="s">
        <v>671</v>
      </c>
      <c r="B16" s="242" t="s">
        <v>677</v>
      </c>
      <c r="C16" s="446">
        <f>'I.2.2b'!$I$9</f>
        <v>0</v>
      </c>
      <c r="D16" s="474" t="s">
        <v>690</v>
      </c>
      <c r="E16" s="521"/>
    </row>
    <row r="17" spans="1:5" ht="30" customHeight="1">
      <c r="A17" s="240" t="s">
        <v>672</v>
      </c>
      <c r="B17" s="242" t="s">
        <v>678</v>
      </c>
      <c r="C17" s="446">
        <f>'I.2.2c'!$I$9</f>
        <v>0</v>
      </c>
      <c r="D17" s="474" t="s">
        <v>691</v>
      </c>
      <c r="E17" s="521"/>
    </row>
    <row r="18" spans="1:5" ht="30" customHeight="1">
      <c r="A18" s="240" t="s">
        <v>673</v>
      </c>
      <c r="B18" s="234" t="s">
        <v>679</v>
      </c>
      <c r="C18" s="446">
        <f>'I.2.2d'!$I$9</f>
        <v>0</v>
      </c>
      <c r="D18" s="474" t="s">
        <v>692</v>
      </c>
      <c r="E18" s="521"/>
    </row>
    <row r="19" spans="1:5" ht="30" customHeight="1">
      <c r="A19" s="240" t="s">
        <v>674</v>
      </c>
      <c r="B19" s="234" t="s">
        <v>680</v>
      </c>
      <c r="C19" s="446">
        <f>'I.2.2e'!$I$9</f>
        <v>0</v>
      </c>
      <c r="D19" s="474" t="s">
        <v>693</v>
      </c>
      <c r="E19" s="521"/>
    </row>
    <row r="20" spans="1:5" ht="30" customHeight="1">
      <c r="A20" s="232">
        <v>2.2999999999999998</v>
      </c>
      <c r="B20" s="233" t="s">
        <v>804</v>
      </c>
      <c r="C20" s="445">
        <f>SUM(C21:C22)</f>
        <v>0</v>
      </c>
      <c r="D20" s="474" t="s">
        <v>605</v>
      </c>
      <c r="E20" s="521"/>
    </row>
    <row r="21" spans="1:5" ht="30" customHeight="1">
      <c r="A21" s="240" t="s">
        <v>694</v>
      </c>
      <c r="B21" s="234" t="s">
        <v>805</v>
      </c>
      <c r="C21" s="445">
        <f>'I.2.3a'!I9</f>
        <v>0</v>
      </c>
      <c r="D21" s="474" t="s">
        <v>695</v>
      </c>
      <c r="E21" s="521"/>
    </row>
    <row r="22" spans="1:5" ht="30" customHeight="1">
      <c r="A22" s="240" t="s">
        <v>696</v>
      </c>
      <c r="B22" s="234" t="s">
        <v>806</v>
      </c>
      <c r="C22" s="445">
        <f>'I.2.3b'!I9</f>
        <v>0</v>
      </c>
      <c r="D22" s="474" t="s">
        <v>688</v>
      </c>
      <c r="E22" s="522"/>
    </row>
    <row r="23" spans="1:5" ht="30" customHeight="1">
      <c r="A23" s="232">
        <v>2.4</v>
      </c>
      <c r="B23" s="233" t="s">
        <v>697</v>
      </c>
      <c r="C23" s="443">
        <f>'I.2.4'!I9</f>
        <v>75</v>
      </c>
      <c r="D23" s="474" t="s">
        <v>698</v>
      </c>
      <c r="E23" s="233" t="s">
        <v>605</v>
      </c>
    </row>
    <row r="24" spans="1:5" ht="86.4">
      <c r="A24" s="235">
        <v>3</v>
      </c>
      <c r="B24" s="236" t="s">
        <v>1209</v>
      </c>
      <c r="C24" s="448">
        <f>I.3!I11</f>
        <v>200</v>
      </c>
      <c r="D24" s="431" t="s">
        <v>1090</v>
      </c>
      <c r="E24" s="239" t="s">
        <v>1089</v>
      </c>
    </row>
    <row r="25" spans="1:5" ht="30" customHeight="1">
      <c r="A25" s="232">
        <v>4</v>
      </c>
      <c r="B25" s="233" t="s">
        <v>699</v>
      </c>
      <c r="C25" s="445">
        <f>I.4!E11</f>
        <v>530</v>
      </c>
      <c r="D25" s="474">
        <v>10</v>
      </c>
      <c r="E25" s="234" t="s">
        <v>700</v>
      </c>
    </row>
    <row r="26" spans="1:5" ht="57.6">
      <c r="A26" s="232">
        <v>5</v>
      </c>
      <c r="B26" s="233" t="s">
        <v>1086</v>
      </c>
      <c r="C26" s="445">
        <f>I.5!D11</f>
        <v>186</v>
      </c>
      <c r="D26" s="474" t="s">
        <v>1205</v>
      </c>
      <c r="E26" s="234" t="s">
        <v>605</v>
      </c>
    </row>
    <row r="27" spans="1:5" ht="57.6">
      <c r="A27" s="235">
        <v>6</v>
      </c>
      <c r="B27" s="236" t="s">
        <v>1206</v>
      </c>
      <c r="C27" s="448">
        <f>I.6!F11</f>
        <v>150</v>
      </c>
      <c r="D27" s="432" t="s">
        <v>1092</v>
      </c>
      <c r="E27" s="239" t="s">
        <v>1091</v>
      </c>
    </row>
    <row r="28" spans="1:5" ht="43.2">
      <c r="A28" s="235">
        <v>7</v>
      </c>
      <c r="B28" s="236" t="s">
        <v>1208</v>
      </c>
      <c r="C28" s="448">
        <f>I.7!F11</f>
        <v>0</v>
      </c>
      <c r="D28" s="475" t="s">
        <v>1094</v>
      </c>
      <c r="E28" s="239" t="s">
        <v>1093</v>
      </c>
    </row>
    <row r="29" spans="1:5" ht="57.6">
      <c r="A29" s="232">
        <v>8</v>
      </c>
      <c r="B29" s="233" t="s">
        <v>1207</v>
      </c>
      <c r="C29" s="445">
        <f>I.8!E11</f>
        <v>0</v>
      </c>
      <c r="D29" s="431" t="s">
        <v>1095</v>
      </c>
      <c r="E29" s="239" t="s">
        <v>701</v>
      </c>
    </row>
    <row r="30" spans="1:5" ht="30" customHeight="1">
      <c r="A30" s="235">
        <v>9</v>
      </c>
      <c r="B30" s="236" t="s">
        <v>702</v>
      </c>
      <c r="C30" s="448">
        <f>I.9!D11</f>
        <v>40</v>
      </c>
      <c r="D30" s="431" t="s">
        <v>703</v>
      </c>
      <c r="E30" s="239" t="s">
        <v>831</v>
      </c>
    </row>
    <row r="31" spans="1:5">
      <c r="A31" s="243" t="s">
        <v>605</v>
      </c>
      <c r="B31" s="244" t="s">
        <v>704</v>
      </c>
      <c r="C31" s="456" t="s">
        <v>705</v>
      </c>
      <c r="D31" s="476" t="s">
        <v>605</v>
      </c>
      <c r="E31" s="245" t="s">
        <v>605</v>
      </c>
    </row>
    <row r="32" spans="1:5">
      <c r="A32" s="246"/>
      <c r="B32" s="247" t="s">
        <v>605</v>
      </c>
      <c r="C32" s="457" t="s">
        <v>706</v>
      </c>
      <c r="D32" s="477"/>
      <c r="E32" s="248"/>
    </row>
    <row r="33" spans="1:5">
      <c r="A33" s="246"/>
      <c r="B33" s="247" t="s">
        <v>707</v>
      </c>
      <c r="C33" s="457" t="s">
        <v>708</v>
      </c>
      <c r="D33" s="477"/>
      <c r="E33" s="248"/>
    </row>
    <row r="34" spans="1:5">
      <c r="A34" s="249"/>
      <c r="B34" s="250"/>
      <c r="C34" s="458" t="s">
        <v>709</v>
      </c>
      <c r="D34" s="478"/>
      <c r="E34" s="250"/>
    </row>
    <row r="35" spans="1:5" ht="15.6">
      <c r="A35" s="227" t="s">
        <v>605</v>
      </c>
      <c r="B35" s="228" t="s">
        <v>681</v>
      </c>
      <c r="C35" s="449">
        <f>SUM(C6,C7,C24,C25,C27,C26,C28,C29,C30)</f>
        <v>1301</v>
      </c>
      <c r="D35" s="471" t="s">
        <v>605</v>
      </c>
      <c r="E35" s="229" t="s">
        <v>605</v>
      </c>
    </row>
    <row r="37" spans="1:5" ht="15.6">
      <c r="A37" s="227" t="s">
        <v>605</v>
      </c>
      <c r="B37" s="228" t="s">
        <v>710</v>
      </c>
      <c r="C37" s="442"/>
      <c r="D37" s="479" t="s">
        <v>605</v>
      </c>
      <c r="E37" s="251"/>
    </row>
    <row r="38" spans="1:5" ht="15.6">
      <c r="A38" s="252">
        <v>1</v>
      </c>
      <c r="B38" s="253" t="s">
        <v>792</v>
      </c>
      <c r="C38" s="448">
        <f>SUM(C39:C42)</f>
        <v>2626</v>
      </c>
      <c r="D38" s="276" t="s">
        <v>605</v>
      </c>
      <c r="E38" s="254" t="s">
        <v>711</v>
      </c>
    </row>
    <row r="39" spans="1:5" ht="86.4">
      <c r="A39" s="255">
        <v>1.1000000000000001</v>
      </c>
      <c r="B39" s="433" t="s">
        <v>1096</v>
      </c>
      <c r="C39" s="448">
        <f>'II1.1BDI'!G9+'II1.1'!G9</f>
        <v>1540</v>
      </c>
      <c r="D39" s="480" t="s">
        <v>1097</v>
      </c>
      <c r="E39" s="523" t="s">
        <v>1100</v>
      </c>
    </row>
    <row r="40" spans="1:5" ht="72">
      <c r="A40" s="255">
        <v>1.2</v>
      </c>
      <c r="B40" s="433" t="s">
        <v>1098</v>
      </c>
      <c r="C40" s="448">
        <f>'II1.2'!G9</f>
        <v>1066</v>
      </c>
      <c r="D40" s="481" t="s">
        <v>1099</v>
      </c>
      <c r="E40" s="524"/>
    </row>
    <row r="41" spans="1:5" ht="43.2">
      <c r="A41" s="255">
        <v>1.3</v>
      </c>
      <c r="B41" s="466" t="s">
        <v>1101</v>
      </c>
      <c r="C41" s="448">
        <f>'II1.3'!G9</f>
        <v>0</v>
      </c>
      <c r="D41" s="481" t="s">
        <v>1102</v>
      </c>
      <c r="E41" s="256" t="s">
        <v>712</v>
      </c>
    </row>
    <row r="42" spans="1:5" ht="15.6">
      <c r="A42" s="257">
        <v>1.4</v>
      </c>
      <c r="B42" s="439" t="s">
        <v>1105</v>
      </c>
      <c r="C42" s="448">
        <f>'II1.4'!I9</f>
        <v>20</v>
      </c>
      <c r="D42" s="482"/>
      <c r="E42" s="434"/>
    </row>
    <row r="43" spans="1:5" ht="15.6">
      <c r="A43" s="440" t="s">
        <v>1110</v>
      </c>
      <c r="B43" s="439" t="s">
        <v>1106</v>
      </c>
      <c r="C43" s="448">
        <f>'II1.4'!S9</f>
        <v>0</v>
      </c>
      <c r="D43" s="483" t="s">
        <v>1107</v>
      </c>
      <c r="E43" s="434" t="s">
        <v>1103</v>
      </c>
    </row>
    <row r="44" spans="1:5" ht="15.6">
      <c r="A44" s="440" t="s">
        <v>1111</v>
      </c>
      <c r="B44" s="439" t="s">
        <v>1108</v>
      </c>
      <c r="C44" s="448">
        <f>C42-C43</f>
        <v>20</v>
      </c>
      <c r="D44" s="483" t="s">
        <v>1109</v>
      </c>
      <c r="E44" s="434" t="s">
        <v>1103</v>
      </c>
    </row>
    <row r="45" spans="1:5" ht="28.8">
      <c r="A45" s="258">
        <v>2</v>
      </c>
      <c r="B45" s="259" t="s">
        <v>713</v>
      </c>
      <c r="C45" s="448">
        <f>C46+C50</f>
        <v>267.45463807463273</v>
      </c>
      <c r="D45" s="276" t="s">
        <v>605</v>
      </c>
      <c r="E45" s="253" t="s">
        <v>605</v>
      </c>
    </row>
    <row r="46" spans="1:5" ht="43.2">
      <c r="A46" s="260" t="s">
        <v>326</v>
      </c>
      <c r="B46" s="261" t="s">
        <v>793</v>
      </c>
      <c r="C46" s="448">
        <f>'II2.1a'!M9</f>
        <v>0</v>
      </c>
      <c r="D46" s="483"/>
      <c r="E46" s="525" t="s">
        <v>1124</v>
      </c>
    </row>
    <row r="47" spans="1:5" ht="28.8">
      <c r="A47" s="260"/>
      <c r="B47" s="465" t="s">
        <v>1113</v>
      </c>
      <c r="C47" s="448">
        <f>'II2.1a'!Q9</f>
        <v>0</v>
      </c>
      <c r="D47" s="484" t="s">
        <v>1116</v>
      </c>
      <c r="E47" s="526"/>
    </row>
    <row r="48" spans="1:5" ht="28.8">
      <c r="A48" s="260"/>
      <c r="B48" s="465" t="s">
        <v>1114</v>
      </c>
      <c r="C48" s="448">
        <f>'II2.1a'!R9</f>
        <v>0</v>
      </c>
      <c r="D48" s="484" t="s">
        <v>1117</v>
      </c>
      <c r="E48" s="526"/>
    </row>
    <row r="49" spans="1:5" ht="43.2">
      <c r="A49" s="260"/>
      <c r="B49" s="465" t="s">
        <v>1115</v>
      </c>
      <c r="C49" s="448">
        <f>'II2.1a'!S9</f>
        <v>0</v>
      </c>
      <c r="D49" s="483" t="s">
        <v>1118</v>
      </c>
      <c r="E49" s="526"/>
    </row>
    <row r="50" spans="1:5" ht="43.2">
      <c r="A50" s="260" t="s">
        <v>327</v>
      </c>
      <c r="B50" s="467" t="s">
        <v>794</v>
      </c>
      <c r="C50" s="448">
        <f>'II2.1b'!M9</f>
        <v>267.45463807463273</v>
      </c>
      <c r="D50" s="485"/>
      <c r="E50" s="526"/>
    </row>
    <row r="51" spans="1:5" ht="15.6">
      <c r="A51" s="260"/>
      <c r="B51" s="467" t="s">
        <v>1119</v>
      </c>
      <c r="C51" s="448">
        <f>'II2.1b'!R9</f>
        <v>0</v>
      </c>
      <c r="D51" s="484" t="s">
        <v>1122</v>
      </c>
      <c r="E51" s="526"/>
    </row>
    <row r="52" spans="1:5" ht="28.8">
      <c r="A52" s="260"/>
      <c r="B52" s="467" t="s">
        <v>1120</v>
      </c>
      <c r="C52" s="448">
        <f>'II2.1b'!S9</f>
        <v>0</v>
      </c>
      <c r="D52" s="484" t="s">
        <v>1123</v>
      </c>
      <c r="E52" s="526"/>
    </row>
    <row r="53" spans="1:5" ht="43.2">
      <c r="A53" s="260"/>
      <c r="B53" s="467" t="s">
        <v>1121</v>
      </c>
      <c r="C53" s="448">
        <f>'II2.1b'!T9</f>
        <v>267.45463807463273</v>
      </c>
      <c r="D53" s="483" t="s">
        <v>1118</v>
      </c>
      <c r="E53" s="526"/>
    </row>
    <row r="54" spans="1:5" ht="15.6">
      <c r="A54" s="262">
        <v>3</v>
      </c>
      <c r="B54" s="263" t="s">
        <v>1062</v>
      </c>
      <c r="C54" s="448">
        <f>'II3'!D9</f>
        <v>482</v>
      </c>
      <c r="D54" s="486" t="s">
        <v>605</v>
      </c>
      <c r="E54" s="527" t="s">
        <v>1131</v>
      </c>
    </row>
    <row r="55" spans="1:5" ht="15.6">
      <c r="A55" s="468">
        <v>3.1</v>
      </c>
      <c r="B55" s="466" t="s">
        <v>714</v>
      </c>
      <c r="C55" s="448">
        <f>'II3'!D10</f>
        <v>240</v>
      </c>
      <c r="D55" s="486" t="s">
        <v>1125</v>
      </c>
      <c r="E55" s="528"/>
    </row>
    <row r="56" spans="1:5" ht="15.6">
      <c r="A56" s="468">
        <v>3.2</v>
      </c>
      <c r="B56" s="466" t="s">
        <v>715</v>
      </c>
      <c r="C56" s="448">
        <f>'II3'!D11</f>
        <v>176</v>
      </c>
      <c r="D56" s="486" t="s">
        <v>1126</v>
      </c>
      <c r="E56" s="528"/>
    </row>
    <row r="57" spans="1:5" ht="15.6">
      <c r="A57" s="468">
        <v>3.3</v>
      </c>
      <c r="B57" s="466" t="s">
        <v>716</v>
      </c>
      <c r="C57" s="448">
        <f>'II3'!D12</f>
        <v>66</v>
      </c>
      <c r="D57" s="486" t="s">
        <v>1127</v>
      </c>
      <c r="E57" s="528"/>
    </row>
    <row r="58" spans="1:5" ht="15.6">
      <c r="A58" s="252">
        <v>4</v>
      </c>
      <c r="B58" s="253" t="s">
        <v>717</v>
      </c>
      <c r="C58" s="448">
        <f>'II4'!D14</f>
        <v>1880</v>
      </c>
      <c r="D58" s="485" t="s">
        <v>605</v>
      </c>
      <c r="E58" s="528"/>
    </row>
    <row r="59" spans="1:5" ht="15.6">
      <c r="A59" s="440">
        <v>4.0999999999999996</v>
      </c>
      <c r="B59" s="439" t="s">
        <v>718</v>
      </c>
      <c r="C59" s="448">
        <f>'II4'!D11</f>
        <v>600</v>
      </c>
      <c r="D59" s="484" t="s">
        <v>1128</v>
      </c>
      <c r="E59" s="528"/>
    </row>
    <row r="60" spans="1:5" ht="15.6">
      <c r="A60" s="440">
        <v>4.2</v>
      </c>
      <c r="B60" s="439" t="s">
        <v>719</v>
      </c>
      <c r="C60" s="448">
        <f>'II4'!D12</f>
        <v>800</v>
      </c>
      <c r="D60" s="484" t="s">
        <v>1129</v>
      </c>
      <c r="E60" s="528"/>
    </row>
    <row r="61" spans="1:5" ht="15.6">
      <c r="A61" s="440">
        <v>4.3</v>
      </c>
      <c r="B61" s="439" t="s">
        <v>720</v>
      </c>
      <c r="C61" s="448">
        <f>'II4'!D13</f>
        <v>480</v>
      </c>
      <c r="D61" s="484" t="s">
        <v>1130</v>
      </c>
      <c r="E61" s="529"/>
    </row>
    <row r="62" spans="1:5" ht="15.6">
      <c r="A62" s="252">
        <v>5</v>
      </c>
      <c r="B62" s="253" t="s">
        <v>795</v>
      </c>
      <c r="C62" s="448">
        <f>SUM(C63,C71,C76,C79)</f>
        <v>0</v>
      </c>
      <c r="D62" s="485" t="s">
        <v>605</v>
      </c>
      <c r="E62" s="254" t="s">
        <v>605</v>
      </c>
    </row>
    <row r="63" spans="1:5" ht="15.6">
      <c r="A63" s="252" t="s">
        <v>721</v>
      </c>
      <c r="B63" s="253" t="s">
        <v>1051</v>
      </c>
      <c r="C63" s="448">
        <f>SUM(C64:C70)</f>
        <v>0</v>
      </c>
      <c r="D63" s="485" t="s">
        <v>605</v>
      </c>
      <c r="E63" s="254" t="s">
        <v>605</v>
      </c>
    </row>
    <row r="64" spans="1:5" ht="95.25" customHeight="1">
      <c r="A64" s="255" t="s">
        <v>722</v>
      </c>
      <c r="B64" s="466" t="s">
        <v>1132</v>
      </c>
      <c r="C64" s="448">
        <f>total_arh1a_5</f>
        <v>0</v>
      </c>
      <c r="D64" s="487" t="s">
        <v>1133</v>
      </c>
      <c r="E64" s="256" t="s">
        <v>724</v>
      </c>
    </row>
    <row r="65" spans="1:5" ht="129.6">
      <c r="A65" s="255" t="s">
        <v>725</v>
      </c>
      <c r="B65" s="466" t="s">
        <v>1134</v>
      </c>
      <c r="C65" s="448">
        <f>II5.1.2!total_arh1a_5</f>
        <v>0</v>
      </c>
      <c r="D65" s="488" t="s">
        <v>1135</v>
      </c>
      <c r="E65" s="256" t="s">
        <v>724</v>
      </c>
    </row>
    <row r="66" spans="1:5" ht="57.6">
      <c r="A66" s="255" t="s">
        <v>726</v>
      </c>
      <c r="B66" s="466" t="s">
        <v>1136</v>
      </c>
      <c r="C66" s="448">
        <f>total_arh2a_5</f>
        <v>0</v>
      </c>
      <c r="D66" s="487" t="s">
        <v>1137</v>
      </c>
      <c r="E66" s="256" t="s">
        <v>724</v>
      </c>
    </row>
    <row r="67" spans="1:5" ht="43.2">
      <c r="A67" s="255" t="s">
        <v>727</v>
      </c>
      <c r="B67" s="466" t="s">
        <v>1138</v>
      </c>
      <c r="C67" s="448">
        <f>total_arh2b_5</f>
        <v>0</v>
      </c>
      <c r="D67" s="487" t="s">
        <v>1139</v>
      </c>
      <c r="E67" s="256" t="s">
        <v>724</v>
      </c>
    </row>
    <row r="68" spans="1:5" ht="100.8">
      <c r="A68" s="255" t="s">
        <v>728</v>
      </c>
      <c r="B68" s="466" t="s">
        <v>1140</v>
      </c>
      <c r="C68" s="448">
        <f>total_arh3a_5</f>
        <v>0</v>
      </c>
      <c r="D68" s="487" t="s">
        <v>1141</v>
      </c>
      <c r="E68" s="256" t="s">
        <v>724</v>
      </c>
    </row>
    <row r="69" spans="1:5" ht="72">
      <c r="A69" s="255" t="s">
        <v>729</v>
      </c>
      <c r="B69" s="466" t="s">
        <v>1142</v>
      </c>
      <c r="C69" s="448">
        <f>total_arh3b_5</f>
        <v>0</v>
      </c>
      <c r="D69" s="487" t="s">
        <v>1143</v>
      </c>
      <c r="E69" s="256" t="s">
        <v>724</v>
      </c>
    </row>
    <row r="70" spans="1:5" ht="57.6">
      <c r="A70" s="255" t="s">
        <v>730</v>
      </c>
      <c r="B70" s="466" t="s">
        <v>1163</v>
      </c>
      <c r="C70" s="448">
        <f>total_arh3c_5</f>
        <v>0</v>
      </c>
      <c r="D70" s="487" t="s">
        <v>1144</v>
      </c>
      <c r="E70" s="256" t="s">
        <v>724</v>
      </c>
    </row>
    <row r="71" spans="1:5" ht="15.6">
      <c r="A71" s="252" t="s">
        <v>731</v>
      </c>
      <c r="B71" s="253" t="s">
        <v>1054</v>
      </c>
      <c r="C71" s="448">
        <f>SUM(C72:C75)</f>
        <v>0</v>
      </c>
      <c r="D71" s="485" t="s">
        <v>605</v>
      </c>
      <c r="E71" s="254" t="s">
        <v>605</v>
      </c>
    </row>
    <row r="72" spans="1:5" ht="100.8">
      <c r="A72" s="255" t="s">
        <v>732</v>
      </c>
      <c r="B72" s="466" t="s">
        <v>1164</v>
      </c>
      <c r="C72" s="448">
        <f>'II5.2.1'!I9</f>
        <v>0</v>
      </c>
      <c r="D72" s="488" t="s">
        <v>1191</v>
      </c>
      <c r="E72" s="466" t="s">
        <v>1145</v>
      </c>
    </row>
    <row r="73" spans="1:5" ht="72">
      <c r="A73" s="255" t="s">
        <v>733</v>
      </c>
      <c r="B73" s="466" t="s">
        <v>1165</v>
      </c>
      <c r="C73" s="448">
        <f>'II5.2.2'!G9</f>
        <v>0</v>
      </c>
      <c r="D73" s="488" t="s">
        <v>1192</v>
      </c>
      <c r="E73" s="466" t="s">
        <v>1146</v>
      </c>
    </row>
    <row r="74" spans="1:5" ht="28.8">
      <c r="A74" s="257" t="s">
        <v>735</v>
      </c>
      <c r="B74" s="254" t="s">
        <v>768</v>
      </c>
      <c r="C74" s="448">
        <f>'II5.2.3'!D9</f>
        <v>0</v>
      </c>
      <c r="D74" s="485">
        <v>20</v>
      </c>
      <c r="E74" s="254" t="s">
        <v>701</v>
      </c>
    </row>
    <row r="75" spans="1:5" ht="72">
      <c r="A75" s="255" t="s">
        <v>736</v>
      </c>
      <c r="B75" s="466" t="s">
        <v>1166</v>
      </c>
      <c r="C75" s="448">
        <f>'II5.2.4'!G9</f>
        <v>0</v>
      </c>
      <c r="D75" s="488" t="s">
        <v>1185</v>
      </c>
      <c r="E75" s="256" t="s">
        <v>737</v>
      </c>
    </row>
    <row r="76" spans="1:5" ht="15.6">
      <c r="A76" s="252" t="s">
        <v>738</v>
      </c>
      <c r="B76" s="253" t="s">
        <v>1052</v>
      </c>
      <c r="C76" s="448">
        <f>'II5.3'!F9</f>
        <v>0</v>
      </c>
      <c r="D76" s="485" t="s">
        <v>605</v>
      </c>
      <c r="E76" s="254" t="s">
        <v>605</v>
      </c>
    </row>
    <row r="77" spans="1:5" ht="15.6">
      <c r="A77" s="440" t="s">
        <v>1147</v>
      </c>
      <c r="B77" s="439" t="s">
        <v>1148</v>
      </c>
      <c r="C77" s="448">
        <f>'II5.3'!I9</f>
        <v>0</v>
      </c>
      <c r="D77" s="485">
        <v>10</v>
      </c>
      <c r="E77" s="254" t="s">
        <v>734</v>
      </c>
    </row>
    <row r="78" spans="1:5" ht="15.6">
      <c r="A78" s="440" t="s">
        <v>1149</v>
      </c>
      <c r="B78" s="439" t="s">
        <v>1150</v>
      </c>
      <c r="C78" s="448">
        <f>'II5.3'!J9</f>
        <v>0</v>
      </c>
      <c r="D78" s="485">
        <v>8</v>
      </c>
      <c r="E78" s="254" t="s">
        <v>1151</v>
      </c>
    </row>
    <row r="79" spans="1:5" ht="15.6">
      <c r="A79" s="252" t="s">
        <v>740</v>
      </c>
      <c r="B79" s="253" t="s">
        <v>1053</v>
      </c>
      <c r="C79" s="448">
        <f>total_sport</f>
        <v>0</v>
      </c>
      <c r="D79" s="485" t="s">
        <v>605</v>
      </c>
      <c r="E79" s="264" t="s">
        <v>605</v>
      </c>
    </row>
    <row r="80" spans="1:5" ht="100.8">
      <c r="A80" s="440" t="s">
        <v>1152</v>
      </c>
      <c r="B80" s="439" t="s">
        <v>1167</v>
      </c>
      <c r="C80" s="448">
        <f>total_sport</f>
        <v>0</v>
      </c>
      <c r="D80" s="484" t="s">
        <v>1190</v>
      </c>
      <c r="E80" s="264"/>
    </row>
    <row r="81" spans="1:5" ht="15.6">
      <c r="A81" s="252">
        <v>6</v>
      </c>
      <c r="B81" s="253" t="s">
        <v>972</v>
      </c>
      <c r="C81" s="448">
        <f>'II6'!E15</f>
        <v>385</v>
      </c>
      <c r="E81" s="254" t="s">
        <v>605</v>
      </c>
    </row>
    <row r="82" spans="1:5" s="499" customFormat="1" ht="15.6">
      <c r="A82" s="500" t="s">
        <v>1229</v>
      </c>
      <c r="B82" s="466" t="s">
        <v>741</v>
      </c>
      <c r="C82" s="448">
        <f>'II6'!E11</f>
        <v>200</v>
      </c>
      <c r="D82" s="485">
        <v>200</v>
      </c>
      <c r="E82" s="439"/>
    </row>
    <row r="83" spans="1:5" s="499" customFormat="1" ht="15.6">
      <c r="A83" s="468">
        <v>6.1</v>
      </c>
      <c r="B83" s="466" t="s">
        <v>1153</v>
      </c>
      <c r="C83" s="448">
        <f>'II6'!E12</f>
        <v>150</v>
      </c>
      <c r="D83" s="488" t="s">
        <v>1154</v>
      </c>
      <c r="E83" s="439"/>
    </row>
    <row r="84" spans="1:5" s="499" customFormat="1" ht="15.6">
      <c r="A84" s="468">
        <v>6.2</v>
      </c>
      <c r="B84" s="466" t="s">
        <v>1155</v>
      </c>
      <c r="C84" s="448">
        <f>'II6'!E13</f>
        <v>0</v>
      </c>
      <c r="D84" s="488" t="s">
        <v>1156</v>
      </c>
      <c r="E84" s="439"/>
    </row>
    <row r="85" spans="1:5" s="499" customFormat="1" ht="15.6">
      <c r="A85" s="468">
        <v>6.3</v>
      </c>
      <c r="B85" s="466" t="s">
        <v>742</v>
      </c>
      <c r="C85" s="448">
        <f>'II6'!E14</f>
        <v>35</v>
      </c>
      <c r="D85" s="488">
        <v>5</v>
      </c>
      <c r="E85" s="439" t="s">
        <v>743</v>
      </c>
    </row>
    <row r="86" spans="1:5" ht="15.6">
      <c r="A86" s="262">
        <v>7</v>
      </c>
      <c r="B86" s="263" t="s">
        <v>807</v>
      </c>
      <c r="C86" s="448">
        <f>'II7'!F11</f>
        <v>0</v>
      </c>
      <c r="D86" s="486" t="s">
        <v>605</v>
      </c>
      <c r="E86" s="254" t="s">
        <v>744</v>
      </c>
    </row>
    <row r="87" spans="1:5" s="499" customFormat="1" ht="15.6">
      <c r="A87" s="468"/>
      <c r="B87" s="466" t="s">
        <v>1182</v>
      </c>
      <c r="C87" s="448">
        <f>'II7'!H11</f>
        <v>0</v>
      </c>
      <c r="D87" s="488">
        <v>20</v>
      </c>
      <c r="E87" s="519" t="s">
        <v>1157</v>
      </c>
    </row>
    <row r="88" spans="1:5" s="499" customFormat="1" ht="15.6">
      <c r="A88" s="468"/>
      <c r="B88" s="466" t="s">
        <v>1183</v>
      </c>
      <c r="C88" s="448">
        <f>'II7'!I11</f>
        <v>0</v>
      </c>
      <c r="D88" s="488">
        <v>5</v>
      </c>
      <c r="E88" s="519"/>
    </row>
    <row r="89" spans="1:5" s="499" customFormat="1" ht="15.6">
      <c r="A89" s="468"/>
      <c r="B89" s="466" t="s">
        <v>1184</v>
      </c>
      <c r="C89" s="448">
        <f>'II7'!J11</f>
        <v>0</v>
      </c>
      <c r="D89" s="488">
        <v>2</v>
      </c>
      <c r="E89" s="518"/>
    </row>
    <row r="90" spans="1:5" ht="15.6">
      <c r="A90" s="262">
        <v>8</v>
      </c>
      <c r="B90" s="253" t="s">
        <v>745</v>
      </c>
      <c r="C90" s="448">
        <f>'II8'!E9</f>
        <v>20</v>
      </c>
      <c r="D90" s="485" t="s">
        <v>605</v>
      </c>
      <c r="E90" s="254" t="s">
        <v>605</v>
      </c>
    </row>
    <row r="91" spans="1:5" s="499" customFormat="1" ht="43.2">
      <c r="A91" s="468"/>
      <c r="B91" s="439" t="s">
        <v>1168</v>
      </c>
      <c r="C91" s="448">
        <f>'II8'!H9</f>
        <v>0</v>
      </c>
      <c r="D91" s="484" t="s">
        <v>1095</v>
      </c>
      <c r="E91" s="466" t="s">
        <v>1158</v>
      </c>
    </row>
    <row r="92" spans="1:5" s="499" customFormat="1" ht="43.2">
      <c r="A92" s="468"/>
      <c r="B92" s="439" t="s">
        <v>1169</v>
      </c>
      <c r="C92" s="448">
        <f>'II8'!I9</f>
        <v>20</v>
      </c>
      <c r="D92" s="484" t="s">
        <v>1186</v>
      </c>
      <c r="E92" s="466" t="s">
        <v>1159</v>
      </c>
    </row>
    <row r="93" spans="1:5" ht="15.6">
      <c r="A93" s="262">
        <v>9</v>
      </c>
      <c r="B93" s="253" t="s">
        <v>991</v>
      </c>
      <c r="C93" s="448">
        <f>'II9'!F9</f>
        <v>68</v>
      </c>
      <c r="D93" s="485" t="s">
        <v>605</v>
      </c>
      <c r="E93" s="256" t="s">
        <v>734</v>
      </c>
    </row>
    <row r="94" spans="1:5" s="499" customFormat="1" ht="15.6">
      <c r="A94" s="468"/>
      <c r="B94" s="439" t="s">
        <v>1160</v>
      </c>
      <c r="C94" s="448"/>
      <c r="D94" s="484"/>
      <c r="E94" s="466"/>
    </row>
    <row r="95" spans="1:5" s="499" customFormat="1" ht="15.6">
      <c r="A95" s="468"/>
      <c r="B95" s="439" t="s">
        <v>1176</v>
      </c>
      <c r="C95" s="448">
        <f>'II9'!I9</f>
        <v>0</v>
      </c>
      <c r="D95" s="484">
        <v>10</v>
      </c>
      <c r="E95" s="517" t="s">
        <v>734</v>
      </c>
    </row>
    <row r="96" spans="1:5" s="499" customFormat="1" ht="15.6">
      <c r="A96" s="468"/>
      <c r="B96" s="439" t="s">
        <v>1177</v>
      </c>
      <c r="C96" s="448">
        <f>'II9'!J9</f>
        <v>12</v>
      </c>
      <c r="D96" s="484">
        <v>6</v>
      </c>
      <c r="E96" s="519"/>
    </row>
    <row r="97" spans="1:5" s="499" customFormat="1" ht="15.6">
      <c r="A97" s="468"/>
      <c r="B97" s="439" t="s">
        <v>1178</v>
      </c>
      <c r="C97" s="448">
        <f>'II9'!K9</f>
        <v>0</v>
      </c>
      <c r="D97" s="484">
        <v>4</v>
      </c>
      <c r="E97" s="518"/>
    </row>
    <row r="98" spans="1:5" s="499" customFormat="1" ht="15.6">
      <c r="A98" s="468"/>
      <c r="B98" s="439" t="s">
        <v>1161</v>
      </c>
      <c r="C98" s="448"/>
      <c r="D98" s="484"/>
      <c r="E98" s="466"/>
    </row>
    <row r="99" spans="1:5" s="499" customFormat="1" ht="15.6">
      <c r="A99" s="468"/>
      <c r="B99" s="439" t="s">
        <v>1179</v>
      </c>
      <c r="C99" s="448">
        <f>'II9'!L9</f>
        <v>50</v>
      </c>
      <c r="D99" s="484">
        <v>5</v>
      </c>
      <c r="E99" s="517" t="s">
        <v>734</v>
      </c>
    </row>
    <row r="100" spans="1:5" s="499" customFormat="1" ht="15.6">
      <c r="A100" s="468"/>
      <c r="B100" s="439" t="s">
        <v>1180</v>
      </c>
      <c r="C100" s="448">
        <f>'II9'!M9</f>
        <v>0</v>
      </c>
      <c r="D100" s="484">
        <v>3</v>
      </c>
      <c r="E100" s="519"/>
    </row>
    <row r="101" spans="1:5" s="499" customFormat="1" ht="15.6">
      <c r="A101" s="468"/>
      <c r="B101" s="439" t="s">
        <v>1181</v>
      </c>
      <c r="C101" s="448">
        <f>'II9'!N9</f>
        <v>6</v>
      </c>
      <c r="D101" s="484">
        <v>2</v>
      </c>
      <c r="E101" s="518"/>
    </row>
    <row r="102" spans="1:5" ht="15.6">
      <c r="A102" s="262">
        <v>10</v>
      </c>
      <c r="B102" s="253" t="s">
        <v>796</v>
      </c>
      <c r="C102" s="448">
        <f>'II10'!E9</f>
        <v>400</v>
      </c>
      <c r="D102" s="485" t="s">
        <v>605</v>
      </c>
      <c r="E102" s="254" t="s">
        <v>605</v>
      </c>
    </row>
    <row r="103" spans="1:5" s="499" customFormat="1" ht="86.4">
      <c r="A103" s="468"/>
      <c r="B103" s="466" t="s">
        <v>1170</v>
      </c>
      <c r="C103" s="448">
        <f>'II10'!H9</f>
        <v>100</v>
      </c>
      <c r="D103" s="488" t="s">
        <v>1189</v>
      </c>
      <c r="E103" s="466" t="s">
        <v>1159</v>
      </c>
    </row>
    <row r="104" spans="1:5" s="499" customFormat="1" ht="115.2">
      <c r="A104" s="468"/>
      <c r="B104" s="466" t="s">
        <v>1171</v>
      </c>
      <c r="C104" s="448">
        <f>'II10'!I9</f>
        <v>300</v>
      </c>
      <c r="D104" s="488" t="s">
        <v>1188</v>
      </c>
      <c r="E104" s="466" t="s">
        <v>1159</v>
      </c>
    </row>
    <row r="105" spans="1:5" s="499" customFormat="1" ht="96" customHeight="1">
      <c r="A105" s="468"/>
      <c r="B105" s="466" t="s">
        <v>1172</v>
      </c>
      <c r="C105" s="448">
        <f>'II10'!J9</f>
        <v>0</v>
      </c>
      <c r="D105" s="488" t="s">
        <v>1187</v>
      </c>
      <c r="E105" s="466" t="s">
        <v>1162</v>
      </c>
    </row>
    <row r="106" spans="1:5" ht="43.2">
      <c r="A106" s="262">
        <v>11</v>
      </c>
      <c r="B106" s="263" t="s">
        <v>1175</v>
      </c>
      <c r="C106" s="448">
        <f>'II11'!E9</f>
        <v>0</v>
      </c>
      <c r="D106" s="488" t="s">
        <v>1193</v>
      </c>
      <c r="E106" s="256" t="s">
        <v>746</v>
      </c>
    </row>
    <row r="107" spans="1:5" ht="15.6">
      <c r="A107" s="262">
        <v>12</v>
      </c>
      <c r="B107" s="253" t="s">
        <v>747</v>
      </c>
      <c r="C107" s="448">
        <f>'II12'!E9</f>
        <v>35</v>
      </c>
      <c r="D107" s="485" t="s">
        <v>605</v>
      </c>
      <c r="E107" s="254" t="s">
        <v>605</v>
      </c>
    </row>
    <row r="108" spans="1:5" s="499" customFormat="1" ht="15.6">
      <c r="A108" s="468"/>
      <c r="B108" s="439" t="s">
        <v>1173</v>
      </c>
      <c r="C108" s="448">
        <f>'II12'!I9</f>
        <v>0</v>
      </c>
      <c r="D108" s="484">
        <v>10</v>
      </c>
      <c r="E108" s="517" t="s">
        <v>743</v>
      </c>
    </row>
    <row r="109" spans="1:5" s="499" customFormat="1" ht="15.6">
      <c r="A109" s="468"/>
      <c r="B109" s="439" t="s">
        <v>1174</v>
      </c>
      <c r="C109" s="448">
        <f>'II12'!H9</f>
        <v>35</v>
      </c>
      <c r="D109" s="484">
        <v>5</v>
      </c>
      <c r="E109" s="518"/>
    </row>
    <row r="110" spans="1:5" ht="15.6">
      <c r="A110" s="252">
        <v>13</v>
      </c>
      <c r="B110" s="253" t="s">
        <v>748</v>
      </c>
      <c r="C110" s="448">
        <f>'II13'!D9</f>
        <v>0</v>
      </c>
      <c r="D110" s="485">
        <v>10</v>
      </c>
      <c r="E110" s="254" t="s">
        <v>743</v>
      </c>
    </row>
    <row r="111" spans="1:5">
      <c r="A111" s="265" t="s">
        <v>605</v>
      </c>
      <c r="B111" s="266" t="s">
        <v>749</v>
      </c>
      <c r="C111" s="459" t="s">
        <v>705</v>
      </c>
      <c r="D111" s="489" t="s">
        <v>605</v>
      </c>
      <c r="E111" s="267" t="s">
        <v>605</v>
      </c>
    </row>
    <row r="112" spans="1:5">
      <c r="A112" s="268"/>
      <c r="B112" s="269" t="s">
        <v>605</v>
      </c>
      <c r="C112" s="460" t="s">
        <v>706</v>
      </c>
      <c r="D112" s="490"/>
      <c r="E112" s="270"/>
    </row>
    <row r="113" spans="1:5">
      <c r="A113" s="268"/>
      <c r="B113" s="269" t="s">
        <v>707</v>
      </c>
      <c r="C113" s="460" t="s">
        <v>708</v>
      </c>
      <c r="D113" s="490"/>
      <c r="E113" s="270"/>
    </row>
    <row r="114" spans="1:5">
      <c r="A114" s="271"/>
      <c r="B114" s="272"/>
      <c r="C114" s="461" t="s">
        <v>709</v>
      </c>
      <c r="D114" s="491"/>
      <c r="E114" s="272"/>
    </row>
    <row r="115" spans="1:5" ht="15.6">
      <c r="A115" s="227" t="s">
        <v>605</v>
      </c>
      <c r="B115" s="228" t="s">
        <v>710</v>
      </c>
      <c r="C115" s="449">
        <f>SUM(C38,C45,C54,C58,C62,C81,C86,C90,C93,C102,C106,C107,C110,)</f>
        <v>6163.4546380746324</v>
      </c>
      <c r="D115" s="479" t="s">
        <v>605</v>
      </c>
      <c r="E115" s="251"/>
    </row>
    <row r="117" spans="1:5" ht="16.2">
      <c r="A117" s="273" t="s">
        <v>605</v>
      </c>
      <c r="B117" s="274" t="s">
        <v>750</v>
      </c>
      <c r="C117" s="450"/>
      <c r="D117" s="492" t="s">
        <v>605</v>
      </c>
      <c r="E117" s="275" t="s">
        <v>605</v>
      </c>
    </row>
    <row r="118" spans="1:5" ht="30" customHeight="1">
      <c r="A118" s="252">
        <v>1</v>
      </c>
      <c r="B118" s="276" t="s">
        <v>797</v>
      </c>
      <c r="C118" s="445">
        <f>III.1!F11</f>
        <v>115</v>
      </c>
      <c r="D118" s="493"/>
      <c r="E118" s="439"/>
    </row>
    <row r="119" spans="1:5" s="499" customFormat="1" ht="30" customHeight="1">
      <c r="A119" s="468">
        <v>1.1000000000000001</v>
      </c>
      <c r="B119" s="488" t="s">
        <v>1195</v>
      </c>
      <c r="C119" s="445">
        <f>III.1!J11</f>
        <v>25</v>
      </c>
      <c r="D119" s="488">
        <v>5</v>
      </c>
      <c r="E119" s="517" t="s">
        <v>1194</v>
      </c>
    </row>
    <row r="120" spans="1:5" s="499" customFormat="1" ht="57.6">
      <c r="A120" s="468">
        <v>1.2</v>
      </c>
      <c r="B120" s="488" t="s">
        <v>1196</v>
      </c>
      <c r="C120" s="445">
        <f>III.1!K11</f>
        <v>80</v>
      </c>
      <c r="D120" s="488">
        <v>10</v>
      </c>
      <c r="E120" s="519"/>
    </row>
    <row r="121" spans="1:5" s="499" customFormat="1" ht="57.6">
      <c r="A121" s="468">
        <v>1.3</v>
      </c>
      <c r="B121" s="488" t="s">
        <v>1197</v>
      </c>
      <c r="C121" s="445">
        <f>III.1!L11</f>
        <v>10</v>
      </c>
      <c r="D121" s="488">
        <v>2</v>
      </c>
      <c r="E121" s="518"/>
    </row>
    <row r="122" spans="1:5" ht="57.6">
      <c r="A122" s="262">
        <v>2</v>
      </c>
      <c r="B122" s="263" t="s">
        <v>1227</v>
      </c>
      <c r="C122" s="445">
        <f>III.2!F11</f>
        <v>25</v>
      </c>
      <c r="D122" s="488" t="s">
        <v>1228</v>
      </c>
      <c r="E122" s="466" t="s">
        <v>1198</v>
      </c>
    </row>
    <row r="123" spans="1:5" ht="15.6">
      <c r="A123" s="252">
        <v>3</v>
      </c>
      <c r="B123" s="253" t="s">
        <v>798</v>
      </c>
      <c r="C123" s="445">
        <f>III.3!D11</f>
        <v>0</v>
      </c>
      <c r="D123" s="485">
        <v>50</v>
      </c>
      <c r="E123" s="254" t="s">
        <v>701</v>
      </c>
    </row>
    <row r="124" spans="1:5" ht="43.2">
      <c r="A124" s="262">
        <v>4</v>
      </c>
      <c r="B124" s="263" t="s">
        <v>1226</v>
      </c>
      <c r="C124" s="445">
        <f>III.4!E11</f>
        <v>5</v>
      </c>
      <c r="D124" s="488" t="s">
        <v>1224</v>
      </c>
      <c r="E124" s="256" t="s">
        <v>701</v>
      </c>
    </row>
    <row r="125" spans="1:5" ht="57.6">
      <c r="A125" s="262">
        <v>5</v>
      </c>
      <c r="B125" s="263" t="s">
        <v>1225</v>
      </c>
      <c r="C125" s="445">
        <f>III.5!E11</f>
        <v>95</v>
      </c>
      <c r="D125" s="488" t="s">
        <v>1223</v>
      </c>
      <c r="E125" s="256" t="s">
        <v>743</v>
      </c>
    </row>
    <row r="126" spans="1:5" ht="15.6">
      <c r="A126" s="262">
        <v>6</v>
      </c>
      <c r="B126" s="253" t="s">
        <v>752</v>
      </c>
      <c r="C126" s="445">
        <f>III.6!F11</f>
        <v>140</v>
      </c>
      <c r="D126" s="485" t="s">
        <v>605</v>
      </c>
      <c r="E126" s="254" t="s">
        <v>605</v>
      </c>
    </row>
    <row r="127" spans="1:5" s="499" customFormat="1" ht="15.6">
      <c r="A127" s="468"/>
      <c r="B127" s="439" t="s">
        <v>1212</v>
      </c>
      <c r="C127" s="445">
        <f>III.6!J11</f>
        <v>0</v>
      </c>
      <c r="D127" s="484">
        <v>120</v>
      </c>
      <c r="E127" s="517" t="s">
        <v>1199</v>
      </c>
    </row>
    <row r="128" spans="1:5" s="499" customFormat="1" ht="15.6">
      <c r="A128" s="468"/>
      <c r="B128" s="439" t="s">
        <v>1213</v>
      </c>
      <c r="C128" s="445">
        <f>III.6!K11</f>
        <v>0</v>
      </c>
      <c r="D128" s="484">
        <v>60</v>
      </c>
      <c r="E128" s="519"/>
    </row>
    <row r="129" spans="1:5" s="499" customFormat="1" ht="15.6">
      <c r="A129" s="468"/>
      <c r="B129" s="439" t="s">
        <v>1214</v>
      </c>
      <c r="C129" s="445">
        <f>III.6!L11</f>
        <v>120</v>
      </c>
      <c r="D129" s="484">
        <v>40</v>
      </c>
      <c r="E129" s="519"/>
    </row>
    <row r="130" spans="1:5" s="499" customFormat="1" ht="15.6">
      <c r="A130" s="468"/>
      <c r="B130" s="439" t="s">
        <v>1215</v>
      </c>
      <c r="C130" s="445">
        <f>III.6!M11</f>
        <v>20</v>
      </c>
      <c r="D130" s="484">
        <v>20</v>
      </c>
      <c r="E130" s="518"/>
    </row>
    <row r="131" spans="1:5" ht="15.6">
      <c r="A131" s="262">
        <v>7</v>
      </c>
      <c r="B131" s="253" t="s">
        <v>753</v>
      </c>
      <c r="C131" s="445">
        <f>III.7!E11</f>
        <v>0</v>
      </c>
      <c r="D131" s="485" t="s">
        <v>605</v>
      </c>
      <c r="E131" s="254" t="s">
        <v>605</v>
      </c>
    </row>
    <row r="132" spans="1:5" s="499" customFormat="1" ht="15.6">
      <c r="A132" s="468"/>
      <c r="B132" s="439" t="s">
        <v>1212</v>
      </c>
      <c r="C132" s="445">
        <f>III.7!F11</f>
        <v>0</v>
      </c>
      <c r="D132" s="484">
        <v>200</v>
      </c>
      <c r="E132" s="439" t="s">
        <v>751</v>
      </c>
    </row>
    <row r="133" spans="1:5" s="499" customFormat="1" ht="15.6">
      <c r="A133" s="468"/>
      <c r="B133" s="439" t="s">
        <v>1216</v>
      </c>
      <c r="C133" s="445">
        <f>III.7!G11</f>
        <v>0</v>
      </c>
      <c r="D133" s="484">
        <v>50</v>
      </c>
      <c r="E133" s="439" t="s">
        <v>1200</v>
      </c>
    </row>
    <row r="134" spans="1:5" ht="15.6">
      <c r="A134" s="262">
        <v>8</v>
      </c>
      <c r="B134" s="253" t="s">
        <v>835</v>
      </c>
      <c r="C134" s="445">
        <f>III.8!F11</f>
        <v>20</v>
      </c>
      <c r="D134" s="485" t="s">
        <v>605</v>
      </c>
      <c r="E134" s="254" t="s">
        <v>605</v>
      </c>
    </row>
    <row r="135" spans="1:5" s="499" customFormat="1" ht="15.6">
      <c r="A135" s="468"/>
      <c r="B135" s="439" t="s">
        <v>754</v>
      </c>
      <c r="C135" s="445"/>
      <c r="D135" s="484"/>
      <c r="E135" s="439"/>
    </row>
    <row r="136" spans="1:5" s="499" customFormat="1" ht="15.6">
      <c r="A136" s="468"/>
      <c r="B136" s="439" t="s">
        <v>1217</v>
      </c>
      <c r="C136" s="445">
        <f>III.8!J11</f>
        <v>0</v>
      </c>
      <c r="D136" s="484">
        <v>50</v>
      </c>
      <c r="E136" s="517" t="s">
        <v>1202</v>
      </c>
    </row>
    <row r="137" spans="1:5" s="499" customFormat="1" ht="15.6">
      <c r="A137" s="468"/>
      <c r="B137" s="439" t="s">
        <v>1218</v>
      </c>
      <c r="C137" s="445">
        <f>III.8!M11</f>
        <v>0</v>
      </c>
      <c r="D137" s="484">
        <v>20</v>
      </c>
      <c r="E137" s="518"/>
    </row>
    <row r="138" spans="1:5" s="499" customFormat="1" ht="15.6">
      <c r="A138" s="468"/>
      <c r="B138" s="439" t="s">
        <v>755</v>
      </c>
      <c r="C138" s="445"/>
      <c r="D138" s="484"/>
      <c r="E138" s="484"/>
    </row>
    <row r="139" spans="1:5" s="499" customFormat="1" ht="15.6">
      <c r="A139" s="468"/>
      <c r="B139" s="439" t="s">
        <v>1217</v>
      </c>
      <c r="C139" s="445">
        <f>III.8!K11</f>
        <v>0</v>
      </c>
      <c r="D139" s="484">
        <v>5</v>
      </c>
      <c r="E139" s="517" t="s">
        <v>1202</v>
      </c>
    </row>
    <row r="140" spans="1:5" s="499" customFormat="1" ht="15.6">
      <c r="A140" s="468"/>
      <c r="B140" s="439" t="s">
        <v>1218</v>
      </c>
      <c r="C140" s="445">
        <f>III.8!N11</f>
        <v>20</v>
      </c>
      <c r="D140" s="484">
        <v>2</v>
      </c>
      <c r="E140" s="518"/>
    </row>
    <row r="141" spans="1:5" s="499" customFormat="1" ht="15.6">
      <c r="A141" s="468"/>
      <c r="B141" s="439" t="s">
        <v>1201</v>
      </c>
      <c r="C141" s="445">
        <f>III.8!L11+III.8!O11</f>
        <v>0</v>
      </c>
      <c r="D141" s="484">
        <v>3</v>
      </c>
      <c r="E141" s="439" t="s">
        <v>1203</v>
      </c>
    </row>
    <row r="142" spans="1:5" ht="15.6">
      <c r="A142" s="262">
        <v>9</v>
      </c>
      <c r="B142" s="253" t="s">
        <v>1085</v>
      </c>
      <c r="C142" s="445">
        <f>III.9!E11</f>
        <v>0</v>
      </c>
      <c r="D142" s="485" t="s">
        <v>605</v>
      </c>
      <c r="E142" s="254" t="s">
        <v>605</v>
      </c>
    </row>
    <row r="143" spans="1:5" s="499" customFormat="1" ht="15.6">
      <c r="A143" s="468"/>
      <c r="B143" s="439" t="s">
        <v>1219</v>
      </c>
      <c r="C143" s="445">
        <f>III.9!I11</f>
        <v>0</v>
      </c>
      <c r="D143" s="484">
        <v>15</v>
      </c>
      <c r="E143" s="517" t="s">
        <v>1204</v>
      </c>
    </row>
    <row r="144" spans="1:5" s="499" customFormat="1" ht="15.6">
      <c r="A144" s="468"/>
      <c r="B144" s="439" t="s">
        <v>1220</v>
      </c>
      <c r="C144" s="445">
        <f>III.9!J11</f>
        <v>0</v>
      </c>
      <c r="D144" s="484">
        <v>10</v>
      </c>
      <c r="E144" s="518"/>
    </row>
    <row r="145" spans="1:5" ht="15.6">
      <c r="A145" s="252">
        <v>10</v>
      </c>
      <c r="B145" s="253" t="s">
        <v>757</v>
      </c>
      <c r="C145" s="445">
        <f>III.10!D11</f>
        <v>0</v>
      </c>
      <c r="D145" s="485">
        <v>100</v>
      </c>
      <c r="E145" s="254" t="s">
        <v>758</v>
      </c>
    </row>
    <row r="146" spans="1:5" ht="15.6">
      <c r="A146" s="252">
        <v>11</v>
      </c>
      <c r="B146" s="253" t="s">
        <v>799</v>
      </c>
      <c r="C146" s="445">
        <f>III.11!D11</f>
        <v>0</v>
      </c>
      <c r="D146" s="485">
        <v>40</v>
      </c>
      <c r="E146" s="254" t="s">
        <v>758</v>
      </c>
    </row>
    <row r="147" spans="1:5" ht="86.4">
      <c r="A147" s="262">
        <v>12</v>
      </c>
      <c r="B147" s="263" t="s">
        <v>1210</v>
      </c>
      <c r="C147" s="445">
        <f>III.12!D11</f>
        <v>220</v>
      </c>
      <c r="D147" s="488" t="s">
        <v>1222</v>
      </c>
      <c r="E147" s="256" t="s">
        <v>751</v>
      </c>
    </row>
    <row r="148" spans="1:5" ht="57.6">
      <c r="A148" s="262">
        <v>13</v>
      </c>
      <c r="B148" s="263" t="s">
        <v>1211</v>
      </c>
      <c r="C148" s="445">
        <f>III.13!E11</f>
        <v>0</v>
      </c>
      <c r="D148" s="488" t="s">
        <v>1221</v>
      </c>
      <c r="E148" s="256" t="s">
        <v>751</v>
      </c>
    </row>
    <row r="149" spans="1:5" ht="28.8">
      <c r="A149" s="252">
        <v>14</v>
      </c>
      <c r="B149" s="253" t="s">
        <v>759</v>
      </c>
      <c r="C149" s="445">
        <f>III.14!D11</f>
        <v>250</v>
      </c>
      <c r="D149" s="485">
        <v>50</v>
      </c>
      <c r="E149" s="254" t="s">
        <v>760</v>
      </c>
    </row>
    <row r="150" spans="1:5" ht="28.8">
      <c r="A150" s="252">
        <v>15</v>
      </c>
      <c r="B150" s="253" t="s">
        <v>769</v>
      </c>
      <c r="C150" s="445">
        <f>III.15!E11</f>
        <v>1892.47</v>
      </c>
      <c r="D150" s="485" t="s">
        <v>770</v>
      </c>
      <c r="E150" s="254" t="s">
        <v>771</v>
      </c>
    </row>
    <row r="151" spans="1:5" ht="28.8">
      <c r="A151" s="252">
        <v>16</v>
      </c>
      <c r="B151" s="253" t="s">
        <v>800</v>
      </c>
      <c r="C151" s="445">
        <f>III.16!D11</f>
        <v>110</v>
      </c>
      <c r="D151" s="485">
        <v>10</v>
      </c>
      <c r="E151" s="254" t="s">
        <v>760</v>
      </c>
    </row>
    <row r="152" spans="1:5">
      <c r="A152" s="265" t="s">
        <v>605</v>
      </c>
      <c r="B152" s="266" t="s">
        <v>761</v>
      </c>
      <c r="C152" s="457" t="s">
        <v>1069</v>
      </c>
      <c r="D152" s="489" t="s">
        <v>605</v>
      </c>
      <c r="E152" s="267" t="s">
        <v>605</v>
      </c>
    </row>
    <row r="153" spans="1:5">
      <c r="A153" s="268"/>
      <c r="B153" s="269" t="s">
        <v>605</v>
      </c>
      <c r="C153" s="457" t="s">
        <v>1070</v>
      </c>
      <c r="D153" s="490"/>
      <c r="E153" s="270"/>
    </row>
    <row r="154" spans="1:5">
      <c r="A154" s="268"/>
      <c r="B154" s="414" t="s">
        <v>1073</v>
      </c>
      <c r="C154" s="457" t="s">
        <v>1071</v>
      </c>
      <c r="D154" s="490"/>
      <c r="E154" s="270"/>
    </row>
    <row r="155" spans="1:5">
      <c r="A155" s="271"/>
      <c r="B155" s="272"/>
      <c r="C155" s="457" t="s">
        <v>1072</v>
      </c>
      <c r="D155" s="491"/>
      <c r="E155" s="272"/>
    </row>
    <row r="156" spans="1:5" ht="16.2">
      <c r="A156" s="273" t="s">
        <v>605</v>
      </c>
      <c r="B156" s="274" t="s">
        <v>750</v>
      </c>
      <c r="C156" s="451">
        <f>SUM(C151,C150,C149,C148,C147,C146,C145,C142,C134,C131,C126,C125,C124,C122,C123,C118)</f>
        <v>2872.4700000000003</v>
      </c>
      <c r="D156" s="492" t="s">
        <v>605</v>
      </c>
      <c r="E156" s="275" t="s">
        <v>605</v>
      </c>
    </row>
    <row r="157" spans="1:5">
      <c r="A157" s="277" t="s">
        <v>605</v>
      </c>
      <c r="B157" s="278" t="s">
        <v>605</v>
      </c>
      <c r="C157" s="452" t="s">
        <v>605</v>
      </c>
      <c r="D157" s="494" t="s">
        <v>605</v>
      </c>
      <c r="E157" s="279" t="s">
        <v>605</v>
      </c>
    </row>
    <row r="158" spans="1:5">
      <c r="A158" s="280" t="s">
        <v>605</v>
      </c>
      <c r="B158" s="281" t="s">
        <v>762</v>
      </c>
      <c r="C158" s="462" t="s">
        <v>763</v>
      </c>
      <c r="D158" s="495" t="s">
        <v>605</v>
      </c>
      <c r="E158" s="282" t="s">
        <v>764</v>
      </c>
    </row>
    <row r="159" spans="1:5">
      <c r="A159" s="283"/>
      <c r="B159" s="284"/>
      <c r="C159" s="463" t="s">
        <v>765</v>
      </c>
      <c r="D159" s="496"/>
      <c r="E159" s="284"/>
    </row>
    <row r="160" spans="1:5">
      <c r="A160" s="283"/>
      <c r="B160" s="284"/>
      <c r="C160" s="463" t="s">
        <v>766</v>
      </c>
      <c r="D160" s="496"/>
      <c r="E160" s="284"/>
    </row>
    <row r="161" spans="1:5">
      <c r="A161" s="285"/>
      <c r="B161" s="286"/>
      <c r="C161" s="464" t="s">
        <v>767</v>
      </c>
      <c r="D161" s="497"/>
      <c r="E161" s="286"/>
    </row>
    <row r="162" spans="1:5" ht="16.2">
      <c r="A162" s="273" t="s">
        <v>605</v>
      </c>
      <c r="B162" s="274" t="s">
        <v>1015</v>
      </c>
      <c r="C162" s="451">
        <f>C156+C115+C35</f>
        <v>10336.924638074634</v>
      </c>
      <c r="D162" s="492" t="s">
        <v>605</v>
      </c>
      <c r="E162" s="275" t="s">
        <v>605</v>
      </c>
    </row>
    <row r="164" spans="1:5">
      <c r="C164" s="453" t="str">
        <f>"Decan Facultate " &amp; facultate&amp; ", " &amp; decan_facultate</f>
        <v xml:space="preserve">Decan Facultate Inginerie din Hunedoara,  </v>
      </c>
    </row>
    <row r="165" spans="1:5">
      <c r="C165" s="454"/>
    </row>
    <row r="166" spans="1:5">
      <c r="C166" s="453" t="e">
        <f>"Director Departament " &amp; departament &amp;", "&amp;director_departament</f>
        <v>#REF!</v>
      </c>
    </row>
  </sheetData>
  <sheetProtection algorithmName="SHA-512" hashValue="Wu5BT4kgYDWKA4+/khHllPIBAOimm40tHruRxLq1BkNajMWnd2OTnuk99gUjyKvjhUZ+rnNXz9i+DfYoUwXfuA==" saltValue="cPi3TiBXKu6ScI5l50G6Fw==" spinCount="100000" sheet="1" objects="1" scenarios="1"/>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5"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0"/>
    </sheetView>
  </sheetViews>
  <sheetFormatPr defaultColWidth="9.109375" defaultRowHeight="15.6"/>
  <cols>
    <col min="1" max="1" width="5.6640625" style="64" customWidth="1"/>
    <col min="2" max="2" width="32" style="316" customWidth="1"/>
    <col min="3" max="3" width="9.6640625" style="64" customWidth="1"/>
    <col min="4" max="4" width="23.5546875" style="64" bestFit="1" customWidth="1"/>
    <col min="5" max="5" width="13.6640625" style="64" customWidth="1"/>
    <col min="6" max="16384" width="9.109375" style="64"/>
  </cols>
  <sheetData>
    <row r="1" spans="1:5" s="60" customFormat="1">
      <c r="A1" s="59" t="s">
        <v>483</v>
      </c>
      <c r="B1" s="393"/>
      <c r="D1" s="61"/>
      <c r="E1" s="61"/>
    </row>
    <row r="2" spans="1:5" s="60" customFormat="1">
      <c r="A2" s="597" t="s">
        <v>450</v>
      </c>
      <c r="B2" s="597"/>
      <c r="D2" s="61"/>
      <c r="E2" s="61"/>
    </row>
    <row r="3" spans="1:5">
      <c r="A3" s="598" t="s">
        <v>906</v>
      </c>
      <c r="B3" s="598"/>
      <c r="C3" s="598"/>
      <c r="D3" s="598"/>
      <c r="E3" s="598"/>
    </row>
    <row r="4" spans="1:5" ht="36" customHeight="1">
      <c r="A4" s="546" t="s">
        <v>941</v>
      </c>
      <c r="B4" s="546"/>
      <c r="C4" s="546"/>
      <c r="D4" s="546"/>
      <c r="E4" s="546"/>
    </row>
    <row r="6" spans="1:5" s="60" customFormat="1" ht="13.5" customHeight="1">
      <c r="A6" s="64"/>
      <c r="B6" s="316"/>
      <c r="C6" s="82"/>
      <c r="D6" s="64"/>
      <c r="E6" s="347" t="str">
        <f>CONCATENATE(functie," ",nume_candidat)</f>
        <v>Profesor Socalici Ana Virginia</v>
      </c>
    </row>
    <row r="7" spans="1:5" ht="15" customHeight="1">
      <c r="A7" s="537" t="s">
        <v>338</v>
      </c>
      <c r="B7" s="537" t="s">
        <v>1033</v>
      </c>
      <c r="C7" s="537" t="s">
        <v>2</v>
      </c>
      <c r="D7" s="537" t="s">
        <v>460</v>
      </c>
      <c r="E7" s="538" t="s">
        <v>544</v>
      </c>
    </row>
    <row r="8" spans="1:5" ht="54" customHeight="1">
      <c r="A8" s="537"/>
      <c r="B8" s="537"/>
      <c r="C8" s="537"/>
      <c r="D8" s="537"/>
      <c r="E8" s="539"/>
    </row>
    <row r="9" spans="1:5">
      <c r="A9" s="88"/>
      <c r="B9" s="65"/>
      <c r="C9" s="162"/>
      <c r="D9" s="74"/>
      <c r="E9" s="148">
        <f>SUMIF(E10:E1010,"&gt;0")</f>
        <v>0</v>
      </c>
    </row>
    <row r="10" spans="1:5">
      <c r="A10" s="5" t="s">
        <v>40</v>
      </c>
      <c r="B10" s="6"/>
      <c r="C10" s="6"/>
      <c r="D10" s="74"/>
      <c r="E10" s="356" t="str">
        <f t="shared" ref="E10:E73" si="0">IF(OR(,$B10="",$C10="",$C10&lt;an_initial,$C10&gt;an_final,),"",
(30*(D10="expoziție internațională")+20*(D10="expoziție națională")+10*(D10="expoziție locală"))
)</f>
        <v/>
      </c>
    </row>
    <row r="11" spans="1:5" s="80" customFormat="1">
      <c r="A11" s="5" t="s">
        <v>24</v>
      </c>
      <c r="B11" s="6"/>
      <c r="C11" s="6"/>
      <c r="D11" s="74"/>
      <c r="E11" s="356" t="str">
        <f t="shared" si="0"/>
        <v/>
      </c>
    </row>
    <row r="12" spans="1:5">
      <c r="A12" s="5" t="s">
        <v>25</v>
      </c>
      <c r="B12" s="6"/>
      <c r="C12" s="6"/>
      <c r="D12" s="74"/>
      <c r="E12" s="356" t="str">
        <f t="shared" si="0"/>
        <v/>
      </c>
    </row>
    <row r="13" spans="1:5">
      <c r="A13" s="5" t="s">
        <v>26</v>
      </c>
      <c r="B13" s="380"/>
      <c r="C13" s="7"/>
      <c r="D13" s="74"/>
      <c r="E13" s="356" t="str">
        <f t="shared" si="0"/>
        <v/>
      </c>
    </row>
    <row r="14" spans="1:5">
      <c r="A14" s="5" t="s">
        <v>64</v>
      </c>
      <c r="B14" s="380"/>
      <c r="C14" s="218"/>
      <c r="D14" s="74"/>
      <c r="E14" s="356" t="str">
        <f t="shared" si="0"/>
        <v/>
      </c>
    </row>
    <row r="15" spans="1:5">
      <c r="A15" s="5" t="s">
        <v>65</v>
      </c>
      <c r="B15" s="380"/>
      <c r="C15" s="218"/>
      <c r="D15" s="74"/>
      <c r="E15" s="356" t="str">
        <f t="shared" si="0"/>
        <v/>
      </c>
    </row>
    <row r="16" spans="1:5">
      <c r="A16" s="5" t="s">
        <v>66</v>
      </c>
      <c r="B16" s="6"/>
      <c r="C16" s="217"/>
      <c r="D16" s="74"/>
      <c r="E16" s="356" t="str">
        <f t="shared" si="0"/>
        <v/>
      </c>
    </row>
    <row r="17" spans="1:5">
      <c r="A17" s="5" t="s">
        <v>67</v>
      </c>
      <c r="B17" s="380"/>
      <c r="C17" s="218"/>
      <c r="D17" s="74"/>
      <c r="E17" s="356" t="str">
        <f t="shared" si="0"/>
        <v/>
      </c>
    </row>
    <row r="18" spans="1:5">
      <c r="A18" s="5" t="s">
        <v>68</v>
      </c>
      <c r="B18" s="380"/>
      <c r="C18" s="218"/>
      <c r="D18" s="74"/>
      <c r="E18" s="356" t="str">
        <f t="shared" si="0"/>
        <v/>
      </c>
    </row>
    <row r="19" spans="1:5">
      <c r="A19" s="5" t="s">
        <v>69</v>
      </c>
      <c r="B19" s="6"/>
      <c r="C19" s="218"/>
      <c r="D19" s="74"/>
      <c r="E19" s="356" t="str">
        <f t="shared" si="0"/>
        <v/>
      </c>
    </row>
    <row r="20" spans="1:5">
      <c r="A20" s="5" t="s">
        <v>70</v>
      </c>
      <c r="B20" s="6"/>
      <c r="C20" s="218"/>
      <c r="D20" s="74"/>
      <c r="E20" s="356" t="str">
        <f t="shared" si="0"/>
        <v/>
      </c>
    </row>
    <row r="21" spans="1:5">
      <c r="A21" s="5" t="s">
        <v>71</v>
      </c>
      <c r="B21" s="6"/>
      <c r="C21" s="217"/>
      <c r="D21" s="74"/>
      <c r="E21" s="356" t="str">
        <f t="shared" si="0"/>
        <v/>
      </c>
    </row>
    <row r="22" spans="1:5">
      <c r="A22" s="5" t="s">
        <v>72</v>
      </c>
      <c r="B22" s="6"/>
      <c r="C22" s="217"/>
      <c r="D22" s="74"/>
      <c r="E22" s="356" t="str">
        <f t="shared" si="0"/>
        <v/>
      </c>
    </row>
    <row r="23" spans="1:5">
      <c r="A23" s="5" t="s">
        <v>73</v>
      </c>
      <c r="B23" s="6"/>
      <c r="C23" s="217"/>
      <c r="D23" s="74"/>
      <c r="E23" s="356" t="str">
        <f t="shared" si="0"/>
        <v/>
      </c>
    </row>
    <row r="24" spans="1:5">
      <c r="A24" s="5" t="s">
        <v>74</v>
      </c>
      <c r="B24" s="6"/>
      <c r="C24" s="217"/>
      <c r="D24" s="74"/>
      <c r="E24" s="356" t="str">
        <f t="shared" si="0"/>
        <v/>
      </c>
    </row>
    <row r="25" spans="1:5">
      <c r="A25" s="5" t="s">
        <v>75</v>
      </c>
      <c r="B25" s="6"/>
      <c r="C25" s="217"/>
      <c r="D25" s="74"/>
      <c r="E25" s="356" t="str">
        <f t="shared" si="0"/>
        <v/>
      </c>
    </row>
    <row r="26" spans="1:5">
      <c r="A26" s="5" t="s">
        <v>76</v>
      </c>
      <c r="B26" s="6"/>
      <c r="C26" s="217"/>
      <c r="D26" s="74"/>
      <c r="E26" s="356" t="str">
        <f t="shared" si="0"/>
        <v/>
      </c>
    </row>
    <row r="27" spans="1:5">
      <c r="A27" s="5" t="s">
        <v>77</v>
      </c>
      <c r="B27" s="6"/>
      <c r="C27" s="217"/>
      <c r="D27" s="74"/>
      <c r="E27" s="356" t="str">
        <f t="shared" si="0"/>
        <v/>
      </c>
    </row>
    <row r="28" spans="1:5">
      <c r="A28" s="5" t="s">
        <v>78</v>
      </c>
      <c r="B28" s="6"/>
      <c r="C28" s="217"/>
      <c r="D28" s="74"/>
      <c r="E28" s="356" t="str">
        <f t="shared" si="0"/>
        <v/>
      </c>
    </row>
    <row r="29" spans="1:5">
      <c r="A29" s="5" t="s">
        <v>79</v>
      </c>
      <c r="B29" s="6"/>
      <c r="C29" s="217"/>
      <c r="D29" s="74"/>
      <c r="E29" s="356" t="str">
        <f t="shared" si="0"/>
        <v/>
      </c>
    </row>
    <row r="30" spans="1:5">
      <c r="A30" s="5" t="s">
        <v>80</v>
      </c>
      <c r="B30" s="6"/>
      <c r="C30" s="217"/>
      <c r="D30" s="74"/>
      <c r="E30" s="356" t="str">
        <f t="shared" si="0"/>
        <v/>
      </c>
    </row>
    <row r="31" spans="1:5">
      <c r="A31" s="5" t="s">
        <v>81</v>
      </c>
      <c r="B31" s="6"/>
      <c r="C31" s="217"/>
      <c r="D31" s="74"/>
      <c r="E31" s="356" t="str">
        <f t="shared" si="0"/>
        <v/>
      </c>
    </row>
    <row r="32" spans="1:5">
      <c r="A32" s="5" t="s">
        <v>82</v>
      </c>
      <c r="B32" s="6"/>
      <c r="C32" s="217"/>
      <c r="D32" s="74"/>
      <c r="E32" s="356" t="str">
        <f t="shared" si="0"/>
        <v/>
      </c>
    </row>
    <row r="33" spans="1:5">
      <c r="A33" s="5" t="s">
        <v>83</v>
      </c>
      <c r="B33" s="6"/>
      <c r="C33" s="217"/>
      <c r="D33" s="74"/>
      <c r="E33" s="356" t="str">
        <f t="shared" si="0"/>
        <v/>
      </c>
    </row>
    <row r="34" spans="1:5">
      <c r="A34" s="5" t="s">
        <v>84</v>
      </c>
      <c r="B34" s="6"/>
      <c r="C34" s="217"/>
      <c r="D34" s="74"/>
      <c r="E34" s="356" t="str">
        <f t="shared" si="0"/>
        <v/>
      </c>
    </row>
    <row r="35" spans="1:5">
      <c r="A35" s="5" t="s">
        <v>85</v>
      </c>
      <c r="B35" s="6"/>
      <c r="C35" s="217"/>
      <c r="D35" s="74"/>
      <c r="E35" s="356" t="str">
        <f t="shared" si="0"/>
        <v/>
      </c>
    </row>
    <row r="36" spans="1:5">
      <c r="A36" s="5" t="s">
        <v>86</v>
      </c>
      <c r="B36" s="6"/>
      <c r="C36" s="217"/>
      <c r="D36" s="74"/>
      <c r="E36" s="356" t="str">
        <f t="shared" si="0"/>
        <v/>
      </c>
    </row>
    <row r="37" spans="1:5">
      <c r="A37" s="5" t="s">
        <v>87</v>
      </c>
      <c r="B37" s="6"/>
      <c r="C37" s="217"/>
      <c r="D37" s="74"/>
      <c r="E37" s="356" t="str">
        <f t="shared" si="0"/>
        <v/>
      </c>
    </row>
    <row r="38" spans="1:5">
      <c r="A38" s="5" t="s">
        <v>88</v>
      </c>
      <c r="B38" s="6"/>
      <c r="C38" s="217"/>
      <c r="D38" s="74"/>
      <c r="E38" s="356" t="str">
        <f t="shared" si="0"/>
        <v/>
      </c>
    </row>
    <row r="39" spans="1:5">
      <c r="A39" s="5" t="s">
        <v>89</v>
      </c>
      <c r="B39" s="6"/>
      <c r="C39" s="217"/>
      <c r="D39" s="74"/>
      <c r="E39" s="356" t="str">
        <f t="shared" si="0"/>
        <v/>
      </c>
    </row>
    <row r="40" spans="1:5">
      <c r="A40" s="5" t="s">
        <v>97</v>
      </c>
      <c r="B40" s="6"/>
      <c r="C40" s="217"/>
      <c r="D40" s="74"/>
      <c r="E40" s="356" t="str">
        <f t="shared" si="0"/>
        <v/>
      </c>
    </row>
    <row r="41" spans="1:5">
      <c r="A41" s="5" t="s">
        <v>98</v>
      </c>
      <c r="B41" s="6"/>
      <c r="C41" s="217"/>
      <c r="D41" s="74"/>
      <c r="E41" s="356" t="str">
        <f t="shared" si="0"/>
        <v/>
      </c>
    </row>
    <row r="42" spans="1:5">
      <c r="A42" s="5" t="s">
        <v>99</v>
      </c>
      <c r="B42" s="6"/>
      <c r="C42" s="217"/>
      <c r="D42" s="74"/>
      <c r="E42" s="356" t="str">
        <f t="shared" si="0"/>
        <v/>
      </c>
    </row>
    <row r="43" spans="1:5">
      <c r="A43" s="5" t="s">
        <v>100</v>
      </c>
      <c r="B43" s="6"/>
      <c r="C43" s="217"/>
      <c r="D43" s="74"/>
      <c r="E43" s="356" t="str">
        <f t="shared" si="0"/>
        <v/>
      </c>
    </row>
    <row r="44" spans="1:5">
      <c r="A44" s="5" t="s">
        <v>101</v>
      </c>
      <c r="B44" s="6"/>
      <c r="C44" s="217"/>
      <c r="D44" s="74"/>
      <c r="E44" s="356" t="str">
        <f t="shared" si="0"/>
        <v/>
      </c>
    </row>
    <row r="45" spans="1:5">
      <c r="A45" s="5" t="s">
        <v>102</v>
      </c>
      <c r="B45" s="6"/>
      <c r="C45" s="217"/>
      <c r="D45" s="74"/>
      <c r="E45" s="356" t="str">
        <f t="shared" si="0"/>
        <v/>
      </c>
    </row>
    <row r="46" spans="1:5">
      <c r="A46" s="5" t="s">
        <v>104</v>
      </c>
      <c r="B46" s="6"/>
      <c r="C46" s="217"/>
      <c r="D46" s="74"/>
      <c r="E46" s="356" t="str">
        <f t="shared" si="0"/>
        <v/>
      </c>
    </row>
    <row r="47" spans="1:5">
      <c r="A47" s="5" t="s">
        <v>105</v>
      </c>
      <c r="B47" s="6"/>
      <c r="C47" s="217"/>
      <c r="D47" s="74"/>
      <c r="E47" s="356" t="str">
        <f t="shared" si="0"/>
        <v/>
      </c>
    </row>
    <row r="48" spans="1:5">
      <c r="A48" s="5" t="s">
        <v>106</v>
      </c>
      <c r="B48" s="6"/>
      <c r="C48" s="217"/>
      <c r="D48" s="74"/>
      <c r="E48" s="356" t="str">
        <f t="shared" si="0"/>
        <v/>
      </c>
    </row>
    <row r="49" spans="1:5">
      <c r="A49" s="5" t="s">
        <v>107</v>
      </c>
      <c r="B49" s="6"/>
      <c r="C49" s="217"/>
      <c r="D49" s="74"/>
      <c r="E49" s="356" t="str">
        <f t="shared" si="0"/>
        <v/>
      </c>
    </row>
    <row r="50" spans="1:5">
      <c r="A50" s="5" t="s">
        <v>108</v>
      </c>
      <c r="B50" s="6"/>
      <c r="C50" s="217"/>
      <c r="D50" s="74"/>
      <c r="E50" s="356" t="str">
        <f t="shared" si="0"/>
        <v/>
      </c>
    </row>
    <row r="51" spans="1:5">
      <c r="A51" s="5" t="s">
        <v>109</v>
      </c>
      <c r="B51" s="6"/>
      <c r="C51" s="217"/>
      <c r="D51" s="74"/>
      <c r="E51" s="356" t="str">
        <f t="shared" si="0"/>
        <v/>
      </c>
    </row>
    <row r="52" spans="1:5">
      <c r="A52" s="5" t="s">
        <v>110</v>
      </c>
      <c r="B52" s="6"/>
      <c r="C52" s="217"/>
      <c r="D52" s="74"/>
      <c r="E52" s="356" t="str">
        <f t="shared" si="0"/>
        <v/>
      </c>
    </row>
    <row r="53" spans="1:5">
      <c r="A53" s="5" t="s">
        <v>111</v>
      </c>
      <c r="B53" s="6"/>
      <c r="C53" s="217"/>
      <c r="D53" s="74"/>
      <c r="E53" s="356" t="str">
        <f t="shared" si="0"/>
        <v/>
      </c>
    </row>
    <row r="54" spans="1:5">
      <c r="A54" s="5" t="s">
        <v>112</v>
      </c>
      <c r="B54" s="6"/>
      <c r="C54" s="217"/>
      <c r="D54" s="74"/>
      <c r="E54" s="356" t="str">
        <f t="shared" si="0"/>
        <v/>
      </c>
    </row>
    <row r="55" spans="1:5">
      <c r="A55" s="5" t="s">
        <v>113</v>
      </c>
      <c r="B55" s="6"/>
      <c r="C55" s="217"/>
      <c r="D55" s="74"/>
      <c r="E55" s="356" t="str">
        <f t="shared" si="0"/>
        <v/>
      </c>
    </row>
    <row r="56" spans="1:5">
      <c r="A56" s="5" t="s">
        <v>114</v>
      </c>
      <c r="B56" s="6"/>
      <c r="C56" s="217"/>
      <c r="D56" s="74"/>
      <c r="E56" s="356" t="str">
        <f t="shared" si="0"/>
        <v/>
      </c>
    </row>
    <row r="57" spans="1:5">
      <c r="A57" s="5" t="s">
        <v>115</v>
      </c>
      <c r="B57" s="6"/>
      <c r="C57" s="217"/>
      <c r="D57" s="74"/>
      <c r="E57" s="356" t="str">
        <f t="shared" si="0"/>
        <v/>
      </c>
    </row>
    <row r="58" spans="1:5">
      <c r="A58" s="5" t="s">
        <v>116</v>
      </c>
      <c r="B58" s="6"/>
      <c r="C58" s="217"/>
      <c r="D58" s="74"/>
      <c r="E58" s="356" t="str">
        <f t="shared" si="0"/>
        <v/>
      </c>
    </row>
    <row r="59" spans="1:5">
      <c r="A59" s="5" t="s">
        <v>117</v>
      </c>
      <c r="B59" s="6"/>
      <c r="C59" s="217"/>
      <c r="D59" s="74"/>
      <c r="E59" s="356" t="str">
        <f t="shared" si="0"/>
        <v/>
      </c>
    </row>
    <row r="60" spans="1:5">
      <c r="A60" s="5" t="s">
        <v>118</v>
      </c>
      <c r="B60" s="6"/>
      <c r="C60" s="217"/>
      <c r="D60" s="74"/>
      <c r="E60" s="356" t="str">
        <f t="shared" si="0"/>
        <v/>
      </c>
    </row>
    <row r="61" spans="1:5">
      <c r="A61" s="5" t="s">
        <v>119</v>
      </c>
      <c r="B61" s="6"/>
      <c r="C61" s="217"/>
      <c r="D61" s="74"/>
      <c r="E61" s="356" t="str">
        <f t="shared" si="0"/>
        <v/>
      </c>
    </row>
    <row r="62" spans="1:5">
      <c r="A62" s="5" t="s">
        <v>120</v>
      </c>
      <c r="B62" s="6"/>
      <c r="C62" s="217"/>
      <c r="D62" s="74"/>
      <c r="E62" s="356" t="str">
        <f t="shared" si="0"/>
        <v/>
      </c>
    </row>
    <row r="63" spans="1:5">
      <c r="A63" s="5" t="s">
        <v>121</v>
      </c>
      <c r="B63" s="6"/>
      <c r="C63" s="217"/>
      <c r="D63" s="74"/>
      <c r="E63" s="356" t="str">
        <f t="shared" si="0"/>
        <v/>
      </c>
    </row>
    <row r="64" spans="1:5">
      <c r="A64" s="5" t="s">
        <v>122</v>
      </c>
      <c r="B64" s="6"/>
      <c r="C64" s="217"/>
      <c r="D64" s="74"/>
      <c r="E64" s="356" t="str">
        <f t="shared" si="0"/>
        <v/>
      </c>
    </row>
    <row r="65" spans="1:5">
      <c r="A65" s="5" t="s">
        <v>123</v>
      </c>
      <c r="B65" s="6"/>
      <c r="C65" s="217"/>
      <c r="D65" s="74"/>
      <c r="E65" s="356" t="str">
        <f t="shared" si="0"/>
        <v/>
      </c>
    </row>
    <row r="66" spans="1:5">
      <c r="A66" s="5" t="s">
        <v>124</v>
      </c>
      <c r="B66" s="6"/>
      <c r="C66" s="217"/>
      <c r="D66" s="74"/>
      <c r="E66" s="356" t="str">
        <f t="shared" si="0"/>
        <v/>
      </c>
    </row>
    <row r="67" spans="1:5">
      <c r="A67" s="5" t="s">
        <v>125</v>
      </c>
      <c r="B67" s="6"/>
      <c r="C67" s="217"/>
      <c r="D67" s="74"/>
      <c r="E67" s="356" t="str">
        <f t="shared" si="0"/>
        <v/>
      </c>
    </row>
    <row r="68" spans="1:5">
      <c r="A68" s="5" t="s">
        <v>126</v>
      </c>
      <c r="B68" s="6"/>
      <c r="C68" s="217"/>
      <c r="D68" s="74"/>
      <c r="E68" s="356" t="str">
        <f t="shared" si="0"/>
        <v/>
      </c>
    </row>
    <row r="69" spans="1:5">
      <c r="A69" s="5" t="s">
        <v>127</v>
      </c>
      <c r="B69" s="6"/>
      <c r="C69" s="217"/>
      <c r="D69" s="74"/>
      <c r="E69" s="356" t="str">
        <f t="shared" si="0"/>
        <v/>
      </c>
    </row>
    <row r="70" spans="1:5">
      <c r="A70" s="5" t="s">
        <v>128</v>
      </c>
      <c r="B70" s="6"/>
      <c r="C70" s="217"/>
      <c r="D70" s="74"/>
      <c r="E70" s="356" t="str">
        <f t="shared" si="0"/>
        <v/>
      </c>
    </row>
    <row r="71" spans="1:5">
      <c r="A71" s="5" t="s">
        <v>129</v>
      </c>
      <c r="B71" s="6"/>
      <c r="C71" s="217"/>
      <c r="D71" s="74"/>
      <c r="E71" s="356" t="str">
        <f t="shared" si="0"/>
        <v/>
      </c>
    </row>
    <row r="72" spans="1:5">
      <c r="A72" s="5" t="s">
        <v>130</v>
      </c>
      <c r="B72" s="6"/>
      <c r="C72" s="217"/>
      <c r="D72" s="74"/>
      <c r="E72" s="356" t="str">
        <f t="shared" si="0"/>
        <v/>
      </c>
    </row>
    <row r="73" spans="1:5">
      <c r="A73" s="5" t="s">
        <v>131</v>
      </c>
      <c r="B73" s="6"/>
      <c r="C73" s="217"/>
      <c r="D73" s="74"/>
      <c r="E73" s="356" t="str">
        <f t="shared" si="0"/>
        <v/>
      </c>
    </row>
    <row r="74" spans="1:5">
      <c r="A74" s="5" t="s">
        <v>132</v>
      </c>
      <c r="B74" s="6"/>
      <c r="C74" s="217"/>
      <c r="D74" s="74"/>
      <c r="E74" s="356" t="str">
        <f t="shared" ref="E74:E137" si="1">IF(OR(,$B74="",$C74="",$C74&lt;an_initial,$C74&gt;an_final,),"",
(30*(D74="expoziție internațională")+20*(D74="expoziție națională")+10*(D74="expoziție locală"))
)</f>
        <v/>
      </c>
    </row>
    <row r="75" spans="1:5">
      <c r="A75" s="5" t="s">
        <v>133</v>
      </c>
      <c r="B75" s="6"/>
      <c r="C75" s="217"/>
      <c r="D75" s="74"/>
      <c r="E75" s="356" t="str">
        <f t="shared" si="1"/>
        <v/>
      </c>
    </row>
    <row r="76" spans="1:5">
      <c r="A76" s="5" t="s">
        <v>134</v>
      </c>
      <c r="B76" s="6"/>
      <c r="C76" s="217"/>
      <c r="D76" s="74"/>
      <c r="E76" s="356" t="str">
        <f t="shared" si="1"/>
        <v/>
      </c>
    </row>
    <row r="77" spans="1:5">
      <c r="A77" s="5" t="s">
        <v>135</v>
      </c>
      <c r="B77" s="6"/>
      <c r="C77" s="217"/>
      <c r="D77" s="74"/>
      <c r="E77" s="356" t="str">
        <f t="shared" si="1"/>
        <v/>
      </c>
    </row>
    <row r="78" spans="1:5">
      <c r="A78" s="5" t="s">
        <v>136</v>
      </c>
      <c r="B78" s="6"/>
      <c r="C78" s="217"/>
      <c r="D78" s="74"/>
      <c r="E78" s="356" t="str">
        <f t="shared" si="1"/>
        <v/>
      </c>
    </row>
    <row r="79" spans="1:5">
      <c r="A79" s="5" t="s">
        <v>137</v>
      </c>
      <c r="B79" s="6"/>
      <c r="C79" s="217"/>
      <c r="D79" s="74"/>
      <c r="E79" s="356" t="str">
        <f t="shared" si="1"/>
        <v/>
      </c>
    </row>
    <row r="80" spans="1:5">
      <c r="A80" s="5" t="s">
        <v>138</v>
      </c>
      <c r="B80" s="6"/>
      <c r="C80" s="217"/>
      <c r="D80" s="74"/>
      <c r="E80" s="356" t="str">
        <f t="shared" si="1"/>
        <v/>
      </c>
    </row>
    <row r="81" spans="1:5">
      <c r="A81" s="5" t="s">
        <v>139</v>
      </c>
      <c r="B81" s="6"/>
      <c r="C81" s="217"/>
      <c r="D81" s="74"/>
      <c r="E81" s="356" t="str">
        <f t="shared" si="1"/>
        <v/>
      </c>
    </row>
    <row r="82" spans="1:5">
      <c r="A82" s="5" t="s">
        <v>140</v>
      </c>
      <c r="B82" s="6"/>
      <c r="C82" s="217"/>
      <c r="D82" s="74"/>
      <c r="E82" s="356" t="str">
        <f t="shared" si="1"/>
        <v/>
      </c>
    </row>
    <row r="83" spans="1:5">
      <c r="A83" s="5" t="s">
        <v>141</v>
      </c>
      <c r="B83" s="6"/>
      <c r="C83" s="217"/>
      <c r="D83" s="74"/>
      <c r="E83" s="356" t="str">
        <f t="shared" si="1"/>
        <v/>
      </c>
    </row>
    <row r="84" spans="1:5">
      <c r="A84" s="5" t="s">
        <v>142</v>
      </c>
      <c r="B84" s="6"/>
      <c r="C84" s="217"/>
      <c r="D84" s="74"/>
      <c r="E84" s="356" t="str">
        <f t="shared" si="1"/>
        <v/>
      </c>
    </row>
    <row r="85" spans="1:5">
      <c r="A85" s="5" t="s">
        <v>143</v>
      </c>
      <c r="B85" s="6"/>
      <c r="C85" s="217"/>
      <c r="D85" s="74"/>
      <c r="E85" s="356" t="str">
        <f t="shared" si="1"/>
        <v/>
      </c>
    </row>
    <row r="86" spans="1:5">
      <c r="A86" s="5" t="s">
        <v>144</v>
      </c>
      <c r="B86" s="6"/>
      <c r="C86" s="217"/>
      <c r="D86" s="74"/>
      <c r="E86" s="356" t="str">
        <f t="shared" si="1"/>
        <v/>
      </c>
    </row>
    <row r="87" spans="1:5">
      <c r="A87" s="5" t="s">
        <v>145</v>
      </c>
      <c r="B87" s="6"/>
      <c r="C87" s="217"/>
      <c r="D87" s="74"/>
      <c r="E87" s="356" t="str">
        <f t="shared" si="1"/>
        <v/>
      </c>
    </row>
    <row r="88" spans="1:5">
      <c r="A88" s="5" t="s">
        <v>146</v>
      </c>
      <c r="B88" s="6"/>
      <c r="C88" s="217"/>
      <c r="D88" s="74"/>
      <c r="E88" s="356" t="str">
        <f t="shared" si="1"/>
        <v/>
      </c>
    </row>
    <row r="89" spans="1:5">
      <c r="A89" s="5" t="s">
        <v>147</v>
      </c>
      <c r="B89" s="6"/>
      <c r="C89" s="217"/>
      <c r="D89" s="74"/>
      <c r="E89" s="356" t="str">
        <f t="shared" si="1"/>
        <v/>
      </c>
    </row>
    <row r="90" spans="1:5">
      <c r="A90" s="5" t="s">
        <v>148</v>
      </c>
      <c r="B90" s="6"/>
      <c r="C90" s="217"/>
      <c r="D90" s="74"/>
      <c r="E90" s="356" t="str">
        <f t="shared" si="1"/>
        <v/>
      </c>
    </row>
    <row r="91" spans="1:5">
      <c r="A91" s="5" t="s">
        <v>149</v>
      </c>
      <c r="B91" s="6"/>
      <c r="C91" s="217"/>
      <c r="D91" s="74"/>
      <c r="E91" s="356" t="str">
        <f t="shared" si="1"/>
        <v/>
      </c>
    </row>
    <row r="92" spans="1:5">
      <c r="A92" s="5" t="s">
        <v>150</v>
      </c>
      <c r="B92" s="6"/>
      <c r="C92" s="217"/>
      <c r="D92" s="74"/>
      <c r="E92" s="356" t="str">
        <f t="shared" si="1"/>
        <v/>
      </c>
    </row>
    <row r="93" spans="1:5">
      <c r="A93" s="5" t="s">
        <v>151</v>
      </c>
      <c r="B93" s="6"/>
      <c r="C93" s="217"/>
      <c r="D93" s="74"/>
      <c r="E93" s="356" t="str">
        <f t="shared" si="1"/>
        <v/>
      </c>
    </row>
    <row r="94" spans="1:5">
      <c r="A94" s="5" t="s">
        <v>152</v>
      </c>
      <c r="B94" s="6"/>
      <c r="C94" s="217"/>
      <c r="D94" s="74"/>
      <c r="E94" s="356" t="str">
        <f t="shared" si="1"/>
        <v/>
      </c>
    </row>
    <row r="95" spans="1:5">
      <c r="A95" s="5" t="s">
        <v>153</v>
      </c>
      <c r="B95" s="6"/>
      <c r="C95" s="217"/>
      <c r="D95" s="74"/>
      <c r="E95" s="356" t="str">
        <f t="shared" si="1"/>
        <v/>
      </c>
    </row>
    <row r="96" spans="1:5">
      <c r="A96" s="5" t="s">
        <v>154</v>
      </c>
      <c r="B96" s="6"/>
      <c r="C96" s="217"/>
      <c r="D96" s="74"/>
      <c r="E96" s="356" t="str">
        <f t="shared" si="1"/>
        <v/>
      </c>
    </row>
    <row r="97" spans="1:5">
      <c r="A97" s="5" t="s">
        <v>155</v>
      </c>
      <c r="B97" s="6"/>
      <c r="C97" s="217"/>
      <c r="D97" s="74"/>
      <c r="E97" s="356" t="str">
        <f t="shared" si="1"/>
        <v/>
      </c>
    </row>
    <row r="98" spans="1:5">
      <c r="A98" s="5" t="s">
        <v>156</v>
      </c>
      <c r="B98" s="6"/>
      <c r="C98" s="217"/>
      <c r="D98" s="74"/>
      <c r="E98" s="356" t="str">
        <f t="shared" si="1"/>
        <v/>
      </c>
    </row>
    <row r="99" spans="1:5">
      <c r="A99" s="5" t="s">
        <v>157</v>
      </c>
      <c r="B99" s="6"/>
      <c r="C99" s="217"/>
      <c r="D99" s="74"/>
      <c r="E99" s="356" t="str">
        <f t="shared" si="1"/>
        <v/>
      </c>
    </row>
    <row r="100" spans="1:5">
      <c r="A100" s="5" t="s">
        <v>158</v>
      </c>
      <c r="B100" s="6"/>
      <c r="C100" s="217"/>
      <c r="D100" s="74"/>
      <c r="E100" s="356" t="str">
        <f t="shared" si="1"/>
        <v/>
      </c>
    </row>
    <row r="101" spans="1:5">
      <c r="A101" s="5" t="s">
        <v>159</v>
      </c>
      <c r="B101" s="6"/>
      <c r="C101" s="217"/>
      <c r="D101" s="74"/>
      <c r="E101" s="356" t="str">
        <f t="shared" si="1"/>
        <v/>
      </c>
    </row>
    <row r="102" spans="1:5">
      <c r="A102" s="5" t="s">
        <v>160</v>
      </c>
      <c r="B102" s="6"/>
      <c r="C102" s="217"/>
      <c r="D102" s="74"/>
      <c r="E102" s="356" t="str">
        <f t="shared" si="1"/>
        <v/>
      </c>
    </row>
    <row r="103" spans="1:5">
      <c r="A103" s="5" t="s">
        <v>161</v>
      </c>
      <c r="B103" s="6"/>
      <c r="C103" s="217"/>
      <c r="D103" s="74"/>
      <c r="E103" s="356" t="str">
        <f t="shared" si="1"/>
        <v/>
      </c>
    </row>
    <row r="104" spans="1:5">
      <c r="A104" s="5" t="s">
        <v>162</v>
      </c>
      <c r="B104" s="6"/>
      <c r="C104" s="217"/>
      <c r="D104" s="74"/>
      <c r="E104" s="356" t="str">
        <f t="shared" si="1"/>
        <v/>
      </c>
    </row>
    <row r="105" spans="1:5">
      <c r="A105" s="5" t="s">
        <v>163</v>
      </c>
      <c r="B105" s="6"/>
      <c r="C105" s="217"/>
      <c r="D105" s="74"/>
      <c r="E105" s="356" t="str">
        <f t="shared" si="1"/>
        <v/>
      </c>
    </row>
    <row r="106" spans="1:5">
      <c r="A106" s="5" t="s">
        <v>164</v>
      </c>
      <c r="B106" s="6"/>
      <c r="C106" s="217"/>
      <c r="D106" s="74"/>
      <c r="E106" s="356" t="str">
        <f t="shared" si="1"/>
        <v/>
      </c>
    </row>
    <row r="107" spans="1:5">
      <c r="A107" s="5" t="s">
        <v>165</v>
      </c>
      <c r="B107" s="6"/>
      <c r="C107" s="217"/>
      <c r="D107" s="74"/>
      <c r="E107" s="356" t="str">
        <f t="shared" si="1"/>
        <v/>
      </c>
    </row>
    <row r="108" spans="1:5">
      <c r="A108" s="5" t="s">
        <v>166</v>
      </c>
      <c r="B108" s="6"/>
      <c r="C108" s="217"/>
      <c r="D108" s="74"/>
      <c r="E108" s="356" t="str">
        <f t="shared" si="1"/>
        <v/>
      </c>
    </row>
    <row r="109" spans="1:5">
      <c r="A109" s="5" t="s">
        <v>167</v>
      </c>
      <c r="B109" s="6"/>
      <c r="C109" s="217"/>
      <c r="D109" s="74"/>
      <c r="E109" s="356" t="str">
        <f t="shared" si="1"/>
        <v/>
      </c>
    </row>
    <row r="110" spans="1:5">
      <c r="A110" s="5" t="s">
        <v>168</v>
      </c>
      <c r="B110" s="6"/>
      <c r="C110" s="217"/>
      <c r="D110" s="74"/>
      <c r="E110" s="356" t="str">
        <f t="shared" si="1"/>
        <v/>
      </c>
    </row>
    <row r="111" spans="1:5">
      <c r="A111" s="5" t="s">
        <v>169</v>
      </c>
      <c r="B111" s="6"/>
      <c r="C111" s="217"/>
      <c r="D111" s="74"/>
      <c r="E111" s="356" t="str">
        <f t="shared" si="1"/>
        <v/>
      </c>
    </row>
    <row r="112" spans="1:5">
      <c r="A112" s="5" t="s">
        <v>170</v>
      </c>
      <c r="B112" s="6"/>
      <c r="C112" s="217"/>
      <c r="D112" s="74"/>
      <c r="E112" s="356" t="str">
        <f t="shared" si="1"/>
        <v/>
      </c>
    </row>
    <row r="113" spans="1:5">
      <c r="A113" s="5" t="s">
        <v>171</v>
      </c>
      <c r="B113" s="6"/>
      <c r="C113" s="217"/>
      <c r="D113" s="74"/>
      <c r="E113" s="356" t="str">
        <f t="shared" si="1"/>
        <v/>
      </c>
    </row>
    <row r="114" spans="1:5">
      <c r="A114" s="5" t="s">
        <v>172</v>
      </c>
      <c r="B114" s="6"/>
      <c r="C114" s="217"/>
      <c r="D114" s="74"/>
      <c r="E114" s="356" t="str">
        <f t="shared" si="1"/>
        <v/>
      </c>
    </row>
    <row r="115" spans="1:5">
      <c r="A115" s="5" t="s">
        <v>173</v>
      </c>
      <c r="B115" s="6"/>
      <c r="C115" s="217"/>
      <c r="D115" s="74"/>
      <c r="E115" s="356" t="str">
        <f t="shared" si="1"/>
        <v/>
      </c>
    </row>
    <row r="116" spans="1:5">
      <c r="A116" s="5" t="s">
        <v>174</v>
      </c>
      <c r="B116" s="6"/>
      <c r="C116" s="217"/>
      <c r="D116" s="74"/>
      <c r="E116" s="356" t="str">
        <f t="shared" si="1"/>
        <v/>
      </c>
    </row>
    <row r="117" spans="1:5">
      <c r="A117" s="5" t="s">
        <v>175</v>
      </c>
      <c r="B117" s="6"/>
      <c r="C117" s="217"/>
      <c r="D117" s="74"/>
      <c r="E117" s="356" t="str">
        <f t="shared" si="1"/>
        <v/>
      </c>
    </row>
    <row r="118" spans="1:5">
      <c r="A118" s="5" t="s">
        <v>176</v>
      </c>
      <c r="B118" s="6"/>
      <c r="C118" s="217"/>
      <c r="D118" s="74"/>
      <c r="E118" s="356" t="str">
        <f t="shared" si="1"/>
        <v/>
      </c>
    </row>
    <row r="119" spans="1:5">
      <c r="A119" s="5" t="s">
        <v>177</v>
      </c>
      <c r="B119" s="6"/>
      <c r="C119" s="217"/>
      <c r="D119" s="74"/>
      <c r="E119" s="356" t="str">
        <f t="shared" si="1"/>
        <v/>
      </c>
    </row>
    <row r="120" spans="1:5">
      <c r="A120" s="5" t="s">
        <v>178</v>
      </c>
      <c r="B120" s="6"/>
      <c r="C120" s="217"/>
      <c r="D120" s="74"/>
      <c r="E120" s="356" t="str">
        <f t="shared" si="1"/>
        <v/>
      </c>
    </row>
    <row r="121" spans="1:5">
      <c r="A121" s="5" t="s">
        <v>179</v>
      </c>
      <c r="B121" s="6"/>
      <c r="C121" s="217"/>
      <c r="D121" s="74"/>
      <c r="E121" s="356" t="str">
        <f t="shared" si="1"/>
        <v/>
      </c>
    </row>
    <row r="122" spans="1:5">
      <c r="A122" s="5" t="s">
        <v>180</v>
      </c>
      <c r="B122" s="6"/>
      <c r="C122" s="217"/>
      <c r="D122" s="74"/>
      <c r="E122" s="356" t="str">
        <f t="shared" si="1"/>
        <v/>
      </c>
    </row>
    <row r="123" spans="1:5">
      <c r="A123" s="5" t="s">
        <v>181</v>
      </c>
      <c r="B123" s="6"/>
      <c r="C123" s="217"/>
      <c r="D123" s="74"/>
      <c r="E123" s="356" t="str">
        <f t="shared" si="1"/>
        <v/>
      </c>
    </row>
    <row r="124" spans="1:5">
      <c r="A124" s="5" t="s">
        <v>182</v>
      </c>
      <c r="B124" s="6"/>
      <c r="C124" s="217"/>
      <c r="D124" s="74"/>
      <c r="E124" s="356" t="str">
        <f t="shared" si="1"/>
        <v/>
      </c>
    </row>
    <row r="125" spans="1:5">
      <c r="A125" s="5" t="s">
        <v>183</v>
      </c>
      <c r="B125" s="6"/>
      <c r="C125" s="217"/>
      <c r="D125" s="74"/>
      <c r="E125" s="356" t="str">
        <f t="shared" si="1"/>
        <v/>
      </c>
    </row>
    <row r="126" spans="1:5">
      <c r="A126" s="5" t="s">
        <v>184</v>
      </c>
      <c r="B126" s="6"/>
      <c r="C126" s="217"/>
      <c r="D126" s="74"/>
      <c r="E126" s="356" t="str">
        <f t="shared" si="1"/>
        <v/>
      </c>
    </row>
    <row r="127" spans="1:5">
      <c r="A127" s="5" t="s">
        <v>185</v>
      </c>
      <c r="B127" s="6"/>
      <c r="C127" s="217"/>
      <c r="D127" s="74"/>
      <c r="E127" s="356" t="str">
        <f t="shared" si="1"/>
        <v/>
      </c>
    </row>
    <row r="128" spans="1:5">
      <c r="A128" s="5" t="s">
        <v>186</v>
      </c>
      <c r="B128" s="6"/>
      <c r="C128" s="217"/>
      <c r="D128" s="74"/>
      <c r="E128" s="356" t="str">
        <f t="shared" si="1"/>
        <v/>
      </c>
    </row>
    <row r="129" spans="1:5">
      <c r="A129" s="5" t="s">
        <v>187</v>
      </c>
      <c r="B129" s="6"/>
      <c r="C129" s="217"/>
      <c r="D129" s="74"/>
      <c r="E129" s="356" t="str">
        <f t="shared" si="1"/>
        <v/>
      </c>
    </row>
    <row r="130" spans="1:5">
      <c r="A130" s="5" t="s">
        <v>188</v>
      </c>
      <c r="B130" s="6"/>
      <c r="C130" s="217"/>
      <c r="D130" s="74"/>
      <c r="E130" s="356" t="str">
        <f t="shared" si="1"/>
        <v/>
      </c>
    </row>
    <row r="131" spans="1:5">
      <c r="A131" s="5" t="s">
        <v>189</v>
      </c>
      <c r="B131" s="6"/>
      <c r="C131" s="217"/>
      <c r="D131" s="74"/>
      <c r="E131" s="356" t="str">
        <f t="shared" si="1"/>
        <v/>
      </c>
    </row>
    <row r="132" spans="1:5">
      <c r="A132" s="5" t="s">
        <v>190</v>
      </c>
      <c r="B132" s="6"/>
      <c r="C132" s="217"/>
      <c r="D132" s="74"/>
      <c r="E132" s="356" t="str">
        <f t="shared" si="1"/>
        <v/>
      </c>
    </row>
    <row r="133" spans="1:5">
      <c r="A133" s="5" t="s">
        <v>191</v>
      </c>
      <c r="B133" s="6"/>
      <c r="C133" s="217"/>
      <c r="D133" s="74"/>
      <c r="E133" s="356" t="str">
        <f t="shared" si="1"/>
        <v/>
      </c>
    </row>
    <row r="134" spans="1:5">
      <c r="A134" s="5" t="s">
        <v>192</v>
      </c>
      <c r="B134" s="6"/>
      <c r="C134" s="217"/>
      <c r="D134" s="74"/>
      <c r="E134" s="356" t="str">
        <f t="shared" si="1"/>
        <v/>
      </c>
    </row>
    <row r="135" spans="1:5">
      <c r="A135" s="5" t="s">
        <v>193</v>
      </c>
      <c r="B135" s="6"/>
      <c r="C135" s="217"/>
      <c r="D135" s="74"/>
      <c r="E135" s="356" t="str">
        <f t="shared" si="1"/>
        <v/>
      </c>
    </row>
    <row r="136" spans="1:5">
      <c r="A136" s="5" t="s">
        <v>194</v>
      </c>
      <c r="B136" s="6"/>
      <c r="C136" s="217"/>
      <c r="D136" s="74"/>
      <c r="E136" s="356" t="str">
        <f t="shared" si="1"/>
        <v/>
      </c>
    </row>
    <row r="137" spans="1:5">
      <c r="A137" s="5" t="s">
        <v>195</v>
      </c>
      <c r="B137" s="6"/>
      <c r="C137" s="217"/>
      <c r="D137" s="74"/>
      <c r="E137" s="356" t="str">
        <f t="shared" si="1"/>
        <v/>
      </c>
    </row>
    <row r="138" spans="1:5">
      <c r="A138" s="5" t="s">
        <v>196</v>
      </c>
      <c r="B138" s="6"/>
      <c r="C138" s="217"/>
      <c r="D138" s="74"/>
      <c r="E138" s="356" t="str">
        <f t="shared" ref="E138:E201" si="2">IF(OR(,$B138="",$C138="",$C138&lt;an_initial,$C138&gt;an_final,),"",
(30*(D138="expoziție internațională")+20*(D138="expoziție națională")+10*(D138="expoziție locală"))
)</f>
        <v/>
      </c>
    </row>
    <row r="139" spans="1:5">
      <c r="A139" s="5" t="s">
        <v>197</v>
      </c>
      <c r="B139" s="6"/>
      <c r="C139" s="217"/>
      <c r="D139" s="74"/>
      <c r="E139" s="356" t="str">
        <f t="shared" si="2"/>
        <v/>
      </c>
    </row>
    <row r="140" spans="1:5">
      <c r="A140" s="5" t="s">
        <v>198</v>
      </c>
      <c r="B140" s="6"/>
      <c r="C140" s="217"/>
      <c r="D140" s="74"/>
      <c r="E140" s="356" t="str">
        <f t="shared" si="2"/>
        <v/>
      </c>
    </row>
    <row r="141" spans="1:5">
      <c r="A141" s="5" t="s">
        <v>199</v>
      </c>
      <c r="B141" s="6"/>
      <c r="C141" s="217"/>
      <c r="D141" s="74"/>
      <c r="E141" s="356" t="str">
        <f t="shared" si="2"/>
        <v/>
      </c>
    </row>
    <row r="142" spans="1:5">
      <c r="A142" s="5" t="s">
        <v>200</v>
      </c>
      <c r="B142" s="6"/>
      <c r="C142" s="217"/>
      <c r="D142" s="74"/>
      <c r="E142" s="356" t="str">
        <f t="shared" si="2"/>
        <v/>
      </c>
    </row>
    <row r="143" spans="1:5">
      <c r="A143" s="5" t="s">
        <v>201</v>
      </c>
      <c r="B143" s="6"/>
      <c r="C143" s="217"/>
      <c r="D143" s="74"/>
      <c r="E143" s="356" t="str">
        <f t="shared" si="2"/>
        <v/>
      </c>
    </row>
    <row r="144" spans="1:5">
      <c r="A144" s="5" t="s">
        <v>202</v>
      </c>
      <c r="B144" s="6"/>
      <c r="C144" s="217"/>
      <c r="D144" s="74"/>
      <c r="E144" s="356" t="str">
        <f t="shared" si="2"/>
        <v/>
      </c>
    </row>
    <row r="145" spans="1:5">
      <c r="A145" s="5" t="s">
        <v>203</v>
      </c>
      <c r="B145" s="6"/>
      <c r="C145" s="217"/>
      <c r="D145" s="74"/>
      <c r="E145" s="356" t="str">
        <f t="shared" si="2"/>
        <v/>
      </c>
    </row>
    <row r="146" spans="1:5">
      <c r="A146" s="5" t="s">
        <v>204</v>
      </c>
      <c r="B146" s="6"/>
      <c r="C146" s="217"/>
      <c r="D146" s="74"/>
      <c r="E146" s="356" t="str">
        <f t="shared" si="2"/>
        <v/>
      </c>
    </row>
    <row r="147" spans="1:5">
      <c r="A147" s="5" t="s">
        <v>205</v>
      </c>
      <c r="B147" s="6"/>
      <c r="C147" s="217"/>
      <c r="D147" s="74"/>
      <c r="E147" s="356" t="str">
        <f t="shared" si="2"/>
        <v/>
      </c>
    </row>
    <row r="148" spans="1:5">
      <c r="A148" s="5" t="s">
        <v>206</v>
      </c>
      <c r="B148" s="6"/>
      <c r="C148" s="217"/>
      <c r="D148" s="74"/>
      <c r="E148" s="356" t="str">
        <f t="shared" si="2"/>
        <v/>
      </c>
    </row>
    <row r="149" spans="1:5">
      <c r="A149" s="5" t="s">
        <v>207</v>
      </c>
      <c r="B149" s="6"/>
      <c r="C149" s="217"/>
      <c r="D149" s="74"/>
      <c r="E149" s="356" t="str">
        <f t="shared" si="2"/>
        <v/>
      </c>
    </row>
    <row r="150" spans="1:5">
      <c r="A150" s="5" t="s">
        <v>208</v>
      </c>
      <c r="B150" s="6"/>
      <c r="C150" s="217"/>
      <c r="D150" s="74"/>
      <c r="E150" s="356" t="str">
        <f t="shared" si="2"/>
        <v/>
      </c>
    </row>
    <row r="151" spans="1:5">
      <c r="A151" s="5" t="s">
        <v>209</v>
      </c>
      <c r="B151" s="6"/>
      <c r="C151" s="217"/>
      <c r="D151" s="74"/>
      <c r="E151" s="356" t="str">
        <f t="shared" si="2"/>
        <v/>
      </c>
    </row>
    <row r="152" spans="1:5">
      <c r="A152" s="5" t="s">
        <v>210</v>
      </c>
      <c r="B152" s="6"/>
      <c r="C152" s="217"/>
      <c r="D152" s="74"/>
      <c r="E152" s="356" t="str">
        <f t="shared" si="2"/>
        <v/>
      </c>
    </row>
    <row r="153" spans="1:5">
      <c r="A153" s="5" t="s">
        <v>211</v>
      </c>
      <c r="B153" s="6"/>
      <c r="C153" s="217"/>
      <c r="D153" s="74"/>
      <c r="E153" s="356" t="str">
        <f t="shared" si="2"/>
        <v/>
      </c>
    </row>
    <row r="154" spans="1:5">
      <c r="A154" s="5" t="s">
        <v>212</v>
      </c>
      <c r="B154" s="6"/>
      <c r="C154" s="217"/>
      <c r="D154" s="74"/>
      <c r="E154" s="356" t="str">
        <f t="shared" si="2"/>
        <v/>
      </c>
    </row>
    <row r="155" spans="1:5">
      <c r="A155" s="5" t="s">
        <v>213</v>
      </c>
      <c r="B155" s="6"/>
      <c r="C155" s="217"/>
      <c r="D155" s="74"/>
      <c r="E155" s="356" t="str">
        <f t="shared" si="2"/>
        <v/>
      </c>
    </row>
    <row r="156" spans="1:5">
      <c r="A156" s="5" t="s">
        <v>214</v>
      </c>
      <c r="B156" s="6"/>
      <c r="C156" s="217"/>
      <c r="D156" s="74"/>
      <c r="E156" s="356" t="str">
        <f t="shared" si="2"/>
        <v/>
      </c>
    </row>
    <row r="157" spans="1:5">
      <c r="A157" s="5" t="s">
        <v>215</v>
      </c>
      <c r="B157" s="6"/>
      <c r="C157" s="217"/>
      <c r="D157" s="74"/>
      <c r="E157" s="356" t="str">
        <f t="shared" si="2"/>
        <v/>
      </c>
    </row>
    <row r="158" spans="1:5">
      <c r="A158" s="5" t="s">
        <v>216</v>
      </c>
      <c r="B158" s="6"/>
      <c r="C158" s="217"/>
      <c r="D158" s="74"/>
      <c r="E158" s="356" t="str">
        <f t="shared" si="2"/>
        <v/>
      </c>
    </row>
    <row r="159" spans="1:5">
      <c r="A159" s="5" t="s">
        <v>217</v>
      </c>
      <c r="B159" s="6"/>
      <c r="C159" s="217"/>
      <c r="D159" s="74"/>
      <c r="E159" s="356" t="str">
        <f t="shared" si="2"/>
        <v/>
      </c>
    </row>
    <row r="160" spans="1:5">
      <c r="A160" s="5" t="s">
        <v>218</v>
      </c>
      <c r="B160" s="6"/>
      <c r="C160" s="217"/>
      <c r="D160" s="74"/>
      <c r="E160" s="356" t="str">
        <f t="shared" si="2"/>
        <v/>
      </c>
    </row>
    <row r="161" spans="1:5">
      <c r="A161" s="5" t="s">
        <v>219</v>
      </c>
      <c r="B161" s="6"/>
      <c r="C161" s="217"/>
      <c r="D161" s="74"/>
      <c r="E161" s="356" t="str">
        <f t="shared" si="2"/>
        <v/>
      </c>
    </row>
    <row r="162" spans="1:5">
      <c r="A162" s="5" t="s">
        <v>220</v>
      </c>
      <c r="B162" s="6"/>
      <c r="C162" s="217"/>
      <c r="D162" s="74"/>
      <c r="E162" s="356" t="str">
        <f t="shared" si="2"/>
        <v/>
      </c>
    </row>
    <row r="163" spans="1:5">
      <c r="A163" s="5" t="s">
        <v>221</v>
      </c>
      <c r="B163" s="6"/>
      <c r="C163" s="217"/>
      <c r="D163" s="74"/>
      <c r="E163" s="356" t="str">
        <f t="shared" si="2"/>
        <v/>
      </c>
    </row>
    <row r="164" spans="1:5">
      <c r="A164" s="5" t="s">
        <v>222</v>
      </c>
      <c r="B164" s="6"/>
      <c r="C164" s="217"/>
      <c r="D164" s="74"/>
      <c r="E164" s="356" t="str">
        <f t="shared" si="2"/>
        <v/>
      </c>
    </row>
    <row r="165" spans="1:5">
      <c r="A165" s="5" t="s">
        <v>223</v>
      </c>
      <c r="B165" s="6"/>
      <c r="C165" s="217"/>
      <c r="D165" s="74"/>
      <c r="E165" s="356" t="str">
        <f t="shared" si="2"/>
        <v/>
      </c>
    </row>
    <row r="166" spans="1:5">
      <c r="A166" s="5" t="s">
        <v>224</v>
      </c>
      <c r="B166" s="6"/>
      <c r="C166" s="217"/>
      <c r="D166" s="74"/>
      <c r="E166" s="356" t="str">
        <f t="shared" si="2"/>
        <v/>
      </c>
    </row>
    <row r="167" spans="1:5">
      <c r="A167" s="5" t="s">
        <v>225</v>
      </c>
      <c r="B167" s="6"/>
      <c r="C167" s="217"/>
      <c r="D167" s="74"/>
      <c r="E167" s="356" t="str">
        <f t="shared" si="2"/>
        <v/>
      </c>
    </row>
    <row r="168" spans="1:5">
      <c r="A168" s="5" t="s">
        <v>226</v>
      </c>
      <c r="B168" s="6"/>
      <c r="C168" s="217"/>
      <c r="D168" s="74"/>
      <c r="E168" s="356" t="str">
        <f t="shared" si="2"/>
        <v/>
      </c>
    </row>
    <row r="169" spans="1:5">
      <c r="A169" s="5" t="s">
        <v>227</v>
      </c>
      <c r="B169" s="6"/>
      <c r="C169" s="217"/>
      <c r="D169" s="74"/>
      <c r="E169" s="356" t="str">
        <f t="shared" si="2"/>
        <v/>
      </c>
    </row>
    <row r="170" spans="1:5">
      <c r="A170" s="5" t="s">
        <v>228</v>
      </c>
      <c r="B170" s="6"/>
      <c r="C170" s="217"/>
      <c r="D170" s="74"/>
      <c r="E170" s="356" t="str">
        <f t="shared" si="2"/>
        <v/>
      </c>
    </row>
    <row r="171" spans="1:5">
      <c r="A171" s="5" t="s">
        <v>229</v>
      </c>
      <c r="B171" s="6"/>
      <c r="C171" s="217"/>
      <c r="D171" s="74"/>
      <c r="E171" s="356" t="str">
        <f t="shared" si="2"/>
        <v/>
      </c>
    </row>
    <row r="172" spans="1:5">
      <c r="A172" s="5" t="s">
        <v>230</v>
      </c>
      <c r="B172" s="6"/>
      <c r="C172" s="217"/>
      <c r="D172" s="74"/>
      <c r="E172" s="356" t="str">
        <f t="shared" si="2"/>
        <v/>
      </c>
    </row>
    <row r="173" spans="1:5">
      <c r="A173" s="5" t="s">
        <v>231</v>
      </c>
      <c r="B173" s="6"/>
      <c r="C173" s="217"/>
      <c r="D173" s="74"/>
      <c r="E173" s="356" t="str">
        <f t="shared" si="2"/>
        <v/>
      </c>
    </row>
    <row r="174" spans="1:5">
      <c r="A174" s="5" t="s">
        <v>232</v>
      </c>
      <c r="B174" s="6"/>
      <c r="C174" s="217"/>
      <c r="D174" s="74"/>
      <c r="E174" s="356" t="str">
        <f t="shared" si="2"/>
        <v/>
      </c>
    </row>
    <row r="175" spans="1:5">
      <c r="A175" s="5" t="s">
        <v>233</v>
      </c>
      <c r="B175" s="6"/>
      <c r="C175" s="217"/>
      <c r="D175" s="74"/>
      <c r="E175" s="356" t="str">
        <f t="shared" si="2"/>
        <v/>
      </c>
    </row>
    <row r="176" spans="1:5">
      <c r="A176" s="5" t="s">
        <v>234</v>
      </c>
      <c r="B176" s="6"/>
      <c r="C176" s="217"/>
      <c r="D176" s="74"/>
      <c r="E176" s="356" t="str">
        <f t="shared" si="2"/>
        <v/>
      </c>
    </row>
    <row r="177" spans="1:5">
      <c r="A177" s="5" t="s">
        <v>235</v>
      </c>
      <c r="B177" s="6"/>
      <c r="C177" s="217"/>
      <c r="D177" s="74"/>
      <c r="E177" s="356" t="str">
        <f t="shared" si="2"/>
        <v/>
      </c>
    </row>
    <row r="178" spans="1:5">
      <c r="A178" s="5" t="s">
        <v>236</v>
      </c>
      <c r="B178" s="6"/>
      <c r="C178" s="217"/>
      <c r="D178" s="74"/>
      <c r="E178" s="356" t="str">
        <f t="shared" si="2"/>
        <v/>
      </c>
    </row>
    <row r="179" spans="1:5">
      <c r="A179" s="5" t="s">
        <v>237</v>
      </c>
      <c r="B179" s="6"/>
      <c r="C179" s="217"/>
      <c r="D179" s="74"/>
      <c r="E179" s="356" t="str">
        <f t="shared" si="2"/>
        <v/>
      </c>
    </row>
    <row r="180" spans="1:5">
      <c r="A180" s="5" t="s">
        <v>238</v>
      </c>
      <c r="B180" s="6"/>
      <c r="C180" s="217"/>
      <c r="D180" s="74"/>
      <c r="E180" s="356" t="str">
        <f t="shared" si="2"/>
        <v/>
      </c>
    </row>
    <row r="181" spans="1:5">
      <c r="A181" s="5" t="s">
        <v>239</v>
      </c>
      <c r="B181" s="6"/>
      <c r="C181" s="217"/>
      <c r="D181" s="74"/>
      <c r="E181" s="356" t="str">
        <f t="shared" si="2"/>
        <v/>
      </c>
    </row>
    <row r="182" spans="1:5">
      <c r="A182" s="5" t="s">
        <v>240</v>
      </c>
      <c r="B182" s="6"/>
      <c r="C182" s="217"/>
      <c r="D182" s="74"/>
      <c r="E182" s="356" t="str">
        <f t="shared" si="2"/>
        <v/>
      </c>
    </row>
    <row r="183" spans="1:5">
      <c r="A183" s="5" t="s">
        <v>241</v>
      </c>
      <c r="B183" s="6"/>
      <c r="C183" s="217"/>
      <c r="D183" s="74"/>
      <c r="E183" s="356" t="str">
        <f t="shared" si="2"/>
        <v/>
      </c>
    </row>
    <row r="184" spans="1:5">
      <c r="A184" s="5" t="s">
        <v>242</v>
      </c>
      <c r="B184" s="6"/>
      <c r="C184" s="217"/>
      <c r="D184" s="74"/>
      <c r="E184" s="356" t="str">
        <f t="shared" si="2"/>
        <v/>
      </c>
    </row>
    <row r="185" spans="1:5">
      <c r="A185" s="5" t="s">
        <v>243</v>
      </c>
      <c r="B185" s="6"/>
      <c r="C185" s="217"/>
      <c r="D185" s="74"/>
      <c r="E185" s="356" t="str">
        <f t="shared" si="2"/>
        <v/>
      </c>
    </row>
    <row r="186" spans="1:5">
      <c r="A186" s="5" t="s">
        <v>244</v>
      </c>
      <c r="B186" s="6"/>
      <c r="C186" s="217"/>
      <c r="D186" s="74"/>
      <c r="E186" s="356" t="str">
        <f t="shared" si="2"/>
        <v/>
      </c>
    </row>
    <row r="187" spans="1:5">
      <c r="A187" s="5" t="s">
        <v>245</v>
      </c>
      <c r="B187" s="6"/>
      <c r="C187" s="217"/>
      <c r="D187" s="74"/>
      <c r="E187" s="356" t="str">
        <f t="shared" si="2"/>
        <v/>
      </c>
    </row>
    <row r="188" spans="1:5">
      <c r="A188" s="5" t="s">
        <v>246</v>
      </c>
      <c r="B188" s="6"/>
      <c r="C188" s="217"/>
      <c r="D188" s="74"/>
      <c r="E188" s="356" t="str">
        <f t="shared" si="2"/>
        <v/>
      </c>
    </row>
    <row r="189" spans="1:5">
      <c r="A189" s="5" t="s">
        <v>247</v>
      </c>
      <c r="B189" s="6"/>
      <c r="C189" s="217"/>
      <c r="D189" s="74"/>
      <c r="E189" s="356" t="str">
        <f t="shared" si="2"/>
        <v/>
      </c>
    </row>
    <row r="190" spans="1:5">
      <c r="A190" s="5" t="s">
        <v>248</v>
      </c>
      <c r="B190" s="6"/>
      <c r="C190" s="217"/>
      <c r="D190" s="74"/>
      <c r="E190" s="356" t="str">
        <f t="shared" si="2"/>
        <v/>
      </c>
    </row>
    <row r="191" spans="1:5">
      <c r="A191" s="5" t="s">
        <v>249</v>
      </c>
      <c r="B191" s="6"/>
      <c r="C191" s="217"/>
      <c r="D191" s="74"/>
      <c r="E191" s="356" t="str">
        <f t="shared" si="2"/>
        <v/>
      </c>
    </row>
    <row r="192" spans="1:5">
      <c r="A192" s="5" t="s">
        <v>250</v>
      </c>
      <c r="B192" s="6"/>
      <c r="C192" s="217"/>
      <c r="D192" s="74"/>
      <c r="E192" s="356" t="str">
        <f t="shared" si="2"/>
        <v/>
      </c>
    </row>
    <row r="193" spans="1:5">
      <c r="A193" s="5" t="s">
        <v>251</v>
      </c>
      <c r="B193" s="6"/>
      <c r="C193" s="217"/>
      <c r="D193" s="74"/>
      <c r="E193" s="356" t="str">
        <f t="shared" si="2"/>
        <v/>
      </c>
    </row>
    <row r="194" spans="1:5">
      <c r="A194" s="5" t="s">
        <v>252</v>
      </c>
      <c r="B194" s="6"/>
      <c r="C194" s="217"/>
      <c r="D194" s="74"/>
      <c r="E194" s="356" t="str">
        <f t="shared" si="2"/>
        <v/>
      </c>
    </row>
    <row r="195" spans="1:5">
      <c r="A195" s="5" t="s">
        <v>253</v>
      </c>
      <c r="B195" s="6"/>
      <c r="C195" s="217"/>
      <c r="D195" s="74"/>
      <c r="E195" s="356" t="str">
        <f t="shared" si="2"/>
        <v/>
      </c>
    </row>
    <row r="196" spans="1:5">
      <c r="A196" s="5" t="s">
        <v>254</v>
      </c>
      <c r="B196" s="6"/>
      <c r="C196" s="217"/>
      <c r="D196" s="74"/>
      <c r="E196" s="356" t="str">
        <f t="shared" si="2"/>
        <v/>
      </c>
    </row>
    <row r="197" spans="1:5">
      <c r="A197" s="5" t="s">
        <v>255</v>
      </c>
      <c r="B197" s="6"/>
      <c r="C197" s="217"/>
      <c r="D197" s="74"/>
      <c r="E197" s="356" t="str">
        <f t="shared" si="2"/>
        <v/>
      </c>
    </row>
    <row r="198" spans="1:5">
      <c r="A198" s="5" t="s">
        <v>256</v>
      </c>
      <c r="B198" s="6"/>
      <c r="C198" s="217"/>
      <c r="D198" s="74"/>
      <c r="E198" s="356" t="str">
        <f t="shared" si="2"/>
        <v/>
      </c>
    </row>
    <row r="199" spans="1:5">
      <c r="A199" s="5" t="s">
        <v>257</v>
      </c>
      <c r="B199" s="6"/>
      <c r="C199" s="217"/>
      <c r="D199" s="74"/>
      <c r="E199" s="356" t="str">
        <f t="shared" si="2"/>
        <v/>
      </c>
    </row>
    <row r="200" spans="1:5">
      <c r="A200" s="5" t="s">
        <v>258</v>
      </c>
      <c r="B200" s="6"/>
      <c r="C200" s="217"/>
      <c r="D200" s="74"/>
      <c r="E200" s="356" t="str">
        <f t="shared" si="2"/>
        <v/>
      </c>
    </row>
    <row r="201" spans="1:5">
      <c r="A201" s="5" t="s">
        <v>259</v>
      </c>
      <c r="B201" s="6"/>
      <c r="C201" s="217"/>
      <c r="D201" s="74"/>
      <c r="E201" s="356" t="str">
        <f t="shared" si="2"/>
        <v/>
      </c>
    </row>
    <row r="202" spans="1:5">
      <c r="A202" s="5" t="s">
        <v>260</v>
      </c>
      <c r="B202" s="6"/>
      <c r="C202" s="217"/>
      <c r="D202" s="74"/>
      <c r="E202" s="356" t="str">
        <f t="shared" ref="E202:E259" si="3">IF(OR(,$B202="",$C202="",$C202&lt;an_initial,$C202&gt;an_final,),"",
(30*(D202="expoziție internațională")+20*(D202="expoziție națională")+10*(D202="expoziție locală"))
)</f>
        <v/>
      </c>
    </row>
    <row r="203" spans="1:5">
      <c r="A203" s="5" t="s">
        <v>261</v>
      </c>
      <c r="B203" s="6"/>
      <c r="C203" s="217"/>
      <c r="D203" s="74"/>
      <c r="E203" s="356" t="str">
        <f t="shared" si="3"/>
        <v/>
      </c>
    </row>
    <row r="204" spans="1:5">
      <c r="A204" s="5" t="s">
        <v>262</v>
      </c>
      <c r="B204" s="6"/>
      <c r="C204" s="217"/>
      <c r="D204" s="74"/>
      <c r="E204" s="356" t="str">
        <f t="shared" si="3"/>
        <v/>
      </c>
    </row>
    <row r="205" spans="1:5">
      <c r="A205" s="5" t="s">
        <v>263</v>
      </c>
      <c r="B205" s="6"/>
      <c r="C205" s="217"/>
      <c r="D205" s="74"/>
      <c r="E205" s="356" t="str">
        <f t="shared" si="3"/>
        <v/>
      </c>
    </row>
    <row r="206" spans="1:5">
      <c r="A206" s="5" t="s">
        <v>264</v>
      </c>
      <c r="B206" s="6"/>
      <c r="C206" s="217"/>
      <c r="D206" s="74"/>
      <c r="E206" s="356" t="str">
        <f t="shared" si="3"/>
        <v/>
      </c>
    </row>
    <row r="207" spans="1:5">
      <c r="A207" s="5" t="s">
        <v>265</v>
      </c>
      <c r="B207" s="6"/>
      <c r="C207" s="217"/>
      <c r="D207" s="74"/>
      <c r="E207" s="356" t="str">
        <f t="shared" si="3"/>
        <v/>
      </c>
    </row>
    <row r="208" spans="1:5">
      <c r="A208" s="5" t="s">
        <v>266</v>
      </c>
      <c r="B208" s="6"/>
      <c r="C208" s="217"/>
      <c r="D208" s="74"/>
      <c r="E208" s="356" t="str">
        <f t="shared" si="3"/>
        <v/>
      </c>
    </row>
    <row r="209" spans="1:5">
      <c r="A209" s="5" t="s">
        <v>267</v>
      </c>
      <c r="B209" s="6"/>
      <c r="C209" s="217"/>
      <c r="D209" s="74"/>
      <c r="E209" s="356" t="str">
        <f t="shared" si="3"/>
        <v/>
      </c>
    </row>
    <row r="210" spans="1:5">
      <c r="A210" s="5" t="s">
        <v>268</v>
      </c>
      <c r="B210" s="6"/>
      <c r="C210" s="217"/>
      <c r="D210" s="74"/>
      <c r="E210" s="356" t="str">
        <f t="shared" si="3"/>
        <v/>
      </c>
    </row>
    <row r="211" spans="1:5">
      <c r="A211" s="5" t="s">
        <v>269</v>
      </c>
      <c r="B211" s="6"/>
      <c r="C211" s="217"/>
      <c r="D211" s="74"/>
      <c r="E211" s="356" t="str">
        <f t="shared" si="3"/>
        <v/>
      </c>
    </row>
    <row r="212" spans="1:5">
      <c r="A212" s="5" t="s">
        <v>270</v>
      </c>
      <c r="B212" s="6"/>
      <c r="C212" s="217"/>
      <c r="D212" s="74"/>
      <c r="E212" s="356" t="str">
        <f t="shared" si="3"/>
        <v/>
      </c>
    </row>
    <row r="213" spans="1:5">
      <c r="A213" s="5" t="s">
        <v>271</v>
      </c>
      <c r="B213" s="6"/>
      <c r="C213" s="217"/>
      <c r="D213" s="74"/>
      <c r="E213" s="356" t="str">
        <f t="shared" si="3"/>
        <v/>
      </c>
    </row>
    <row r="214" spans="1:5">
      <c r="A214" s="5" t="s">
        <v>272</v>
      </c>
      <c r="B214" s="6"/>
      <c r="C214" s="217"/>
      <c r="D214" s="74"/>
      <c r="E214" s="356" t="str">
        <f t="shared" si="3"/>
        <v/>
      </c>
    </row>
    <row r="215" spans="1:5">
      <c r="A215" s="5" t="s">
        <v>273</v>
      </c>
      <c r="B215" s="6"/>
      <c r="C215" s="217"/>
      <c r="D215" s="74"/>
      <c r="E215" s="356" t="str">
        <f t="shared" si="3"/>
        <v/>
      </c>
    </row>
    <row r="216" spans="1:5">
      <c r="A216" s="5" t="s">
        <v>274</v>
      </c>
      <c r="B216" s="6"/>
      <c r="C216" s="217"/>
      <c r="D216" s="74"/>
      <c r="E216" s="356" t="str">
        <f t="shared" si="3"/>
        <v/>
      </c>
    </row>
    <row r="217" spans="1:5">
      <c r="A217" s="5" t="s">
        <v>275</v>
      </c>
      <c r="B217" s="6"/>
      <c r="C217" s="217"/>
      <c r="D217" s="74"/>
      <c r="E217" s="356" t="str">
        <f t="shared" si="3"/>
        <v/>
      </c>
    </row>
    <row r="218" spans="1:5">
      <c r="A218" s="5" t="s">
        <v>276</v>
      </c>
      <c r="B218" s="6"/>
      <c r="C218" s="217"/>
      <c r="D218" s="74"/>
      <c r="E218" s="356" t="str">
        <f t="shared" si="3"/>
        <v/>
      </c>
    </row>
    <row r="219" spans="1:5">
      <c r="A219" s="5" t="s">
        <v>277</v>
      </c>
      <c r="B219" s="6"/>
      <c r="C219" s="217"/>
      <c r="D219" s="74"/>
      <c r="E219" s="356" t="str">
        <f t="shared" si="3"/>
        <v/>
      </c>
    </row>
    <row r="220" spans="1:5">
      <c r="A220" s="5" t="s">
        <v>278</v>
      </c>
      <c r="B220" s="6"/>
      <c r="C220" s="217"/>
      <c r="D220" s="74"/>
      <c r="E220" s="356" t="str">
        <f t="shared" si="3"/>
        <v/>
      </c>
    </row>
    <row r="221" spans="1:5">
      <c r="A221" s="5" t="s">
        <v>279</v>
      </c>
      <c r="B221" s="6"/>
      <c r="C221" s="217"/>
      <c r="D221" s="74"/>
      <c r="E221" s="356" t="str">
        <f t="shared" si="3"/>
        <v/>
      </c>
    </row>
    <row r="222" spans="1:5">
      <c r="A222" s="5" t="s">
        <v>280</v>
      </c>
      <c r="B222" s="6"/>
      <c r="C222" s="217"/>
      <c r="D222" s="74"/>
      <c r="E222" s="356" t="str">
        <f t="shared" si="3"/>
        <v/>
      </c>
    </row>
    <row r="223" spans="1:5">
      <c r="A223" s="5" t="s">
        <v>281</v>
      </c>
      <c r="B223" s="6"/>
      <c r="C223" s="217"/>
      <c r="D223" s="74"/>
      <c r="E223" s="356" t="str">
        <f t="shared" si="3"/>
        <v/>
      </c>
    </row>
    <row r="224" spans="1:5">
      <c r="A224" s="5" t="s">
        <v>282</v>
      </c>
      <c r="B224" s="6"/>
      <c r="C224" s="217"/>
      <c r="D224" s="74"/>
      <c r="E224" s="356" t="str">
        <f t="shared" si="3"/>
        <v/>
      </c>
    </row>
    <row r="225" spans="1:5">
      <c r="A225" s="5" t="s">
        <v>283</v>
      </c>
      <c r="B225" s="6"/>
      <c r="C225" s="217"/>
      <c r="D225" s="74"/>
      <c r="E225" s="356" t="str">
        <f t="shared" si="3"/>
        <v/>
      </c>
    </row>
    <row r="226" spans="1:5">
      <c r="A226" s="5" t="s">
        <v>284</v>
      </c>
      <c r="B226" s="6"/>
      <c r="C226" s="217"/>
      <c r="D226" s="74"/>
      <c r="E226" s="356" t="str">
        <f t="shared" si="3"/>
        <v/>
      </c>
    </row>
    <row r="227" spans="1:5">
      <c r="A227" s="5" t="s">
        <v>285</v>
      </c>
      <c r="B227" s="6"/>
      <c r="C227" s="217"/>
      <c r="D227" s="74"/>
      <c r="E227" s="356" t="str">
        <f t="shared" si="3"/>
        <v/>
      </c>
    </row>
    <row r="228" spans="1:5">
      <c r="A228" s="5" t="s">
        <v>286</v>
      </c>
      <c r="B228" s="6"/>
      <c r="C228" s="217"/>
      <c r="D228" s="74"/>
      <c r="E228" s="356" t="str">
        <f t="shared" si="3"/>
        <v/>
      </c>
    </row>
    <row r="229" spans="1:5">
      <c r="A229" s="5" t="s">
        <v>287</v>
      </c>
      <c r="B229" s="6"/>
      <c r="C229" s="217"/>
      <c r="D229" s="74"/>
      <c r="E229" s="356" t="str">
        <f t="shared" si="3"/>
        <v/>
      </c>
    </row>
    <row r="230" spans="1:5">
      <c r="A230" s="5" t="s">
        <v>288</v>
      </c>
      <c r="B230" s="6"/>
      <c r="C230" s="217"/>
      <c r="D230" s="74"/>
      <c r="E230" s="356" t="str">
        <f t="shared" si="3"/>
        <v/>
      </c>
    </row>
    <row r="231" spans="1:5">
      <c r="A231" s="5" t="s">
        <v>289</v>
      </c>
      <c r="B231" s="6"/>
      <c r="C231" s="217"/>
      <c r="D231" s="74"/>
      <c r="E231" s="356" t="str">
        <f t="shared" si="3"/>
        <v/>
      </c>
    </row>
    <row r="232" spans="1:5">
      <c r="A232" s="5" t="s">
        <v>290</v>
      </c>
      <c r="B232" s="6"/>
      <c r="C232" s="217"/>
      <c r="D232" s="74"/>
      <c r="E232" s="356" t="str">
        <f t="shared" si="3"/>
        <v/>
      </c>
    </row>
    <row r="233" spans="1:5">
      <c r="A233" s="5" t="s">
        <v>291</v>
      </c>
      <c r="B233" s="6"/>
      <c r="C233" s="217"/>
      <c r="D233" s="74"/>
      <c r="E233" s="356" t="str">
        <f t="shared" si="3"/>
        <v/>
      </c>
    </row>
    <row r="234" spans="1:5">
      <c r="A234" s="5" t="s">
        <v>292</v>
      </c>
      <c r="B234" s="6"/>
      <c r="C234" s="217"/>
      <c r="D234" s="74"/>
      <c r="E234" s="356" t="str">
        <f t="shared" si="3"/>
        <v/>
      </c>
    </row>
    <row r="235" spans="1:5">
      <c r="A235" s="5" t="s">
        <v>293</v>
      </c>
      <c r="B235" s="6"/>
      <c r="C235" s="217"/>
      <c r="D235" s="74"/>
      <c r="E235" s="356" t="str">
        <f t="shared" si="3"/>
        <v/>
      </c>
    </row>
    <row r="236" spans="1:5">
      <c r="A236" s="5" t="s">
        <v>294</v>
      </c>
      <c r="B236" s="6"/>
      <c r="C236" s="217"/>
      <c r="D236" s="74"/>
      <c r="E236" s="356" t="str">
        <f t="shared" si="3"/>
        <v/>
      </c>
    </row>
    <row r="237" spans="1:5">
      <c r="A237" s="5" t="s">
        <v>295</v>
      </c>
      <c r="B237" s="6"/>
      <c r="C237" s="217"/>
      <c r="D237" s="74"/>
      <c r="E237" s="356" t="str">
        <f t="shared" si="3"/>
        <v/>
      </c>
    </row>
    <row r="238" spans="1:5">
      <c r="A238" s="5" t="s">
        <v>296</v>
      </c>
      <c r="B238" s="6"/>
      <c r="C238" s="217"/>
      <c r="D238" s="74"/>
      <c r="E238" s="356" t="str">
        <f t="shared" si="3"/>
        <v/>
      </c>
    </row>
    <row r="239" spans="1:5">
      <c r="A239" s="5" t="s">
        <v>297</v>
      </c>
      <c r="B239" s="6"/>
      <c r="C239" s="217"/>
      <c r="D239" s="74"/>
      <c r="E239" s="356" t="str">
        <f t="shared" si="3"/>
        <v/>
      </c>
    </row>
    <row r="240" spans="1:5">
      <c r="A240" s="5" t="s">
        <v>298</v>
      </c>
      <c r="B240" s="6"/>
      <c r="C240" s="217"/>
      <c r="D240" s="74"/>
      <c r="E240" s="356" t="str">
        <f t="shared" si="3"/>
        <v/>
      </c>
    </row>
    <row r="241" spans="1:5">
      <c r="A241" s="5" t="s">
        <v>299</v>
      </c>
      <c r="B241" s="6"/>
      <c r="C241" s="217"/>
      <c r="D241" s="74"/>
      <c r="E241" s="356" t="str">
        <f t="shared" si="3"/>
        <v/>
      </c>
    </row>
    <row r="242" spans="1:5">
      <c r="A242" s="5" t="s">
        <v>300</v>
      </c>
      <c r="B242" s="6"/>
      <c r="C242" s="217"/>
      <c r="D242" s="74"/>
      <c r="E242" s="356" t="str">
        <f t="shared" si="3"/>
        <v/>
      </c>
    </row>
    <row r="243" spans="1:5">
      <c r="A243" s="5" t="s">
        <v>301</v>
      </c>
      <c r="B243" s="6"/>
      <c r="C243" s="217"/>
      <c r="D243" s="74"/>
      <c r="E243" s="356" t="str">
        <f t="shared" si="3"/>
        <v/>
      </c>
    </row>
    <row r="244" spans="1:5">
      <c r="A244" s="5" t="s">
        <v>302</v>
      </c>
      <c r="B244" s="6"/>
      <c r="C244" s="217"/>
      <c r="D244" s="74"/>
      <c r="E244" s="356" t="str">
        <f t="shared" si="3"/>
        <v/>
      </c>
    </row>
    <row r="245" spans="1:5">
      <c r="A245" s="5" t="s">
        <v>303</v>
      </c>
      <c r="B245" s="6"/>
      <c r="C245" s="217"/>
      <c r="D245" s="74"/>
      <c r="E245" s="356" t="str">
        <f t="shared" si="3"/>
        <v/>
      </c>
    </row>
    <row r="246" spans="1:5">
      <c r="A246" s="5" t="s">
        <v>304</v>
      </c>
      <c r="B246" s="6"/>
      <c r="C246" s="217"/>
      <c r="D246" s="74"/>
      <c r="E246" s="356" t="str">
        <f t="shared" si="3"/>
        <v/>
      </c>
    </row>
    <row r="247" spans="1:5">
      <c r="A247" s="5" t="s">
        <v>305</v>
      </c>
      <c r="B247" s="6"/>
      <c r="C247" s="217"/>
      <c r="D247" s="74"/>
      <c r="E247" s="356" t="str">
        <f t="shared" si="3"/>
        <v/>
      </c>
    </row>
    <row r="248" spans="1:5">
      <c r="A248" s="5" t="s">
        <v>306</v>
      </c>
      <c r="B248" s="6"/>
      <c r="C248" s="217"/>
      <c r="D248" s="74"/>
      <c r="E248" s="356" t="str">
        <f t="shared" si="3"/>
        <v/>
      </c>
    </row>
    <row r="249" spans="1:5">
      <c r="A249" s="5" t="s">
        <v>307</v>
      </c>
      <c r="B249" s="6"/>
      <c r="C249" s="217"/>
      <c r="D249" s="74"/>
      <c r="E249" s="356" t="str">
        <f t="shared" si="3"/>
        <v/>
      </c>
    </row>
    <row r="250" spans="1:5">
      <c r="A250" s="5" t="s">
        <v>308</v>
      </c>
      <c r="B250" s="6"/>
      <c r="C250" s="217"/>
      <c r="D250" s="74"/>
      <c r="E250" s="356" t="str">
        <f t="shared" si="3"/>
        <v/>
      </c>
    </row>
    <row r="251" spans="1:5">
      <c r="A251" s="5" t="s">
        <v>309</v>
      </c>
      <c r="B251" s="6"/>
      <c r="C251" s="217"/>
      <c r="D251" s="74"/>
      <c r="E251" s="356" t="str">
        <f t="shared" si="3"/>
        <v/>
      </c>
    </row>
    <row r="252" spans="1:5">
      <c r="A252" s="5" t="s">
        <v>310</v>
      </c>
      <c r="B252" s="6"/>
      <c r="C252" s="217"/>
      <c r="D252" s="74"/>
      <c r="E252" s="356" t="str">
        <f t="shared" si="3"/>
        <v/>
      </c>
    </row>
    <row r="253" spans="1:5">
      <c r="A253" s="5" t="s">
        <v>311</v>
      </c>
      <c r="B253" s="6"/>
      <c r="C253" s="217"/>
      <c r="D253" s="74"/>
      <c r="E253" s="356" t="str">
        <f t="shared" si="3"/>
        <v/>
      </c>
    </row>
    <row r="254" spans="1:5">
      <c r="A254" s="5" t="s">
        <v>312</v>
      </c>
      <c r="B254" s="6"/>
      <c r="C254" s="217"/>
      <c r="D254" s="74"/>
      <c r="E254" s="356" t="str">
        <f t="shared" si="3"/>
        <v/>
      </c>
    </row>
    <row r="255" spans="1:5">
      <c r="A255" s="5" t="s">
        <v>313</v>
      </c>
      <c r="B255" s="6"/>
      <c r="C255" s="217"/>
      <c r="D255" s="74"/>
      <c r="E255" s="356" t="str">
        <f t="shared" si="3"/>
        <v/>
      </c>
    </row>
    <row r="256" spans="1:5">
      <c r="A256" s="5" t="s">
        <v>314</v>
      </c>
      <c r="B256" s="6"/>
      <c r="C256" s="217"/>
      <c r="D256" s="74"/>
      <c r="E256" s="356" t="str">
        <f t="shared" si="3"/>
        <v/>
      </c>
    </row>
    <row r="257" spans="1:5">
      <c r="A257" s="5" t="s">
        <v>315</v>
      </c>
      <c r="B257" s="6"/>
      <c r="C257" s="217"/>
      <c r="D257" s="74"/>
      <c r="E257" s="356" t="str">
        <f t="shared" si="3"/>
        <v/>
      </c>
    </row>
    <row r="258" spans="1:5">
      <c r="A258" s="5" t="s">
        <v>316</v>
      </c>
      <c r="B258" s="6"/>
      <c r="C258" s="217"/>
      <c r="D258" s="74"/>
      <c r="E258" s="356" t="str">
        <f t="shared" si="3"/>
        <v/>
      </c>
    </row>
    <row r="259" spans="1:5">
      <c r="A259" s="5" t="s">
        <v>317</v>
      </c>
      <c r="B259" s="6"/>
      <c r="C259" s="217"/>
      <c r="D259" s="74"/>
      <c r="E259" s="356" t="str">
        <f t="shared" si="3"/>
        <v/>
      </c>
    </row>
  </sheetData>
  <sheetProtection algorithmName="SHA-512" hashValue="a4weD4K4prBifSpcrlCPAtFMuUj6sG9zF8mTvsCxCNSI31e0CNBir2K4WYxvFb0K1j3CTaiMxYuTcQThyP5TFQ==" saltValue="Nnf6grZF0GE2PHWnfW4y0A==" spinCount="100000" sheet="1" objects="1" scenarios="1"/>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0"/>
    </sheetView>
  </sheetViews>
  <sheetFormatPr defaultColWidth="9.109375" defaultRowHeight="15.6"/>
  <cols>
    <col min="1" max="1" width="5.6640625" style="64" customWidth="1"/>
    <col min="2" max="2" width="32" style="64" customWidth="1"/>
    <col min="3" max="3" width="8.664062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D1" s="61"/>
      <c r="E1" s="61"/>
      <c r="F1" s="62"/>
    </row>
    <row r="2" spans="1:7" s="60" customFormat="1">
      <c r="A2" s="597" t="s">
        <v>450</v>
      </c>
      <c r="B2" s="597"/>
      <c r="D2" s="61"/>
      <c r="E2" s="61"/>
      <c r="F2" s="62"/>
    </row>
    <row r="3" spans="1:7">
      <c r="A3" s="598" t="s">
        <v>906</v>
      </c>
      <c r="B3" s="598"/>
      <c r="C3" s="598"/>
      <c r="D3" s="598"/>
      <c r="E3" s="598"/>
      <c r="F3" s="64"/>
    </row>
    <row r="4" spans="1:7">
      <c r="A4" s="546" t="s">
        <v>942</v>
      </c>
      <c r="B4" s="546"/>
      <c r="C4" s="546"/>
      <c r="D4" s="546"/>
      <c r="E4" s="546"/>
      <c r="F4" s="291"/>
    </row>
    <row r="6" spans="1:7" s="60" customFormat="1" ht="13.5" customHeight="1">
      <c r="A6" s="64"/>
      <c r="B6" s="64"/>
      <c r="C6" s="82"/>
      <c r="D6" s="64"/>
      <c r="E6" s="347" t="str">
        <f>CONCATENATE(functie," ",nume_candidat)</f>
        <v>Profesor Socalici Ana Virginia</v>
      </c>
      <c r="F6" s="71"/>
    </row>
    <row r="7" spans="1:7" ht="15" customHeight="1">
      <c r="A7" s="537" t="s">
        <v>338</v>
      </c>
      <c r="B7" s="537" t="s">
        <v>1033</v>
      </c>
      <c r="C7" s="537" t="s">
        <v>2</v>
      </c>
      <c r="D7" s="537" t="s">
        <v>460</v>
      </c>
      <c r="E7" s="538" t="s">
        <v>544</v>
      </c>
      <c r="F7" s="544" t="s">
        <v>541</v>
      </c>
    </row>
    <row r="8" spans="1:7" ht="54" customHeight="1">
      <c r="A8" s="537"/>
      <c r="B8" s="537"/>
      <c r="C8" s="537"/>
      <c r="D8" s="537"/>
      <c r="E8" s="539"/>
      <c r="F8" s="544"/>
      <c r="G8" s="64" t="s">
        <v>461</v>
      </c>
    </row>
    <row r="9" spans="1:7">
      <c r="A9" s="88"/>
      <c r="B9" s="65"/>
      <c r="C9" s="162"/>
      <c r="D9" s="74"/>
      <c r="E9" s="148">
        <f>SUMIF(E10:E1010,"&gt;0")</f>
        <v>0</v>
      </c>
      <c r="F9" s="298"/>
    </row>
    <row r="10" spans="1:7">
      <c r="A10" s="5" t="s">
        <v>40</v>
      </c>
      <c r="B10" s="6"/>
      <c r="C10" s="6"/>
      <c r="D10" s="74"/>
      <c r="E10" s="356" t="str">
        <f t="shared" ref="E10:E73" si="0">IF(OR(,$B10="",$C10="",$C10&lt;an_initial,$C10&gt;an_final),"",
(30*(D10="expoziție internațională")+15*(D10="expoziție națională"))
)</f>
        <v/>
      </c>
      <c r="F10" s="354" t="b">
        <f>IF(nume_candidat="",FALSE,ISNUMBER(SEARCH(nume_candidat,#REF!)))</f>
        <v>0</v>
      </c>
      <c r="G10" s="355" t="e">
        <f>LEN(#REF!)-LEN(SUBSTITUTE(#REF!,",",""))+1</f>
        <v>#REF!</v>
      </c>
    </row>
    <row r="11" spans="1:7" s="80" customFormat="1">
      <c r="A11" s="5" t="s">
        <v>24</v>
      </c>
      <c r="B11" s="6"/>
      <c r="C11" s="6"/>
      <c r="D11" s="74"/>
      <c r="E11" s="356" t="str">
        <f t="shared" si="0"/>
        <v/>
      </c>
      <c r="F11" s="354" t="b">
        <f>IF(nume_candidat="",FALSE,ISNUMBER(SEARCH(nume_candidat,#REF!)))</f>
        <v>0</v>
      </c>
      <c r="G11" s="355" t="e">
        <f>LEN(#REF!)-LEN(SUBSTITUTE(#REF!,",",""))+1</f>
        <v>#REF!</v>
      </c>
    </row>
    <row r="12" spans="1:7">
      <c r="A12" s="5" t="s">
        <v>25</v>
      </c>
      <c r="B12" s="6"/>
      <c r="C12" s="6"/>
      <c r="D12" s="74"/>
      <c r="E12" s="356" t="str">
        <f t="shared" si="0"/>
        <v/>
      </c>
      <c r="F12" s="354" t="b">
        <f>IF(nume_candidat="",FALSE,ISNUMBER(SEARCH(nume_candidat,#REF!)))</f>
        <v>0</v>
      </c>
      <c r="G12" s="355" t="e">
        <f>LEN(#REF!)-LEN(SUBSTITUTE(#REF!,",",""))+1</f>
        <v>#REF!</v>
      </c>
    </row>
    <row r="13" spans="1:7">
      <c r="A13" s="5" t="s">
        <v>26</v>
      </c>
      <c r="B13" s="7"/>
      <c r="C13" s="7"/>
      <c r="D13" s="74"/>
      <c r="E13" s="356" t="str">
        <f t="shared" si="0"/>
        <v/>
      </c>
      <c r="F13" s="354" t="b">
        <f>IF(nume_candidat="",FALSE,ISNUMBER(SEARCH(nume_candidat,#REF!)))</f>
        <v>0</v>
      </c>
      <c r="G13" s="355" t="e">
        <f>LEN(#REF!)-LEN(SUBSTITUTE(#REF!,",",""))+1</f>
        <v>#REF!</v>
      </c>
    </row>
    <row r="14" spans="1:7">
      <c r="A14" s="5" t="s">
        <v>64</v>
      </c>
      <c r="B14" s="7"/>
      <c r="C14" s="218"/>
      <c r="D14" s="74"/>
      <c r="E14" s="356" t="str">
        <f t="shared" si="0"/>
        <v/>
      </c>
      <c r="F14" s="354" t="b">
        <f>IF(nume_candidat="",FALSE,ISNUMBER(SEARCH(nume_candidat,#REF!)))</f>
        <v>0</v>
      </c>
      <c r="G14" s="355" t="e">
        <f>LEN(#REF!)-LEN(SUBSTITUTE(#REF!,",",""))+1</f>
        <v>#REF!</v>
      </c>
    </row>
    <row r="15" spans="1:7">
      <c r="A15" s="5" t="s">
        <v>65</v>
      </c>
      <c r="B15" s="7"/>
      <c r="C15" s="218"/>
      <c r="D15" s="74"/>
      <c r="E15" s="356" t="str">
        <f t="shared" si="0"/>
        <v/>
      </c>
      <c r="F15" s="354" t="b">
        <f>IF(nume_candidat="",FALSE,ISNUMBER(SEARCH(nume_candidat,#REF!)))</f>
        <v>0</v>
      </c>
      <c r="G15" s="355" t="e">
        <f>LEN(#REF!)-LEN(SUBSTITUTE(#REF!,",",""))+1</f>
        <v>#REF!</v>
      </c>
    </row>
    <row r="16" spans="1:7">
      <c r="A16" s="5" t="s">
        <v>66</v>
      </c>
      <c r="B16" s="6"/>
      <c r="C16" s="217"/>
      <c r="D16" s="74"/>
      <c r="E16" s="356" t="str">
        <f t="shared" si="0"/>
        <v/>
      </c>
      <c r="F16" s="354" t="b">
        <f>IF(nume_candidat="",FALSE,ISNUMBER(SEARCH(nume_candidat,#REF!)))</f>
        <v>0</v>
      </c>
      <c r="G16" s="355" t="e">
        <f>LEN(#REF!)-LEN(SUBSTITUTE(#REF!,",",""))+1</f>
        <v>#REF!</v>
      </c>
    </row>
    <row r="17" spans="1:7">
      <c r="A17" s="5" t="s">
        <v>67</v>
      </c>
      <c r="B17" s="7"/>
      <c r="C17" s="218"/>
      <c r="D17" s="74"/>
      <c r="E17" s="356" t="str">
        <f t="shared" si="0"/>
        <v/>
      </c>
      <c r="F17" s="354" t="b">
        <f>IF(nume_candidat="",FALSE,ISNUMBER(SEARCH(nume_candidat,#REF!)))</f>
        <v>0</v>
      </c>
      <c r="G17" s="355" t="e">
        <f>LEN(#REF!)-LEN(SUBSTITUTE(#REF!,",",""))+1</f>
        <v>#REF!</v>
      </c>
    </row>
    <row r="18" spans="1:7">
      <c r="A18" s="5" t="s">
        <v>68</v>
      </c>
      <c r="B18" s="7"/>
      <c r="C18" s="218"/>
      <c r="D18" s="74"/>
      <c r="E18" s="356" t="str">
        <f t="shared" si="0"/>
        <v/>
      </c>
      <c r="F18" s="354" t="b">
        <f>IF(nume_candidat="",FALSE,ISNUMBER(SEARCH(nume_candidat,#REF!)))</f>
        <v>0</v>
      </c>
      <c r="G18" s="355" t="e">
        <f>LEN(#REF!)-LEN(SUBSTITUTE(#REF!,",",""))+1</f>
        <v>#REF!</v>
      </c>
    </row>
    <row r="19" spans="1:7">
      <c r="A19" s="5" t="s">
        <v>69</v>
      </c>
      <c r="B19" s="6"/>
      <c r="C19" s="218"/>
      <c r="D19" s="74"/>
      <c r="E19" s="356" t="str">
        <f t="shared" si="0"/>
        <v/>
      </c>
      <c r="F19" s="354" t="b">
        <f>IF(nume_candidat="",FALSE,ISNUMBER(SEARCH(nume_candidat,#REF!)))</f>
        <v>0</v>
      </c>
      <c r="G19" s="355" t="e">
        <f>LEN(#REF!)-LEN(SUBSTITUTE(#REF!,",",""))+1</f>
        <v>#REF!</v>
      </c>
    </row>
    <row r="20" spans="1:7">
      <c r="A20" s="5" t="s">
        <v>70</v>
      </c>
      <c r="B20" s="6"/>
      <c r="C20" s="218"/>
      <c r="D20" s="74"/>
      <c r="E20" s="356" t="str">
        <f t="shared" si="0"/>
        <v/>
      </c>
      <c r="F20" s="354" t="b">
        <f>IF(nume_candidat="",FALSE,ISNUMBER(SEARCH(nume_candidat,#REF!)))</f>
        <v>0</v>
      </c>
      <c r="G20" s="355" t="e">
        <f>LEN(#REF!)-LEN(SUBSTITUTE(#REF!,",",""))+1</f>
        <v>#REF!</v>
      </c>
    </row>
    <row r="21" spans="1:7">
      <c r="A21" s="5" t="s">
        <v>71</v>
      </c>
      <c r="B21" s="6"/>
      <c r="C21" s="217"/>
      <c r="D21" s="74"/>
      <c r="E21" s="356" t="str">
        <f t="shared" si="0"/>
        <v/>
      </c>
      <c r="F21" s="354" t="b">
        <f>IF(nume_candidat="",FALSE,ISNUMBER(SEARCH(nume_candidat,#REF!)))</f>
        <v>0</v>
      </c>
      <c r="G21" s="355" t="e">
        <f>LEN(#REF!)-LEN(SUBSTITUTE(#REF!,",",""))+1</f>
        <v>#REF!</v>
      </c>
    </row>
    <row r="22" spans="1:7">
      <c r="A22" s="5" t="s">
        <v>72</v>
      </c>
      <c r="B22" s="6"/>
      <c r="C22" s="217"/>
      <c r="D22" s="74"/>
      <c r="E22" s="356" t="str">
        <f t="shared" si="0"/>
        <v/>
      </c>
      <c r="F22" s="354" t="b">
        <f>IF(nume_candidat="",FALSE,ISNUMBER(SEARCH(nume_candidat,#REF!)))</f>
        <v>0</v>
      </c>
      <c r="G22" s="355" t="e">
        <f>LEN(#REF!)-LEN(SUBSTITUTE(#REF!,",",""))+1</f>
        <v>#REF!</v>
      </c>
    </row>
    <row r="23" spans="1:7">
      <c r="A23" s="5" t="s">
        <v>73</v>
      </c>
      <c r="B23" s="6"/>
      <c r="C23" s="217"/>
      <c r="D23" s="74"/>
      <c r="E23" s="356" t="str">
        <f t="shared" si="0"/>
        <v/>
      </c>
      <c r="F23" s="354" t="b">
        <f>IF(nume_candidat="",FALSE,ISNUMBER(SEARCH(nume_candidat,#REF!)))</f>
        <v>0</v>
      </c>
      <c r="G23" s="355" t="e">
        <f>LEN(#REF!)-LEN(SUBSTITUTE(#REF!,",",""))+1</f>
        <v>#REF!</v>
      </c>
    </row>
    <row r="24" spans="1:7">
      <c r="A24" s="5" t="s">
        <v>74</v>
      </c>
      <c r="B24" s="6"/>
      <c r="C24" s="217"/>
      <c r="D24" s="74"/>
      <c r="E24" s="356" t="str">
        <f t="shared" si="0"/>
        <v/>
      </c>
      <c r="F24" s="354" t="b">
        <f>IF(nume_candidat="",FALSE,ISNUMBER(SEARCH(nume_candidat,#REF!)))</f>
        <v>0</v>
      </c>
      <c r="G24" s="355" t="e">
        <f>LEN(#REF!)-LEN(SUBSTITUTE(#REF!,",",""))+1</f>
        <v>#REF!</v>
      </c>
    </row>
    <row r="25" spans="1:7">
      <c r="A25" s="5" t="s">
        <v>75</v>
      </c>
      <c r="B25" s="6"/>
      <c r="C25" s="217"/>
      <c r="D25" s="74"/>
      <c r="E25" s="356" t="str">
        <f t="shared" si="0"/>
        <v/>
      </c>
      <c r="F25" s="354" t="b">
        <f>IF(nume_candidat="",FALSE,ISNUMBER(SEARCH(nume_candidat,#REF!)))</f>
        <v>0</v>
      </c>
      <c r="G25" s="355" t="e">
        <f>LEN(#REF!)-LEN(SUBSTITUTE(#REF!,",",""))+1</f>
        <v>#REF!</v>
      </c>
    </row>
    <row r="26" spans="1:7">
      <c r="A26" s="5" t="s">
        <v>76</v>
      </c>
      <c r="B26" s="6"/>
      <c r="C26" s="217"/>
      <c r="D26" s="74"/>
      <c r="E26" s="356" t="str">
        <f t="shared" si="0"/>
        <v/>
      </c>
      <c r="F26" s="354" t="b">
        <f>IF(nume_candidat="",FALSE,ISNUMBER(SEARCH(nume_candidat,#REF!)))</f>
        <v>0</v>
      </c>
      <c r="G26" s="355" t="e">
        <f>LEN(#REF!)-LEN(SUBSTITUTE(#REF!,",",""))+1</f>
        <v>#REF!</v>
      </c>
    </row>
    <row r="27" spans="1:7">
      <c r="A27" s="5" t="s">
        <v>77</v>
      </c>
      <c r="B27" s="6"/>
      <c r="C27" s="217"/>
      <c r="D27" s="74"/>
      <c r="E27" s="356" t="str">
        <f t="shared" si="0"/>
        <v/>
      </c>
      <c r="F27" s="354" t="b">
        <f>IF(nume_candidat="",FALSE,ISNUMBER(SEARCH(nume_candidat,#REF!)))</f>
        <v>0</v>
      </c>
      <c r="G27" s="355" t="e">
        <f>LEN(#REF!)-LEN(SUBSTITUTE(#REF!,",",""))+1</f>
        <v>#REF!</v>
      </c>
    </row>
    <row r="28" spans="1:7">
      <c r="A28" s="5" t="s">
        <v>78</v>
      </c>
      <c r="B28" s="6"/>
      <c r="C28" s="217"/>
      <c r="D28" s="74"/>
      <c r="E28" s="356" t="str">
        <f t="shared" si="0"/>
        <v/>
      </c>
      <c r="F28" s="354" t="b">
        <f>IF(nume_candidat="",FALSE,ISNUMBER(SEARCH(nume_candidat,#REF!)))</f>
        <v>0</v>
      </c>
      <c r="G28" s="355" t="e">
        <f>LEN(#REF!)-LEN(SUBSTITUTE(#REF!,",",""))+1</f>
        <v>#REF!</v>
      </c>
    </row>
    <row r="29" spans="1:7">
      <c r="A29" s="5" t="s">
        <v>79</v>
      </c>
      <c r="B29" s="6"/>
      <c r="C29" s="217"/>
      <c r="D29" s="74"/>
      <c r="E29" s="356" t="str">
        <f t="shared" si="0"/>
        <v/>
      </c>
      <c r="F29" s="354" t="b">
        <f>IF(nume_candidat="",FALSE,ISNUMBER(SEARCH(nume_candidat,#REF!)))</f>
        <v>0</v>
      </c>
      <c r="G29" s="355" t="e">
        <f>LEN(#REF!)-LEN(SUBSTITUTE(#REF!,",",""))+1</f>
        <v>#REF!</v>
      </c>
    </row>
    <row r="30" spans="1:7">
      <c r="A30" s="5" t="s">
        <v>80</v>
      </c>
      <c r="B30" s="6"/>
      <c r="C30" s="217"/>
      <c r="D30" s="74"/>
      <c r="E30" s="356" t="str">
        <f t="shared" si="0"/>
        <v/>
      </c>
      <c r="F30" s="354" t="b">
        <f>IF(nume_candidat="",FALSE,ISNUMBER(SEARCH(nume_candidat,#REF!)))</f>
        <v>0</v>
      </c>
      <c r="G30" s="355" t="e">
        <f>LEN(#REF!)-LEN(SUBSTITUTE(#REF!,",",""))+1</f>
        <v>#REF!</v>
      </c>
    </row>
    <row r="31" spans="1:7">
      <c r="A31" s="5" t="s">
        <v>81</v>
      </c>
      <c r="B31" s="6"/>
      <c r="C31" s="217"/>
      <c r="D31" s="74"/>
      <c r="E31" s="356" t="str">
        <f t="shared" si="0"/>
        <v/>
      </c>
      <c r="F31" s="354" t="b">
        <f>IF(nume_candidat="",FALSE,ISNUMBER(SEARCH(nume_candidat,#REF!)))</f>
        <v>0</v>
      </c>
      <c r="G31" s="355" t="e">
        <f>LEN(#REF!)-LEN(SUBSTITUTE(#REF!,",",""))+1</f>
        <v>#REF!</v>
      </c>
    </row>
    <row r="32" spans="1:7">
      <c r="A32" s="5" t="s">
        <v>82</v>
      </c>
      <c r="B32" s="6"/>
      <c r="C32" s="217"/>
      <c r="D32" s="74"/>
      <c r="E32" s="356" t="str">
        <f t="shared" si="0"/>
        <v/>
      </c>
      <c r="F32" s="354" t="b">
        <f>IF(nume_candidat="",FALSE,ISNUMBER(SEARCH(nume_candidat,#REF!)))</f>
        <v>0</v>
      </c>
      <c r="G32" s="355" t="e">
        <f>LEN(#REF!)-LEN(SUBSTITUTE(#REF!,",",""))+1</f>
        <v>#REF!</v>
      </c>
    </row>
    <row r="33" spans="1:7">
      <c r="A33" s="5" t="s">
        <v>83</v>
      </c>
      <c r="B33" s="6"/>
      <c r="C33" s="217"/>
      <c r="D33" s="74"/>
      <c r="E33" s="356" t="str">
        <f t="shared" si="0"/>
        <v/>
      </c>
      <c r="F33" s="354" t="b">
        <f>IF(nume_candidat="",FALSE,ISNUMBER(SEARCH(nume_candidat,#REF!)))</f>
        <v>0</v>
      </c>
      <c r="G33" s="355" t="e">
        <f>LEN(#REF!)-LEN(SUBSTITUTE(#REF!,",",""))+1</f>
        <v>#REF!</v>
      </c>
    </row>
    <row r="34" spans="1:7">
      <c r="A34" s="5" t="s">
        <v>84</v>
      </c>
      <c r="B34" s="6"/>
      <c r="C34" s="217"/>
      <c r="D34" s="74"/>
      <c r="E34" s="356" t="str">
        <f t="shared" si="0"/>
        <v/>
      </c>
      <c r="F34" s="354" t="b">
        <f>IF(nume_candidat="",FALSE,ISNUMBER(SEARCH(nume_candidat,#REF!)))</f>
        <v>0</v>
      </c>
      <c r="G34" s="355" t="e">
        <f>LEN(#REF!)-LEN(SUBSTITUTE(#REF!,",",""))+1</f>
        <v>#REF!</v>
      </c>
    </row>
    <row r="35" spans="1:7">
      <c r="A35" s="5" t="s">
        <v>85</v>
      </c>
      <c r="B35" s="6"/>
      <c r="C35" s="217"/>
      <c r="D35" s="74"/>
      <c r="E35" s="356" t="str">
        <f t="shared" si="0"/>
        <v/>
      </c>
      <c r="F35" s="354" t="b">
        <f>IF(nume_candidat="",FALSE,ISNUMBER(SEARCH(nume_candidat,#REF!)))</f>
        <v>0</v>
      </c>
      <c r="G35" s="355" t="e">
        <f>LEN(#REF!)-LEN(SUBSTITUTE(#REF!,",",""))+1</f>
        <v>#REF!</v>
      </c>
    </row>
    <row r="36" spans="1:7">
      <c r="A36" s="5" t="s">
        <v>86</v>
      </c>
      <c r="B36" s="6"/>
      <c r="C36" s="217"/>
      <c r="D36" s="74"/>
      <c r="E36" s="356" t="str">
        <f t="shared" si="0"/>
        <v/>
      </c>
      <c r="F36" s="354" t="b">
        <f>IF(nume_candidat="",FALSE,ISNUMBER(SEARCH(nume_candidat,#REF!)))</f>
        <v>0</v>
      </c>
      <c r="G36" s="355" t="e">
        <f>LEN(#REF!)-LEN(SUBSTITUTE(#REF!,",",""))+1</f>
        <v>#REF!</v>
      </c>
    </row>
    <row r="37" spans="1:7">
      <c r="A37" s="5" t="s">
        <v>87</v>
      </c>
      <c r="B37" s="6"/>
      <c r="C37" s="217"/>
      <c r="D37" s="74"/>
      <c r="E37" s="356" t="str">
        <f t="shared" si="0"/>
        <v/>
      </c>
      <c r="F37" s="354" t="b">
        <f>IF(nume_candidat="",FALSE,ISNUMBER(SEARCH(nume_candidat,#REF!)))</f>
        <v>0</v>
      </c>
      <c r="G37" s="355" t="e">
        <f>LEN(#REF!)-LEN(SUBSTITUTE(#REF!,",",""))+1</f>
        <v>#REF!</v>
      </c>
    </row>
    <row r="38" spans="1:7">
      <c r="A38" s="5" t="s">
        <v>88</v>
      </c>
      <c r="B38" s="6"/>
      <c r="C38" s="217"/>
      <c r="D38" s="74"/>
      <c r="E38" s="356" t="str">
        <f t="shared" si="0"/>
        <v/>
      </c>
      <c r="F38" s="354" t="b">
        <f>IF(nume_candidat="",FALSE,ISNUMBER(SEARCH(nume_candidat,#REF!)))</f>
        <v>0</v>
      </c>
      <c r="G38" s="355" t="e">
        <f>LEN(#REF!)-LEN(SUBSTITUTE(#REF!,",",""))+1</f>
        <v>#REF!</v>
      </c>
    </row>
    <row r="39" spans="1:7">
      <c r="A39" s="5" t="s">
        <v>89</v>
      </c>
      <c r="B39" s="6"/>
      <c r="C39" s="217"/>
      <c r="D39" s="74"/>
      <c r="E39" s="356" t="str">
        <f t="shared" si="0"/>
        <v/>
      </c>
      <c r="F39" s="354" t="b">
        <f>IF(nume_candidat="",FALSE,ISNUMBER(SEARCH(nume_candidat,#REF!)))</f>
        <v>0</v>
      </c>
      <c r="G39" s="355" t="e">
        <f>LEN(#REF!)-LEN(SUBSTITUTE(#REF!,",",""))+1</f>
        <v>#REF!</v>
      </c>
    </row>
    <row r="40" spans="1:7">
      <c r="A40" s="5" t="s">
        <v>97</v>
      </c>
      <c r="B40" s="6"/>
      <c r="C40" s="217"/>
      <c r="D40" s="74"/>
      <c r="E40" s="356" t="str">
        <f t="shared" si="0"/>
        <v/>
      </c>
      <c r="F40" s="354" t="b">
        <f>IF(nume_candidat="",FALSE,ISNUMBER(SEARCH(nume_candidat,#REF!)))</f>
        <v>0</v>
      </c>
      <c r="G40" s="355" t="e">
        <f>LEN(#REF!)-LEN(SUBSTITUTE(#REF!,",",""))+1</f>
        <v>#REF!</v>
      </c>
    </row>
    <row r="41" spans="1:7">
      <c r="A41" s="5" t="s">
        <v>98</v>
      </c>
      <c r="B41" s="6"/>
      <c r="C41" s="217"/>
      <c r="D41" s="74"/>
      <c r="E41" s="356" t="str">
        <f t="shared" si="0"/>
        <v/>
      </c>
      <c r="F41" s="354" t="b">
        <f>IF(nume_candidat="",FALSE,ISNUMBER(SEARCH(nume_candidat,#REF!)))</f>
        <v>0</v>
      </c>
      <c r="G41" s="355" t="e">
        <f>LEN(#REF!)-LEN(SUBSTITUTE(#REF!,",",""))+1</f>
        <v>#REF!</v>
      </c>
    </row>
    <row r="42" spans="1:7">
      <c r="A42" s="5" t="s">
        <v>99</v>
      </c>
      <c r="B42" s="6"/>
      <c r="C42" s="217"/>
      <c r="D42" s="74"/>
      <c r="E42" s="356" t="str">
        <f t="shared" si="0"/>
        <v/>
      </c>
      <c r="F42" s="354" t="b">
        <f>IF(nume_candidat="",FALSE,ISNUMBER(SEARCH(nume_candidat,#REF!)))</f>
        <v>0</v>
      </c>
      <c r="G42" s="355" t="e">
        <f>LEN(#REF!)-LEN(SUBSTITUTE(#REF!,",",""))+1</f>
        <v>#REF!</v>
      </c>
    </row>
    <row r="43" spans="1:7">
      <c r="A43" s="5" t="s">
        <v>100</v>
      </c>
      <c r="B43" s="6"/>
      <c r="C43" s="217"/>
      <c r="D43" s="74"/>
      <c r="E43" s="356" t="str">
        <f t="shared" si="0"/>
        <v/>
      </c>
      <c r="F43" s="354" t="b">
        <f>IF(nume_candidat="",FALSE,ISNUMBER(SEARCH(nume_candidat,#REF!)))</f>
        <v>0</v>
      </c>
      <c r="G43" s="355" t="e">
        <f>LEN(#REF!)-LEN(SUBSTITUTE(#REF!,",",""))+1</f>
        <v>#REF!</v>
      </c>
    </row>
    <row r="44" spans="1:7">
      <c r="A44" s="5" t="s">
        <v>101</v>
      </c>
      <c r="B44" s="6"/>
      <c r="C44" s="217"/>
      <c r="D44" s="74"/>
      <c r="E44" s="356" t="str">
        <f t="shared" si="0"/>
        <v/>
      </c>
      <c r="F44" s="354" t="b">
        <f>IF(nume_candidat="",FALSE,ISNUMBER(SEARCH(nume_candidat,#REF!)))</f>
        <v>0</v>
      </c>
      <c r="G44" s="355" t="e">
        <f>LEN(#REF!)-LEN(SUBSTITUTE(#REF!,",",""))+1</f>
        <v>#REF!</v>
      </c>
    </row>
    <row r="45" spans="1:7">
      <c r="A45" s="5" t="s">
        <v>102</v>
      </c>
      <c r="B45" s="6"/>
      <c r="C45" s="217"/>
      <c r="D45" s="74"/>
      <c r="E45" s="356" t="str">
        <f t="shared" si="0"/>
        <v/>
      </c>
      <c r="F45" s="354" t="b">
        <f>IF(nume_candidat="",FALSE,ISNUMBER(SEARCH(nume_candidat,#REF!)))</f>
        <v>0</v>
      </c>
      <c r="G45" s="355" t="e">
        <f>LEN(#REF!)-LEN(SUBSTITUTE(#REF!,",",""))+1</f>
        <v>#REF!</v>
      </c>
    </row>
    <row r="46" spans="1:7">
      <c r="A46" s="5" t="s">
        <v>104</v>
      </c>
      <c r="B46" s="6"/>
      <c r="C46" s="217"/>
      <c r="D46" s="74"/>
      <c r="E46" s="356" t="str">
        <f t="shared" si="0"/>
        <v/>
      </c>
      <c r="F46" s="354" t="b">
        <f>IF(nume_candidat="",FALSE,ISNUMBER(SEARCH(nume_candidat,#REF!)))</f>
        <v>0</v>
      </c>
      <c r="G46" s="355" t="e">
        <f>LEN(#REF!)-LEN(SUBSTITUTE(#REF!,",",""))+1</f>
        <v>#REF!</v>
      </c>
    </row>
    <row r="47" spans="1:7">
      <c r="A47" s="5" t="s">
        <v>105</v>
      </c>
      <c r="B47" s="6"/>
      <c r="C47" s="217"/>
      <c r="D47" s="74"/>
      <c r="E47" s="356" t="str">
        <f t="shared" si="0"/>
        <v/>
      </c>
      <c r="F47" s="354" t="b">
        <f>IF(nume_candidat="",FALSE,ISNUMBER(SEARCH(nume_candidat,#REF!)))</f>
        <v>0</v>
      </c>
      <c r="G47" s="355" t="e">
        <f>LEN(#REF!)-LEN(SUBSTITUTE(#REF!,",",""))+1</f>
        <v>#REF!</v>
      </c>
    </row>
    <row r="48" spans="1:7">
      <c r="A48" s="5" t="s">
        <v>106</v>
      </c>
      <c r="B48" s="6"/>
      <c r="C48" s="217"/>
      <c r="D48" s="74"/>
      <c r="E48" s="356" t="str">
        <f t="shared" si="0"/>
        <v/>
      </c>
      <c r="F48" s="354" t="b">
        <f>IF(nume_candidat="",FALSE,ISNUMBER(SEARCH(nume_candidat,#REF!)))</f>
        <v>0</v>
      </c>
      <c r="G48" s="355" t="e">
        <f>LEN(#REF!)-LEN(SUBSTITUTE(#REF!,",",""))+1</f>
        <v>#REF!</v>
      </c>
    </row>
    <row r="49" spans="1:7">
      <c r="A49" s="5" t="s">
        <v>107</v>
      </c>
      <c r="B49" s="6"/>
      <c r="C49" s="217"/>
      <c r="D49" s="74"/>
      <c r="E49" s="356" t="str">
        <f t="shared" si="0"/>
        <v/>
      </c>
      <c r="F49" s="354" t="b">
        <f>IF(nume_candidat="",FALSE,ISNUMBER(SEARCH(nume_candidat,#REF!)))</f>
        <v>0</v>
      </c>
      <c r="G49" s="355" t="e">
        <f>LEN(#REF!)-LEN(SUBSTITUTE(#REF!,",",""))+1</f>
        <v>#REF!</v>
      </c>
    </row>
    <row r="50" spans="1:7">
      <c r="A50" s="5" t="s">
        <v>108</v>
      </c>
      <c r="B50" s="6"/>
      <c r="C50" s="217"/>
      <c r="D50" s="74"/>
      <c r="E50" s="356" t="str">
        <f t="shared" si="0"/>
        <v/>
      </c>
      <c r="F50" s="354" t="b">
        <f>IF(nume_candidat="",FALSE,ISNUMBER(SEARCH(nume_candidat,#REF!)))</f>
        <v>0</v>
      </c>
      <c r="G50" s="355" t="e">
        <f>LEN(#REF!)-LEN(SUBSTITUTE(#REF!,",",""))+1</f>
        <v>#REF!</v>
      </c>
    </row>
    <row r="51" spans="1:7">
      <c r="A51" s="5" t="s">
        <v>109</v>
      </c>
      <c r="B51" s="6"/>
      <c r="C51" s="217"/>
      <c r="D51" s="74"/>
      <c r="E51" s="356" t="str">
        <f t="shared" si="0"/>
        <v/>
      </c>
      <c r="F51" s="354" t="b">
        <f>IF(nume_candidat="",FALSE,ISNUMBER(SEARCH(nume_candidat,#REF!)))</f>
        <v>0</v>
      </c>
      <c r="G51" s="355" t="e">
        <f>LEN(#REF!)-LEN(SUBSTITUTE(#REF!,",",""))+1</f>
        <v>#REF!</v>
      </c>
    </row>
    <row r="52" spans="1:7">
      <c r="A52" s="5" t="s">
        <v>110</v>
      </c>
      <c r="B52" s="6"/>
      <c r="C52" s="217"/>
      <c r="D52" s="74"/>
      <c r="E52" s="356" t="str">
        <f t="shared" si="0"/>
        <v/>
      </c>
      <c r="F52" s="354" t="b">
        <f>IF(nume_candidat="",FALSE,ISNUMBER(SEARCH(nume_candidat,#REF!)))</f>
        <v>0</v>
      </c>
      <c r="G52" s="355" t="e">
        <f>LEN(#REF!)-LEN(SUBSTITUTE(#REF!,",",""))+1</f>
        <v>#REF!</v>
      </c>
    </row>
    <row r="53" spans="1:7">
      <c r="A53" s="5" t="s">
        <v>111</v>
      </c>
      <c r="B53" s="6"/>
      <c r="C53" s="217"/>
      <c r="D53" s="74"/>
      <c r="E53" s="356" t="str">
        <f t="shared" si="0"/>
        <v/>
      </c>
      <c r="F53" s="354" t="b">
        <f>IF(nume_candidat="",FALSE,ISNUMBER(SEARCH(nume_candidat,#REF!)))</f>
        <v>0</v>
      </c>
      <c r="G53" s="355" t="e">
        <f>LEN(#REF!)-LEN(SUBSTITUTE(#REF!,",",""))+1</f>
        <v>#REF!</v>
      </c>
    </row>
    <row r="54" spans="1:7">
      <c r="A54" s="5" t="s">
        <v>112</v>
      </c>
      <c r="B54" s="6"/>
      <c r="C54" s="217"/>
      <c r="D54" s="74"/>
      <c r="E54" s="356" t="str">
        <f t="shared" si="0"/>
        <v/>
      </c>
      <c r="F54" s="354" t="b">
        <f>IF(nume_candidat="",FALSE,ISNUMBER(SEARCH(nume_candidat,#REF!)))</f>
        <v>0</v>
      </c>
      <c r="G54" s="355" t="e">
        <f>LEN(#REF!)-LEN(SUBSTITUTE(#REF!,",",""))+1</f>
        <v>#REF!</v>
      </c>
    </row>
    <row r="55" spans="1:7">
      <c r="A55" s="5" t="s">
        <v>113</v>
      </c>
      <c r="B55" s="6"/>
      <c r="C55" s="217"/>
      <c r="D55" s="74"/>
      <c r="E55" s="356" t="str">
        <f t="shared" si="0"/>
        <v/>
      </c>
      <c r="F55" s="354" t="b">
        <f>IF(nume_candidat="",FALSE,ISNUMBER(SEARCH(nume_candidat,#REF!)))</f>
        <v>0</v>
      </c>
      <c r="G55" s="355" t="e">
        <f>LEN(#REF!)-LEN(SUBSTITUTE(#REF!,",",""))+1</f>
        <v>#REF!</v>
      </c>
    </row>
    <row r="56" spans="1:7">
      <c r="A56" s="5" t="s">
        <v>114</v>
      </c>
      <c r="B56" s="6"/>
      <c r="C56" s="217"/>
      <c r="D56" s="74"/>
      <c r="E56" s="356" t="str">
        <f t="shared" si="0"/>
        <v/>
      </c>
      <c r="F56" s="354" t="b">
        <f>IF(nume_candidat="",FALSE,ISNUMBER(SEARCH(nume_candidat,#REF!)))</f>
        <v>0</v>
      </c>
      <c r="G56" s="355" t="e">
        <f>LEN(#REF!)-LEN(SUBSTITUTE(#REF!,",",""))+1</f>
        <v>#REF!</v>
      </c>
    </row>
    <row r="57" spans="1:7">
      <c r="A57" s="5" t="s">
        <v>115</v>
      </c>
      <c r="B57" s="6"/>
      <c r="C57" s="217"/>
      <c r="D57" s="74"/>
      <c r="E57" s="356" t="str">
        <f t="shared" si="0"/>
        <v/>
      </c>
      <c r="F57" s="354" t="b">
        <f>IF(nume_candidat="",FALSE,ISNUMBER(SEARCH(nume_candidat,#REF!)))</f>
        <v>0</v>
      </c>
      <c r="G57" s="355" t="e">
        <f>LEN(#REF!)-LEN(SUBSTITUTE(#REF!,",",""))+1</f>
        <v>#REF!</v>
      </c>
    </row>
    <row r="58" spans="1:7">
      <c r="A58" s="5" t="s">
        <v>116</v>
      </c>
      <c r="B58" s="6"/>
      <c r="C58" s="217"/>
      <c r="D58" s="74"/>
      <c r="E58" s="356" t="str">
        <f t="shared" si="0"/>
        <v/>
      </c>
      <c r="F58" s="354" t="b">
        <f>IF(nume_candidat="",FALSE,ISNUMBER(SEARCH(nume_candidat,#REF!)))</f>
        <v>0</v>
      </c>
      <c r="G58" s="355" t="e">
        <f>LEN(#REF!)-LEN(SUBSTITUTE(#REF!,",",""))+1</f>
        <v>#REF!</v>
      </c>
    </row>
    <row r="59" spans="1:7">
      <c r="A59" s="5" t="s">
        <v>117</v>
      </c>
      <c r="B59" s="6"/>
      <c r="C59" s="217"/>
      <c r="D59" s="74"/>
      <c r="E59" s="356" t="str">
        <f t="shared" si="0"/>
        <v/>
      </c>
      <c r="F59" s="354" t="b">
        <f>IF(nume_candidat="",FALSE,ISNUMBER(SEARCH(nume_candidat,#REF!)))</f>
        <v>0</v>
      </c>
      <c r="G59" s="355" t="e">
        <f>LEN(#REF!)-LEN(SUBSTITUTE(#REF!,",",""))+1</f>
        <v>#REF!</v>
      </c>
    </row>
    <row r="60" spans="1:7">
      <c r="A60" s="5" t="s">
        <v>118</v>
      </c>
      <c r="B60" s="6"/>
      <c r="C60" s="217"/>
      <c r="D60" s="74"/>
      <c r="E60" s="356" t="str">
        <f t="shared" si="0"/>
        <v/>
      </c>
      <c r="F60" s="354" t="b">
        <f>IF(nume_candidat="",FALSE,ISNUMBER(SEARCH(nume_candidat,#REF!)))</f>
        <v>0</v>
      </c>
      <c r="G60" s="355" t="e">
        <f>LEN(#REF!)-LEN(SUBSTITUTE(#REF!,",",""))+1</f>
        <v>#REF!</v>
      </c>
    </row>
    <row r="61" spans="1:7">
      <c r="A61" s="5" t="s">
        <v>119</v>
      </c>
      <c r="B61" s="6"/>
      <c r="C61" s="217"/>
      <c r="D61" s="74"/>
      <c r="E61" s="356" t="str">
        <f t="shared" si="0"/>
        <v/>
      </c>
      <c r="F61" s="354" t="b">
        <f>IF(nume_candidat="",FALSE,ISNUMBER(SEARCH(nume_candidat,#REF!)))</f>
        <v>0</v>
      </c>
      <c r="G61" s="355" t="e">
        <f>LEN(#REF!)-LEN(SUBSTITUTE(#REF!,",",""))+1</f>
        <v>#REF!</v>
      </c>
    </row>
    <row r="62" spans="1:7">
      <c r="A62" s="5" t="s">
        <v>120</v>
      </c>
      <c r="B62" s="6"/>
      <c r="C62" s="217"/>
      <c r="D62" s="74"/>
      <c r="E62" s="356" t="str">
        <f t="shared" si="0"/>
        <v/>
      </c>
      <c r="F62" s="354" t="b">
        <f>IF(nume_candidat="",FALSE,ISNUMBER(SEARCH(nume_candidat,#REF!)))</f>
        <v>0</v>
      </c>
      <c r="G62" s="355" t="e">
        <f>LEN(#REF!)-LEN(SUBSTITUTE(#REF!,",",""))+1</f>
        <v>#REF!</v>
      </c>
    </row>
    <row r="63" spans="1:7">
      <c r="A63" s="5" t="s">
        <v>121</v>
      </c>
      <c r="B63" s="6"/>
      <c r="C63" s="217"/>
      <c r="D63" s="74"/>
      <c r="E63" s="356" t="str">
        <f t="shared" si="0"/>
        <v/>
      </c>
      <c r="F63" s="354" t="b">
        <f>IF(nume_candidat="",FALSE,ISNUMBER(SEARCH(nume_candidat,#REF!)))</f>
        <v>0</v>
      </c>
      <c r="G63" s="355" t="e">
        <f>LEN(#REF!)-LEN(SUBSTITUTE(#REF!,",",""))+1</f>
        <v>#REF!</v>
      </c>
    </row>
    <row r="64" spans="1:7">
      <c r="A64" s="5" t="s">
        <v>122</v>
      </c>
      <c r="B64" s="6"/>
      <c r="C64" s="217"/>
      <c r="D64" s="74"/>
      <c r="E64" s="356" t="str">
        <f t="shared" si="0"/>
        <v/>
      </c>
      <c r="F64" s="354" t="b">
        <f>IF(nume_candidat="",FALSE,ISNUMBER(SEARCH(nume_candidat,#REF!)))</f>
        <v>0</v>
      </c>
      <c r="G64" s="355" t="e">
        <f>LEN(#REF!)-LEN(SUBSTITUTE(#REF!,",",""))+1</f>
        <v>#REF!</v>
      </c>
    </row>
    <row r="65" spans="1:7">
      <c r="A65" s="5" t="s">
        <v>123</v>
      </c>
      <c r="B65" s="6"/>
      <c r="C65" s="217"/>
      <c r="D65" s="74"/>
      <c r="E65" s="356" t="str">
        <f t="shared" si="0"/>
        <v/>
      </c>
      <c r="F65" s="354" t="b">
        <f>IF(nume_candidat="",FALSE,ISNUMBER(SEARCH(nume_candidat,#REF!)))</f>
        <v>0</v>
      </c>
      <c r="G65" s="355" t="e">
        <f>LEN(#REF!)-LEN(SUBSTITUTE(#REF!,",",""))+1</f>
        <v>#REF!</v>
      </c>
    </row>
    <row r="66" spans="1:7">
      <c r="A66" s="5" t="s">
        <v>124</v>
      </c>
      <c r="B66" s="6"/>
      <c r="C66" s="217"/>
      <c r="D66" s="74"/>
      <c r="E66" s="356" t="str">
        <f t="shared" si="0"/>
        <v/>
      </c>
      <c r="F66" s="354" t="b">
        <f>IF(nume_candidat="",FALSE,ISNUMBER(SEARCH(nume_candidat,#REF!)))</f>
        <v>0</v>
      </c>
      <c r="G66" s="355" t="e">
        <f>LEN(#REF!)-LEN(SUBSTITUTE(#REF!,",",""))+1</f>
        <v>#REF!</v>
      </c>
    </row>
    <row r="67" spans="1:7">
      <c r="A67" s="5" t="s">
        <v>125</v>
      </c>
      <c r="B67" s="6"/>
      <c r="C67" s="217"/>
      <c r="D67" s="74"/>
      <c r="E67" s="356" t="str">
        <f t="shared" si="0"/>
        <v/>
      </c>
      <c r="F67" s="354" t="b">
        <f>IF(nume_candidat="",FALSE,ISNUMBER(SEARCH(nume_candidat,#REF!)))</f>
        <v>0</v>
      </c>
      <c r="G67" s="355" t="e">
        <f>LEN(#REF!)-LEN(SUBSTITUTE(#REF!,",",""))+1</f>
        <v>#REF!</v>
      </c>
    </row>
    <row r="68" spans="1:7">
      <c r="A68" s="5" t="s">
        <v>126</v>
      </c>
      <c r="B68" s="6"/>
      <c r="C68" s="217"/>
      <c r="D68" s="74"/>
      <c r="E68" s="356" t="str">
        <f t="shared" si="0"/>
        <v/>
      </c>
      <c r="F68" s="354" t="b">
        <f>IF(nume_candidat="",FALSE,ISNUMBER(SEARCH(nume_candidat,#REF!)))</f>
        <v>0</v>
      </c>
      <c r="G68" s="355" t="e">
        <f>LEN(#REF!)-LEN(SUBSTITUTE(#REF!,",",""))+1</f>
        <v>#REF!</v>
      </c>
    </row>
    <row r="69" spans="1:7">
      <c r="A69" s="5" t="s">
        <v>127</v>
      </c>
      <c r="B69" s="6"/>
      <c r="C69" s="217"/>
      <c r="D69" s="74"/>
      <c r="E69" s="356" t="str">
        <f t="shared" si="0"/>
        <v/>
      </c>
      <c r="F69" s="354" t="b">
        <f>IF(nume_candidat="",FALSE,ISNUMBER(SEARCH(nume_candidat,#REF!)))</f>
        <v>0</v>
      </c>
      <c r="G69" s="355" t="e">
        <f>LEN(#REF!)-LEN(SUBSTITUTE(#REF!,",",""))+1</f>
        <v>#REF!</v>
      </c>
    </row>
    <row r="70" spans="1:7">
      <c r="A70" s="5" t="s">
        <v>128</v>
      </c>
      <c r="B70" s="6"/>
      <c r="C70" s="217"/>
      <c r="D70" s="74"/>
      <c r="E70" s="356" t="str">
        <f t="shared" si="0"/>
        <v/>
      </c>
      <c r="F70" s="354" t="b">
        <f>IF(nume_candidat="",FALSE,ISNUMBER(SEARCH(nume_candidat,#REF!)))</f>
        <v>0</v>
      </c>
      <c r="G70" s="355" t="e">
        <f>LEN(#REF!)-LEN(SUBSTITUTE(#REF!,",",""))+1</f>
        <v>#REF!</v>
      </c>
    </row>
    <row r="71" spans="1:7">
      <c r="A71" s="5" t="s">
        <v>129</v>
      </c>
      <c r="B71" s="6"/>
      <c r="C71" s="217"/>
      <c r="D71" s="74"/>
      <c r="E71" s="356" t="str">
        <f t="shared" si="0"/>
        <v/>
      </c>
      <c r="F71" s="354" t="b">
        <f>IF(nume_candidat="",FALSE,ISNUMBER(SEARCH(nume_candidat,#REF!)))</f>
        <v>0</v>
      </c>
      <c r="G71" s="355" t="e">
        <f>LEN(#REF!)-LEN(SUBSTITUTE(#REF!,",",""))+1</f>
        <v>#REF!</v>
      </c>
    </row>
    <row r="72" spans="1:7">
      <c r="A72" s="5" t="s">
        <v>130</v>
      </c>
      <c r="B72" s="6"/>
      <c r="C72" s="217"/>
      <c r="D72" s="74"/>
      <c r="E72" s="356" t="str">
        <f t="shared" si="0"/>
        <v/>
      </c>
      <c r="F72" s="354" t="b">
        <f>IF(nume_candidat="",FALSE,ISNUMBER(SEARCH(nume_candidat,#REF!)))</f>
        <v>0</v>
      </c>
      <c r="G72" s="355" t="e">
        <f>LEN(#REF!)-LEN(SUBSTITUTE(#REF!,",",""))+1</f>
        <v>#REF!</v>
      </c>
    </row>
    <row r="73" spans="1:7">
      <c r="A73" s="5" t="s">
        <v>131</v>
      </c>
      <c r="B73" s="6"/>
      <c r="C73" s="217"/>
      <c r="D73" s="74"/>
      <c r="E73" s="356" t="str">
        <f t="shared" si="0"/>
        <v/>
      </c>
      <c r="F73" s="354" t="b">
        <f>IF(nume_candidat="",FALSE,ISNUMBER(SEARCH(nume_candidat,#REF!)))</f>
        <v>0</v>
      </c>
      <c r="G73" s="355" t="e">
        <f>LEN(#REF!)-LEN(SUBSTITUTE(#REF!,",",""))+1</f>
        <v>#REF!</v>
      </c>
    </row>
    <row r="74" spans="1:7">
      <c r="A74" s="5" t="s">
        <v>132</v>
      </c>
      <c r="B74" s="6"/>
      <c r="C74" s="217"/>
      <c r="D74" s="74"/>
      <c r="E74" s="356" t="str">
        <f t="shared" ref="E74:E137" si="1">IF(OR(,$B74="",$C74="",$C74&lt;an_initial,$C74&gt;an_final),"",
(30*(D74="expoziție internațională")+15*(D74="expoziție națională"))
)</f>
        <v/>
      </c>
      <c r="F74" s="354" t="b">
        <f>IF(nume_candidat="",FALSE,ISNUMBER(SEARCH(nume_candidat,#REF!)))</f>
        <v>0</v>
      </c>
      <c r="G74" s="355" t="e">
        <f>LEN(#REF!)-LEN(SUBSTITUTE(#REF!,",",""))+1</f>
        <v>#REF!</v>
      </c>
    </row>
    <row r="75" spans="1:7">
      <c r="A75" s="5" t="s">
        <v>133</v>
      </c>
      <c r="B75" s="6"/>
      <c r="C75" s="217"/>
      <c r="D75" s="74"/>
      <c r="E75" s="356" t="str">
        <f t="shared" si="1"/>
        <v/>
      </c>
      <c r="F75" s="354" t="b">
        <f>IF(nume_candidat="",FALSE,ISNUMBER(SEARCH(nume_candidat,#REF!)))</f>
        <v>0</v>
      </c>
      <c r="G75" s="355" t="e">
        <f>LEN(#REF!)-LEN(SUBSTITUTE(#REF!,",",""))+1</f>
        <v>#REF!</v>
      </c>
    </row>
    <row r="76" spans="1:7">
      <c r="A76" s="5" t="s">
        <v>134</v>
      </c>
      <c r="B76" s="6"/>
      <c r="C76" s="217"/>
      <c r="D76" s="74"/>
      <c r="E76" s="356" t="str">
        <f t="shared" si="1"/>
        <v/>
      </c>
      <c r="F76" s="354" t="b">
        <f>IF(nume_candidat="",FALSE,ISNUMBER(SEARCH(nume_candidat,#REF!)))</f>
        <v>0</v>
      </c>
      <c r="G76" s="355" t="e">
        <f>LEN(#REF!)-LEN(SUBSTITUTE(#REF!,",",""))+1</f>
        <v>#REF!</v>
      </c>
    </row>
    <row r="77" spans="1:7">
      <c r="A77" s="5" t="s">
        <v>135</v>
      </c>
      <c r="B77" s="6"/>
      <c r="C77" s="217"/>
      <c r="D77" s="74"/>
      <c r="E77" s="356" t="str">
        <f t="shared" si="1"/>
        <v/>
      </c>
      <c r="F77" s="354" t="b">
        <f>IF(nume_candidat="",FALSE,ISNUMBER(SEARCH(nume_candidat,#REF!)))</f>
        <v>0</v>
      </c>
      <c r="G77" s="355" t="e">
        <f>LEN(#REF!)-LEN(SUBSTITUTE(#REF!,",",""))+1</f>
        <v>#REF!</v>
      </c>
    </row>
    <row r="78" spans="1:7">
      <c r="A78" s="5" t="s">
        <v>136</v>
      </c>
      <c r="B78" s="6"/>
      <c r="C78" s="217"/>
      <c r="D78" s="74"/>
      <c r="E78" s="356" t="str">
        <f t="shared" si="1"/>
        <v/>
      </c>
      <c r="F78" s="354" t="b">
        <f>IF(nume_candidat="",FALSE,ISNUMBER(SEARCH(nume_candidat,#REF!)))</f>
        <v>0</v>
      </c>
      <c r="G78" s="355" t="e">
        <f>LEN(#REF!)-LEN(SUBSTITUTE(#REF!,",",""))+1</f>
        <v>#REF!</v>
      </c>
    </row>
    <row r="79" spans="1:7">
      <c r="A79" s="5" t="s">
        <v>137</v>
      </c>
      <c r="B79" s="6"/>
      <c r="C79" s="217"/>
      <c r="D79" s="74"/>
      <c r="E79" s="356" t="str">
        <f t="shared" si="1"/>
        <v/>
      </c>
      <c r="F79" s="354" t="b">
        <f>IF(nume_candidat="",FALSE,ISNUMBER(SEARCH(nume_candidat,#REF!)))</f>
        <v>0</v>
      </c>
      <c r="G79" s="355" t="e">
        <f>LEN(#REF!)-LEN(SUBSTITUTE(#REF!,",",""))+1</f>
        <v>#REF!</v>
      </c>
    </row>
    <row r="80" spans="1:7">
      <c r="A80" s="5" t="s">
        <v>138</v>
      </c>
      <c r="B80" s="6"/>
      <c r="C80" s="217"/>
      <c r="D80" s="74"/>
      <c r="E80" s="356" t="str">
        <f t="shared" si="1"/>
        <v/>
      </c>
      <c r="F80" s="354" t="b">
        <f>IF(nume_candidat="",FALSE,ISNUMBER(SEARCH(nume_candidat,#REF!)))</f>
        <v>0</v>
      </c>
      <c r="G80" s="355" t="e">
        <f>LEN(#REF!)-LEN(SUBSTITUTE(#REF!,",",""))+1</f>
        <v>#REF!</v>
      </c>
    </row>
    <row r="81" spans="1:7">
      <c r="A81" s="5" t="s">
        <v>139</v>
      </c>
      <c r="B81" s="6"/>
      <c r="C81" s="217"/>
      <c r="D81" s="74"/>
      <c r="E81" s="356" t="str">
        <f t="shared" si="1"/>
        <v/>
      </c>
      <c r="F81" s="354" t="b">
        <f>IF(nume_candidat="",FALSE,ISNUMBER(SEARCH(nume_candidat,#REF!)))</f>
        <v>0</v>
      </c>
      <c r="G81" s="355" t="e">
        <f>LEN(#REF!)-LEN(SUBSTITUTE(#REF!,",",""))+1</f>
        <v>#REF!</v>
      </c>
    </row>
    <row r="82" spans="1:7">
      <c r="A82" s="5" t="s">
        <v>140</v>
      </c>
      <c r="B82" s="6"/>
      <c r="C82" s="217"/>
      <c r="D82" s="74"/>
      <c r="E82" s="356" t="str">
        <f t="shared" si="1"/>
        <v/>
      </c>
      <c r="F82" s="354" t="b">
        <f>IF(nume_candidat="",FALSE,ISNUMBER(SEARCH(nume_candidat,#REF!)))</f>
        <v>0</v>
      </c>
      <c r="G82" s="355" t="e">
        <f>LEN(#REF!)-LEN(SUBSTITUTE(#REF!,",",""))+1</f>
        <v>#REF!</v>
      </c>
    </row>
    <row r="83" spans="1:7">
      <c r="A83" s="5" t="s">
        <v>141</v>
      </c>
      <c r="B83" s="6"/>
      <c r="C83" s="217"/>
      <c r="D83" s="74"/>
      <c r="E83" s="356" t="str">
        <f t="shared" si="1"/>
        <v/>
      </c>
      <c r="F83" s="354" t="b">
        <f>IF(nume_candidat="",FALSE,ISNUMBER(SEARCH(nume_candidat,#REF!)))</f>
        <v>0</v>
      </c>
      <c r="G83" s="355" t="e">
        <f>LEN(#REF!)-LEN(SUBSTITUTE(#REF!,",",""))+1</f>
        <v>#REF!</v>
      </c>
    </row>
    <row r="84" spans="1:7">
      <c r="A84" s="5" t="s">
        <v>142</v>
      </c>
      <c r="B84" s="6"/>
      <c r="C84" s="217"/>
      <c r="D84" s="74"/>
      <c r="E84" s="356" t="str">
        <f t="shared" si="1"/>
        <v/>
      </c>
      <c r="F84" s="354" t="b">
        <f>IF(nume_candidat="",FALSE,ISNUMBER(SEARCH(nume_candidat,#REF!)))</f>
        <v>0</v>
      </c>
      <c r="G84" s="355" t="e">
        <f>LEN(#REF!)-LEN(SUBSTITUTE(#REF!,",",""))+1</f>
        <v>#REF!</v>
      </c>
    </row>
    <row r="85" spans="1:7">
      <c r="A85" s="5" t="s">
        <v>143</v>
      </c>
      <c r="B85" s="6"/>
      <c r="C85" s="217"/>
      <c r="D85" s="74"/>
      <c r="E85" s="356" t="str">
        <f t="shared" si="1"/>
        <v/>
      </c>
      <c r="F85" s="354" t="b">
        <f>IF(nume_candidat="",FALSE,ISNUMBER(SEARCH(nume_candidat,#REF!)))</f>
        <v>0</v>
      </c>
      <c r="G85" s="355" t="e">
        <f>LEN(#REF!)-LEN(SUBSTITUTE(#REF!,",",""))+1</f>
        <v>#REF!</v>
      </c>
    </row>
    <row r="86" spans="1:7">
      <c r="A86" s="5" t="s">
        <v>144</v>
      </c>
      <c r="B86" s="6"/>
      <c r="C86" s="217"/>
      <c r="D86" s="74"/>
      <c r="E86" s="356" t="str">
        <f t="shared" si="1"/>
        <v/>
      </c>
      <c r="F86" s="354" t="b">
        <f>IF(nume_candidat="",FALSE,ISNUMBER(SEARCH(nume_candidat,#REF!)))</f>
        <v>0</v>
      </c>
      <c r="G86" s="355" t="e">
        <f>LEN(#REF!)-LEN(SUBSTITUTE(#REF!,",",""))+1</f>
        <v>#REF!</v>
      </c>
    </row>
    <row r="87" spans="1:7">
      <c r="A87" s="5" t="s">
        <v>145</v>
      </c>
      <c r="B87" s="6"/>
      <c r="C87" s="217"/>
      <c r="D87" s="74"/>
      <c r="E87" s="356" t="str">
        <f t="shared" si="1"/>
        <v/>
      </c>
      <c r="F87" s="354" t="b">
        <f>IF(nume_candidat="",FALSE,ISNUMBER(SEARCH(nume_candidat,#REF!)))</f>
        <v>0</v>
      </c>
      <c r="G87" s="355" t="e">
        <f>LEN(#REF!)-LEN(SUBSTITUTE(#REF!,",",""))+1</f>
        <v>#REF!</v>
      </c>
    </row>
    <row r="88" spans="1:7">
      <c r="A88" s="5" t="s">
        <v>146</v>
      </c>
      <c r="B88" s="6"/>
      <c r="C88" s="217"/>
      <c r="D88" s="74"/>
      <c r="E88" s="356" t="str">
        <f t="shared" si="1"/>
        <v/>
      </c>
      <c r="F88" s="354" t="b">
        <f>IF(nume_candidat="",FALSE,ISNUMBER(SEARCH(nume_candidat,#REF!)))</f>
        <v>0</v>
      </c>
      <c r="G88" s="355" t="e">
        <f>LEN(#REF!)-LEN(SUBSTITUTE(#REF!,",",""))+1</f>
        <v>#REF!</v>
      </c>
    </row>
    <row r="89" spans="1:7">
      <c r="A89" s="5" t="s">
        <v>147</v>
      </c>
      <c r="B89" s="6"/>
      <c r="C89" s="217"/>
      <c r="D89" s="74"/>
      <c r="E89" s="356" t="str">
        <f t="shared" si="1"/>
        <v/>
      </c>
      <c r="F89" s="354" t="b">
        <f>IF(nume_candidat="",FALSE,ISNUMBER(SEARCH(nume_candidat,#REF!)))</f>
        <v>0</v>
      </c>
      <c r="G89" s="355" t="e">
        <f>LEN(#REF!)-LEN(SUBSTITUTE(#REF!,",",""))+1</f>
        <v>#REF!</v>
      </c>
    </row>
    <row r="90" spans="1:7">
      <c r="A90" s="5" t="s">
        <v>148</v>
      </c>
      <c r="B90" s="6"/>
      <c r="C90" s="217"/>
      <c r="D90" s="74"/>
      <c r="E90" s="356" t="str">
        <f t="shared" si="1"/>
        <v/>
      </c>
      <c r="F90" s="354" t="b">
        <f>IF(nume_candidat="",FALSE,ISNUMBER(SEARCH(nume_candidat,#REF!)))</f>
        <v>0</v>
      </c>
      <c r="G90" s="355" t="e">
        <f>LEN(#REF!)-LEN(SUBSTITUTE(#REF!,",",""))+1</f>
        <v>#REF!</v>
      </c>
    </row>
    <row r="91" spans="1:7">
      <c r="A91" s="5" t="s">
        <v>149</v>
      </c>
      <c r="B91" s="6"/>
      <c r="C91" s="217"/>
      <c r="D91" s="74"/>
      <c r="E91" s="356" t="str">
        <f t="shared" si="1"/>
        <v/>
      </c>
      <c r="F91" s="354" t="b">
        <f>IF(nume_candidat="",FALSE,ISNUMBER(SEARCH(nume_candidat,#REF!)))</f>
        <v>0</v>
      </c>
      <c r="G91" s="355" t="e">
        <f>LEN(#REF!)-LEN(SUBSTITUTE(#REF!,",",""))+1</f>
        <v>#REF!</v>
      </c>
    </row>
    <row r="92" spans="1:7">
      <c r="A92" s="5" t="s">
        <v>150</v>
      </c>
      <c r="B92" s="6"/>
      <c r="C92" s="217"/>
      <c r="D92" s="74"/>
      <c r="E92" s="356" t="str">
        <f t="shared" si="1"/>
        <v/>
      </c>
      <c r="F92" s="354" t="b">
        <f>IF(nume_candidat="",FALSE,ISNUMBER(SEARCH(nume_candidat,#REF!)))</f>
        <v>0</v>
      </c>
      <c r="G92" s="355" t="e">
        <f>LEN(#REF!)-LEN(SUBSTITUTE(#REF!,",",""))+1</f>
        <v>#REF!</v>
      </c>
    </row>
    <row r="93" spans="1:7">
      <c r="A93" s="5" t="s">
        <v>151</v>
      </c>
      <c r="B93" s="6"/>
      <c r="C93" s="217"/>
      <c r="D93" s="74"/>
      <c r="E93" s="356" t="str">
        <f t="shared" si="1"/>
        <v/>
      </c>
      <c r="F93" s="354" t="b">
        <f>IF(nume_candidat="",FALSE,ISNUMBER(SEARCH(nume_candidat,#REF!)))</f>
        <v>0</v>
      </c>
      <c r="G93" s="355" t="e">
        <f>LEN(#REF!)-LEN(SUBSTITUTE(#REF!,",",""))+1</f>
        <v>#REF!</v>
      </c>
    </row>
    <row r="94" spans="1:7">
      <c r="A94" s="5" t="s">
        <v>152</v>
      </c>
      <c r="B94" s="6"/>
      <c r="C94" s="217"/>
      <c r="D94" s="74"/>
      <c r="E94" s="356" t="str">
        <f t="shared" si="1"/>
        <v/>
      </c>
      <c r="F94" s="354" t="b">
        <f>IF(nume_candidat="",FALSE,ISNUMBER(SEARCH(nume_candidat,#REF!)))</f>
        <v>0</v>
      </c>
      <c r="G94" s="355" t="e">
        <f>LEN(#REF!)-LEN(SUBSTITUTE(#REF!,",",""))+1</f>
        <v>#REF!</v>
      </c>
    </row>
    <row r="95" spans="1:7">
      <c r="A95" s="5" t="s">
        <v>153</v>
      </c>
      <c r="B95" s="6"/>
      <c r="C95" s="217"/>
      <c r="D95" s="74"/>
      <c r="E95" s="356" t="str">
        <f t="shared" si="1"/>
        <v/>
      </c>
      <c r="F95" s="354" t="b">
        <f>IF(nume_candidat="",FALSE,ISNUMBER(SEARCH(nume_candidat,#REF!)))</f>
        <v>0</v>
      </c>
      <c r="G95" s="355" t="e">
        <f>LEN(#REF!)-LEN(SUBSTITUTE(#REF!,",",""))+1</f>
        <v>#REF!</v>
      </c>
    </row>
    <row r="96" spans="1:7">
      <c r="A96" s="5" t="s">
        <v>154</v>
      </c>
      <c r="B96" s="6"/>
      <c r="C96" s="217"/>
      <c r="D96" s="74"/>
      <c r="E96" s="356" t="str">
        <f t="shared" si="1"/>
        <v/>
      </c>
      <c r="F96" s="354" t="b">
        <f>IF(nume_candidat="",FALSE,ISNUMBER(SEARCH(nume_candidat,#REF!)))</f>
        <v>0</v>
      </c>
      <c r="G96" s="355" t="e">
        <f>LEN(#REF!)-LEN(SUBSTITUTE(#REF!,",",""))+1</f>
        <v>#REF!</v>
      </c>
    </row>
    <row r="97" spans="1:7">
      <c r="A97" s="5" t="s">
        <v>155</v>
      </c>
      <c r="B97" s="6"/>
      <c r="C97" s="217"/>
      <c r="D97" s="74"/>
      <c r="E97" s="356" t="str">
        <f t="shared" si="1"/>
        <v/>
      </c>
      <c r="F97" s="354" t="b">
        <f>IF(nume_candidat="",FALSE,ISNUMBER(SEARCH(nume_candidat,#REF!)))</f>
        <v>0</v>
      </c>
      <c r="G97" s="355" t="e">
        <f>LEN(#REF!)-LEN(SUBSTITUTE(#REF!,",",""))+1</f>
        <v>#REF!</v>
      </c>
    </row>
    <row r="98" spans="1:7">
      <c r="A98" s="5" t="s">
        <v>156</v>
      </c>
      <c r="B98" s="6"/>
      <c r="C98" s="217"/>
      <c r="D98" s="74"/>
      <c r="E98" s="356" t="str">
        <f t="shared" si="1"/>
        <v/>
      </c>
      <c r="F98" s="354" t="b">
        <f>IF(nume_candidat="",FALSE,ISNUMBER(SEARCH(nume_candidat,#REF!)))</f>
        <v>0</v>
      </c>
      <c r="G98" s="355" t="e">
        <f>LEN(#REF!)-LEN(SUBSTITUTE(#REF!,",",""))+1</f>
        <v>#REF!</v>
      </c>
    </row>
    <row r="99" spans="1:7">
      <c r="A99" s="5" t="s">
        <v>157</v>
      </c>
      <c r="B99" s="6"/>
      <c r="C99" s="217"/>
      <c r="D99" s="74"/>
      <c r="E99" s="356" t="str">
        <f t="shared" si="1"/>
        <v/>
      </c>
      <c r="F99" s="354" t="b">
        <f>IF(nume_candidat="",FALSE,ISNUMBER(SEARCH(nume_candidat,#REF!)))</f>
        <v>0</v>
      </c>
      <c r="G99" s="355" t="e">
        <f>LEN(#REF!)-LEN(SUBSTITUTE(#REF!,",",""))+1</f>
        <v>#REF!</v>
      </c>
    </row>
    <row r="100" spans="1:7">
      <c r="A100" s="5" t="s">
        <v>158</v>
      </c>
      <c r="B100" s="6"/>
      <c r="C100" s="217"/>
      <c r="D100" s="74"/>
      <c r="E100" s="356" t="str">
        <f t="shared" si="1"/>
        <v/>
      </c>
      <c r="F100" s="354" t="b">
        <f>IF(nume_candidat="",FALSE,ISNUMBER(SEARCH(nume_candidat,#REF!)))</f>
        <v>0</v>
      </c>
      <c r="G100" s="355" t="e">
        <f>LEN(#REF!)-LEN(SUBSTITUTE(#REF!,",",""))+1</f>
        <v>#REF!</v>
      </c>
    </row>
    <row r="101" spans="1:7">
      <c r="A101" s="5" t="s">
        <v>159</v>
      </c>
      <c r="B101" s="6"/>
      <c r="C101" s="217"/>
      <c r="D101" s="74"/>
      <c r="E101" s="356" t="str">
        <f t="shared" si="1"/>
        <v/>
      </c>
      <c r="F101" s="354" t="b">
        <f>IF(nume_candidat="",FALSE,ISNUMBER(SEARCH(nume_candidat,#REF!)))</f>
        <v>0</v>
      </c>
      <c r="G101" s="355" t="e">
        <f>LEN(#REF!)-LEN(SUBSTITUTE(#REF!,",",""))+1</f>
        <v>#REF!</v>
      </c>
    </row>
    <row r="102" spans="1:7">
      <c r="A102" s="5" t="s">
        <v>160</v>
      </c>
      <c r="B102" s="6"/>
      <c r="C102" s="217"/>
      <c r="D102" s="74"/>
      <c r="E102" s="356" t="str">
        <f t="shared" si="1"/>
        <v/>
      </c>
      <c r="F102" s="354" t="b">
        <f>IF(nume_candidat="",FALSE,ISNUMBER(SEARCH(nume_candidat,#REF!)))</f>
        <v>0</v>
      </c>
      <c r="G102" s="355" t="e">
        <f>LEN(#REF!)-LEN(SUBSTITUTE(#REF!,",",""))+1</f>
        <v>#REF!</v>
      </c>
    </row>
    <row r="103" spans="1:7">
      <c r="A103" s="5" t="s">
        <v>161</v>
      </c>
      <c r="B103" s="6"/>
      <c r="C103" s="217"/>
      <c r="D103" s="74"/>
      <c r="E103" s="356" t="str">
        <f t="shared" si="1"/>
        <v/>
      </c>
      <c r="F103" s="354" t="b">
        <f>IF(nume_candidat="",FALSE,ISNUMBER(SEARCH(nume_candidat,#REF!)))</f>
        <v>0</v>
      </c>
      <c r="G103" s="355" t="e">
        <f>LEN(#REF!)-LEN(SUBSTITUTE(#REF!,",",""))+1</f>
        <v>#REF!</v>
      </c>
    </row>
    <row r="104" spans="1:7">
      <c r="A104" s="5" t="s">
        <v>162</v>
      </c>
      <c r="B104" s="6"/>
      <c r="C104" s="217"/>
      <c r="D104" s="74"/>
      <c r="E104" s="356" t="str">
        <f t="shared" si="1"/>
        <v/>
      </c>
      <c r="F104" s="354" t="b">
        <f>IF(nume_candidat="",FALSE,ISNUMBER(SEARCH(nume_candidat,#REF!)))</f>
        <v>0</v>
      </c>
      <c r="G104" s="355" t="e">
        <f>LEN(#REF!)-LEN(SUBSTITUTE(#REF!,",",""))+1</f>
        <v>#REF!</v>
      </c>
    </row>
    <row r="105" spans="1:7">
      <c r="A105" s="5" t="s">
        <v>163</v>
      </c>
      <c r="B105" s="6"/>
      <c r="C105" s="217"/>
      <c r="D105" s="74"/>
      <c r="E105" s="356" t="str">
        <f t="shared" si="1"/>
        <v/>
      </c>
      <c r="F105" s="354" t="b">
        <f>IF(nume_candidat="",FALSE,ISNUMBER(SEARCH(nume_candidat,#REF!)))</f>
        <v>0</v>
      </c>
      <c r="G105" s="355" t="e">
        <f>LEN(#REF!)-LEN(SUBSTITUTE(#REF!,",",""))+1</f>
        <v>#REF!</v>
      </c>
    </row>
    <row r="106" spans="1:7">
      <c r="A106" s="5" t="s">
        <v>164</v>
      </c>
      <c r="B106" s="6"/>
      <c r="C106" s="217"/>
      <c r="D106" s="74"/>
      <c r="E106" s="356" t="str">
        <f t="shared" si="1"/>
        <v/>
      </c>
      <c r="F106" s="354" t="b">
        <f>IF(nume_candidat="",FALSE,ISNUMBER(SEARCH(nume_candidat,#REF!)))</f>
        <v>0</v>
      </c>
      <c r="G106" s="355" t="e">
        <f>LEN(#REF!)-LEN(SUBSTITUTE(#REF!,",",""))+1</f>
        <v>#REF!</v>
      </c>
    </row>
    <row r="107" spans="1:7">
      <c r="A107" s="5" t="s">
        <v>165</v>
      </c>
      <c r="B107" s="6"/>
      <c r="C107" s="217"/>
      <c r="D107" s="74"/>
      <c r="E107" s="356" t="str">
        <f t="shared" si="1"/>
        <v/>
      </c>
      <c r="F107" s="354" t="b">
        <f>IF(nume_candidat="",FALSE,ISNUMBER(SEARCH(nume_candidat,#REF!)))</f>
        <v>0</v>
      </c>
      <c r="G107" s="355" t="e">
        <f>LEN(#REF!)-LEN(SUBSTITUTE(#REF!,",",""))+1</f>
        <v>#REF!</v>
      </c>
    </row>
    <row r="108" spans="1:7">
      <c r="A108" s="5" t="s">
        <v>166</v>
      </c>
      <c r="B108" s="6"/>
      <c r="C108" s="217"/>
      <c r="D108" s="74"/>
      <c r="E108" s="356" t="str">
        <f t="shared" si="1"/>
        <v/>
      </c>
      <c r="F108" s="354" t="b">
        <f>IF(nume_candidat="",FALSE,ISNUMBER(SEARCH(nume_candidat,#REF!)))</f>
        <v>0</v>
      </c>
      <c r="G108" s="355" t="e">
        <f>LEN(#REF!)-LEN(SUBSTITUTE(#REF!,",",""))+1</f>
        <v>#REF!</v>
      </c>
    </row>
    <row r="109" spans="1:7">
      <c r="A109" s="5" t="s">
        <v>167</v>
      </c>
      <c r="B109" s="6"/>
      <c r="C109" s="217"/>
      <c r="D109" s="74"/>
      <c r="E109" s="356" t="str">
        <f t="shared" si="1"/>
        <v/>
      </c>
      <c r="F109" s="354" t="b">
        <f>IF(nume_candidat="",FALSE,ISNUMBER(SEARCH(nume_candidat,#REF!)))</f>
        <v>0</v>
      </c>
      <c r="G109" s="355" t="e">
        <f>LEN(#REF!)-LEN(SUBSTITUTE(#REF!,",",""))+1</f>
        <v>#REF!</v>
      </c>
    </row>
    <row r="110" spans="1:7">
      <c r="A110" s="5" t="s">
        <v>168</v>
      </c>
      <c r="B110" s="6"/>
      <c r="C110" s="217"/>
      <c r="D110" s="74"/>
      <c r="E110" s="356" t="str">
        <f t="shared" si="1"/>
        <v/>
      </c>
      <c r="F110" s="354" t="b">
        <f>IF(nume_candidat="",FALSE,ISNUMBER(SEARCH(nume_candidat,#REF!)))</f>
        <v>0</v>
      </c>
      <c r="G110" s="355" t="e">
        <f>LEN(#REF!)-LEN(SUBSTITUTE(#REF!,",",""))+1</f>
        <v>#REF!</v>
      </c>
    </row>
    <row r="111" spans="1:7">
      <c r="A111" s="5" t="s">
        <v>169</v>
      </c>
      <c r="B111" s="6"/>
      <c r="C111" s="217"/>
      <c r="D111" s="74"/>
      <c r="E111" s="356" t="str">
        <f t="shared" si="1"/>
        <v/>
      </c>
      <c r="F111" s="354" t="b">
        <f>IF(nume_candidat="",FALSE,ISNUMBER(SEARCH(nume_candidat,#REF!)))</f>
        <v>0</v>
      </c>
      <c r="G111" s="355" t="e">
        <f>LEN(#REF!)-LEN(SUBSTITUTE(#REF!,",",""))+1</f>
        <v>#REF!</v>
      </c>
    </row>
    <row r="112" spans="1:7">
      <c r="A112" s="5" t="s">
        <v>170</v>
      </c>
      <c r="B112" s="6"/>
      <c r="C112" s="217"/>
      <c r="D112" s="74"/>
      <c r="E112" s="356" t="str">
        <f t="shared" si="1"/>
        <v/>
      </c>
      <c r="F112" s="354" t="b">
        <f>IF(nume_candidat="",FALSE,ISNUMBER(SEARCH(nume_candidat,#REF!)))</f>
        <v>0</v>
      </c>
      <c r="G112" s="355" t="e">
        <f>LEN(#REF!)-LEN(SUBSTITUTE(#REF!,",",""))+1</f>
        <v>#REF!</v>
      </c>
    </row>
    <row r="113" spans="1:7">
      <c r="A113" s="5" t="s">
        <v>171</v>
      </c>
      <c r="B113" s="6"/>
      <c r="C113" s="217"/>
      <c r="D113" s="74"/>
      <c r="E113" s="356" t="str">
        <f t="shared" si="1"/>
        <v/>
      </c>
      <c r="F113" s="354" t="b">
        <f>IF(nume_candidat="",FALSE,ISNUMBER(SEARCH(nume_candidat,#REF!)))</f>
        <v>0</v>
      </c>
      <c r="G113" s="355" t="e">
        <f>LEN(#REF!)-LEN(SUBSTITUTE(#REF!,",",""))+1</f>
        <v>#REF!</v>
      </c>
    </row>
    <row r="114" spans="1:7">
      <c r="A114" s="5" t="s">
        <v>172</v>
      </c>
      <c r="B114" s="6"/>
      <c r="C114" s="217"/>
      <c r="D114" s="74"/>
      <c r="E114" s="356" t="str">
        <f t="shared" si="1"/>
        <v/>
      </c>
      <c r="F114" s="354" t="b">
        <f>IF(nume_candidat="",FALSE,ISNUMBER(SEARCH(nume_candidat,#REF!)))</f>
        <v>0</v>
      </c>
      <c r="G114" s="355" t="e">
        <f>LEN(#REF!)-LEN(SUBSTITUTE(#REF!,",",""))+1</f>
        <v>#REF!</v>
      </c>
    </row>
    <row r="115" spans="1:7">
      <c r="A115" s="5" t="s">
        <v>173</v>
      </c>
      <c r="B115" s="6"/>
      <c r="C115" s="217"/>
      <c r="D115" s="74"/>
      <c r="E115" s="356" t="str">
        <f t="shared" si="1"/>
        <v/>
      </c>
      <c r="F115" s="354" t="b">
        <f>IF(nume_candidat="",FALSE,ISNUMBER(SEARCH(nume_candidat,#REF!)))</f>
        <v>0</v>
      </c>
      <c r="G115" s="355" t="e">
        <f>LEN(#REF!)-LEN(SUBSTITUTE(#REF!,",",""))+1</f>
        <v>#REF!</v>
      </c>
    </row>
    <row r="116" spans="1:7">
      <c r="A116" s="5" t="s">
        <v>174</v>
      </c>
      <c r="B116" s="6"/>
      <c r="C116" s="217"/>
      <c r="D116" s="74"/>
      <c r="E116" s="356" t="str">
        <f t="shared" si="1"/>
        <v/>
      </c>
      <c r="F116" s="354" t="b">
        <f>IF(nume_candidat="",FALSE,ISNUMBER(SEARCH(nume_candidat,#REF!)))</f>
        <v>0</v>
      </c>
      <c r="G116" s="355" t="e">
        <f>LEN(#REF!)-LEN(SUBSTITUTE(#REF!,",",""))+1</f>
        <v>#REF!</v>
      </c>
    </row>
    <row r="117" spans="1:7">
      <c r="A117" s="5" t="s">
        <v>175</v>
      </c>
      <c r="B117" s="6"/>
      <c r="C117" s="217"/>
      <c r="D117" s="74"/>
      <c r="E117" s="356" t="str">
        <f t="shared" si="1"/>
        <v/>
      </c>
      <c r="F117" s="354" t="b">
        <f>IF(nume_candidat="",FALSE,ISNUMBER(SEARCH(nume_candidat,#REF!)))</f>
        <v>0</v>
      </c>
      <c r="G117" s="355" t="e">
        <f>LEN(#REF!)-LEN(SUBSTITUTE(#REF!,",",""))+1</f>
        <v>#REF!</v>
      </c>
    </row>
    <row r="118" spans="1:7">
      <c r="A118" s="5" t="s">
        <v>176</v>
      </c>
      <c r="B118" s="6"/>
      <c r="C118" s="217"/>
      <c r="D118" s="74"/>
      <c r="E118" s="356" t="str">
        <f t="shared" si="1"/>
        <v/>
      </c>
      <c r="F118" s="354" t="b">
        <f>IF(nume_candidat="",FALSE,ISNUMBER(SEARCH(nume_candidat,#REF!)))</f>
        <v>0</v>
      </c>
      <c r="G118" s="355" t="e">
        <f>LEN(#REF!)-LEN(SUBSTITUTE(#REF!,",",""))+1</f>
        <v>#REF!</v>
      </c>
    </row>
    <row r="119" spans="1:7">
      <c r="A119" s="5" t="s">
        <v>177</v>
      </c>
      <c r="B119" s="6"/>
      <c r="C119" s="217"/>
      <c r="D119" s="74"/>
      <c r="E119" s="356" t="str">
        <f t="shared" si="1"/>
        <v/>
      </c>
      <c r="F119" s="354" t="b">
        <f>IF(nume_candidat="",FALSE,ISNUMBER(SEARCH(nume_candidat,#REF!)))</f>
        <v>0</v>
      </c>
      <c r="G119" s="355" t="e">
        <f>LEN(#REF!)-LEN(SUBSTITUTE(#REF!,",",""))+1</f>
        <v>#REF!</v>
      </c>
    </row>
    <row r="120" spans="1:7">
      <c r="A120" s="5" t="s">
        <v>178</v>
      </c>
      <c r="B120" s="6"/>
      <c r="C120" s="217"/>
      <c r="D120" s="74"/>
      <c r="E120" s="356" t="str">
        <f t="shared" si="1"/>
        <v/>
      </c>
      <c r="F120" s="354" t="b">
        <f>IF(nume_candidat="",FALSE,ISNUMBER(SEARCH(nume_candidat,#REF!)))</f>
        <v>0</v>
      </c>
      <c r="G120" s="355" t="e">
        <f>LEN(#REF!)-LEN(SUBSTITUTE(#REF!,",",""))+1</f>
        <v>#REF!</v>
      </c>
    </row>
    <row r="121" spans="1:7">
      <c r="A121" s="5" t="s">
        <v>179</v>
      </c>
      <c r="B121" s="6"/>
      <c r="C121" s="217"/>
      <c r="D121" s="74"/>
      <c r="E121" s="356" t="str">
        <f t="shared" si="1"/>
        <v/>
      </c>
      <c r="F121" s="354" t="b">
        <f>IF(nume_candidat="",FALSE,ISNUMBER(SEARCH(nume_candidat,#REF!)))</f>
        <v>0</v>
      </c>
      <c r="G121" s="355" t="e">
        <f>LEN(#REF!)-LEN(SUBSTITUTE(#REF!,",",""))+1</f>
        <v>#REF!</v>
      </c>
    </row>
    <row r="122" spans="1:7">
      <c r="A122" s="5" t="s">
        <v>180</v>
      </c>
      <c r="B122" s="6"/>
      <c r="C122" s="217"/>
      <c r="D122" s="74"/>
      <c r="E122" s="356" t="str">
        <f t="shared" si="1"/>
        <v/>
      </c>
      <c r="F122" s="354" t="b">
        <f>IF(nume_candidat="",FALSE,ISNUMBER(SEARCH(nume_candidat,#REF!)))</f>
        <v>0</v>
      </c>
      <c r="G122" s="355" t="e">
        <f>LEN(#REF!)-LEN(SUBSTITUTE(#REF!,",",""))+1</f>
        <v>#REF!</v>
      </c>
    </row>
    <row r="123" spans="1:7">
      <c r="A123" s="5" t="s">
        <v>181</v>
      </c>
      <c r="B123" s="6"/>
      <c r="C123" s="217"/>
      <c r="D123" s="74"/>
      <c r="E123" s="356" t="str">
        <f t="shared" si="1"/>
        <v/>
      </c>
      <c r="F123" s="354" t="b">
        <f>IF(nume_candidat="",FALSE,ISNUMBER(SEARCH(nume_candidat,#REF!)))</f>
        <v>0</v>
      </c>
      <c r="G123" s="355" t="e">
        <f>LEN(#REF!)-LEN(SUBSTITUTE(#REF!,",",""))+1</f>
        <v>#REF!</v>
      </c>
    </row>
    <row r="124" spans="1:7">
      <c r="A124" s="5" t="s">
        <v>182</v>
      </c>
      <c r="B124" s="6"/>
      <c r="C124" s="217"/>
      <c r="D124" s="74"/>
      <c r="E124" s="356" t="str">
        <f t="shared" si="1"/>
        <v/>
      </c>
      <c r="F124" s="354" t="b">
        <f>IF(nume_candidat="",FALSE,ISNUMBER(SEARCH(nume_candidat,#REF!)))</f>
        <v>0</v>
      </c>
      <c r="G124" s="355" t="e">
        <f>LEN(#REF!)-LEN(SUBSTITUTE(#REF!,",",""))+1</f>
        <v>#REF!</v>
      </c>
    </row>
    <row r="125" spans="1:7">
      <c r="A125" s="5" t="s">
        <v>183</v>
      </c>
      <c r="B125" s="6"/>
      <c r="C125" s="217"/>
      <c r="D125" s="74"/>
      <c r="E125" s="356" t="str">
        <f t="shared" si="1"/>
        <v/>
      </c>
      <c r="F125" s="354" t="b">
        <f>IF(nume_candidat="",FALSE,ISNUMBER(SEARCH(nume_candidat,#REF!)))</f>
        <v>0</v>
      </c>
      <c r="G125" s="355" t="e">
        <f>LEN(#REF!)-LEN(SUBSTITUTE(#REF!,",",""))+1</f>
        <v>#REF!</v>
      </c>
    </row>
    <row r="126" spans="1:7">
      <c r="A126" s="5" t="s">
        <v>184</v>
      </c>
      <c r="B126" s="6"/>
      <c r="C126" s="217"/>
      <c r="D126" s="74"/>
      <c r="E126" s="356" t="str">
        <f t="shared" si="1"/>
        <v/>
      </c>
      <c r="F126" s="354" t="b">
        <f>IF(nume_candidat="",FALSE,ISNUMBER(SEARCH(nume_candidat,#REF!)))</f>
        <v>0</v>
      </c>
      <c r="G126" s="355" t="e">
        <f>LEN(#REF!)-LEN(SUBSTITUTE(#REF!,",",""))+1</f>
        <v>#REF!</v>
      </c>
    </row>
    <row r="127" spans="1:7">
      <c r="A127" s="5" t="s">
        <v>185</v>
      </c>
      <c r="B127" s="6"/>
      <c r="C127" s="217"/>
      <c r="D127" s="74"/>
      <c r="E127" s="356" t="str">
        <f t="shared" si="1"/>
        <v/>
      </c>
      <c r="F127" s="354" t="b">
        <f>IF(nume_candidat="",FALSE,ISNUMBER(SEARCH(nume_candidat,#REF!)))</f>
        <v>0</v>
      </c>
      <c r="G127" s="355" t="e">
        <f>LEN(#REF!)-LEN(SUBSTITUTE(#REF!,",",""))+1</f>
        <v>#REF!</v>
      </c>
    </row>
    <row r="128" spans="1:7">
      <c r="A128" s="5" t="s">
        <v>186</v>
      </c>
      <c r="B128" s="6"/>
      <c r="C128" s="217"/>
      <c r="D128" s="74"/>
      <c r="E128" s="356" t="str">
        <f t="shared" si="1"/>
        <v/>
      </c>
      <c r="F128" s="354" t="b">
        <f>IF(nume_candidat="",FALSE,ISNUMBER(SEARCH(nume_candidat,#REF!)))</f>
        <v>0</v>
      </c>
      <c r="G128" s="355" t="e">
        <f>LEN(#REF!)-LEN(SUBSTITUTE(#REF!,",",""))+1</f>
        <v>#REF!</v>
      </c>
    </row>
    <row r="129" spans="1:7">
      <c r="A129" s="5" t="s">
        <v>187</v>
      </c>
      <c r="B129" s="6"/>
      <c r="C129" s="217"/>
      <c r="D129" s="74"/>
      <c r="E129" s="356" t="str">
        <f t="shared" si="1"/>
        <v/>
      </c>
      <c r="F129" s="354" t="b">
        <f>IF(nume_candidat="",FALSE,ISNUMBER(SEARCH(nume_candidat,#REF!)))</f>
        <v>0</v>
      </c>
      <c r="G129" s="355" t="e">
        <f>LEN(#REF!)-LEN(SUBSTITUTE(#REF!,",",""))+1</f>
        <v>#REF!</v>
      </c>
    </row>
    <row r="130" spans="1:7">
      <c r="A130" s="5" t="s">
        <v>188</v>
      </c>
      <c r="B130" s="6"/>
      <c r="C130" s="217"/>
      <c r="D130" s="74"/>
      <c r="E130" s="356" t="str">
        <f t="shared" si="1"/>
        <v/>
      </c>
      <c r="F130" s="354" t="b">
        <f>IF(nume_candidat="",FALSE,ISNUMBER(SEARCH(nume_candidat,#REF!)))</f>
        <v>0</v>
      </c>
      <c r="G130" s="355" t="e">
        <f>LEN(#REF!)-LEN(SUBSTITUTE(#REF!,",",""))+1</f>
        <v>#REF!</v>
      </c>
    </row>
    <row r="131" spans="1:7">
      <c r="A131" s="5" t="s">
        <v>189</v>
      </c>
      <c r="B131" s="6"/>
      <c r="C131" s="217"/>
      <c r="D131" s="74"/>
      <c r="E131" s="356" t="str">
        <f t="shared" si="1"/>
        <v/>
      </c>
      <c r="F131" s="354" t="b">
        <f>IF(nume_candidat="",FALSE,ISNUMBER(SEARCH(nume_candidat,#REF!)))</f>
        <v>0</v>
      </c>
      <c r="G131" s="355" t="e">
        <f>LEN(#REF!)-LEN(SUBSTITUTE(#REF!,",",""))+1</f>
        <v>#REF!</v>
      </c>
    </row>
    <row r="132" spans="1:7">
      <c r="A132" s="5" t="s">
        <v>190</v>
      </c>
      <c r="B132" s="6"/>
      <c r="C132" s="217"/>
      <c r="D132" s="74"/>
      <c r="E132" s="356" t="str">
        <f t="shared" si="1"/>
        <v/>
      </c>
      <c r="F132" s="354" t="b">
        <f>IF(nume_candidat="",FALSE,ISNUMBER(SEARCH(nume_candidat,#REF!)))</f>
        <v>0</v>
      </c>
      <c r="G132" s="355" t="e">
        <f>LEN(#REF!)-LEN(SUBSTITUTE(#REF!,",",""))+1</f>
        <v>#REF!</v>
      </c>
    </row>
    <row r="133" spans="1:7">
      <c r="A133" s="5" t="s">
        <v>191</v>
      </c>
      <c r="B133" s="6"/>
      <c r="C133" s="217"/>
      <c r="D133" s="74"/>
      <c r="E133" s="356" t="str">
        <f t="shared" si="1"/>
        <v/>
      </c>
      <c r="F133" s="354" t="b">
        <f>IF(nume_candidat="",FALSE,ISNUMBER(SEARCH(nume_candidat,#REF!)))</f>
        <v>0</v>
      </c>
      <c r="G133" s="355" t="e">
        <f>LEN(#REF!)-LEN(SUBSTITUTE(#REF!,",",""))+1</f>
        <v>#REF!</v>
      </c>
    </row>
    <row r="134" spans="1:7">
      <c r="A134" s="5" t="s">
        <v>192</v>
      </c>
      <c r="B134" s="6"/>
      <c r="C134" s="217"/>
      <c r="D134" s="74"/>
      <c r="E134" s="356" t="str">
        <f t="shared" si="1"/>
        <v/>
      </c>
      <c r="F134" s="354" t="b">
        <f>IF(nume_candidat="",FALSE,ISNUMBER(SEARCH(nume_candidat,#REF!)))</f>
        <v>0</v>
      </c>
      <c r="G134" s="355" t="e">
        <f>LEN(#REF!)-LEN(SUBSTITUTE(#REF!,",",""))+1</f>
        <v>#REF!</v>
      </c>
    </row>
    <row r="135" spans="1:7">
      <c r="A135" s="5" t="s">
        <v>193</v>
      </c>
      <c r="B135" s="6"/>
      <c r="C135" s="217"/>
      <c r="D135" s="74"/>
      <c r="E135" s="356" t="str">
        <f t="shared" si="1"/>
        <v/>
      </c>
      <c r="F135" s="354" t="b">
        <f>IF(nume_candidat="",FALSE,ISNUMBER(SEARCH(nume_candidat,#REF!)))</f>
        <v>0</v>
      </c>
      <c r="G135" s="355" t="e">
        <f>LEN(#REF!)-LEN(SUBSTITUTE(#REF!,",",""))+1</f>
        <v>#REF!</v>
      </c>
    </row>
    <row r="136" spans="1:7">
      <c r="A136" s="5" t="s">
        <v>194</v>
      </c>
      <c r="B136" s="6"/>
      <c r="C136" s="217"/>
      <c r="D136" s="74"/>
      <c r="E136" s="356" t="str">
        <f t="shared" si="1"/>
        <v/>
      </c>
      <c r="F136" s="354" t="b">
        <f>IF(nume_candidat="",FALSE,ISNUMBER(SEARCH(nume_candidat,#REF!)))</f>
        <v>0</v>
      </c>
      <c r="G136" s="355" t="e">
        <f>LEN(#REF!)-LEN(SUBSTITUTE(#REF!,",",""))+1</f>
        <v>#REF!</v>
      </c>
    </row>
    <row r="137" spans="1:7">
      <c r="A137" s="5" t="s">
        <v>195</v>
      </c>
      <c r="B137" s="6"/>
      <c r="C137" s="217"/>
      <c r="D137" s="74"/>
      <c r="E137" s="356" t="str">
        <f t="shared" si="1"/>
        <v/>
      </c>
      <c r="F137" s="354" t="b">
        <f>IF(nume_candidat="",FALSE,ISNUMBER(SEARCH(nume_candidat,#REF!)))</f>
        <v>0</v>
      </c>
      <c r="G137" s="355" t="e">
        <f>LEN(#REF!)-LEN(SUBSTITUTE(#REF!,",",""))+1</f>
        <v>#REF!</v>
      </c>
    </row>
    <row r="138" spans="1:7">
      <c r="A138" s="5" t="s">
        <v>196</v>
      </c>
      <c r="B138" s="6"/>
      <c r="C138" s="217"/>
      <c r="D138" s="74"/>
      <c r="E138" s="356" t="str">
        <f t="shared" ref="E138:E201" si="2">IF(OR(,$B138="",$C138="",$C138&lt;an_initial,$C138&gt;an_final),"",
(30*(D138="expoziție internațională")+15*(D138="expoziție națională"))
)</f>
        <v/>
      </c>
      <c r="F138" s="354" t="b">
        <f>IF(nume_candidat="",FALSE,ISNUMBER(SEARCH(nume_candidat,#REF!)))</f>
        <v>0</v>
      </c>
      <c r="G138" s="355" t="e">
        <f>LEN(#REF!)-LEN(SUBSTITUTE(#REF!,",",""))+1</f>
        <v>#REF!</v>
      </c>
    </row>
    <row r="139" spans="1:7">
      <c r="A139" s="5" t="s">
        <v>197</v>
      </c>
      <c r="B139" s="6"/>
      <c r="C139" s="217"/>
      <c r="D139" s="74"/>
      <c r="E139" s="356" t="str">
        <f t="shared" si="2"/>
        <v/>
      </c>
      <c r="F139" s="354" t="b">
        <f>IF(nume_candidat="",FALSE,ISNUMBER(SEARCH(nume_candidat,#REF!)))</f>
        <v>0</v>
      </c>
      <c r="G139" s="355" t="e">
        <f>LEN(#REF!)-LEN(SUBSTITUTE(#REF!,",",""))+1</f>
        <v>#REF!</v>
      </c>
    </row>
    <row r="140" spans="1:7">
      <c r="A140" s="5" t="s">
        <v>198</v>
      </c>
      <c r="B140" s="6"/>
      <c r="C140" s="217"/>
      <c r="D140" s="74"/>
      <c r="E140" s="356" t="str">
        <f t="shared" si="2"/>
        <v/>
      </c>
      <c r="F140" s="354" t="b">
        <f>IF(nume_candidat="",FALSE,ISNUMBER(SEARCH(nume_candidat,#REF!)))</f>
        <v>0</v>
      </c>
      <c r="G140" s="355" t="e">
        <f>LEN(#REF!)-LEN(SUBSTITUTE(#REF!,",",""))+1</f>
        <v>#REF!</v>
      </c>
    </row>
    <row r="141" spans="1:7">
      <c r="A141" s="5" t="s">
        <v>199</v>
      </c>
      <c r="B141" s="6"/>
      <c r="C141" s="217"/>
      <c r="D141" s="74"/>
      <c r="E141" s="356" t="str">
        <f t="shared" si="2"/>
        <v/>
      </c>
      <c r="F141" s="354" t="b">
        <f>IF(nume_candidat="",FALSE,ISNUMBER(SEARCH(nume_candidat,#REF!)))</f>
        <v>0</v>
      </c>
      <c r="G141" s="355" t="e">
        <f>LEN(#REF!)-LEN(SUBSTITUTE(#REF!,",",""))+1</f>
        <v>#REF!</v>
      </c>
    </row>
    <row r="142" spans="1:7">
      <c r="A142" s="5" t="s">
        <v>200</v>
      </c>
      <c r="B142" s="6"/>
      <c r="C142" s="217"/>
      <c r="D142" s="74"/>
      <c r="E142" s="356" t="str">
        <f t="shared" si="2"/>
        <v/>
      </c>
      <c r="F142" s="354" t="b">
        <f>IF(nume_candidat="",FALSE,ISNUMBER(SEARCH(nume_candidat,#REF!)))</f>
        <v>0</v>
      </c>
      <c r="G142" s="355" t="e">
        <f>LEN(#REF!)-LEN(SUBSTITUTE(#REF!,",",""))+1</f>
        <v>#REF!</v>
      </c>
    </row>
    <row r="143" spans="1:7">
      <c r="A143" s="5" t="s">
        <v>201</v>
      </c>
      <c r="B143" s="6"/>
      <c r="C143" s="217"/>
      <c r="D143" s="74"/>
      <c r="E143" s="356" t="str">
        <f t="shared" si="2"/>
        <v/>
      </c>
      <c r="F143" s="354" t="b">
        <f>IF(nume_candidat="",FALSE,ISNUMBER(SEARCH(nume_candidat,#REF!)))</f>
        <v>0</v>
      </c>
      <c r="G143" s="355" t="e">
        <f>LEN(#REF!)-LEN(SUBSTITUTE(#REF!,",",""))+1</f>
        <v>#REF!</v>
      </c>
    </row>
    <row r="144" spans="1:7">
      <c r="A144" s="5" t="s">
        <v>202</v>
      </c>
      <c r="B144" s="6"/>
      <c r="C144" s="217"/>
      <c r="D144" s="74"/>
      <c r="E144" s="356" t="str">
        <f t="shared" si="2"/>
        <v/>
      </c>
      <c r="F144" s="354" t="b">
        <f>IF(nume_candidat="",FALSE,ISNUMBER(SEARCH(nume_candidat,#REF!)))</f>
        <v>0</v>
      </c>
      <c r="G144" s="355" t="e">
        <f>LEN(#REF!)-LEN(SUBSTITUTE(#REF!,",",""))+1</f>
        <v>#REF!</v>
      </c>
    </row>
    <row r="145" spans="1:7">
      <c r="A145" s="5" t="s">
        <v>203</v>
      </c>
      <c r="B145" s="6"/>
      <c r="C145" s="217"/>
      <c r="D145" s="74"/>
      <c r="E145" s="356" t="str">
        <f t="shared" si="2"/>
        <v/>
      </c>
      <c r="F145" s="354" t="b">
        <f>IF(nume_candidat="",FALSE,ISNUMBER(SEARCH(nume_candidat,#REF!)))</f>
        <v>0</v>
      </c>
      <c r="G145" s="355" t="e">
        <f>LEN(#REF!)-LEN(SUBSTITUTE(#REF!,",",""))+1</f>
        <v>#REF!</v>
      </c>
    </row>
    <row r="146" spans="1:7">
      <c r="A146" s="5" t="s">
        <v>204</v>
      </c>
      <c r="B146" s="6"/>
      <c r="C146" s="217"/>
      <c r="D146" s="74"/>
      <c r="E146" s="356" t="str">
        <f t="shared" si="2"/>
        <v/>
      </c>
      <c r="F146" s="354" t="b">
        <f>IF(nume_candidat="",FALSE,ISNUMBER(SEARCH(nume_candidat,#REF!)))</f>
        <v>0</v>
      </c>
      <c r="G146" s="355" t="e">
        <f>LEN(#REF!)-LEN(SUBSTITUTE(#REF!,",",""))+1</f>
        <v>#REF!</v>
      </c>
    </row>
    <row r="147" spans="1:7">
      <c r="A147" s="5" t="s">
        <v>205</v>
      </c>
      <c r="B147" s="6"/>
      <c r="C147" s="217"/>
      <c r="D147" s="74"/>
      <c r="E147" s="356" t="str">
        <f t="shared" si="2"/>
        <v/>
      </c>
      <c r="F147" s="354" t="b">
        <f>IF(nume_candidat="",FALSE,ISNUMBER(SEARCH(nume_candidat,#REF!)))</f>
        <v>0</v>
      </c>
      <c r="G147" s="355" t="e">
        <f>LEN(#REF!)-LEN(SUBSTITUTE(#REF!,",",""))+1</f>
        <v>#REF!</v>
      </c>
    </row>
    <row r="148" spans="1:7">
      <c r="A148" s="5" t="s">
        <v>206</v>
      </c>
      <c r="B148" s="6"/>
      <c r="C148" s="217"/>
      <c r="D148" s="74"/>
      <c r="E148" s="356" t="str">
        <f t="shared" si="2"/>
        <v/>
      </c>
      <c r="F148" s="354" t="b">
        <f>IF(nume_candidat="",FALSE,ISNUMBER(SEARCH(nume_candidat,#REF!)))</f>
        <v>0</v>
      </c>
      <c r="G148" s="355" t="e">
        <f>LEN(#REF!)-LEN(SUBSTITUTE(#REF!,",",""))+1</f>
        <v>#REF!</v>
      </c>
    </row>
    <row r="149" spans="1:7">
      <c r="A149" s="5" t="s">
        <v>207</v>
      </c>
      <c r="B149" s="6"/>
      <c r="C149" s="217"/>
      <c r="D149" s="74"/>
      <c r="E149" s="356" t="str">
        <f t="shared" si="2"/>
        <v/>
      </c>
      <c r="F149" s="354" t="b">
        <f>IF(nume_candidat="",FALSE,ISNUMBER(SEARCH(nume_candidat,#REF!)))</f>
        <v>0</v>
      </c>
      <c r="G149" s="355" t="e">
        <f>LEN(#REF!)-LEN(SUBSTITUTE(#REF!,",",""))+1</f>
        <v>#REF!</v>
      </c>
    </row>
    <row r="150" spans="1:7">
      <c r="A150" s="5" t="s">
        <v>208</v>
      </c>
      <c r="B150" s="6"/>
      <c r="C150" s="217"/>
      <c r="D150" s="74"/>
      <c r="E150" s="356" t="str">
        <f t="shared" si="2"/>
        <v/>
      </c>
      <c r="F150" s="354" t="b">
        <f>IF(nume_candidat="",FALSE,ISNUMBER(SEARCH(nume_candidat,#REF!)))</f>
        <v>0</v>
      </c>
      <c r="G150" s="355" t="e">
        <f>LEN(#REF!)-LEN(SUBSTITUTE(#REF!,",",""))+1</f>
        <v>#REF!</v>
      </c>
    </row>
    <row r="151" spans="1:7">
      <c r="A151" s="5" t="s">
        <v>209</v>
      </c>
      <c r="B151" s="6"/>
      <c r="C151" s="217"/>
      <c r="D151" s="74"/>
      <c r="E151" s="356" t="str">
        <f t="shared" si="2"/>
        <v/>
      </c>
      <c r="F151" s="354" t="b">
        <f>IF(nume_candidat="",FALSE,ISNUMBER(SEARCH(nume_candidat,#REF!)))</f>
        <v>0</v>
      </c>
      <c r="G151" s="355" t="e">
        <f>LEN(#REF!)-LEN(SUBSTITUTE(#REF!,",",""))+1</f>
        <v>#REF!</v>
      </c>
    </row>
    <row r="152" spans="1:7">
      <c r="A152" s="5" t="s">
        <v>210</v>
      </c>
      <c r="B152" s="6"/>
      <c r="C152" s="217"/>
      <c r="D152" s="74"/>
      <c r="E152" s="356" t="str">
        <f t="shared" si="2"/>
        <v/>
      </c>
      <c r="F152" s="354" t="b">
        <f>IF(nume_candidat="",FALSE,ISNUMBER(SEARCH(nume_candidat,#REF!)))</f>
        <v>0</v>
      </c>
      <c r="G152" s="355" t="e">
        <f>LEN(#REF!)-LEN(SUBSTITUTE(#REF!,",",""))+1</f>
        <v>#REF!</v>
      </c>
    </row>
    <row r="153" spans="1:7">
      <c r="A153" s="5" t="s">
        <v>211</v>
      </c>
      <c r="B153" s="6"/>
      <c r="C153" s="217"/>
      <c r="D153" s="74"/>
      <c r="E153" s="356" t="str">
        <f t="shared" si="2"/>
        <v/>
      </c>
      <c r="F153" s="354" t="b">
        <f>IF(nume_candidat="",FALSE,ISNUMBER(SEARCH(nume_candidat,#REF!)))</f>
        <v>0</v>
      </c>
      <c r="G153" s="355" t="e">
        <f>LEN(#REF!)-LEN(SUBSTITUTE(#REF!,",",""))+1</f>
        <v>#REF!</v>
      </c>
    </row>
    <row r="154" spans="1:7">
      <c r="A154" s="5" t="s">
        <v>212</v>
      </c>
      <c r="B154" s="6"/>
      <c r="C154" s="217"/>
      <c r="D154" s="74"/>
      <c r="E154" s="356" t="str">
        <f t="shared" si="2"/>
        <v/>
      </c>
      <c r="F154" s="354" t="b">
        <f>IF(nume_candidat="",FALSE,ISNUMBER(SEARCH(nume_candidat,#REF!)))</f>
        <v>0</v>
      </c>
      <c r="G154" s="355" t="e">
        <f>LEN(#REF!)-LEN(SUBSTITUTE(#REF!,",",""))+1</f>
        <v>#REF!</v>
      </c>
    </row>
    <row r="155" spans="1:7">
      <c r="A155" s="5" t="s">
        <v>213</v>
      </c>
      <c r="B155" s="6"/>
      <c r="C155" s="217"/>
      <c r="D155" s="74"/>
      <c r="E155" s="356" t="str">
        <f t="shared" si="2"/>
        <v/>
      </c>
      <c r="F155" s="354" t="b">
        <f>IF(nume_candidat="",FALSE,ISNUMBER(SEARCH(nume_candidat,#REF!)))</f>
        <v>0</v>
      </c>
      <c r="G155" s="355" t="e">
        <f>LEN(#REF!)-LEN(SUBSTITUTE(#REF!,",",""))+1</f>
        <v>#REF!</v>
      </c>
    </row>
    <row r="156" spans="1:7">
      <c r="A156" s="5" t="s">
        <v>214</v>
      </c>
      <c r="B156" s="6"/>
      <c r="C156" s="217"/>
      <c r="D156" s="74"/>
      <c r="E156" s="356" t="str">
        <f t="shared" si="2"/>
        <v/>
      </c>
      <c r="F156" s="354" t="b">
        <f>IF(nume_candidat="",FALSE,ISNUMBER(SEARCH(nume_candidat,#REF!)))</f>
        <v>0</v>
      </c>
      <c r="G156" s="355" t="e">
        <f>LEN(#REF!)-LEN(SUBSTITUTE(#REF!,",",""))+1</f>
        <v>#REF!</v>
      </c>
    </row>
    <row r="157" spans="1:7">
      <c r="A157" s="5" t="s">
        <v>215</v>
      </c>
      <c r="B157" s="6"/>
      <c r="C157" s="217"/>
      <c r="D157" s="74"/>
      <c r="E157" s="356" t="str">
        <f t="shared" si="2"/>
        <v/>
      </c>
      <c r="F157" s="354" t="b">
        <f>IF(nume_candidat="",FALSE,ISNUMBER(SEARCH(nume_candidat,#REF!)))</f>
        <v>0</v>
      </c>
      <c r="G157" s="355" t="e">
        <f>LEN(#REF!)-LEN(SUBSTITUTE(#REF!,",",""))+1</f>
        <v>#REF!</v>
      </c>
    </row>
    <row r="158" spans="1:7">
      <c r="A158" s="5" t="s">
        <v>216</v>
      </c>
      <c r="B158" s="6"/>
      <c r="C158" s="217"/>
      <c r="D158" s="74"/>
      <c r="E158" s="356" t="str">
        <f t="shared" si="2"/>
        <v/>
      </c>
      <c r="F158" s="354" t="b">
        <f>IF(nume_candidat="",FALSE,ISNUMBER(SEARCH(nume_candidat,#REF!)))</f>
        <v>0</v>
      </c>
      <c r="G158" s="355" t="e">
        <f>LEN(#REF!)-LEN(SUBSTITUTE(#REF!,",",""))+1</f>
        <v>#REF!</v>
      </c>
    </row>
    <row r="159" spans="1:7">
      <c r="A159" s="5" t="s">
        <v>217</v>
      </c>
      <c r="B159" s="6"/>
      <c r="C159" s="217"/>
      <c r="D159" s="74"/>
      <c r="E159" s="356" t="str">
        <f t="shared" si="2"/>
        <v/>
      </c>
      <c r="F159" s="354" t="b">
        <f>IF(nume_candidat="",FALSE,ISNUMBER(SEARCH(nume_candidat,#REF!)))</f>
        <v>0</v>
      </c>
      <c r="G159" s="355" t="e">
        <f>LEN(#REF!)-LEN(SUBSTITUTE(#REF!,",",""))+1</f>
        <v>#REF!</v>
      </c>
    </row>
    <row r="160" spans="1:7">
      <c r="A160" s="5" t="s">
        <v>218</v>
      </c>
      <c r="B160" s="6"/>
      <c r="C160" s="217"/>
      <c r="D160" s="74"/>
      <c r="E160" s="356" t="str">
        <f t="shared" si="2"/>
        <v/>
      </c>
      <c r="F160" s="354" t="b">
        <f>IF(nume_candidat="",FALSE,ISNUMBER(SEARCH(nume_candidat,#REF!)))</f>
        <v>0</v>
      </c>
      <c r="G160" s="355" t="e">
        <f>LEN(#REF!)-LEN(SUBSTITUTE(#REF!,",",""))+1</f>
        <v>#REF!</v>
      </c>
    </row>
    <row r="161" spans="1:7">
      <c r="A161" s="5" t="s">
        <v>219</v>
      </c>
      <c r="B161" s="6"/>
      <c r="C161" s="217"/>
      <c r="D161" s="74"/>
      <c r="E161" s="356" t="str">
        <f t="shared" si="2"/>
        <v/>
      </c>
      <c r="F161" s="354" t="b">
        <f>IF(nume_candidat="",FALSE,ISNUMBER(SEARCH(nume_candidat,#REF!)))</f>
        <v>0</v>
      </c>
      <c r="G161" s="355" t="e">
        <f>LEN(#REF!)-LEN(SUBSTITUTE(#REF!,",",""))+1</f>
        <v>#REF!</v>
      </c>
    </row>
    <row r="162" spans="1:7">
      <c r="A162" s="5" t="s">
        <v>220</v>
      </c>
      <c r="B162" s="6"/>
      <c r="C162" s="217"/>
      <c r="D162" s="74"/>
      <c r="E162" s="356" t="str">
        <f t="shared" si="2"/>
        <v/>
      </c>
      <c r="F162" s="354" t="b">
        <f>IF(nume_candidat="",FALSE,ISNUMBER(SEARCH(nume_candidat,#REF!)))</f>
        <v>0</v>
      </c>
      <c r="G162" s="355" t="e">
        <f>LEN(#REF!)-LEN(SUBSTITUTE(#REF!,",",""))+1</f>
        <v>#REF!</v>
      </c>
    </row>
    <row r="163" spans="1:7">
      <c r="A163" s="5" t="s">
        <v>221</v>
      </c>
      <c r="B163" s="6"/>
      <c r="C163" s="217"/>
      <c r="D163" s="74"/>
      <c r="E163" s="356" t="str">
        <f t="shared" si="2"/>
        <v/>
      </c>
      <c r="F163" s="354" t="b">
        <f>IF(nume_candidat="",FALSE,ISNUMBER(SEARCH(nume_candidat,#REF!)))</f>
        <v>0</v>
      </c>
      <c r="G163" s="355" t="e">
        <f>LEN(#REF!)-LEN(SUBSTITUTE(#REF!,",",""))+1</f>
        <v>#REF!</v>
      </c>
    </row>
    <row r="164" spans="1:7">
      <c r="A164" s="5" t="s">
        <v>222</v>
      </c>
      <c r="B164" s="6"/>
      <c r="C164" s="217"/>
      <c r="D164" s="74"/>
      <c r="E164" s="356" t="str">
        <f t="shared" si="2"/>
        <v/>
      </c>
      <c r="F164" s="354" t="b">
        <f>IF(nume_candidat="",FALSE,ISNUMBER(SEARCH(nume_candidat,#REF!)))</f>
        <v>0</v>
      </c>
      <c r="G164" s="355" t="e">
        <f>LEN(#REF!)-LEN(SUBSTITUTE(#REF!,",",""))+1</f>
        <v>#REF!</v>
      </c>
    </row>
    <row r="165" spans="1:7">
      <c r="A165" s="5" t="s">
        <v>223</v>
      </c>
      <c r="B165" s="6"/>
      <c r="C165" s="217"/>
      <c r="D165" s="74"/>
      <c r="E165" s="356" t="str">
        <f t="shared" si="2"/>
        <v/>
      </c>
      <c r="F165" s="354" t="b">
        <f>IF(nume_candidat="",FALSE,ISNUMBER(SEARCH(nume_candidat,#REF!)))</f>
        <v>0</v>
      </c>
      <c r="G165" s="355" t="e">
        <f>LEN(#REF!)-LEN(SUBSTITUTE(#REF!,",",""))+1</f>
        <v>#REF!</v>
      </c>
    </row>
    <row r="166" spans="1:7">
      <c r="A166" s="5" t="s">
        <v>224</v>
      </c>
      <c r="B166" s="6"/>
      <c r="C166" s="217"/>
      <c r="D166" s="74"/>
      <c r="E166" s="356" t="str">
        <f t="shared" si="2"/>
        <v/>
      </c>
      <c r="F166" s="354" t="b">
        <f>IF(nume_candidat="",FALSE,ISNUMBER(SEARCH(nume_candidat,#REF!)))</f>
        <v>0</v>
      </c>
      <c r="G166" s="355" t="e">
        <f>LEN(#REF!)-LEN(SUBSTITUTE(#REF!,",",""))+1</f>
        <v>#REF!</v>
      </c>
    </row>
    <row r="167" spans="1:7">
      <c r="A167" s="5" t="s">
        <v>225</v>
      </c>
      <c r="B167" s="6"/>
      <c r="C167" s="217"/>
      <c r="D167" s="74"/>
      <c r="E167" s="356" t="str">
        <f t="shared" si="2"/>
        <v/>
      </c>
      <c r="F167" s="354" t="b">
        <f>IF(nume_candidat="",FALSE,ISNUMBER(SEARCH(nume_candidat,#REF!)))</f>
        <v>0</v>
      </c>
      <c r="G167" s="355" t="e">
        <f>LEN(#REF!)-LEN(SUBSTITUTE(#REF!,",",""))+1</f>
        <v>#REF!</v>
      </c>
    </row>
    <row r="168" spans="1:7">
      <c r="A168" s="5" t="s">
        <v>226</v>
      </c>
      <c r="B168" s="6"/>
      <c r="C168" s="217"/>
      <c r="D168" s="74"/>
      <c r="E168" s="356" t="str">
        <f t="shared" si="2"/>
        <v/>
      </c>
      <c r="F168" s="354" t="b">
        <f>IF(nume_candidat="",FALSE,ISNUMBER(SEARCH(nume_candidat,#REF!)))</f>
        <v>0</v>
      </c>
      <c r="G168" s="355" t="e">
        <f>LEN(#REF!)-LEN(SUBSTITUTE(#REF!,",",""))+1</f>
        <v>#REF!</v>
      </c>
    </row>
    <row r="169" spans="1:7">
      <c r="A169" s="5" t="s">
        <v>227</v>
      </c>
      <c r="B169" s="6"/>
      <c r="C169" s="217"/>
      <c r="D169" s="74"/>
      <c r="E169" s="356" t="str">
        <f t="shared" si="2"/>
        <v/>
      </c>
      <c r="F169" s="354" t="b">
        <f>IF(nume_candidat="",FALSE,ISNUMBER(SEARCH(nume_candidat,#REF!)))</f>
        <v>0</v>
      </c>
      <c r="G169" s="355" t="e">
        <f>LEN(#REF!)-LEN(SUBSTITUTE(#REF!,",",""))+1</f>
        <v>#REF!</v>
      </c>
    </row>
    <row r="170" spans="1:7">
      <c r="A170" s="5" t="s">
        <v>228</v>
      </c>
      <c r="B170" s="6"/>
      <c r="C170" s="217"/>
      <c r="D170" s="74"/>
      <c r="E170" s="356" t="str">
        <f t="shared" si="2"/>
        <v/>
      </c>
      <c r="F170" s="354" t="b">
        <f>IF(nume_candidat="",FALSE,ISNUMBER(SEARCH(nume_candidat,#REF!)))</f>
        <v>0</v>
      </c>
      <c r="G170" s="355" t="e">
        <f>LEN(#REF!)-LEN(SUBSTITUTE(#REF!,",",""))+1</f>
        <v>#REF!</v>
      </c>
    </row>
    <row r="171" spans="1:7">
      <c r="A171" s="5" t="s">
        <v>229</v>
      </c>
      <c r="B171" s="6"/>
      <c r="C171" s="217"/>
      <c r="D171" s="74"/>
      <c r="E171" s="356" t="str">
        <f t="shared" si="2"/>
        <v/>
      </c>
      <c r="F171" s="354" t="b">
        <f>IF(nume_candidat="",FALSE,ISNUMBER(SEARCH(nume_candidat,#REF!)))</f>
        <v>0</v>
      </c>
      <c r="G171" s="355" t="e">
        <f>LEN(#REF!)-LEN(SUBSTITUTE(#REF!,",",""))+1</f>
        <v>#REF!</v>
      </c>
    </row>
    <row r="172" spans="1:7">
      <c r="A172" s="5" t="s">
        <v>230</v>
      </c>
      <c r="B172" s="6"/>
      <c r="C172" s="217"/>
      <c r="D172" s="74"/>
      <c r="E172" s="356" t="str">
        <f t="shared" si="2"/>
        <v/>
      </c>
      <c r="F172" s="354" t="b">
        <f>IF(nume_candidat="",FALSE,ISNUMBER(SEARCH(nume_candidat,#REF!)))</f>
        <v>0</v>
      </c>
      <c r="G172" s="355" t="e">
        <f>LEN(#REF!)-LEN(SUBSTITUTE(#REF!,",",""))+1</f>
        <v>#REF!</v>
      </c>
    </row>
    <row r="173" spans="1:7">
      <c r="A173" s="5" t="s">
        <v>231</v>
      </c>
      <c r="B173" s="6"/>
      <c r="C173" s="217"/>
      <c r="D173" s="74"/>
      <c r="E173" s="356" t="str">
        <f t="shared" si="2"/>
        <v/>
      </c>
      <c r="F173" s="354" t="b">
        <f>IF(nume_candidat="",FALSE,ISNUMBER(SEARCH(nume_candidat,#REF!)))</f>
        <v>0</v>
      </c>
      <c r="G173" s="355" t="e">
        <f>LEN(#REF!)-LEN(SUBSTITUTE(#REF!,",",""))+1</f>
        <v>#REF!</v>
      </c>
    </row>
    <row r="174" spans="1:7">
      <c r="A174" s="5" t="s">
        <v>232</v>
      </c>
      <c r="B174" s="6"/>
      <c r="C174" s="217"/>
      <c r="D174" s="74"/>
      <c r="E174" s="356" t="str">
        <f t="shared" si="2"/>
        <v/>
      </c>
      <c r="F174" s="354" t="b">
        <f>IF(nume_candidat="",FALSE,ISNUMBER(SEARCH(nume_candidat,#REF!)))</f>
        <v>0</v>
      </c>
      <c r="G174" s="355" t="e">
        <f>LEN(#REF!)-LEN(SUBSTITUTE(#REF!,",",""))+1</f>
        <v>#REF!</v>
      </c>
    </row>
    <row r="175" spans="1:7">
      <c r="A175" s="5" t="s">
        <v>233</v>
      </c>
      <c r="B175" s="6"/>
      <c r="C175" s="217"/>
      <c r="D175" s="74"/>
      <c r="E175" s="356" t="str">
        <f t="shared" si="2"/>
        <v/>
      </c>
      <c r="F175" s="354" t="b">
        <f>IF(nume_candidat="",FALSE,ISNUMBER(SEARCH(nume_candidat,#REF!)))</f>
        <v>0</v>
      </c>
      <c r="G175" s="355" t="e">
        <f>LEN(#REF!)-LEN(SUBSTITUTE(#REF!,",",""))+1</f>
        <v>#REF!</v>
      </c>
    </row>
    <row r="176" spans="1:7">
      <c r="A176" s="5" t="s">
        <v>234</v>
      </c>
      <c r="B176" s="6"/>
      <c r="C176" s="217"/>
      <c r="D176" s="74"/>
      <c r="E176" s="356" t="str">
        <f t="shared" si="2"/>
        <v/>
      </c>
      <c r="F176" s="354" t="b">
        <f>IF(nume_candidat="",FALSE,ISNUMBER(SEARCH(nume_candidat,#REF!)))</f>
        <v>0</v>
      </c>
      <c r="G176" s="355" t="e">
        <f>LEN(#REF!)-LEN(SUBSTITUTE(#REF!,",",""))+1</f>
        <v>#REF!</v>
      </c>
    </row>
    <row r="177" spans="1:7">
      <c r="A177" s="5" t="s">
        <v>235</v>
      </c>
      <c r="B177" s="6"/>
      <c r="C177" s="217"/>
      <c r="D177" s="74"/>
      <c r="E177" s="356" t="str">
        <f t="shared" si="2"/>
        <v/>
      </c>
      <c r="F177" s="354" t="b">
        <f>IF(nume_candidat="",FALSE,ISNUMBER(SEARCH(nume_candidat,#REF!)))</f>
        <v>0</v>
      </c>
      <c r="G177" s="355" t="e">
        <f>LEN(#REF!)-LEN(SUBSTITUTE(#REF!,",",""))+1</f>
        <v>#REF!</v>
      </c>
    </row>
    <row r="178" spans="1:7">
      <c r="A178" s="5" t="s">
        <v>236</v>
      </c>
      <c r="B178" s="6"/>
      <c r="C178" s="217"/>
      <c r="D178" s="74"/>
      <c r="E178" s="356" t="str">
        <f t="shared" si="2"/>
        <v/>
      </c>
      <c r="F178" s="354" t="b">
        <f>IF(nume_candidat="",FALSE,ISNUMBER(SEARCH(nume_candidat,#REF!)))</f>
        <v>0</v>
      </c>
      <c r="G178" s="355" t="e">
        <f>LEN(#REF!)-LEN(SUBSTITUTE(#REF!,",",""))+1</f>
        <v>#REF!</v>
      </c>
    </row>
    <row r="179" spans="1:7">
      <c r="A179" s="5" t="s">
        <v>237</v>
      </c>
      <c r="B179" s="6"/>
      <c r="C179" s="217"/>
      <c r="D179" s="74"/>
      <c r="E179" s="356" t="str">
        <f t="shared" si="2"/>
        <v/>
      </c>
      <c r="F179" s="354" t="b">
        <f>IF(nume_candidat="",FALSE,ISNUMBER(SEARCH(nume_candidat,#REF!)))</f>
        <v>0</v>
      </c>
      <c r="G179" s="355" t="e">
        <f>LEN(#REF!)-LEN(SUBSTITUTE(#REF!,",",""))+1</f>
        <v>#REF!</v>
      </c>
    </row>
    <row r="180" spans="1:7">
      <c r="A180" s="5" t="s">
        <v>238</v>
      </c>
      <c r="B180" s="6"/>
      <c r="C180" s="217"/>
      <c r="D180" s="74"/>
      <c r="E180" s="356" t="str">
        <f t="shared" si="2"/>
        <v/>
      </c>
      <c r="F180" s="354" t="b">
        <f>IF(nume_candidat="",FALSE,ISNUMBER(SEARCH(nume_candidat,#REF!)))</f>
        <v>0</v>
      </c>
      <c r="G180" s="355" t="e">
        <f>LEN(#REF!)-LEN(SUBSTITUTE(#REF!,",",""))+1</f>
        <v>#REF!</v>
      </c>
    </row>
    <row r="181" spans="1:7">
      <c r="A181" s="5" t="s">
        <v>239</v>
      </c>
      <c r="B181" s="6"/>
      <c r="C181" s="217"/>
      <c r="D181" s="74"/>
      <c r="E181" s="356" t="str">
        <f t="shared" si="2"/>
        <v/>
      </c>
      <c r="F181" s="354" t="b">
        <f>IF(nume_candidat="",FALSE,ISNUMBER(SEARCH(nume_candidat,#REF!)))</f>
        <v>0</v>
      </c>
      <c r="G181" s="355" t="e">
        <f>LEN(#REF!)-LEN(SUBSTITUTE(#REF!,",",""))+1</f>
        <v>#REF!</v>
      </c>
    </row>
    <row r="182" spans="1:7">
      <c r="A182" s="5" t="s">
        <v>240</v>
      </c>
      <c r="B182" s="6"/>
      <c r="C182" s="217"/>
      <c r="D182" s="74"/>
      <c r="E182" s="356" t="str">
        <f t="shared" si="2"/>
        <v/>
      </c>
      <c r="F182" s="354" t="b">
        <f>IF(nume_candidat="",FALSE,ISNUMBER(SEARCH(nume_candidat,#REF!)))</f>
        <v>0</v>
      </c>
      <c r="G182" s="355" t="e">
        <f>LEN(#REF!)-LEN(SUBSTITUTE(#REF!,",",""))+1</f>
        <v>#REF!</v>
      </c>
    </row>
    <row r="183" spans="1:7">
      <c r="A183" s="5" t="s">
        <v>241</v>
      </c>
      <c r="B183" s="6"/>
      <c r="C183" s="217"/>
      <c r="D183" s="74"/>
      <c r="E183" s="356" t="str">
        <f t="shared" si="2"/>
        <v/>
      </c>
      <c r="F183" s="354" t="b">
        <f>IF(nume_candidat="",FALSE,ISNUMBER(SEARCH(nume_candidat,#REF!)))</f>
        <v>0</v>
      </c>
      <c r="G183" s="355" t="e">
        <f>LEN(#REF!)-LEN(SUBSTITUTE(#REF!,",",""))+1</f>
        <v>#REF!</v>
      </c>
    </row>
    <row r="184" spans="1:7">
      <c r="A184" s="5" t="s">
        <v>242</v>
      </c>
      <c r="B184" s="6"/>
      <c r="C184" s="217"/>
      <c r="D184" s="74"/>
      <c r="E184" s="356" t="str">
        <f t="shared" si="2"/>
        <v/>
      </c>
      <c r="F184" s="354" t="b">
        <f>IF(nume_candidat="",FALSE,ISNUMBER(SEARCH(nume_candidat,#REF!)))</f>
        <v>0</v>
      </c>
      <c r="G184" s="355" t="e">
        <f>LEN(#REF!)-LEN(SUBSTITUTE(#REF!,",",""))+1</f>
        <v>#REF!</v>
      </c>
    </row>
    <row r="185" spans="1:7">
      <c r="A185" s="5" t="s">
        <v>243</v>
      </c>
      <c r="B185" s="6"/>
      <c r="C185" s="217"/>
      <c r="D185" s="74"/>
      <c r="E185" s="356" t="str">
        <f t="shared" si="2"/>
        <v/>
      </c>
      <c r="F185" s="354" t="b">
        <f>IF(nume_candidat="",FALSE,ISNUMBER(SEARCH(nume_candidat,#REF!)))</f>
        <v>0</v>
      </c>
      <c r="G185" s="355" t="e">
        <f>LEN(#REF!)-LEN(SUBSTITUTE(#REF!,",",""))+1</f>
        <v>#REF!</v>
      </c>
    </row>
    <row r="186" spans="1:7">
      <c r="A186" s="5" t="s">
        <v>244</v>
      </c>
      <c r="B186" s="6"/>
      <c r="C186" s="217"/>
      <c r="D186" s="74"/>
      <c r="E186" s="356" t="str">
        <f t="shared" si="2"/>
        <v/>
      </c>
      <c r="F186" s="354" t="b">
        <f>IF(nume_candidat="",FALSE,ISNUMBER(SEARCH(nume_candidat,#REF!)))</f>
        <v>0</v>
      </c>
      <c r="G186" s="355" t="e">
        <f>LEN(#REF!)-LEN(SUBSTITUTE(#REF!,",",""))+1</f>
        <v>#REF!</v>
      </c>
    </row>
    <row r="187" spans="1:7">
      <c r="A187" s="5" t="s">
        <v>245</v>
      </c>
      <c r="B187" s="6"/>
      <c r="C187" s="217"/>
      <c r="D187" s="74"/>
      <c r="E187" s="356" t="str">
        <f t="shared" si="2"/>
        <v/>
      </c>
      <c r="F187" s="354" t="b">
        <f>IF(nume_candidat="",FALSE,ISNUMBER(SEARCH(nume_candidat,#REF!)))</f>
        <v>0</v>
      </c>
      <c r="G187" s="355" t="e">
        <f>LEN(#REF!)-LEN(SUBSTITUTE(#REF!,",",""))+1</f>
        <v>#REF!</v>
      </c>
    </row>
    <row r="188" spans="1:7">
      <c r="A188" s="5" t="s">
        <v>246</v>
      </c>
      <c r="B188" s="6"/>
      <c r="C188" s="217"/>
      <c r="D188" s="74"/>
      <c r="E188" s="356" t="str">
        <f t="shared" si="2"/>
        <v/>
      </c>
      <c r="F188" s="354" t="b">
        <f>IF(nume_candidat="",FALSE,ISNUMBER(SEARCH(nume_candidat,#REF!)))</f>
        <v>0</v>
      </c>
      <c r="G188" s="355" t="e">
        <f>LEN(#REF!)-LEN(SUBSTITUTE(#REF!,",",""))+1</f>
        <v>#REF!</v>
      </c>
    </row>
    <row r="189" spans="1:7">
      <c r="A189" s="5" t="s">
        <v>247</v>
      </c>
      <c r="B189" s="6"/>
      <c r="C189" s="217"/>
      <c r="D189" s="74"/>
      <c r="E189" s="356" t="str">
        <f t="shared" si="2"/>
        <v/>
      </c>
      <c r="F189" s="354" t="b">
        <f>IF(nume_candidat="",FALSE,ISNUMBER(SEARCH(nume_candidat,#REF!)))</f>
        <v>0</v>
      </c>
      <c r="G189" s="355" t="e">
        <f>LEN(#REF!)-LEN(SUBSTITUTE(#REF!,",",""))+1</f>
        <v>#REF!</v>
      </c>
    </row>
    <row r="190" spans="1:7">
      <c r="A190" s="5" t="s">
        <v>248</v>
      </c>
      <c r="B190" s="6"/>
      <c r="C190" s="217"/>
      <c r="D190" s="74"/>
      <c r="E190" s="356" t="str">
        <f t="shared" si="2"/>
        <v/>
      </c>
      <c r="F190" s="354" t="b">
        <f>IF(nume_candidat="",FALSE,ISNUMBER(SEARCH(nume_candidat,#REF!)))</f>
        <v>0</v>
      </c>
      <c r="G190" s="355" t="e">
        <f>LEN(#REF!)-LEN(SUBSTITUTE(#REF!,",",""))+1</f>
        <v>#REF!</v>
      </c>
    </row>
    <row r="191" spans="1:7">
      <c r="A191" s="5" t="s">
        <v>249</v>
      </c>
      <c r="B191" s="6"/>
      <c r="C191" s="217"/>
      <c r="D191" s="74"/>
      <c r="E191" s="356" t="str">
        <f t="shared" si="2"/>
        <v/>
      </c>
      <c r="F191" s="354" t="b">
        <f>IF(nume_candidat="",FALSE,ISNUMBER(SEARCH(nume_candidat,#REF!)))</f>
        <v>0</v>
      </c>
      <c r="G191" s="355" t="e">
        <f>LEN(#REF!)-LEN(SUBSTITUTE(#REF!,",",""))+1</f>
        <v>#REF!</v>
      </c>
    </row>
    <row r="192" spans="1:7">
      <c r="A192" s="5" t="s">
        <v>250</v>
      </c>
      <c r="B192" s="6"/>
      <c r="C192" s="217"/>
      <c r="D192" s="74"/>
      <c r="E192" s="356" t="str">
        <f t="shared" si="2"/>
        <v/>
      </c>
      <c r="F192" s="354" t="b">
        <f>IF(nume_candidat="",FALSE,ISNUMBER(SEARCH(nume_candidat,#REF!)))</f>
        <v>0</v>
      </c>
      <c r="G192" s="355" t="e">
        <f>LEN(#REF!)-LEN(SUBSTITUTE(#REF!,",",""))+1</f>
        <v>#REF!</v>
      </c>
    </row>
    <row r="193" spans="1:7">
      <c r="A193" s="5" t="s">
        <v>251</v>
      </c>
      <c r="B193" s="6"/>
      <c r="C193" s="217"/>
      <c r="D193" s="74"/>
      <c r="E193" s="356" t="str">
        <f t="shared" si="2"/>
        <v/>
      </c>
      <c r="F193" s="354" t="b">
        <f>IF(nume_candidat="",FALSE,ISNUMBER(SEARCH(nume_candidat,#REF!)))</f>
        <v>0</v>
      </c>
      <c r="G193" s="355" t="e">
        <f>LEN(#REF!)-LEN(SUBSTITUTE(#REF!,",",""))+1</f>
        <v>#REF!</v>
      </c>
    </row>
    <row r="194" spans="1:7">
      <c r="A194" s="5" t="s">
        <v>252</v>
      </c>
      <c r="B194" s="6"/>
      <c r="C194" s="217"/>
      <c r="D194" s="74"/>
      <c r="E194" s="356" t="str">
        <f t="shared" si="2"/>
        <v/>
      </c>
      <c r="F194" s="354" t="b">
        <f>IF(nume_candidat="",FALSE,ISNUMBER(SEARCH(nume_candidat,#REF!)))</f>
        <v>0</v>
      </c>
      <c r="G194" s="355" t="e">
        <f>LEN(#REF!)-LEN(SUBSTITUTE(#REF!,",",""))+1</f>
        <v>#REF!</v>
      </c>
    </row>
    <row r="195" spans="1:7">
      <c r="A195" s="5" t="s">
        <v>253</v>
      </c>
      <c r="B195" s="6"/>
      <c r="C195" s="217"/>
      <c r="D195" s="74"/>
      <c r="E195" s="356" t="str">
        <f t="shared" si="2"/>
        <v/>
      </c>
      <c r="F195" s="354" t="b">
        <f>IF(nume_candidat="",FALSE,ISNUMBER(SEARCH(nume_candidat,#REF!)))</f>
        <v>0</v>
      </c>
      <c r="G195" s="355" t="e">
        <f>LEN(#REF!)-LEN(SUBSTITUTE(#REF!,",",""))+1</f>
        <v>#REF!</v>
      </c>
    </row>
    <row r="196" spans="1:7">
      <c r="A196" s="5" t="s">
        <v>254</v>
      </c>
      <c r="B196" s="6"/>
      <c r="C196" s="217"/>
      <c r="D196" s="74"/>
      <c r="E196" s="356" t="str">
        <f t="shared" si="2"/>
        <v/>
      </c>
      <c r="F196" s="354" t="b">
        <f>IF(nume_candidat="",FALSE,ISNUMBER(SEARCH(nume_candidat,#REF!)))</f>
        <v>0</v>
      </c>
      <c r="G196" s="355" t="e">
        <f>LEN(#REF!)-LEN(SUBSTITUTE(#REF!,",",""))+1</f>
        <v>#REF!</v>
      </c>
    </row>
    <row r="197" spans="1:7">
      <c r="A197" s="5" t="s">
        <v>255</v>
      </c>
      <c r="B197" s="6"/>
      <c r="C197" s="217"/>
      <c r="D197" s="74"/>
      <c r="E197" s="356" t="str">
        <f t="shared" si="2"/>
        <v/>
      </c>
      <c r="F197" s="354" t="b">
        <f>IF(nume_candidat="",FALSE,ISNUMBER(SEARCH(nume_candidat,#REF!)))</f>
        <v>0</v>
      </c>
      <c r="G197" s="355" t="e">
        <f>LEN(#REF!)-LEN(SUBSTITUTE(#REF!,",",""))+1</f>
        <v>#REF!</v>
      </c>
    </row>
    <row r="198" spans="1:7">
      <c r="A198" s="5" t="s">
        <v>256</v>
      </c>
      <c r="B198" s="6"/>
      <c r="C198" s="217"/>
      <c r="D198" s="74"/>
      <c r="E198" s="356" t="str">
        <f t="shared" si="2"/>
        <v/>
      </c>
      <c r="F198" s="354" t="b">
        <f>IF(nume_candidat="",FALSE,ISNUMBER(SEARCH(nume_candidat,#REF!)))</f>
        <v>0</v>
      </c>
      <c r="G198" s="355" t="e">
        <f>LEN(#REF!)-LEN(SUBSTITUTE(#REF!,",",""))+1</f>
        <v>#REF!</v>
      </c>
    </row>
    <row r="199" spans="1:7">
      <c r="A199" s="5" t="s">
        <v>257</v>
      </c>
      <c r="B199" s="6"/>
      <c r="C199" s="217"/>
      <c r="D199" s="74"/>
      <c r="E199" s="356" t="str">
        <f t="shared" si="2"/>
        <v/>
      </c>
      <c r="F199" s="354" t="b">
        <f>IF(nume_candidat="",FALSE,ISNUMBER(SEARCH(nume_candidat,#REF!)))</f>
        <v>0</v>
      </c>
      <c r="G199" s="355" t="e">
        <f>LEN(#REF!)-LEN(SUBSTITUTE(#REF!,",",""))+1</f>
        <v>#REF!</v>
      </c>
    </row>
    <row r="200" spans="1:7">
      <c r="A200" s="5" t="s">
        <v>258</v>
      </c>
      <c r="B200" s="6"/>
      <c r="C200" s="217"/>
      <c r="D200" s="74"/>
      <c r="E200" s="356" t="str">
        <f t="shared" si="2"/>
        <v/>
      </c>
      <c r="F200" s="354" t="b">
        <f>IF(nume_candidat="",FALSE,ISNUMBER(SEARCH(nume_candidat,#REF!)))</f>
        <v>0</v>
      </c>
      <c r="G200" s="355" t="e">
        <f>LEN(#REF!)-LEN(SUBSTITUTE(#REF!,",",""))+1</f>
        <v>#REF!</v>
      </c>
    </row>
    <row r="201" spans="1:7">
      <c r="A201" s="5" t="s">
        <v>259</v>
      </c>
      <c r="B201" s="6"/>
      <c r="C201" s="217"/>
      <c r="D201" s="74"/>
      <c r="E201" s="356" t="str">
        <f t="shared" si="2"/>
        <v/>
      </c>
      <c r="F201" s="354" t="b">
        <f>IF(nume_candidat="",FALSE,ISNUMBER(SEARCH(nume_candidat,#REF!)))</f>
        <v>0</v>
      </c>
      <c r="G201" s="355" t="e">
        <f>LEN(#REF!)-LEN(SUBSTITUTE(#REF!,",",""))+1</f>
        <v>#REF!</v>
      </c>
    </row>
    <row r="202" spans="1:7">
      <c r="A202" s="5" t="s">
        <v>260</v>
      </c>
      <c r="B202" s="6"/>
      <c r="C202" s="217"/>
      <c r="D202" s="74"/>
      <c r="E202" s="356" t="str">
        <f t="shared" ref="E202:E259" si="3">IF(OR(,$B202="",$C202="",$C202&lt;an_initial,$C202&gt;an_final),"",
(30*(D202="expoziție internațională")+15*(D202="expoziție națională"))
)</f>
        <v/>
      </c>
      <c r="F202" s="354" t="b">
        <f>IF(nume_candidat="",FALSE,ISNUMBER(SEARCH(nume_candidat,#REF!)))</f>
        <v>0</v>
      </c>
      <c r="G202" s="355" t="e">
        <f>LEN(#REF!)-LEN(SUBSTITUTE(#REF!,",",""))+1</f>
        <v>#REF!</v>
      </c>
    </row>
    <row r="203" spans="1:7">
      <c r="A203" s="5" t="s">
        <v>261</v>
      </c>
      <c r="B203" s="6"/>
      <c r="C203" s="217"/>
      <c r="D203" s="74"/>
      <c r="E203" s="356" t="str">
        <f t="shared" si="3"/>
        <v/>
      </c>
      <c r="F203" s="354" t="b">
        <f>IF(nume_candidat="",FALSE,ISNUMBER(SEARCH(nume_candidat,#REF!)))</f>
        <v>0</v>
      </c>
      <c r="G203" s="355" t="e">
        <f>LEN(#REF!)-LEN(SUBSTITUTE(#REF!,",",""))+1</f>
        <v>#REF!</v>
      </c>
    </row>
    <row r="204" spans="1:7">
      <c r="A204" s="5" t="s">
        <v>262</v>
      </c>
      <c r="B204" s="6"/>
      <c r="C204" s="217"/>
      <c r="D204" s="74"/>
      <c r="E204" s="356" t="str">
        <f t="shared" si="3"/>
        <v/>
      </c>
      <c r="F204" s="354" t="b">
        <f>IF(nume_candidat="",FALSE,ISNUMBER(SEARCH(nume_candidat,#REF!)))</f>
        <v>0</v>
      </c>
      <c r="G204" s="355" t="e">
        <f>LEN(#REF!)-LEN(SUBSTITUTE(#REF!,",",""))+1</f>
        <v>#REF!</v>
      </c>
    </row>
    <row r="205" spans="1:7">
      <c r="A205" s="5" t="s">
        <v>263</v>
      </c>
      <c r="B205" s="6"/>
      <c r="C205" s="217"/>
      <c r="D205" s="74"/>
      <c r="E205" s="356" t="str">
        <f t="shared" si="3"/>
        <v/>
      </c>
      <c r="F205" s="354" t="b">
        <f>IF(nume_candidat="",FALSE,ISNUMBER(SEARCH(nume_candidat,#REF!)))</f>
        <v>0</v>
      </c>
      <c r="G205" s="355" t="e">
        <f>LEN(#REF!)-LEN(SUBSTITUTE(#REF!,",",""))+1</f>
        <v>#REF!</v>
      </c>
    </row>
    <row r="206" spans="1:7">
      <c r="A206" s="5" t="s">
        <v>264</v>
      </c>
      <c r="B206" s="6"/>
      <c r="C206" s="217"/>
      <c r="D206" s="74"/>
      <c r="E206" s="356" t="str">
        <f t="shared" si="3"/>
        <v/>
      </c>
      <c r="F206" s="354" t="b">
        <f>IF(nume_candidat="",FALSE,ISNUMBER(SEARCH(nume_candidat,#REF!)))</f>
        <v>0</v>
      </c>
      <c r="G206" s="355" t="e">
        <f>LEN(#REF!)-LEN(SUBSTITUTE(#REF!,",",""))+1</f>
        <v>#REF!</v>
      </c>
    </row>
    <row r="207" spans="1:7">
      <c r="A207" s="5" t="s">
        <v>265</v>
      </c>
      <c r="B207" s="6"/>
      <c r="C207" s="217"/>
      <c r="D207" s="74"/>
      <c r="E207" s="356" t="str">
        <f t="shared" si="3"/>
        <v/>
      </c>
      <c r="F207" s="354" t="b">
        <f>IF(nume_candidat="",FALSE,ISNUMBER(SEARCH(nume_candidat,#REF!)))</f>
        <v>0</v>
      </c>
      <c r="G207" s="355" t="e">
        <f>LEN(#REF!)-LEN(SUBSTITUTE(#REF!,",",""))+1</f>
        <v>#REF!</v>
      </c>
    </row>
    <row r="208" spans="1:7">
      <c r="A208" s="5" t="s">
        <v>266</v>
      </c>
      <c r="B208" s="6"/>
      <c r="C208" s="217"/>
      <c r="D208" s="74"/>
      <c r="E208" s="356" t="str">
        <f t="shared" si="3"/>
        <v/>
      </c>
      <c r="F208" s="354" t="b">
        <f>IF(nume_candidat="",FALSE,ISNUMBER(SEARCH(nume_candidat,#REF!)))</f>
        <v>0</v>
      </c>
      <c r="G208" s="355" t="e">
        <f>LEN(#REF!)-LEN(SUBSTITUTE(#REF!,",",""))+1</f>
        <v>#REF!</v>
      </c>
    </row>
    <row r="209" spans="1:7">
      <c r="A209" s="5" t="s">
        <v>267</v>
      </c>
      <c r="B209" s="6"/>
      <c r="C209" s="217"/>
      <c r="D209" s="74"/>
      <c r="E209" s="356" t="str">
        <f t="shared" si="3"/>
        <v/>
      </c>
      <c r="F209" s="354" t="b">
        <f>IF(nume_candidat="",FALSE,ISNUMBER(SEARCH(nume_candidat,#REF!)))</f>
        <v>0</v>
      </c>
      <c r="G209" s="355" t="e">
        <f>LEN(#REF!)-LEN(SUBSTITUTE(#REF!,",",""))+1</f>
        <v>#REF!</v>
      </c>
    </row>
    <row r="210" spans="1:7">
      <c r="A210" s="5" t="s">
        <v>268</v>
      </c>
      <c r="B210" s="6"/>
      <c r="C210" s="217"/>
      <c r="D210" s="74"/>
      <c r="E210" s="356" t="str">
        <f t="shared" si="3"/>
        <v/>
      </c>
      <c r="F210" s="354" t="b">
        <f>IF(nume_candidat="",FALSE,ISNUMBER(SEARCH(nume_candidat,#REF!)))</f>
        <v>0</v>
      </c>
      <c r="G210" s="355" t="e">
        <f>LEN(#REF!)-LEN(SUBSTITUTE(#REF!,",",""))+1</f>
        <v>#REF!</v>
      </c>
    </row>
    <row r="211" spans="1:7">
      <c r="A211" s="5" t="s">
        <v>269</v>
      </c>
      <c r="B211" s="6"/>
      <c r="C211" s="217"/>
      <c r="D211" s="74"/>
      <c r="E211" s="356" t="str">
        <f t="shared" si="3"/>
        <v/>
      </c>
      <c r="F211" s="354" t="b">
        <f>IF(nume_candidat="",FALSE,ISNUMBER(SEARCH(nume_candidat,#REF!)))</f>
        <v>0</v>
      </c>
      <c r="G211" s="355" t="e">
        <f>LEN(#REF!)-LEN(SUBSTITUTE(#REF!,",",""))+1</f>
        <v>#REF!</v>
      </c>
    </row>
    <row r="212" spans="1:7">
      <c r="A212" s="5" t="s">
        <v>270</v>
      </c>
      <c r="B212" s="6"/>
      <c r="C212" s="217"/>
      <c r="D212" s="74"/>
      <c r="E212" s="356" t="str">
        <f t="shared" si="3"/>
        <v/>
      </c>
      <c r="F212" s="354" t="b">
        <f>IF(nume_candidat="",FALSE,ISNUMBER(SEARCH(nume_candidat,#REF!)))</f>
        <v>0</v>
      </c>
      <c r="G212" s="355" t="e">
        <f>LEN(#REF!)-LEN(SUBSTITUTE(#REF!,",",""))+1</f>
        <v>#REF!</v>
      </c>
    </row>
    <row r="213" spans="1:7">
      <c r="A213" s="5" t="s">
        <v>271</v>
      </c>
      <c r="B213" s="6"/>
      <c r="C213" s="217"/>
      <c r="D213" s="74"/>
      <c r="E213" s="356" t="str">
        <f t="shared" si="3"/>
        <v/>
      </c>
      <c r="F213" s="354" t="b">
        <f>IF(nume_candidat="",FALSE,ISNUMBER(SEARCH(nume_candidat,#REF!)))</f>
        <v>0</v>
      </c>
      <c r="G213" s="355" t="e">
        <f>LEN(#REF!)-LEN(SUBSTITUTE(#REF!,",",""))+1</f>
        <v>#REF!</v>
      </c>
    </row>
    <row r="214" spans="1:7">
      <c r="A214" s="5" t="s">
        <v>272</v>
      </c>
      <c r="B214" s="6"/>
      <c r="C214" s="217"/>
      <c r="D214" s="74"/>
      <c r="E214" s="356" t="str">
        <f t="shared" si="3"/>
        <v/>
      </c>
      <c r="F214" s="354" t="b">
        <f>IF(nume_candidat="",FALSE,ISNUMBER(SEARCH(nume_candidat,#REF!)))</f>
        <v>0</v>
      </c>
      <c r="G214" s="355" t="e">
        <f>LEN(#REF!)-LEN(SUBSTITUTE(#REF!,",",""))+1</f>
        <v>#REF!</v>
      </c>
    </row>
    <row r="215" spans="1:7">
      <c r="A215" s="5" t="s">
        <v>273</v>
      </c>
      <c r="B215" s="6"/>
      <c r="C215" s="217"/>
      <c r="D215" s="74"/>
      <c r="E215" s="356" t="str">
        <f t="shared" si="3"/>
        <v/>
      </c>
      <c r="F215" s="354" t="b">
        <f>IF(nume_candidat="",FALSE,ISNUMBER(SEARCH(nume_candidat,#REF!)))</f>
        <v>0</v>
      </c>
      <c r="G215" s="355" t="e">
        <f>LEN(#REF!)-LEN(SUBSTITUTE(#REF!,",",""))+1</f>
        <v>#REF!</v>
      </c>
    </row>
    <row r="216" spans="1:7">
      <c r="A216" s="5" t="s">
        <v>274</v>
      </c>
      <c r="B216" s="6"/>
      <c r="C216" s="217"/>
      <c r="D216" s="74"/>
      <c r="E216" s="356" t="str">
        <f t="shared" si="3"/>
        <v/>
      </c>
      <c r="F216" s="354" t="b">
        <f>IF(nume_candidat="",FALSE,ISNUMBER(SEARCH(nume_candidat,#REF!)))</f>
        <v>0</v>
      </c>
      <c r="G216" s="355" t="e">
        <f>LEN(#REF!)-LEN(SUBSTITUTE(#REF!,",",""))+1</f>
        <v>#REF!</v>
      </c>
    </row>
    <row r="217" spans="1:7">
      <c r="A217" s="5" t="s">
        <v>275</v>
      </c>
      <c r="B217" s="6"/>
      <c r="C217" s="217"/>
      <c r="D217" s="74"/>
      <c r="E217" s="356" t="str">
        <f t="shared" si="3"/>
        <v/>
      </c>
      <c r="F217" s="354" t="b">
        <f>IF(nume_candidat="",FALSE,ISNUMBER(SEARCH(nume_candidat,#REF!)))</f>
        <v>0</v>
      </c>
      <c r="G217" s="355" t="e">
        <f>LEN(#REF!)-LEN(SUBSTITUTE(#REF!,",",""))+1</f>
        <v>#REF!</v>
      </c>
    </row>
    <row r="218" spans="1:7">
      <c r="A218" s="5" t="s">
        <v>276</v>
      </c>
      <c r="B218" s="6"/>
      <c r="C218" s="217"/>
      <c r="D218" s="74"/>
      <c r="E218" s="356" t="str">
        <f t="shared" si="3"/>
        <v/>
      </c>
      <c r="F218" s="354" t="b">
        <f>IF(nume_candidat="",FALSE,ISNUMBER(SEARCH(nume_candidat,#REF!)))</f>
        <v>0</v>
      </c>
      <c r="G218" s="355" t="e">
        <f>LEN(#REF!)-LEN(SUBSTITUTE(#REF!,",",""))+1</f>
        <v>#REF!</v>
      </c>
    </row>
    <row r="219" spans="1:7">
      <c r="A219" s="5" t="s">
        <v>277</v>
      </c>
      <c r="B219" s="6"/>
      <c r="C219" s="217"/>
      <c r="D219" s="74"/>
      <c r="E219" s="356" t="str">
        <f t="shared" si="3"/>
        <v/>
      </c>
      <c r="F219" s="354" t="b">
        <f>IF(nume_candidat="",FALSE,ISNUMBER(SEARCH(nume_candidat,#REF!)))</f>
        <v>0</v>
      </c>
      <c r="G219" s="355" t="e">
        <f>LEN(#REF!)-LEN(SUBSTITUTE(#REF!,",",""))+1</f>
        <v>#REF!</v>
      </c>
    </row>
    <row r="220" spans="1:7">
      <c r="A220" s="5" t="s">
        <v>278</v>
      </c>
      <c r="B220" s="6"/>
      <c r="C220" s="217"/>
      <c r="D220" s="74"/>
      <c r="E220" s="356" t="str">
        <f t="shared" si="3"/>
        <v/>
      </c>
      <c r="F220" s="354" t="b">
        <f>IF(nume_candidat="",FALSE,ISNUMBER(SEARCH(nume_candidat,#REF!)))</f>
        <v>0</v>
      </c>
      <c r="G220" s="355" t="e">
        <f>LEN(#REF!)-LEN(SUBSTITUTE(#REF!,",",""))+1</f>
        <v>#REF!</v>
      </c>
    </row>
    <row r="221" spans="1:7">
      <c r="A221" s="5" t="s">
        <v>279</v>
      </c>
      <c r="B221" s="6"/>
      <c r="C221" s="217"/>
      <c r="D221" s="74"/>
      <c r="E221" s="356" t="str">
        <f t="shared" si="3"/>
        <v/>
      </c>
      <c r="F221" s="354" t="b">
        <f>IF(nume_candidat="",FALSE,ISNUMBER(SEARCH(nume_candidat,#REF!)))</f>
        <v>0</v>
      </c>
      <c r="G221" s="355" t="e">
        <f>LEN(#REF!)-LEN(SUBSTITUTE(#REF!,",",""))+1</f>
        <v>#REF!</v>
      </c>
    </row>
    <row r="222" spans="1:7">
      <c r="A222" s="5" t="s">
        <v>280</v>
      </c>
      <c r="B222" s="6"/>
      <c r="C222" s="217"/>
      <c r="D222" s="74"/>
      <c r="E222" s="356" t="str">
        <f t="shared" si="3"/>
        <v/>
      </c>
      <c r="F222" s="354" t="b">
        <f>IF(nume_candidat="",FALSE,ISNUMBER(SEARCH(nume_candidat,#REF!)))</f>
        <v>0</v>
      </c>
      <c r="G222" s="355" t="e">
        <f>LEN(#REF!)-LEN(SUBSTITUTE(#REF!,",",""))+1</f>
        <v>#REF!</v>
      </c>
    </row>
    <row r="223" spans="1:7">
      <c r="A223" s="5" t="s">
        <v>281</v>
      </c>
      <c r="B223" s="6"/>
      <c r="C223" s="217"/>
      <c r="D223" s="74"/>
      <c r="E223" s="356" t="str">
        <f t="shared" si="3"/>
        <v/>
      </c>
      <c r="F223" s="354" t="b">
        <f>IF(nume_candidat="",FALSE,ISNUMBER(SEARCH(nume_candidat,#REF!)))</f>
        <v>0</v>
      </c>
      <c r="G223" s="355" t="e">
        <f>LEN(#REF!)-LEN(SUBSTITUTE(#REF!,",",""))+1</f>
        <v>#REF!</v>
      </c>
    </row>
    <row r="224" spans="1:7">
      <c r="A224" s="5" t="s">
        <v>282</v>
      </c>
      <c r="B224" s="6"/>
      <c r="C224" s="217"/>
      <c r="D224" s="74"/>
      <c r="E224" s="356" t="str">
        <f t="shared" si="3"/>
        <v/>
      </c>
      <c r="F224" s="354" t="b">
        <f>IF(nume_candidat="",FALSE,ISNUMBER(SEARCH(nume_candidat,#REF!)))</f>
        <v>0</v>
      </c>
      <c r="G224" s="355" t="e">
        <f>LEN(#REF!)-LEN(SUBSTITUTE(#REF!,",",""))+1</f>
        <v>#REF!</v>
      </c>
    </row>
    <row r="225" spans="1:7">
      <c r="A225" s="5" t="s">
        <v>283</v>
      </c>
      <c r="B225" s="6"/>
      <c r="C225" s="217"/>
      <c r="D225" s="74"/>
      <c r="E225" s="356" t="str">
        <f t="shared" si="3"/>
        <v/>
      </c>
      <c r="F225" s="354" t="b">
        <f>IF(nume_candidat="",FALSE,ISNUMBER(SEARCH(nume_candidat,#REF!)))</f>
        <v>0</v>
      </c>
      <c r="G225" s="355" t="e">
        <f>LEN(#REF!)-LEN(SUBSTITUTE(#REF!,",",""))+1</f>
        <v>#REF!</v>
      </c>
    </row>
    <row r="226" spans="1:7">
      <c r="A226" s="5" t="s">
        <v>284</v>
      </c>
      <c r="B226" s="6"/>
      <c r="C226" s="217"/>
      <c r="D226" s="74"/>
      <c r="E226" s="356" t="str">
        <f t="shared" si="3"/>
        <v/>
      </c>
      <c r="F226" s="354" t="b">
        <f>IF(nume_candidat="",FALSE,ISNUMBER(SEARCH(nume_candidat,#REF!)))</f>
        <v>0</v>
      </c>
      <c r="G226" s="355" t="e">
        <f>LEN(#REF!)-LEN(SUBSTITUTE(#REF!,",",""))+1</f>
        <v>#REF!</v>
      </c>
    </row>
    <row r="227" spans="1:7">
      <c r="A227" s="5" t="s">
        <v>285</v>
      </c>
      <c r="B227" s="6"/>
      <c r="C227" s="217"/>
      <c r="D227" s="74"/>
      <c r="E227" s="356" t="str">
        <f t="shared" si="3"/>
        <v/>
      </c>
      <c r="F227" s="354" t="b">
        <f>IF(nume_candidat="",FALSE,ISNUMBER(SEARCH(nume_candidat,#REF!)))</f>
        <v>0</v>
      </c>
      <c r="G227" s="355" t="e">
        <f>LEN(#REF!)-LEN(SUBSTITUTE(#REF!,",",""))+1</f>
        <v>#REF!</v>
      </c>
    </row>
    <row r="228" spans="1:7">
      <c r="A228" s="5" t="s">
        <v>286</v>
      </c>
      <c r="B228" s="6"/>
      <c r="C228" s="217"/>
      <c r="D228" s="74"/>
      <c r="E228" s="356" t="str">
        <f t="shared" si="3"/>
        <v/>
      </c>
      <c r="F228" s="354" t="b">
        <f>IF(nume_candidat="",FALSE,ISNUMBER(SEARCH(nume_candidat,#REF!)))</f>
        <v>0</v>
      </c>
      <c r="G228" s="355" t="e">
        <f>LEN(#REF!)-LEN(SUBSTITUTE(#REF!,",",""))+1</f>
        <v>#REF!</v>
      </c>
    </row>
    <row r="229" spans="1:7">
      <c r="A229" s="5" t="s">
        <v>287</v>
      </c>
      <c r="B229" s="6"/>
      <c r="C229" s="217"/>
      <c r="D229" s="74"/>
      <c r="E229" s="356" t="str">
        <f t="shared" si="3"/>
        <v/>
      </c>
      <c r="F229" s="354" t="b">
        <f>IF(nume_candidat="",FALSE,ISNUMBER(SEARCH(nume_candidat,#REF!)))</f>
        <v>0</v>
      </c>
      <c r="G229" s="355" t="e">
        <f>LEN(#REF!)-LEN(SUBSTITUTE(#REF!,",",""))+1</f>
        <v>#REF!</v>
      </c>
    </row>
    <row r="230" spans="1:7">
      <c r="A230" s="5" t="s">
        <v>288</v>
      </c>
      <c r="B230" s="6"/>
      <c r="C230" s="217"/>
      <c r="D230" s="74"/>
      <c r="E230" s="356" t="str">
        <f t="shared" si="3"/>
        <v/>
      </c>
      <c r="F230" s="354" t="b">
        <f>IF(nume_candidat="",FALSE,ISNUMBER(SEARCH(nume_candidat,#REF!)))</f>
        <v>0</v>
      </c>
      <c r="G230" s="355" t="e">
        <f>LEN(#REF!)-LEN(SUBSTITUTE(#REF!,",",""))+1</f>
        <v>#REF!</v>
      </c>
    </row>
    <row r="231" spans="1:7">
      <c r="A231" s="5" t="s">
        <v>289</v>
      </c>
      <c r="B231" s="6"/>
      <c r="C231" s="217"/>
      <c r="D231" s="74"/>
      <c r="E231" s="356" t="str">
        <f t="shared" si="3"/>
        <v/>
      </c>
      <c r="F231" s="354" t="b">
        <f>IF(nume_candidat="",FALSE,ISNUMBER(SEARCH(nume_candidat,#REF!)))</f>
        <v>0</v>
      </c>
      <c r="G231" s="355" t="e">
        <f>LEN(#REF!)-LEN(SUBSTITUTE(#REF!,",",""))+1</f>
        <v>#REF!</v>
      </c>
    </row>
    <row r="232" spans="1:7">
      <c r="A232" s="5" t="s">
        <v>290</v>
      </c>
      <c r="B232" s="6"/>
      <c r="C232" s="217"/>
      <c r="D232" s="74"/>
      <c r="E232" s="356" t="str">
        <f t="shared" si="3"/>
        <v/>
      </c>
      <c r="F232" s="354" t="b">
        <f>IF(nume_candidat="",FALSE,ISNUMBER(SEARCH(nume_candidat,#REF!)))</f>
        <v>0</v>
      </c>
      <c r="G232" s="355" t="e">
        <f>LEN(#REF!)-LEN(SUBSTITUTE(#REF!,",",""))+1</f>
        <v>#REF!</v>
      </c>
    </row>
    <row r="233" spans="1:7">
      <c r="A233" s="5" t="s">
        <v>291</v>
      </c>
      <c r="B233" s="6"/>
      <c r="C233" s="217"/>
      <c r="D233" s="74"/>
      <c r="E233" s="356" t="str">
        <f t="shared" si="3"/>
        <v/>
      </c>
      <c r="F233" s="354" t="b">
        <f>IF(nume_candidat="",FALSE,ISNUMBER(SEARCH(nume_candidat,#REF!)))</f>
        <v>0</v>
      </c>
      <c r="G233" s="355" t="e">
        <f>LEN(#REF!)-LEN(SUBSTITUTE(#REF!,",",""))+1</f>
        <v>#REF!</v>
      </c>
    </row>
    <row r="234" spans="1:7">
      <c r="A234" s="5" t="s">
        <v>292</v>
      </c>
      <c r="B234" s="6"/>
      <c r="C234" s="217"/>
      <c r="D234" s="74"/>
      <c r="E234" s="356" t="str">
        <f t="shared" si="3"/>
        <v/>
      </c>
      <c r="F234" s="354" t="b">
        <f>IF(nume_candidat="",FALSE,ISNUMBER(SEARCH(nume_candidat,#REF!)))</f>
        <v>0</v>
      </c>
      <c r="G234" s="355" t="e">
        <f>LEN(#REF!)-LEN(SUBSTITUTE(#REF!,",",""))+1</f>
        <v>#REF!</v>
      </c>
    </row>
    <row r="235" spans="1:7">
      <c r="A235" s="5" t="s">
        <v>293</v>
      </c>
      <c r="B235" s="6"/>
      <c r="C235" s="217"/>
      <c r="D235" s="74"/>
      <c r="E235" s="356" t="str">
        <f t="shared" si="3"/>
        <v/>
      </c>
      <c r="F235" s="354" t="b">
        <f>IF(nume_candidat="",FALSE,ISNUMBER(SEARCH(nume_candidat,#REF!)))</f>
        <v>0</v>
      </c>
      <c r="G235" s="355" t="e">
        <f>LEN(#REF!)-LEN(SUBSTITUTE(#REF!,",",""))+1</f>
        <v>#REF!</v>
      </c>
    </row>
    <row r="236" spans="1:7">
      <c r="A236" s="5" t="s">
        <v>294</v>
      </c>
      <c r="B236" s="6"/>
      <c r="C236" s="217"/>
      <c r="D236" s="74"/>
      <c r="E236" s="356" t="str">
        <f t="shared" si="3"/>
        <v/>
      </c>
      <c r="F236" s="354" t="b">
        <f>IF(nume_candidat="",FALSE,ISNUMBER(SEARCH(nume_candidat,#REF!)))</f>
        <v>0</v>
      </c>
      <c r="G236" s="355" t="e">
        <f>LEN(#REF!)-LEN(SUBSTITUTE(#REF!,",",""))+1</f>
        <v>#REF!</v>
      </c>
    </row>
    <row r="237" spans="1:7">
      <c r="A237" s="5" t="s">
        <v>295</v>
      </c>
      <c r="B237" s="6"/>
      <c r="C237" s="217"/>
      <c r="D237" s="74"/>
      <c r="E237" s="356" t="str">
        <f t="shared" si="3"/>
        <v/>
      </c>
      <c r="F237" s="354" t="b">
        <f>IF(nume_candidat="",FALSE,ISNUMBER(SEARCH(nume_candidat,#REF!)))</f>
        <v>0</v>
      </c>
      <c r="G237" s="355" t="e">
        <f>LEN(#REF!)-LEN(SUBSTITUTE(#REF!,",",""))+1</f>
        <v>#REF!</v>
      </c>
    </row>
    <row r="238" spans="1:7">
      <c r="A238" s="5" t="s">
        <v>296</v>
      </c>
      <c r="B238" s="6"/>
      <c r="C238" s="217"/>
      <c r="D238" s="74"/>
      <c r="E238" s="356" t="str">
        <f t="shared" si="3"/>
        <v/>
      </c>
      <c r="F238" s="354" t="b">
        <f>IF(nume_candidat="",FALSE,ISNUMBER(SEARCH(nume_candidat,#REF!)))</f>
        <v>0</v>
      </c>
      <c r="G238" s="355" t="e">
        <f>LEN(#REF!)-LEN(SUBSTITUTE(#REF!,",",""))+1</f>
        <v>#REF!</v>
      </c>
    </row>
    <row r="239" spans="1:7">
      <c r="A239" s="5" t="s">
        <v>297</v>
      </c>
      <c r="B239" s="6"/>
      <c r="C239" s="217"/>
      <c r="D239" s="74"/>
      <c r="E239" s="356" t="str">
        <f t="shared" si="3"/>
        <v/>
      </c>
      <c r="F239" s="354" t="b">
        <f>IF(nume_candidat="",FALSE,ISNUMBER(SEARCH(nume_candidat,#REF!)))</f>
        <v>0</v>
      </c>
      <c r="G239" s="355" t="e">
        <f>LEN(#REF!)-LEN(SUBSTITUTE(#REF!,",",""))+1</f>
        <v>#REF!</v>
      </c>
    </row>
    <row r="240" spans="1:7">
      <c r="A240" s="5" t="s">
        <v>298</v>
      </c>
      <c r="B240" s="6"/>
      <c r="C240" s="217"/>
      <c r="D240" s="74"/>
      <c r="E240" s="356" t="str">
        <f t="shared" si="3"/>
        <v/>
      </c>
      <c r="F240" s="354" t="b">
        <f>IF(nume_candidat="",FALSE,ISNUMBER(SEARCH(nume_candidat,#REF!)))</f>
        <v>0</v>
      </c>
      <c r="G240" s="355" t="e">
        <f>LEN(#REF!)-LEN(SUBSTITUTE(#REF!,",",""))+1</f>
        <v>#REF!</v>
      </c>
    </row>
    <row r="241" spans="1:7">
      <c r="A241" s="5" t="s">
        <v>299</v>
      </c>
      <c r="B241" s="6"/>
      <c r="C241" s="217"/>
      <c r="D241" s="74"/>
      <c r="E241" s="356" t="str">
        <f t="shared" si="3"/>
        <v/>
      </c>
      <c r="F241" s="354" t="b">
        <f>IF(nume_candidat="",FALSE,ISNUMBER(SEARCH(nume_candidat,#REF!)))</f>
        <v>0</v>
      </c>
      <c r="G241" s="355" t="e">
        <f>LEN(#REF!)-LEN(SUBSTITUTE(#REF!,",",""))+1</f>
        <v>#REF!</v>
      </c>
    </row>
    <row r="242" spans="1:7">
      <c r="A242" s="5" t="s">
        <v>300</v>
      </c>
      <c r="B242" s="6"/>
      <c r="C242" s="217"/>
      <c r="D242" s="74"/>
      <c r="E242" s="356" t="str">
        <f t="shared" si="3"/>
        <v/>
      </c>
      <c r="F242" s="354" t="b">
        <f>IF(nume_candidat="",FALSE,ISNUMBER(SEARCH(nume_candidat,#REF!)))</f>
        <v>0</v>
      </c>
      <c r="G242" s="355" t="e">
        <f>LEN(#REF!)-LEN(SUBSTITUTE(#REF!,",",""))+1</f>
        <v>#REF!</v>
      </c>
    </row>
    <row r="243" spans="1:7">
      <c r="A243" s="5" t="s">
        <v>301</v>
      </c>
      <c r="B243" s="6"/>
      <c r="C243" s="217"/>
      <c r="D243" s="74"/>
      <c r="E243" s="356" t="str">
        <f t="shared" si="3"/>
        <v/>
      </c>
      <c r="F243" s="354" t="b">
        <f>IF(nume_candidat="",FALSE,ISNUMBER(SEARCH(nume_candidat,#REF!)))</f>
        <v>0</v>
      </c>
      <c r="G243" s="355" t="e">
        <f>LEN(#REF!)-LEN(SUBSTITUTE(#REF!,",",""))+1</f>
        <v>#REF!</v>
      </c>
    </row>
    <row r="244" spans="1:7">
      <c r="A244" s="5" t="s">
        <v>302</v>
      </c>
      <c r="B244" s="6"/>
      <c r="C244" s="217"/>
      <c r="D244" s="74"/>
      <c r="E244" s="356" t="str">
        <f t="shared" si="3"/>
        <v/>
      </c>
      <c r="F244" s="354" t="b">
        <f>IF(nume_candidat="",FALSE,ISNUMBER(SEARCH(nume_candidat,#REF!)))</f>
        <v>0</v>
      </c>
      <c r="G244" s="355" t="e">
        <f>LEN(#REF!)-LEN(SUBSTITUTE(#REF!,",",""))+1</f>
        <v>#REF!</v>
      </c>
    </row>
    <row r="245" spans="1:7">
      <c r="A245" s="5" t="s">
        <v>303</v>
      </c>
      <c r="B245" s="6"/>
      <c r="C245" s="217"/>
      <c r="D245" s="74"/>
      <c r="E245" s="356" t="str">
        <f t="shared" si="3"/>
        <v/>
      </c>
      <c r="F245" s="354" t="b">
        <f>IF(nume_candidat="",FALSE,ISNUMBER(SEARCH(nume_candidat,#REF!)))</f>
        <v>0</v>
      </c>
      <c r="G245" s="355" t="e">
        <f>LEN(#REF!)-LEN(SUBSTITUTE(#REF!,",",""))+1</f>
        <v>#REF!</v>
      </c>
    </row>
    <row r="246" spans="1:7">
      <c r="A246" s="5" t="s">
        <v>304</v>
      </c>
      <c r="B246" s="6"/>
      <c r="C246" s="217"/>
      <c r="D246" s="74"/>
      <c r="E246" s="356" t="str">
        <f t="shared" si="3"/>
        <v/>
      </c>
      <c r="F246" s="354" t="b">
        <f>IF(nume_candidat="",FALSE,ISNUMBER(SEARCH(nume_candidat,#REF!)))</f>
        <v>0</v>
      </c>
      <c r="G246" s="355" t="e">
        <f>LEN(#REF!)-LEN(SUBSTITUTE(#REF!,",",""))+1</f>
        <v>#REF!</v>
      </c>
    </row>
    <row r="247" spans="1:7">
      <c r="A247" s="5" t="s">
        <v>305</v>
      </c>
      <c r="B247" s="6"/>
      <c r="C247" s="217"/>
      <c r="D247" s="74"/>
      <c r="E247" s="356" t="str">
        <f t="shared" si="3"/>
        <v/>
      </c>
      <c r="F247" s="354" t="b">
        <f>IF(nume_candidat="",FALSE,ISNUMBER(SEARCH(nume_candidat,#REF!)))</f>
        <v>0</v>
      </c>
      <c r="G247" s="355" t="e">
        <f>LEN(#REF!)-LEN(SUBSTITUTE(#REF!,",",""))+1</f>
        <v>#REF!</v>
      </c>
    </row>
    <row r="248" spans="1:7">
      <c r="A248" s="5" t="s">
        <v>306</v>
      </c>
      <c r="B248" s="6"/>
      <c r="C248" s="217"/>
      <c r="D248" s="74"/>
      <c r="E248" s="356" t="str">
        <f t="shared" si="3"/>
        <v/>
      </c>
      <c r="F248" s="354" t="b">
        <f>IF(nume_candidat="",FALSE,ISNUMBER(SEARCH(nume_candidat,#REF!)))</f>
        <v>0</v>
      </c>
      <c r="G248" s="355" t="e">
        <f>LEN(#REF!)-LEN(SUBSTITUTE(#REF!,",",""))+1</f>
        <v>#REF!</v>
      </c>
    </row>
    <row r="249" spans="1:7">
      <c r="A249" s="5" t="s">
        <v>307</v>
      </c>
      <c r="B249" s="6"/>
      <c r="C249" s="217"/>
      <c r="D249" s="74"/>
      <c r="E249" s="356" t="str">
        <f t="shared" si="3"/>
        <v/>
      </c>
      <c r="F249" s="354" t="b">
        <f>IF(nume_candidat="",FALSE,ISNUMBER(SEARCH(nume_candidat,#REF!)))</f>
        <v>0</v>
      </c>
      <c r="G249" s="355" t="e">
        <f>LEN(#REF!)-LEN(SUBSTITUTE(#REF!,",",""))+1</f>
        <v>#REF!</v>
      </c>
    </row>
    <row r="250" spans="1:7">
      <c r="A250" s="5" t="s">
        <v>308</v>
      </c>
      <c r="B250" s="6"/>
      <c r="C250" s="217"/>
      <c r="D250" s="74"/>
      <c r="E250" s="356" t="str">
        <f t="shared" si="3"/>
        <v/>
      </c>
      <c r="F250" s="354" t="b">
        <f>IF(nume_candidat="",FALSE,ISNUMBER(SEARCH(nume_candidat,#REF!)))</f>
        <v>0</v>
      </c>
      <c r="G250" s="355" t="e">
        <f>LEN(#REF!)-LEN(SUBSTITUTE(#REF!,",",""))+1</f>
        <v>#REF!</v>
      </c>
    </row>
    <row r="251" spans="1:7">
      <c r="A251" s="5" t="s">
        <v>309</v>
      </c>
      <c r="B251" s="6"/>
      <c r="C251" s="217"/>
      <c r="D251" s="74"/>
      <c r="E251" s="356" t="str">
        <f t="shared" si="3"/>
        <v/>
      </c>
      <c r="F251" s="354" t="b">
        <f>IF(nume_candidat="",FALSE,ISNUMBER(SEARCH(nume_candidat,#REF!)))</f>
        <v>0</v>
      </c>
      <c r="G251" s="355" t="e">
        <f>LEN(#REF!)-LEN(SUBSTITUTE(#REF!,",",""))+1</f>
        <v>#REF!</v>
      </c>
    </row>
    <row r="252" spans="1:7">
      <c r="A252" s="5" t="s">
        <v>310</v>
      </c>
      <c r="B252" s="6"/>
      <c r="C252" s="217"/>
      <c r="D252" s="74"/>
      <c r="E252" s="356" t="str">
        <f t="shared" si="3"/>
        <v/>
      </c>
      <c r="F252" s="354" t="b">
        <f>IF(nume_candidat="",FALSE,ISNUMBER(SEARCH(nume_candidat,#REF!)))</f>
        <v>0</v>
      </c>
      <c r="G252" s="355" t="e">
        <f>LEN(#REF!)-LEN(SUBSTITUTE(#REF!,",",""))+1</f>
        <v>#REF!</v>
      </c>
    </row>
    <row r="253" spans="1:7">
      <c r="A253" s="5" t="s">
        <v>311</v>
      </c>
      <c r="B253" s="6"/>
      <c r="C253" s="217"/>
      <c r="D253" s="74"/>
      <c r="E253" s="356" t="str">
        <f t="shared" si="3"/>
        <v/>
      </c>
      <c r="F253" s="354" t="b">
        <f>IF(nume_candidat="",FALSE,ISNUMBER(SEARCH(nume_candidat,#REF!)))</f>
        <v>0</v>
      </c>
      <c r="G253" s="355" t="e">
        <f>LEN(#REF!)-LEN(SUBSTITUTE(#REF!,",",""))+1</f>
        <v>#REF!</v>
      </c>
    </row>
    <row r="254" spans="1:7">
      <c r="A254" s="5" t="s">
        <v>312</v>
      </c>
      <c r="B254" s="6"/>
      <c r="C254" s="217"/>
      <c r="D254" s="74"/>
      <c r="E254" s="356" t="str">
        <f t="shared" si="3"/>
        <v/>
      </c>
      <c r="F254" s="354" t="b">
        <f>IF(nume_candidat="",FALSE,ISNUMBER(SEARCH(nume_candidat,#REF!)))</f>
        <v>0</v>
      </c>
      <c r="G254" s="355" t="e">
        <f>LEN(#REF!)-LEN(SUBSTITUTE(#REF!,",",""))+1</f>
        <v>#REF!</v>
      </c>
    </row>
    <row r="255" spans="1:7">
      <c r="A255" s="5" t="s">
        <v>313</v>
      </c>
      <c r="B255" s="6"/>
      <c r="C255" s="217"/>
      <c r="D255" s="74"/>
      <c r="E255" s="356" t="str">
        <f t="shared" si="3"/>
        <v/>
      </c>
      <c r="F255" s="354" t="b">
        <f>IF(nume_candidat="",FALSE,ISNUMBER(SEARCH(nume_candidat,#REF!)))</f>
        <v>0</v>
      </c>
      <c r="G255" s="355" t="e">
        <f>LEN(#REF!)-LEN(SUBSTITUTE(#REF!,",",""))+1</f>
        <v>#REF!</v>
      </c>
    </row>
    <row r="256" spans="1:7">
      <c r="A256" s="5" t="s">
        <v>314</v>
      </c>
      <c r="B256" s="6"/>
      <c r="C256" s="217"/>
      <c r="D256" s="74"/>
      <c r="E256" s="356" t="str">
        <f t="shared" si="3"/>
        <v/>
      </c>
      <c r="F256" s="354" t="b">
        <f>IF(nume_candidat="",FALSE,ISNUMBER(SEARCH(nume_candidat,#REF!)))</f>
        <v>0</v>
      </c>
      <c r="G256" s="355" t="e">
        <f>LEN(#REF!)-LEN(SUBSTITUTE(#REF!,",",""))+1</f>
        <v>#REF!</v>
      </c>
    </row>
    <row r="257" spans="1:7">
      <c r="A257" s="5" t="s">
        <v>315</v>
      </c>
      <c r="B257" s="6"/>
      <c r="C257" s="217"/>
      <c r="D257" s="74"/>
      <c r="E257" s="356" t="str">
        <f t="shared" si="3"/>
        <v/>
      </c>
      <c r="F257" s="354" t="b">
        <f>IF(nume_candidat="",FALSE,ISNUMBER(SEARCH(nume_candidat,#REF!)))</f>
        <v>0</v>
      </c>
      <c r="G257" s="355" t="e">
        <f>LEN(#REF!)-LEN(SUBSTITUTE(#REF!,",",""))+1</f>
        <v>#REF!</v>
      </c>
    </row>
    <row r="258" spans="1:7">
      <c r="A258" s="5" t="s">
        <v>316</v>
      </c>
      <c r="B258" s="6"/>
      <c r="C258" s="217"/>
      <c r="D258" s="74"/>
      <c r="E258" s="356" t="str">
        <f t="shared" si="3"/>
        <v/>
      </c>
      <c r="F258" s="354" t="b">
        <f>IF(nume_candidat="",FALSE,ISNUMBER(SEARCH(nume_candidat,#REF!)))</f>
        <v>0</v>
      </c>
      <c r="G258" s="355" t="e">
        <f>LEN(#REF!)-LEN(SUBSTITUTE(#REF!,",",""))+1</f>
        <v>#REF!</v>
      </c>
    </row>
    <row r="259" spans="1:7">
      <c r="A259" s="5" t="s">
        <v>317</v>
      </c>
      <c r="B259" s="6"/>
      <c r="C259" s="217"/>
      <c r="D259" s="74"/>
      <c r="E259" s="356" t="str">
        <f t="shared" si="3"/>
        <v/>
      </c>
      <c r="F259" s="354" t="b">
        <f>IF(nume_candidat="",FALSE,ISNUMBER(SEARCH(nume_candidat,#REF!)))</f>
        <v>0</v>
      </c>
      <c r="G259" s="355" t="e">
        <f>LEN(#REF!)-LEN(SUBSTITUTE(#REF!,",",""))+1</f>
        <v>#REF!</v>
      </c>
    </row>
  </sheetData>
  <sheetProtection algorithmName="SHA-512" hashValue="0sCQeCtRZKjzX0gNRAjwHNuutwNJt5cBhaDdmhE1sgkhTpjMUB3Oagz7BKIZAZQdX5zjaATIGoBLHrxlPgMqmw==" saltValue="WvspJF5xltcI5TIHI044ow=="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9"/>
    </sheetView>
  </sheetViews>
  <sheetFormatPr defaultColWidth="9.109375" defaultRowHeight="15.6"/>
  <cols>
    <col min="1" max="1" width="5.6640625" style="64" customWidth="1"/>
    <col min="2" max="2" width="42.88671875" style="64" customWidth="1"/>
    <col min="3" max="3" width="10.109375" style="64" customWidth="1"/>
    <col min="4" max="4" width="31.88671875" style="64"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D1" s="61"/>
      <c r="E1" s="61"/>
      <c r="F1" s="62"/>
    </row>
    <row r="2" spans="1:7" s="60" customFormat="1">
      <c r="A2" s="597" t="s">
        <v>450</v>
      </c>
      <c r="B2" s="597"/>
      <c r="D2" s="61"/>
      <c r="E2" s="61"/>
      <c r="F2" s="62"/>
    </row>
    <row r="3" spans="1:7">
      <c r="A3" s="598" t="s">
        <v>906</v>
      </c>
      <c r="B3" s="598"/>
      <c r="C3" s="598"/>
      <c r="D3" s="598"/>
      <c r="E3" s="598"/>
      <c r="F3" s="64"/>
    </row>
    <row r="4" spans="1:7" ht="105.75" customHeight="1">
      <c r="A4" s="546" t="s">
        <v>943</v>
      </c>
      <c r="B4" s="546"/>
      <c r="C4" s="546"/>
      <c r="D4" s="546"/>
      <c r="E4" s="546"/>
      <c r="F4" s="291"/>
    </row>
    <row r="5" spans="1:7" s="60" customFormat="1" ht="13.5" customHeight="1">
      <c r="A5" s="64"/>
      <c r="B5" s="64"/>
      <c r="C5" s="82"/>
      <c r="D5" s="64"/>
      <c r="E5" s="347" t="str">
        <f>CONCATENATE(functie," ",nume_candidat)</f>
        <v>Profesor Socalici Ana Virginia</v>
      </c>
      <c r="F5" s="71"/>
    </row>
    <row r="6" spans="1:7" ht="15" customHeight="1">
      <c r="A6" s="537" t="s">
        <v>338</v>
      </c>
      <c r="B6" s="537" t="s">
        <v>1034</v>
      </c>
      <c r="C6" s="537" t="s">
        <v>2</v>
      </c>
      <c r="D6" s="537" t="s">
        <v>460</v>
      </c>
      <c r="E6" s="538" t="s">
        <v>544</v>
      </c>
      <c r="F6" s="544" t="s">
        <v>541</v>
      </c>
    </row>
    <row r="7" spans="1:7" ht="54" customHeight="1">
      <c r="A7" s="537"/>
      <c r="B7" s="537"/>
      <c r="C7" s="537"/>
      <c r="D7" s="537"/>
      <c r="E7" s="539"/>
      <c r="F7" s="544"/>
      <c r="G7" s="64" t="s">
        <v>461</v>
      </c>
    </row>
    <row r="8" spans="1:7">
      <c r="A8" s="88"/>
      <c r="B8" s="65"/>
      <c r="C8" s="162"/>
      <c r="D8" s="74"/>
      <c r="E8" s="148">
        <f>SUMIF(E9:E1009,"&gt;0")</f>
        <v>0</v>
      </c>
      <c r="F8" s="298"/>
    </row>
    <row r="9" spans="1:7">
      <c r="A9" s="5" t="s">
        <v>40</v>
      </c>
      <c r="B9" s="6"/>
      <c r="C9" s="6"/>
      <c r="D9" s="74"/>
      <c r="E9" s="356" t="str">
        <f t="shared" ref="E9:E72" si="0">IF(OR(,$B9="",$C9="",$C9&lt;an_initial,$C9&gt;an_final),"",
(100*(D9="premiu")+50*(D9="nominalizare"))
)</f>
        <v/>
      </c>
      <c r="F9" s="354" t="b">
        <f>IF(nume_candidat="",FALSE,ISNUMBER(SEARCH(nume_candidat,#REF!)))</f>
        <v>0</v>
      </c>
      <c r="G9" s="355" t="e">
        <f>LEN(#REF!)-LEN(SUBSTITUTE(#REF!,",",""))+1</f>
        <v>#REF!</v>
      </c>
    </row>
    <row r="10" spans="1:7" s="80" customFormat="1">
      <c r="A10" s="5" t="s">
        <v>24</v>
      </c>
      <c r="B10" s="6"/>
      <c r="C10" s="6"/>
      <c r="D10" s="74"/>
      <c r="E10" s="356" t="str">
        <f t="shared" si="0"/>
        <v/>
      </c>
      <c r="F10" s="354" t="b">
        <f>IF(nume_candidat="",FALSE,ISNUMBER(SEARCH(nume_candidat,#REF!)))</f>
        <v>0</v>
      </c>
      <c r="G10" s="355" t="e">
        <f>LEN(#REF!)-LEN(SUBSTITUTE(#REF!,",",""))+1</f>
        <v>#REF!</v>
      </c>
    </row>
    <row r="11" spans="1:7">
      <c r="A11" s="5" t="s">
        <v>25</v>
      </c>
      <c r="B11" s="6"/>
      <c r="C11" s="6"/>
      <c r="D11" s="74"/>
      <c r="E11" s="356" t="str">
        <f t="shared" si="0"/>
        <v/>
      </c>
      <c r="F11" s="354" t="b">
        <f>IF(nume_candidat="",FALSE,ISNUMBER(SEARCH(nume_candidat,#REF!)))</f>
        <v>0</v>
      </c>
      <c r="G11" s="355" t="e">
        <f>LEN(#REF!)-LEN(SUBSTITUTE(#REF!,",",""))+1</f>
        <v>#REF!</v>
      </c>
    </row>
    <row r="12" spans="1:7">
      <c r="A12" s="5" t="s">
        <v>26</v>
      </c>
      <c r="B12" s="7"/>
      <c r="C12" s="7"/>
      <c r="D12" s="74"/>
      <c r="E12" s="356" t="str">
        <f t="shared" si="0"/>
        <v/>
      </c>
      <c r="F12" s="354" t="b">
        <f>IF(nume_candidat="",FALSE,ISNUMBER(SEARCH(nume_candidat,#REF!)))</f>
        <v>0</v>
      </c>
      <c r="G12" s="355" t="e">
        <f>LEN(#REF!)-LEN(SUBSTITUTE(#REF!,",",""))+1</f>
        <v>#REF!</v>
      </c>
    </row>
    <row r="13" spans="1:7">
      <c r="A13" s="5" t="s">
        <v>64</v>
      </c>
      <c r="B13" s="7"/>
      <c r="C13" s="218"/>
      <c r="D13" s="74"/>
      <c r="E13" s="356" t="str">
        <f t="shared" si="0"/>
        <v/>
      </c>
      <c r="F13" s="354" t="b">
        <f>IF(nume_candidat="",FALSE,ISNUMBER(SEARCH(nume_candidat,#REF!)))</f>
        <v>0</v>
      </c>
      <c r="G13" s="355" t="e">
        <f>LEN(#REF!)-LEN(SUBSTITUTE(#REF!,",",""))+1</f>
        <v>#REF!</v>
      </c>
    </row>
    <row r="14" spans="1:7">
      <c r="A14" s="5" t="s">
        <v>65</v>
      </c>
      <c r="B14" s="7"/>
      <c r="C14" s="218"/>
      <c r="D14" s="74"/>
      <c r="E14" s="356" t="str">
        <f t="shared" si="0"/>
        <v/>
      </c>
      <c r="F14" s="354" t="b">
        <f>IF(nume_candidat="",FALSE,ISNUMBER(SEARCH(nume_candidat,#REF!)))</f>
        <v>0</v>
      </c>
      <c r="G14" s="355" t="e">
        <f>LEN(#REF!)-LEN(SUBSTITUTE(#REF!,",",""))+1</f>
        <v>#REF!</v>
      </c>
    </row>
    <row r="15" spans="1:7">
      <c r="A15" s="5" t="s">
        <v>66</v>
      </c>
      <c r="B15" s="6"/>
      <c r="C15" s="217"/>
      <c r="D15" s="74"/>
      <c r="E15" s="356" t="str">
        <f t="shared" si="0"/>
        <v/>
      </c>
      <c r="F15" s="354" t="b">
        <f>IF(nume_candidat="",FALSE,ISNUMBER(SEARCH(nume_candidat,#REF!)))</f>
        <v>0</v>
      </c>
      <c r="G15" s="355" t="e">
        <f>LEN(#REF!)-LEN(SUBSTITUTE(#REF!,",",""))+1</f>
        <v>#REF!</v>
      </c>
    </row>
    <row r="16" spans="1:7">
      <c r="A16" s="5" t="s">
        <v>67</v>
      </c>
      <c r="B16" s="7"/>
      <c r="C16" s="218"/>
      <c r="D16" s="74"/>
      <c r="E16" s="356" t="str">
        <f t="shared" si="0"/>
        <v/>
      </c>
      <c r="F16" s="354" t="b">
        <f>IF(nume_candidat="",FALSE,ISNUMBER(SEARCH(nume_candidat,#REF!)))</f>
        <v>0</v>
      </c>
      <c r="G16" s="355" t="e">
        <f>LEN(#REF!)-LEN(SUBSTITUTE(#REF!,",",""))+1</f>
        <v>#REF!</v>
      </c>
    </row>
    <row r="17" spans="1:7">
      <c r="A17" s="5" t="s">
        <v>68</v>
      </c>
      <c r="B17" s="7"/>
      <c r="C17" s="218"/>
      <c r="D17" s="74"/>
      <c r="E17" s="356" t="str">
        <f t="shared" si="0"/>
        <v/>
      </c>
      <c r="F17" s="354" t="b">
        <f>IF(nume_candidat="",FALSE,ISNUMBER(SEARCH(nume_candidat,#REF!)))</f>
        <v>0</v>
      </c>
      <c r="G17" s="355" t="e">
        <f>LEN(#REF!)-LEN(SUBSTITUTE(#REF!,",",""))+1</f>
        <v>#REF!</v>
      </c>
    </row>
    <row r="18" spans="1:7">
      <c r="A18" s="5" t="s">
        <v>69</v>
      </c>
      <c r="B18" s="6"/>
      <c r="C18" s="218"/>
      <c r="D18" s="74"/>
      <c r="E18" s="356" t="str">
        <f t="shared" si="0"/>
        <v/>
      </c>
      <c r="F18" s="354" t="b">
        <f>IF(nume_candidat="",FALSE,ISNUMBER(SEARCH(nume_candidat,#REF!)))</f>
        <v>0</v>
      </c>
      <c r="G18" s="355" t="e">
        <f>LEN(#REF!)-LEN(SUBSTITUTE(#REF!,",",""))+1</f>
        <v>#REF!</v>
      </c>
    </row>
    <row r="19" spans="1:7">
      <c r="A19" s="5" t="s">
        <v>70</v>
      </c>
      <c r="B19" s="6"/>
      <c r="C19" s="218"/>
      <c r="D19" s="74"/>
      <c r="E19" s="356" t="str">
        <f t="shared" si="0"/>
        <v/>
      </c>
      <c r="F19" s="354" t="b">
        <f>IF(nume_candidat="",FALSE,ISNUMBER(SEARCH(nume_candidat,#REF!)))</f>
        <v>0</v>
      </c>
      <c r="G19" s="355" t="e">
        <f>LEN(#REF!)-LEN(SUBSTITUTE(#REF!,",",""))+1</f>
        <v>#REF!</v>
      </c>
    </row>
    <row r="20" spans="1:7">
      <c r="A20" s="5" t="s">
        <v>71</v>
      </c>
      <c r="B20" s="6"/>
      <c r="C20" s="217"/>
      <c r="D20" s="74"/>
      <c r="E20" s="356" t="str">
        <f t="shared" si="0"/>
        <v/>
      </c>
      <c r="F20" s="354" t="b">
        <f>IF(nume_candidat="",FALSE,ISNUMBER(SEARCH(nume_candidat,#REF!)))</f>
        <v>0</v>
      </c>
      <c r="G20" s="355" t="e">
        <f>LEN(#REF!)-LEN(SUBSTITUTE(#REF!,",",""))+1</f>
        <v>#REF!</v>
      </c>
    </row>
    <row r="21" spans="1:7">
      <c r="A21" s="5" t="s">
        <v>72</v>
      </c>
      <c r="B21" s="6"/>
      <c r="C21" s="217"/>
      <c r="D21" s="74"/>
      <c r="E21" s="356" t="str">
        <f t="shared" si="0"/>
        <v/>
      </c>
      <c r="F21" s="354" t="b">
        <f>IF(nume_candidat="",FALSE,ISNUMBER(SEARCH(nume_candidat,#REF!)))</f>
        <v>0</v>
      </c>
      <c r="G21" s="355" t="e">
        <f>LEN(#REF!)-LEN(SUBSTITUTE(#REF!,",",""))+1</f>
        <v>#REF!</v>
      </c>
    </row>
    <row r="22" spans="1:7">
      <c r="A22" s="5" t="s">
        <v>73</v>
      </c>
      <c r="B22" s="6"/>
      <c r="C22" s="217"/>
      <c r="D22" s="74"/>
      <c r="E22" s="356" t="str">
        <f t="shared" si="0"/>
        <v/>
      </c>
      <c r="F22" s="354" t="b">
        <f>IF(nume_candidat="",FALSE,ISNUMBER(SEARCH(nume_candidat,#REF!)))</f>
        <v>0</v>
      </c>
      <c r="G22" s="355" t="e">
        <f>LEN(#REF!)-LEN(SUBSTITUTE(#REF!,",",""))+1</f>
        <v>#REF!</v>
      </c>
    </row>
    <row r="23" spans="1:7">
      <c r="A23" s="5" t="s">
        <v>74</v>
      </c>
      <c r="B23" s="6"/>
      <c r="C23" s="217"/>
      <c r="D23" s="74"/>
      <c r="E23" s="356" t="str">
        <f t="shared" si="0"/>
        <v/>
      </c>
      <c r="F23" s="354" t="b">
        <f>IF(nume_candidat="",FALSE,ISNUMBER(SEARCH(nume_candidat,#REF!)))</f>
        <v>0</v>
      </c>
      <c r="G23" s="355" t="e">
        <f>LEN(#REF!)-LEN(SUBSTITUTE(#REF!,",",""))+1</f>
        <v>#REF!</v>
      </c>
    </row>
    <row r="24" spans="1:7">
      <c r="A24" s="5" t="s">
        <v>75</v>
      </c>
      <c r="B24" s="6"/>
      <c r="C24" s="217"/>
      <c r="D24" s="74"/>
      <c r="E24" s="356" t="str">
        <f t="shared" si="0"/>
        <v/>
      </c>
      <c r="F24" s="354" t="b">
        <f>IF(nume_candidat="",FALSE,ISNUMBER(SEARCH(nume_candidat,#REF!)))</f>
        <v>0</v>
      </c>
      <c r="G24" s="355" t="e">
        <f>LEN(#REF!)-LEN(SUBSTITUTE(#REF!,",",""))+1</f>
        <v>#REF!</v>
      </c>
    </row>
    <row r="25" spans="1:7">
      <c r="A25" s="5" t="s">
        <v>76</v>
      </c>
      <c r="B25" s="6"/>
      <c r="C25" s="217"/>
      <c r="D25" s="74"/>
      <c r="E25" s="356" t="str">
        <f t="shared" si="0"/>
        <v/>
      </c>
      <c r="F25" s="354" t="b">
        <f>IF(nume_candidat="",FALSE,ISNUMBER(SEARCH(nume_candidat,#REF!)))</f>
        <v>0</v>
      </c>
      <c r="G25" s="355" t="e">
        <f>LEN(#REF!)-LEN(SUBSTITUTE(#REF!,",",""))+1</f>
        <v>#REF!</v>
      </c>
    </row>
    <row r="26" spans="1:7">
      <c r="A26" s="5" t="s">
        <v>77</v>
      </c>
      <c r="B26" s="6"/>
      <c r="C26" s="217"/>
      <c r="D26" s="74"/>
      <c r="E26" s="356" t="str">
        <f t="shared" si="0"/>
        <v/>
      </c>
      <c r="F26" s="354" t="b">
        <f>IF(nume_candidat="",FALSE,ISNUMBER(SEARCH(nume_candidat,#REF!)))</f>
        <v>0</v>
      </c>
      <c r="G26" s="355" t="e">
        <f>LEN(#REF!)-LEN(SUBSTITUTE(#REF!,",",""))+1</f>
        <v>#REF!</v>
      </c>
    </row>
    <row r="27" spans="1:7">
      <c r="A27" s="5" t="s">
        <v>78</v>
      </c>
      <c r="B27" s="6"/>
      <c r="C27" s="217"/>
      <c r="D27" s="74"/>
      <c r="E27" s="356" t="str">
        <f t="shared" si="0"/>
        <v/>
      </c>
      <c r="F27" s="354" t="b">
        <f>IF(nume_candidat="",FALSE,ISNUMBER(SEARCH(nume_candidat,#REF!)))</f>
        <v>0</v>
      </c>
      <c r="G27" s="355" t="e">
        <f>LEN(#REF!)-LEN(SUBSTITUTE(#REF!,",",""))+1</f>
        <v>#REF!</v>
      </c>
    </row>
    <row r="28" spans="1:7">
      <c r="A28" s="5" t="s">
        <v>79</v>
      </c>
      <c r="B28" s="6"/>
      <c r="C28" s="217"/>
      <c r="D28" s="74"/>
      <c r="E28" s="356" t="str">
        <f t="shared" si="0"/>
        <v/>
      </c>
      <c r="F28" s="354" t="b">
        <f>IF(nume_candidat="",FALSE,ISNUMBER(SEARCH(nume_candidat,#REF!)))</f>
        <v>0</v>
      </c>
      <c r="G28" s="355" t="e">
        <f>LEN(#REF!)-LEN(SUBSTITUTE(#REF!,",",""))+1</f>
        <v>#REF!</v>
      </c>
    </row>
    <row r="29" spans="1:7">
      <c r="A29" s="5" t="s">
        <v>80</v>
      </c>
      <c r="B29" s="6"/>
      <c r="C29" s="217"/>
      <c r="D29" s="74"/>
      <c r="E29" s="356" t="str">
        <f t="shared" si="0"/>
        <v/>
      </c>
      <c r="F29" s="354" t="b">
        <f>IF(nume_candidat="",FALSE,ISNUMBER(SEARCH(nume_candidat,#REF!)))</f>
        <v>0</v>
      </c>
      <c r="G29" s="355" t="e">
        <f>LEN(#REF!)-LEN(SUBSTITUTE(#REF!,",",""))+1</f>
        <v>#REF!</v>
      </c>
    </row>
    <row r="30" spans="1:7">
      <c r="A30" s="5" t="s">
        <v>81</v>
      </c>
      <c r="B30" s="6"/>
      <c r="C30" s="217"/>
      <c r="D30" s="74"/>
      <c r="E30" s="356" t="str">
        <f t="shared" si="0"/>
        <v/>
      </c>
      <c r="F30" s="354" t="b">
        <f>IF(nume_candidat="",FALSE,ISNUMBER(SEARCH(nume_candidat,#REF!)))</f>
        <v>0</v>
      </c>
      <c r="G30" s="355" t="e">
        <f>LEN(#REF!)-LEN(SUBSTITUTE(#REF!,",",""))+1</f>
        <v>#REF!</v>
      </c>
    </row>
    <row r="31" spans="1:7">
      <c r="A31" s="5" t="s">
        <v>82</v>
      </c>
      <c r="B31" s="6"/>
      <c r="C31" s="217"/>
      <c r="D31" s="74"/>
      <c r="E31" s="356" t="str">
        <f t="shared" si="0"/>
        <v/>
      </c>
      <c r="F31" s="354" t="b">
        <f>IF(nume_candidat="",FALSE,ISNUMBER(SEARCH(nume_candidat,#REF!)))</f>
        <v>0</v>
      </c>
      <c r="G31" s="355" t="e">
        <f>LEN(#REF!)-LEN(SUBSTITUTE(#REF!,",",""))+1</f>
        <v>#REF!</v>
      </c>
    </row>
    <row r="32" spans="1:7">
      <c r="A32" s="5" t="s">
        <v>83</v>
      </c>
      <c r="B32" s="6"/>
      <c r="C32" s="217"/>
      <c r="D32" s="74"/>
      <c r="E32" s="356" t="str">
        <f t="shared" si="0"/>
        <v/>
      </c>
      <c r="F32" s="354" t="b">
        <f>IF(nume_candidat="",FALSE,ISNUMBER(SEARCH(nume_candidat,#REF!)))</f>
        <v>0</v>
      </c>
      <c r="G32" s="355" t="e">
        <f>LEN(#REF!)-LEN(SUBSTITUTE(#REF!,",",""))+1</f>
        <v>#REF!</v>
      </c>
    </row>
    <row r="33" spans="1:7">
      <c r="A33" s="5" t="s">
        <v>84</v>
      </c>
      <c r="B33" s="6"/>
      <c r="C33" s="217"/>
      <c r="D33" s="74"/>
      <c r="E33" s="356" t="str">
        <f t="shared" si="0"/>
        <v/>
      </c>
      <c r="F33" s="354" t="b">
        <f>IF(nume_candidat="",FALSE,ISNUMBER(SEARCH(nume_candidat,#REF!)))</f>
        <v>0</v>
      </c>
      <c r="G33" s="355" t="e">
        <f>LEN(#REF!)-LEN(SUBSTITUTE(#REF!,",",""))+1</f>
        <v>#REF!</v>
      </c>
    </row>
    <row r="34" spans="1:7">
      <c r="A34" s="5" t="s">
        <v>85</v>
      </c>
      <c r="B34" s="6"/>
      <c r="C34" s="217"/>
      <c r="D34" s="74"/>
      <c r="E34" s="356" t="str">
        <f t="shared" si="0"/>
        <v/>
      </c>
      <c r="F34" s="354" t="b">
        <f>IF(nume_candidat="",FALSE,ISNUMBER(SEARCH(nume_candidat,#REF!)))</f>
        <v>0</v>
      </c>
      <c r="G34" s="355" t="e">
        <f>LEN(#REF!)-LEN(SUBSTITUTE(#REF!,",",""))+1</f>
        <v>#REF!</v>
      </c>
    </row>
    <row r="35" spans="1:7">
      <c r="A35" s="5" t="s">
        <v>86</v>
      </c>
      <c r="B35" s="6"/>
      <c r="C35" s="217"/>
      <c r="D35" s="74"/>
      <c r="E35" s="356" t="str">
        <f t="shared" si="0"/>
        <v/>
      </c>
      <c r="F35" s="354" t="b">
        <f>IF(nume_candidat="",FALSE,ISNUMBER(SEARCH(nume_candidat,#REF!)))</f>
        <v>0</v>
      </c>
      <c r="G35" s="355" t="e">
        <f>LEN(#REF!)-LEN(SUBSTITUTE(#REF!,",",""))+1</f>
        <v>#REF!</v>
      </c>
    </row>
    <row r="36" spans="1:7">
      <c r="A36" s="5" t="s">
        <v>87</v>
      </c>
      <c r="B36" s="6"/>
      <c r="C36" s="217"/>
      <c r="D36" s="74"/>
      <c r="E36" s="356" t="str">
        <f t="shared" si="0"/>
        <v/>
      </c>
      <c r="F36" s="354" t="b">
        <f>IF(nume_candidat="",FALSE,ISNUMBER(SEARCH(nume_candidat,#REF!)))</f>
        <v>0</v>
      </c>
      <c r="G36" s="355" t="e">
        <f>LEN(#REF!)-LEN(SUBSTITUTE(#REF!,",",""))+1</f>
        <v>#REF!</v>
      </c>
    </row>
    <row r="37" spans="1:7">
      <c r="A37" s="5" t="s">
        <v>88</v>
      </c>
      <c r="B37" s="6"/>
      <c r="C37" s="217"/>
      <c r="D37" s="74"/>
      <c r="E37" s="356" t="str">
        <f t="shared" si="0"/>
        <v/>
      </c>
      <c r="F37" s="354" t="b">
        <f>IF(nume_candidat="",FALSE,ISNUMBER(SEARCH(nume_candidat,#REF!)))</f>
        <v>0</v>
      </c>
      <c r="G37" s="355" t="e">
        <f>LEN(#REF!)-LEN(SUBSTITUTE(#REF!,",",""))+1</f>
        <v>#REF!</v>
      </c>
    </row>
    <row r="38" spans="1:7">
      <c r="A38" s="5" t="s">
        <v>89</v>
      </c>
      <c r="B38" s="6"/>
      <c r="C38" s="217"/>
      <c r="D38" s="74"/>
      <c r="E38" s="356" t="str">
        <f t="shared" si="0"/>
        <v/>
      </c>
      <c r="F38" s="354" t="b">
        <f>IF(nume_candidat="",FALSE,ISNUMBER(SEARCH(nume_candidat,#REF!)))</f>
        <v>0</v>
      </c>
      <c r="G38" s="355" t="e">
        <f>LEN(#REF!)-LEN(SUBSTITUTE(#REF!,",",""))+1</f>
        <v>#REF!</v>
      </c>
    </row>
    <row r="39" spans="1:7">
      <c r="A39" s="5" t="s">
        <v>97</v>
      </c>
      <c r="B39" s="6"/>
      <c r="C39" s="217"/>
      <c r="D39" s="74"/>
      <c r="E39" s="356" t="str">
        <f t="shared" si="0"/>
        <v/>
      </c>
      <c r="F39" s="354" t="b">
        <f>IF(nume_candidat="",FALSE,ISNUMBER(SEARCH(nume_candidat,#REF!)))</f>
        <v>0</v>
      </c>
      <c r="G39" s="355" t="e">
        <f>LEN(#REF!)-LEN(SUBSTITUTE(#REF!,",",""))+1</f>
        <v>#REF!</v>
      </c>
    </row>
    <row r="40" spans="1:7">
      <c r="A40" s="5" t="s">
        <v>98</v>
      </c>
      <c r="B40" s="6"/>
      <c r="C40" s="217"/>
      <c r="D40" s="74"/>
      <c r="E40" s="356" t="str">
        <f t="shared" si="0"/>
        <v/>
      </c>
      <c r="F40" s="354" t="b">
        <f>IF(nume_candidat="",FALSE,ISNUMBER(SEARCH(nume_candidat,#REF!)))</f>
        <v>0</v>
      </c>
      <c r="G40" s="355" t="e">
        <f>LEN(#REF!)-LEN(SUBSTITUTE(#REF!,",",""))+1</f>
        <v>#REF!</v>
      </c>
    </row>
    <row r="41" spans="1:7">
      <c r="A41" s="5" t="s">
        <v>99</v>
      </c>
      <c r="B41" s="6"/>
      <c r="C41" s="217"/>
      <c r="D41" s="74"/>
      <c r="E41" s="356" t="str">
        <f t="shared" si="0"/>
        <v/>
      </c>
      <c r="F41" s="354" t="b">
        <f>IF(nume_candidat="",FALSE,ISNUMBER(SEARCH(nume_candidat,#REF!)))</f>
        <v>0</v>
      </c>
      <c r="G41" s="355" t="e">
        <f>LEN(#REF!)-LEN(SUBSTITUTE(#REF!,",",""))+1</f>
        <v>#REF!</v>
      </c>
    </row>
    <row r="42" spans="1:7">
      <c r="A42" s="5" t="s">
        <v>100</v>
      </c>
      <c r="B42" s="6"/>
      <c r="C42" s="217"/>
      <c r="D42" s="74"/>
      <c r="E42" s="356" t="str">
        <f t="shared" si="0"/>
        <v/>
      </c>
      <c r="F42" s="354" t="b">
        <f>IF(nume_candidat="",FALSE,ISNUMBER(SEARCH(nume_candidat,#REF!)))</f>
        <v>0</v>
      </c>
      <c r="G42" s="355" t="e">
        <f>LEN(#REF!)-LEN(SUBSTITUTE(#REF!,",",""))+1</f>
        <v>#REF!</v>
      </c>
    </row>
    <row r="43" spans="1:7">
      <c r="A43" s="5" t="s">
        <v>101</v>
      </c>
      <c r="B43" s="6"/>
      <c r="C43" s="217"/>
      <c r="D43" s="74"/>
      <c r="E43" s="356" t="str">
        <f t="shared" si="0"/>
        <v/>
      </c>
      <c r="F43" s="354" t="b">
        <f>IF(nume_candidat="",FALSE,ISNUMBER(SEARCH(nume_candidat,#REF!)))</f>
        <v>0</v>
      </c>
      <c r="G43" s="355" t="e">
        <f>LEN(#REF!)-LEN(SUBSTITUTE(#REF!,",",""))+1</f>
        <v>#REF!</v>
      </c>
    </row>
    <row r="44" spans="1:7">
      <c r="A44" s="5" t="s">
        <v>102</v>
      </c>
      <c r="B44" s="6"/>
      <c r="C44" s="217"/>
      <c r="D44" s="74"/>
      <c r="E44" s="356" t="str">
        <f t="shared" si="0"/>
        <v/>
      </c>
      <c r="F44" s="354" t="b">
        <f>IF(nume_candidat="",FALSE,ISNUMBER(SEARCH(nume_candidat,#REF!)))</f>
        <v>0</v>
      </c>
      <c r="G44" s="355" t="e">
        <f>LEN(#REF!)-LEN(SUBSTITUTE(#REF!,",",""))+1</f>
        <v>#REF!</v>
      </c>
    </row>
    <row r="45" spans="1:7">
      <c r="A45" s="5" t="s">
        <v>104</v>
      </c>
      <c r="B45" s="6"/>
      <c r="C45" s="217"/>
      <c r="D45" s="74"/>
      <c r="E45" s="356" t="str">
        <f t="shared" si="0"/>
        <v/>
      </c>
      <c r="F45" s="354" t="b">
        <f>IF(nume_candidat="",FALSE,ISNUMBER(SEARCH(nume_candidat,#REF!)))</f>
        <v>0</v>
      </c>
      <c r="G45" s="355" t="e">
        <f>LEN(#REF!)-LEN(SUBSTITUTE(#REF!,",",""))+1</f>
        <v>#REF!</v>
      </c>
    </row>
    <row r="46" spans="1:7">
      <c r="A46" s="5" t="s">
        <v>105</v>
      </c>
      <c r="B46" s="6"/>
      <c r="C46" s="217"/>
      <c r="D46" s="74"/>
      <c r="E46" s="356" t="str">
        <f t="shared" si="0"/>
        <v/>
      </c>
      <c r="F46" s="354" t="b">
        <f>IF(nume_candidat="",FALSE,ISNUMBER(SEARCH(nume_candidat,#REF!)))</f>
        <v>0</v>
      </c>
      <c r="G46" s="355" t="e">
        <f>LEN(#REF!)-LEN(SUBSTITUTE(#REF!,",",""))+1</f>
        <v>#REF!</v>
      </c>
    </row>
    <row r="47" spans="1:7">
      <c r="A47" s="5" t="s">
        <v>106</v>
      </c>
      <c r="B47" s="6"/>
      <c r="C47" s="217"/>
      <c r="D47" s="74"/>
      <c r="E47" s="356" t="str">
        <f t="shared" si="0"/>
        <v/>
      </c>
      <c r="F47" s="354" t="b">
        <f>IF(nume_candidat="",FALSE,ISNUMBER(SEARCH(nume_candidat,#REF!)))</f>
        <v>0</v>
      </c>
      <c r="G47" s="355" t="e">
        <f>LEN(#REF!)-LEN(SUBSTITUTE(#REF!,",",""))+1</f>
        <v>#REF!</v>
      </c>
    </row>
    <row r="48" spans="1:7">
      <c r="A48" s="5" t="s">
        <v>107</v>
      </c>
      <c r="B48" s="6"/>
      <c r="C48" s="217"/>
      <c r="D48" s="74"/>
      <c r="E48" s="356" t="str">
        <f t="shared" si="0"/>
        <v/>
      </c>
      <c r="F48" s="354" t="b">
        <f>IF(nume_candidat="",FALSE,ISNUMBER(SEARCH(nume_candidat,#REF!)))</f>
        <v>0</v>
      </c>
      <c r="G48" s="355" t="e">
        <f>LEN(#REF!)-LEN(SUBSTITUTE(#REF!,",",""))+1</f>
        <v>#REF!</v>
      </c>
    </row>
    <row r="49" spans="1:7">
      <c r="A49" s="5" t="s">
        <v>108</v>
      </c>
      <c r="B49" s="6"/>
      <c r="C49" s="217"/>
      <c r="D49" s="74"/>
      <c r="E49" s="356" t="str">
        <f t="shared" si="0"/>
        <v/>
      </c>
      <c r="F49" s="354" t="b">
        <f>IF(nume_candidat="",FALSE,ISNUMBER(SEARCH(nume_candidat,#REF!)))</f>
        <v>0</v>
      </c>
      <c r="G49" s="355" t="e">
        <f>LEN(#REF!)-LEN(SUBSTITUTE(#REF!,",",""))+1</f>
        <v>#REF!</v>
      </c>
    </row>
    <row r="50" spans="1:7">
      <c r="A50" s="5" t="s">
        <v>109</v>
      </c>
      <c r="B50" s="6"/>
      <c r="C50" s="217"/>
      <c r="D50" s="74"/>
      <c r="E50" s="356" t="str">
        <f t="shared" si="0"/>
        <v/>
      </c>
      <c r="F50" s="354" t="b">
        <f>IF(nume_candidat="",FALSE,ISNUMBER(SEARCH(nume_candidat,#REF!)))</f>
        <v>0</v>
      </c>
      <c r="G50" s="355" t="e">
        <f>LEN(#REF!)-LEN(SUBSTITUTE(#REF!,",",""))+1</f>
        <v>#REF!</v>
      </c>
    </row>
    <row r="51" spans="1:7">
      <c r="A51" s="5" t="s">
        <v>110</v>
      </c>
      <c r="B51" s="6"/>
      <c r="C51" s="217"/>
      <c r="D51" s="74"/>
      <c r="E51" s="356" t="str">
        <f t="shared" si="0"/>
        <v/>
      </c>
      <c r="F51" s="354" t="b">
        <f>IF(nume_candidat="",FALSE,ISNUMBER(SEARCH(nume_candidat,#REF!)))</f>
        <v>0</v>
      </c>
      <c r="G51" s="355" t="e">
        <f>LEN(#REF!)-LEN(SUBSTITUTE(#REF!,",",""))+1</f>
        <v>#REF!</v>
      </c>
    </row>
    <row r="52" spans="1:7">
      <c r="A52" s="5" t="s">
        <v>111</v>
      </c>
      <c r="B52" s="6"/>
      <c r="C52" s="217"/>
      <c r="D52" s="74"/>
      <c r="E52" s="356" t="str">
        <f t="shared" si="0"/>
        <v/>
      </c>
      <c r="F52" s="354" t="b">
        <f>IF(nume_candidat="",FALSE,ISNUMBER(SEARCH(nume_candidat,#REF!)))</f>
        <v>0</v>
      </c>
      <c r="G52" s="355" t="e">
        <f>LEN(#REF!)-LEN(SUBSTITUTE(#REF!,",",""))+1</f>
        <v>#REF!</v>
      </c>
    </row>
    <row r="53" spans="1:7">
      <c r="A53" s="5" t="s">
        <v>112</v>
      </c>
      <c r="B53" s="6"/>
      <c r="C53" s="217"/>
      <c r="D53" s="74"/>
      <c r="E53" s="356" t="str">
        <f t="shared" si="0"/>
        <v/>
      </c>
      <c r="F53" s="354" t="b">
        <f>IF(nume_candidat="",FALSE,ISNUMBER(SEARCH(nume_candidat,#REF!)))</f>
        <v>0</v>
      </c>
      <c r="G53" s="355" t="e">
        <f>LEN(#REF!)-LEN(SUBSTITUTE(#REF!,",",""))+1</f>
        <v>#REF!</v>
      </c>
    </row>
    <row r="54" spans="1:7">
      <c r="A54" s="5" t="s">
        <v>113</v>
      </c>
      <c r="B54" s="6"/>
      <c r="C54" s="217"/>
      <c r="D54" s="74"/>
      <c r="E54" s="356" t="str">
        <f t="shared" si="0"/>
        <v/>
      </c>
      <c r="F54" s="354" t="b">
        <f>IF(nume_candidat="",FALSE,ISNUMBER(SEARCH(nume_candidat,#REF!)))</f>
        <v>0</v>
      </c>
      <c r="G54" s="355" t="e">
        <f>LEN(#REF!)-LEN(SUBSTITUTE(#REF!,",",""))+1</f>
        <v>#REF!</v>
      </c>
    </row>
    <row r="55" spans="1:7">
      <c r="A55" s="5" t="s">
        <v>114</v>
      </c>
      <c r="B55" s="6"/>
      <c r="C55" s="217"/>
      <c r="D55" s="74"/>
      <c r="E55" s="356" t="str">
        <f t="shared" si="0"/>
        <v/>
      </c>
      <c r="F55" s="354" t="b">
        <f>IF(nume_candidat="",FALSE,ISNUMBER(SEARCH(nume_candidat,#REF!)))</f>
        <v>0</v>
      </c>
      <c r="G55" s="355" t="e">
        <f>LEN(#REF!)-LEN(SUBSTITUTE(#REF!,",",""))+1</f>
        <v>#REF!</v>
      </c>
    </row>
    <row r="56" spans="1:7">
      <c r="A56" s="5" t="s">
        <v>115</v>
      </c>
      <c r="B56" s="6"/>
      <c r="C56" s="217"/>
      <c r="D56" s="74"/>
      <c r="E56" s="356" t="str">
        <f t="shared" si="0"/>
        <v/>
      </c>
      <c r="F56" s="354" t="b">
        <f>IF(nume_candidat="",FALSE,ISNUMBER(SEARCH(nume_candidat,#REF!)))</f>
        <v>0</v>
      </c>
      <c r="G56" s="355" t="e">
        <f>LEN(#REF!)-LEN(SUBSTITUTE(#REF!,",",""))+1</f>
        <v>#REF!</v>
      </c>
    </row>
    <row r="57" spans="1:7">
      <c r="A57" s="5" t="s">
        <v>116</v>
      </c>
      <c r="B57" s="6"/>
      <c r="C57" s="217"/>
      <c r="D57" s="74"/>
      <c r="E57" s="356" t="str">
        <f t="shared" si="0"/>
        <v/>
      </c>
      <c r="F57" s="354" t="b">
        <f>IF(nume_candidat="",FALSE,ISNUMBER(SEARCH(nume_candidat,#REF!)))</f>
        <v>0</v>
      </c>
      <c r="G57" s="355" t="e">
        <f>LEN(#REF!)-LEN(SUBSTITUTE(#REF!,",",""))+1</f>
        <v>#REF!</v>
      </c>
    </row>
    <row r="58" spans="1:7">
      <c r="A58" s="5" t="s">
        <v>117</v>
      </c>
      <c r="B58" s="6"/>
      <c r="C58" s="217"/>
      <c r="D58" s="74"/>
      <c r="E58" s="356" t="str">
        <f t="shared" si="0"/>
        <v/>
      </c>
      <c r="F58" s="354" t="b">
        <f>IF(nume_candidat="",FALSE,ISNUMBER(SEARCH(nume_candidat,#REF!)))</f>
        <v>0</v>
      </c>
      <c r="G58" s="355" t="e">
        <f>LEN(#REF!)-LEN(SUBSTITUTE(#REF!,",",""))+1</f>
        <v>#REF!</v>
      </c>
    </row>
    <row r="59" spans="1:7">
      <c r="A59" s="5" t="s">
        <v>118</v>
      </c>
      <c r="B59" s="6"/>
      <c r="C59" s="217"/>
      <c r="D59" s="74"/>
      <c r="E59" s="356" t="str">
        <f t="shared" si="0"/>
        <v/>
      </c>
      <c r="F59" s="354" t="b">
        <f>IF(nume_candidat="",FALSE,ISNUMBER(SEARCH(nume_candidat,#REF!)))</f>
        <v>0</v>
      </c>
      <c r="G59" s="355" t="e">
        <f>LEN(#REF!)-LEN(SUBSTITUTE(#REF!,",",""))+1</f>
        <v>#REF!</v>
      </c>
    </row>
    <row r="60" spans="1:7">
      <c r="A60" s="5" t="s">
        <v>119</v>
      </c>
      <c r="B60" s="6"/>
      <c r="C60" s="217"/>
      <c r="D60" s="74"/>
      <c r="E60" s="356" t="str">
        <f t="shared" si="0"/>
        <v/>
      </c>
      <c r="F60" s="354" t="b">
        <f>IF(nume_candidat="",FALSE,ISNUMBER(SEARCH(nume_candidat,#REF!)))</f>
        <v>0</v>
      </c>
      <c r="G60" s="355" t="e">
        <f>LEN(#REF!)-LEN(SUBSTITUTE(#REF!,",",""))+1</f>
        <v>#REF!</v>
      </c>
    </row>
    <row r="61" spans="1:7">
      <c r="A61" s="5" t="s">
        <v>120</v>
      </c>
      <c r="B61" s="6"/>
      <c r="C61" s="217"/>
      <c r="D61" s="74"/>
      <c r="E61" s="356" t="str">
        <f t="shared" si="0"/>
        <v/>
      </c>
      <c r="F61" s="354" t="b">
        <f>IF(nume_candidat="",FALSE,ISNUMBER(SEARCH(nume_candidat,#REF!)))</f>
        <v>0</v>
      </c>
      <c r="G61" s="355" t="e">
        <f>LEN(#REF!)-LEN(SUBSTITUTE(#REF!,",",""))+1</f>
        <v>#REF!</v>
      </c>
    </row>
    <row r="62" spans="1:7">
      <c r="A62" s="5" t="s">
        <v>121</v>
      </c>
      <c r="B62" s="6"/>
      <c r="C62" s="217"/>
      <c r="D62" s="74"/>
      <c r="E62" s="356" t="str">
        <f t="shared" si="0"/>
        <v/>
      </c>
      <c r="F62" s="354" t="b">
        <f>IF(nume_candidat="",FALSE,ISNUMBER(SEARCH(nume_candidat,#REF!)))</f>
        <v>0</v>
      </c>
      <c r="G62" s="355" t="e">
        <f>LEN(#REF!)-LEN(SUBSTITUTE(#REF!,",",""))+1</f>
        <v>#REF!</v>
      </c>
    </row>
    <row r="63" spans="1:7">
      <c r="A63" s="5" t="s">
        <v>122</v>
      </c>
      <c r="B63" s="6"/>
      <c r="C63" s="217"/>
      <c r="D63" s="74"/>
      <c r="E63" s="356" t="str">
        <f t="shared" si="0"/>
        <v/>
      </c>
      <c r="F63" s="354" t="b">
        <f>IF(nume_candidat="",FALSE,ISNUMBER(SEARCH(nume_candidat,#REF!)))</f>
        <v>0</v>
      </c>
      <c r="G63" s="355" t="e">
        <f>LEN(#REF!)-LEN(SUBSTITUTE(#REF!,",",""))+1</f>
        <v>#REF!</v>
      </c>
    </row>
    <row r="64" spans="1:7">
      <c r="A64" s="5" t="s">
        <v>123</v>
      </c>
      <c r="B64" s="6"/>
      <c r="C64" s="217"/>
      <c r="D64" s="74"/>
      <c r="E64" s="356" t="str">
        <f t="shared" si="0"/>
        <v/>
      </c>
      <c r="F64" s="354" t="b">
        <f>IF(nume_candidat="",FALSE,ISNUMBER(SEARCH(nume_candidat,#REF!)))</f>
        <v>0</v>
      </c>
      <c r="G64" s="355" t="e">
        <f>LEN(#REF!)-LEN(SUBSTITUTE(#REF!,",",""))+1</f>
        <v>#REF!</v>
      </c>
    </row>
    <row r="65" spans="1:7">
      <c r="A65" s="5" t="s">
        <v>124</v>
      </c>
      <c r="B65" s="6"/>
      <c r="C65" s="217"/>
      <c r="D65" s="74"/>
      <c r="E65" s="356" t="str">
        <f t="shared" si="0"/>
        <v/>
      </c>
      <c r="F65" s="354" t="b">
        <f>IF(nume_candidat="",FALSE,ISNUMBER(SEARCH(nume_candidat,#REF!)))</f>
        <v>0</v>
      </c>
      <c r="G65" s="355" t="e">
        <f>LEN(#REF!)-LEN(SUBSTITUTE(#REF!,",",""))+1</f>
        <v>#REF!</v>
      </c>
    </row>
    <row r="66" spans="1:7">
      <c r="A66" s="5" t="s">
        <v>125</v>
      </c>
      <c r="B66" s="6"/>
      <c r="C66" s="217"/>
      <c r="D66" s="74"/>
      <c r="E66" s="356" t="str">
        <f t="shared" si="0"/>
        <v/>
      </c>
      <c r="F66" s="354" t="b">
        <f>IF(nume_candidat="",FALSE,ISNUMBER(SEARCH(nume_candidat,#REF!)))</f>
        <v>0</v>
      </c>
      <c r="G66" s="355" t="e">
        <f>LEN(#REF!)-LEN(SUBSTITUTE(#REF!,",",""))+1</f>
        <v>#REF!</v>
      </c>
    </row>
    <row r="67" spans="1:7">
      <c r="A67" s="5" t="s">
        <v>126</v>
      </c>
      <c r="B67" s="6"/>
      <c r="C67" s="217"/>
      <c r="D67" s="74"/>
      <c r="E67" s="356" t="str">
        <f t="shared" si="0"/>
        <v/>
      </c>
      <c r="F67" s="354" t="b">
        <f>IF(nume_candidat="",FALSE,ISNUMBER(SEARCH(nume_candidat,#REF!)))</f>
        <v>0</v>
      </c>
      <c r="G67" s="355" t="e">
        <f>LEN(#REF!)-LEN(SUBSTITUTE(#REF!,",",""))+1</f>
        <v>#REF!</v>
      </c>
    </row>
    <row r="68" spans="1:7">
      <c r="A68" s="5" t="s">
        <v>127</v>
      </c>
      <c r="B68" s="6"/>
      <c r="C68" s="217"/>
      <c r="D68" s="74"/>
      <c r="E68" s="356" t="str">
        <f t="shared" si="0"/>
        <v/>
      </c>
      <c r="F68" s="354" t="b">
        <f>IF(nume_candidat="",FALSE,ISNUMBER(SEARCH(nume_candidat,#REF!)))</f>
        <v>0</v>
      </c>
      <c r="G68" s="355" t="e">
        <f>LEN(#REF!)-LEN(SUBSTITUTE(#REF!,",",""))+1</f>
        <v>#REF!</v>
      </c>
    </row>
    <row r="69" spans="1:7">
      <c r="A69" s="5" t="s">
        <v>128</v>
      </c>
      <c r="B69" s="6"/>
      <c r="C69" s="217"/>
      <c r="D69" s="74"/>
      <c r="E69" s="356" t="str">
        <f t="shared" si="0"/>
        <v/>
      </c>
      <c r="F69" s="354" t="b">
        <f>IF(nume_candidat="",FALSE,ISNUMBER(SEARCH(nume_candidat,#REF!)))</f>
        <v>0</v>
      </c>
      <c r="G69" s="355" t="e">
        <f>LEN(#REF!)-LEN(SUBSTITUTE(#REF!,",",""))+1</f>
        <v>#REF!</v>
      </c>
    </row>
    <row r="70" spans="1:7">
      <c r="A70" s="5" t="s">
        <v>129</v>
      </c>
      <c r="B70" s="6"/>
      <c r="C70" s="217"/>
      <c r="D70" s="74"/>
      <c r="E70" s="356" t="str">
        <f t="shared" si="0"/>
        <v/>
      </c>
      <c r="F70" s="354" t="b">
        <f>IF(nume_candidat="",FALSE,ISNUMBER(SEARCH(nume_candidat,#REF!)))</f>
        <v>0</v>
      </c>
      <c r="G70" s="355" t="e">
        <f>LEN(#REF!)-LEN(SUBSTITUTE(#REF!,",",""))+1</f>
        <v>#REF!</v>
      </c>
    </row>
    <row r="71" spans="1:7">
      <c r="A71" s="5" t="s">
        <v>130</v>
      </c>
      <c r="B71" s="6"/>
      <c r="C71" s="217"/>
      <c r="D71" s="74"/>
      <c r="E71" s="356" t="str">
        <f t="shared" si="0"/>
        <v/>
      </c>
      <c r="F71" s="354" t="b">
        <f>IF(nume_candidat="",FALSE,ISNUMBER(SEARCH(nume_candidat,#REF!)))</f>
        <v>0</v>
      </c>
      <c r="G71" s="355" t="e">
        <f>LEN(#REF!)-LEN(SUBSTITUTE(#REF!,",",""))+1</f>
        <v>#REF!</v>
      </c>
    </row>
    <row r="72" spans="1:7">
      <c r="A72" s="5" t="s">
        <v>131</v>
      </c>
      <c r="B72" s="6"/>
      <c r="C72" s="217"/>
      <c r="D72" s="74"/>
      <c r="E72" s="356" t="str">
        <f t="shared" si="0"/>
        <v/>
      </c>
      <c r="F72" s="354" t="b">
        <f>IF(nume_candidat="",FALSE,ISNUMBER(SEARCH(nume_candidat,#REF!)))</f>
        <v>0</v>
      </c>
      <c r="G72" s="355" t="e">
        <f>LEN(#REF!)-LEN(SUBSTITUTE(#REF!,",",""))+1</f>
        <v>#REF!</v>
      </c>
    </row>
    <row r="73" spans="1:7">
      <c r="A73" s="5" t="s">
        <v>132</v>
      </c>
      <c r="B73" s="6"/>
      <c r="C73" s="217"/>
      <c r="D73" s="74"/>
      <c r="E73" s="356" t="str">
        <f t="shared" ref="E73:E136" si="1">IF(OR(,$B73="",$C73="",$C73&lt;an_initial,$C73&gt;an_final),"",
(100*(D73="premiu")+50*(D73="nominalizare"))
)</f>
        <v/>
      </c>
      <c r="F73" s="354" t="b">
        <f>IF(nume_candidat="",FALSE,ISNUMBER(SEARCH(nume_candidat,#REF!)))</f>
        <v>0</v>
      </c>
      <c r="G73" s="355" t="e">
        <f>LEN(#REF!)-LEN(SUBSTITUTE(#REF!,",",""))+1</f>
        <v>#REF!</v>
      </c>
    </row>
    <row r="74" spans="1:7">
      <c r="A74" s="5" t="s">
        <v>133</v>
      </c>
      <c r="B74" s="6"/>
      <c r="C74" s="217"/>
      <c r="D74" s="74"/>
      <c r="E74" s="356" t="str">
        <f t="shared" si="1"/>
        <v/>
      </c>
      <c r="F74" s="354" t="b">
        <f>IF(nume_candidat="",FALSE,ISNUMBER(SEARCH(nume_candidat,#REF!)))</f>
        <v>0</v>
      </c>
      <c r="G74" s="355" t="e">
        <f>LEN(#REF!)-LEN(SUBSTITUTE(#REF!,",",""))+1</f>
        <v>#REF!</v>
      </c>
    </row>
    <row r="75" spans="1:7">
      <c r="A75" s="5" t="s">
        <v>134</v>
      </c>
      <c r="B75" s="6"/>
      <c r="C75" s="217"/>
      <c r="D75" s="74"/>
      <c r="E75" s="356" t="str">
        <f t="shared" si="1"/>
        <v/>
      </c>
      <c r="F75" s="354" t="b">
        <f>IF(nume_candidat="",FALSE,ISNUMBER(SEARCH(nume_candidat,#REF!)))</f>
        <v>0</v>
      </c>
      <c r="G75" s="355" t="e">
        <f>LEN(#REF!)-LEN(SUBSTITUTE(#REF!,",",""))+1</f>
        <v>#REF!</v>
      </c>
    </row>
    <row r="76" spans="1:7">
      <c r="A76" s="5" t="s">
        <v>135</v>
      </c>
      <c r="B76" s="6"/>
      <c r="C76" s="217"/>
      <c r="D76" s="74"/>
      <c r="E76" s="356" t="str">
        <f t="shared" si="1"/>
        <v/>
      </c>
      <c r="F76" s="354" t="b">
        <f>IF(nume_candidat="",FALSE,ISNUMBER(SEARCH(nume_candidat,#REF!)))</f>
        <v>0</v>
      </c>
      <c r="G76" s="355" t="e">
        <f>LEN(#REF!)-LEN(SUBSTITUTE(#REF!,",",""))+1</f>
        <v>#REF!</v>
      </c>
    </row>
    <row r="77" spans="1:7">
      <c r="A77" s="5" t="s">
        <v>136</v>
      </c>
      <c r="B77" s="6"/>
      <c r="C77" s="217"/>
      <c r="D77" s="74"/>
      <c r="E77" s="356" t="str">
        <f t="shared" si="1"/>
        <v/>
      </c>
      <c r="F77" s="354" t="b">
        <f>IF(nume_candidat="",FALSE,ISNUMBER(SEARCH(nume_candidat,#REF!)))</f>
        <v>0</v>
      </c>
      <c r="G77" s="355" t="e">
        <f>LEN(#REF!)-LEN(SUBSTITUTE(#REF!,",",""))+1</f>
        <v>#REF!</v>
      </c>
    </row>
    <row r="78" spans="1:7">
      <c r="A78" s="5" t="s">
        <v>137</v>
      </c>
      <c r="B78" s="6"/>
      <c r="C78" s="217"/>
      <c r="D78" s="74"/>
      <c r="E78" s="356" t="str">
        <f t="shared" si="1"/>
        <v/>
      </c>
      <c r="F78" s="354" t="b">
        <f>IF(nume_candidat="",FALSE,ISNUMBER(SEARCH(nume_candidat,#REF!)))</f>
        <v>0</v>
      </c>
      <c r="G78" s="355" t="e">
        <f>LEN(#REF!)-LEN(SUBSTITUTE(#REF!,",",""))+1</f>
        <v>#REF!</v>
      </c>
    </row>
    <row r="79" spans="1:7">
      <c r="A79" s="5" t="s">
        <v>138</v>
      </c>
      <c r="B79" s="6"/>
      <c r="C79" s="217"/>
      <c r="D79" s="74"/>
      <c r="E79" s="356" t="str">
        <f t="shared" si="1"/>
        <v/>
      </c>
      <c r="F79" s="354" t="b">
        <f>IF(nume_candidat="",FALSE,ISNUMBER(SEARCH(nume_candidat,#REF!)))</f>
        <v>0</v>
      </c>
      <c r="G79" s="355" t="e">
        <f>LEN(#REF!)-LEN(SUBSTITUTE(#REF!,",",""))+1</f>
        <v>#REF!</v>
      </c>
    </row>
    <row r="80" spans="1:7">
      <c r="A80" s="5" t="s">
        <v>139</v>
      </c>
      <c r="B80" s="6"/>
      <c r="C80" s="217"/>
      <c r="D80" s="74"/>
      <c r="E80" s="356" t="str">
        <f t="shared" si="1"/>
        <v/>
      </c>
      <c r="F80" s="354" t="b">
        <f>IF(nume_candidat="",FALSE,ISNUMBER(SEARCH(nume_candidat,#REF!)))</f>
        <v>0</v>
      </c>
      <c r="G80" s="355" t="e">
        <f>LEN(#REF!)-LEN(SUBSTITUTE(#REF!,",",""))+1</f>
        <v>#REF!</v>
      </c>
    </row>
    <row r="81" spans="1:7">
      <c r="A81" s="5" t="s">
        <v>140</v>
      </c>
      <c r="B81" s="6"/>
      <c r="C81" s="217"/>
      <c r="D81" s="74"/>
      <c r="E81" s="356" t="str">
        <f t="shared" si="1"/>
        <v/>
      </c>
      <c r="F81" s="354" t="b">
        <f>IF(nume_candidat="",FALSE,ISNUMBER(SEARCH(nume_candidat,#REF!)))</f>
        <v>0</v>
      </c>
      <c r="G81" s="355" t="e">
        <f>LEN(#REF!)-LEN(SUBSTITUTE(#REF!,",",""))+1</f>
        <v>#REF!</v>
      </c>
    </row>
    <row r="82" spans="1:7">
      <c r="A82" s="5" t="s">
        <v>141</v>
      </c>
      <c r="B82" s="6"/>
      <c r="C82" s="217"/>
      <c r="D82" s="74"/>
      <c r="E82" s="356" t="str">
        <f t="shared" si="1"/>
        <v/>
      </c>
      <c r="F82" s="354" t="b">
        <f>IF(nume_candidat="",FALSE,ISNUMBER(SEARCH(nume_candidat,#REF!)))</f>
        <v>0</v>
      </c>
      <c r="G82" s="355" t="e">
        <f>LEN(#REF!)-LEN(SUBSTITUTE(#REF!,",",""))+1</f>
        <v>#REF!</v>
      </c>
    </row>
    <row r="83" spans="1:7">
      <c r="A83" s="5" t="s">
        <v>142</v>
      </c>
      <c r="B83" s="6"/>
      <c r="C83" s="217"/>
      <c r="D83" s="74"/>
      <c r="E83" s="356" t="str">
        <f t="shared" si="1"/>
        <v/>
      </c>
      <c r="F83" s="354" t="b">
        <f>IF(nume_candidat="",FALSE,ISNUMBER(SEARCH(nume_candidat,#REF!)))</f>
        <v>0</v>
      </c>
      <c r="G83" s="355" t="e">
        <f>LEN(#REF!)-LEN(SUBSTITUTE(#REF!,",",""))+1</f>
        <v>#REF!</v>
      </c>
    </row>
    <row r="84" spans="1:7">
      <c r="A84" s="5" t="s">
        <v>143</v>
      </c>
      <c r="B84" s="6"/>
      <c r="C84" s="217"/>
      <c r="D84" s="74"/>
      <c r="E84" s="356" t="str">
        <f t="shared" si="1"/>
        <v/>
      </c>
      <c r="F84" s="354" t="b">
        <f>IF(nume_candidat="",FALSE,ISNUMBER(SEARCH(nume_candidat,#REF!)))</f>
        <v>0</v>
      </c>
      <c r="G84" s="355" t="e">
        <f>LEN(#REF!)-LEN(SUBSTITUTE(#REF!,",",""))+1</f>
        <v>#REF!</v>
      </c>
    </row>
    <row r="85" spans="1:7">
      <c r="A85" s="5" t="s">
        <v>144</v>
      </c>
      <c r="B85" s="6"/>
      <c r="C85" s="217"/>
      <c r="D85" s="74"/>
      <c r="E85" s="356" t="str">
        <f t="shared" si="1"/>
        <v/>
      </c>
      <c r="F85" s="354" t="b">
        <f>IF(nume_candidat="",FALSE,ISNUMBER(SEARCH(nume_candidat,#REF!)))</f>
        <v>0</v>
      </c>
      <c r="G85" s="355" t="e">
        <f>LEN(#REF!)-LEN(SUBSTITUTE(#REF!,",",""))+1</f>
        <v>#REF!</v>
      </c>
    </row>
    <row r="86" spans="1:7">
      <c r="A86" s="5" t="s">
        <v>145</v>
      </c>
      <c r="B86" s="6"/>
      <c r="C86" s="217"/>
      <c r="D86" s="74"/>
      <c r="E86" s="356" t="str">
        <f t="shared" si="1"/>
        <v/>
      </c>
      <c r="F86" s="354" t="b">
        <f>IF(nume_candidat="",FALSE,ISNUMBER(SEARCH(nume_candidat,#REF!)))</f>
        <v>0</v>
      </c>
      <c r="G86" s="355" t="e">
        <f>LEN(#REF!)-LEN(SUBSTITUTE(#REF!,",",""))+1</f>
        <v>#REF!</v>
      </c>
    </row>
    <row r="87" spans="1:7">
      <c r="A87" s="5" t="s">
        <v>146</v>
      </c>
      <c r="B87" s="6"/>
      <c r="C87" s="217"/>
      <c r="D87" s="74"/>
      <c r="E87" s="356" t="str">
        <f t="shared" si="1"/>
        <v/>
      </c>
      <c r="F87" s="354" t="b">
        <f>IF(nume_candidat="",FALSE,ISNUMBER(SEARCH(nume_candidat,#REF!)))</f>
        <v>0</v>
      </c>
      <c r="G87" s="355" t="e">
        <f>LEN(#REF!)-LEN(SUBSTITUTE(#REF!,",",""))+1</f>
        <v>#REF!</v>
      </c>
    </row>
    <row r="88" spans="1:7">
      <c r="A88" s="5" t="s">
        <v>147</v>
      </c>
      <c r="B88" s="6"/>
      <c r="C88" s="217"/>
      <c r="D88" s="74"/>
      <c r="E88" s="356" t="str">
        <f t="shared" si="1"/>
        <v/>
      </c>
      <c r="F88" s="354" t="b">
        <f>IF(nume_candidat="",FALSE,ISNUMBER(SEARCH(nume_candidat,#REF!)))</f>
        <v>0</v>
      </c>
      <c r="G88" s="355" t="e">
        <f>LEN(#REF!)-LEN(SUBSTITUTE(#REF!,",",""))+1</f>
        <v>#REF!</v>
      </c>
    </row>
    <row r="89" spans="1:7">
      <c r="A89" s="5" t="s">
        <v>148</v>
      </c>
      <c r="B89" s="6"/>
      <c r="C89" s="217"/>
      <c r="D89" s="74"/>
      <c r="E89" s="356" t="str">
        <f t="shared" si="1"/>
        <v/>
      </c>
      <c r="F89" s="354" t="b">
        <f>IF(nume_candidat="",FALSE,ISNUMBER(SEARCH(nume_candidat,#REF!)))</f>
        <v>0</v>
      </c>
      <c r="G89" s="355" t="e">
        <f>LEN(#REF!)-LEN(SUBSTITUTE(#REF!,",",""))+1</f>
        <v>#REF!</v>
      </c>
    </row>
    <row r="90" spans="1:7">
      <c r="A90" s="5" t="s">
        <v>149</v>
      </c>
      <c r="B90" s="6"/>
      <c r="C90" s="217"/>
      <c r="D90" s="74"/>
      <c r="E90" s="356" t="str">
        <f t="shared" si="1"/>
        <v/>
      </c>
      <c r="F90" s="354" t="b">
        <f>IF(nume_candidat="",FALSE,ISNUMBER(SEARCH(nume_candidat,#REF!)))</f>
        <v>0</v>
      </c>
      <c r="G90" s="355" t="e">
        <f>LEN(#REF!)-LEN(SUBSTITUTE(#REF!,",",""))+1</f>
        <v>#REF!</v>
      </c>
    </row>
    <row r="91" spans="1:7">
      <c r="A91" s="5" t="s">
        <v>150</v>
      </c>
      <c r="B91" s="6"/>
      <c r="C91" s="217"/>
      <c r="D91" s="74"/>
      <c r="E91" s="356" t="str">
        <f t="shared" si="1"/>
        <v/>
      </c>
      <c r="F91" s="354" t="b">
        <f>IF(nume_candidat="",FALSE,ISNUMBER(SEARCH(nume_candidat,#REF!)))</f>
        <v>0</v>
      </c>
      <c r="G91" s="355" t="e">
        <f>LEN(#REF!)-LEN(SUBSTITUTE(#REF!,",",""))+1</f>
        <v>#REF!</v>
      </c>
    </row>
    <row r="92" spans="1:7">
      <c r="A92" s="5" t="s">
        <v>151</v>
      </c>
      <c r="B92" s="6"/>
      <c r="C92" s="217"/>
      <c r="D92" s="74"/>
      <c r="E92" s="356" t="str">
        <f t="shared" si="1"/>
        <v/>
      </c>
      <c r="F92" s="354" t="b">
        <f>IF(nume_candidat="",FALSE,ISNUMBER(SEARCH(nume_candidat,#REF!)))</f>
        <v>0</v>
      </c>
      <c r="G92" s="355" t="e">
        <f>LEN(#REF!)-LEN(SUBSTITUTE(#REF!,",",""))+1</f>
        <v>#REF!</v>
      </c>
    </row>
    <row r="93" spans="1:7">
      <c r="A93" s="5" t="s">
        <v>152</v>
      </c>
      <c r="B93" s="6"/>
      <c r="C93" s="217"/>
      <c r="D93" s="74"/>
      <c r="E93" s="356" t="str">
        <f t="shared" si="1"/>
        <v/>
      </c>
      <c r="F93" s="354" t="b">
        <f>IF(nume_candidat="",FALSE,ISNUMBER(SEARCH(nume_candidat,#REF!)))</f>
        <v>0</v>
      </c>
      <c r="G93" s="355" t="e">
        <f>LEN(#REF!)-LEN(SUBSTITUTE(#REF!,",",""))+1</f>
        <v>#REF!</v>
      </c>
    </row>
    <row r="94" spans="1:7">
      <c r="A94" s="5" t="s">
        <v>153</v>
      </c>
      <c r="B94" s="6"/>
      <c r="C94" s="217"/>
      <c r="D94" s="74"/>
      <c r="E94" s="356" t="str">
        <f t="shared" si="1"/>
        <v/>
      </c>
      <c r="F94" s="354" t="b">
        <f>IF(nume_candidat="",FALSE,ISNUMBER(SEARCH(nume_candidat,#REF!)))</f>
        <v>0</v>
      </c>
      <c r="G94" s="355" t="e">
        <f>LEN(#REF!)-LEN(SUBSTITUTE(#REF!,",",""))+1</f>
        <v>#REF!</v>
      </c>
    </row>
    <row r="95" spans="1:7">
      <c r="A95" s="5" t="s">
        <v>154</v>
      </c>
      <c r="B95" s="6"/>
      <c r="C95" s="217"/>
      <c r="D95" s="74"/>
      <c r="E95" s="356" t="str">
        <f t="shared" si="1"/>
        <v/>
      </c>
      <c r="F95" s="354" t="b">
        <f>IF(nume_candidat="",FALSE,ISNUMBER(SEARCH(nume_candidat,#REF!)))</f>
        <v>0</v>
      </c>
      <c r="G95" s="355" t="e">
        <f>LEN(#REF!)-LEN(SUBSTITUTE(#REF!,",",""))+1</f>
        <v>#REF!</v>
      </c>
    </row>
    <row r="96" spans="1:7">
      <c r="A96" s="5" t="s">
        <v>155</v>
      </c>
      <c r="B96" s="6"/>
      <c r="C96" s="217"/>
      <c r="D96" s="74"/>
      <c r="E96" s="356" t="str">
        <f t="shared" si="1"/>
        <v/>
      </c>
      <c r="F96" s="354" t="b">
        <f>IF(nume_candidat="",FALSE,ISNUMBER(SEARCH(nume_candidat,#REF!)))</f>
        <v>0</v>
      </c>
      <c r="G96" s="355" t="e">
        <f>LEN(#REF!)-LEN(SUBSTITUTE(#REF!,",",""))+1</f>
        <v>#REF!</v>
      </c>
    </row>
    <row r="97" spans="1:7">
      <c r="A97" s="5" t="s">
        <v>156</v>
      </c>
      <c r="B97" s="6"/>
      <c r="C97" s="217"/>
      <c r="D97" s="74"/>
      <c r="E97" s="356" t="str">
        <f t="shared" si="1"/>
        <v/>
      </c>
      <c r="F97" s="354" t="b">
        <f>IF(nume_candidat="",FALSE,ISNUMBER(SEARCH(nume_candidat,#REF!)))</f>
        <v>0</v>
      </c>
      <c r="G97" s="355" t="e">
        <f>LEN(#REF!)-LEN(SUBSTITUTE(#REF!,",",""))+1</f>
        <v>#REF!</v>
      </c>
    </row>
    <row r="98" spans="1:7">
      <c r="A98" s="5" t="s">
        <v>157</v>
      </c>
      <c r="B98" s="6"/>
      <c r="C98" s="217"/>
      <c r="D98" s="74"/>
      <c r="E98" s="356" t="str">
        <f t="shared" si="1"/>
        <v/>
      </c>
      <c r="F98" s="354" t="b">
        <f>IF(nume_candidat="",FALSE,ISNUMBER(SEARCH(nume_candidat,#REF!)))</f>
        <v>0</v>
      </c>
      <c r="G98" s="355" t="e">
        <f>LEN(#REF!)-LEN(SUBSTITUTE(#REF!,",",""))+1</f>
        <v>#REF!</v>
      </c>
    </row>
    <row r="99" spans="1:7">
      <c r="A99" s="5" t="s">
        <v>158</v>
      </c>
      <c r="B99" s="6"/>
      <c r="C99" s="217"/>
      <c r="D99" s="74"/>
      <c r="E99" s="356" t="str">
        <f t="shared" si="1"/>
        <v/>
      </c>
      <c r="F99" s="354" t="b">
        <f>IF(nume_candidat="",FALSE,ISNUMBER(SEARCH(nume_candidat,#REF!)))</f>
        <v>0</v>
      </c>
      <c r="G99" s="355" t="e">
        <f>LEN(#REF!)-LEN(SUBSTITUTE(#REF!,",",""))+1</f>
        <v>#REF!</v>
      </c>
    </row>
    <row r="100" spans="1:7">
      <c r="A100" s="5" t="s">
        <v>159</v>
      </c>
      <c r="B100" s="6"/>
      <c r="C100" s="217"/>
      <c r="D100" s="74"/>
      <c r="E100" s="356" t="str">
        <f t="shared" si="1"/>
        <v/>
      </c>
      <c r="F100" s="354" t="b">
        <f>IF(nume_candidat="",FALSE,ISNUMBER(SEARCH(nume_candidat,#REF!)))</f>
        <v>0</v>
      </c>
      <c r="G100" s="355" t="e">
        <f>LEN(#REF!)-LEN(SUBSTITUTE(#REF!,",",""))+1</f>
        <v>#REF!</v>
      </c>
    </row>
    <row r="101" spans="1:7">
      <c r="A101" s="5" t="s">
        <v>160</v>
      </c>
      <c r="B101" s="6"/>
      <c r="C101" s="217"/>
      <c r="D101" s="74"/>
      <c r="E101" s="356" t="str">
        <f t="shared" si="1"/>
        <v/>
      </c>
      <c r="F101" s="354" t="b">
        <f>IF(nume_candidat="",FALSE,ISNUMBER(SEARCH(nume_candidat,#REF!)))</f>
        <v>0</v>
      </c>
      <c r="G101" s="355" t="e">
        <f>LEN(#REF!)-LEN(SUBSTITUTE(#REF!,",",""))+1</f>
        <v>#REF!</v>
      </c>
    </row>
    <row r="102" spans="1:7">
      <c r="A102" s="5" t="s">
        <v>161</v>
      </c>
      <c r="B102" s="6"/>
      <c r="C102" s="217"/>
      <c r="D102" s="74"/>
      <c r="E102" s="356" t="str">
        <f t="shared" si="1"/>
        <v/>
      </c>
      <c r="F102" s="354" t="b">
        <f>IF(nume_candidat="",FALSE,ISNUMBER(SEARCH(nume_candidat,#REF!)))</f>
        <v>0</v>
      </c>
      <c r="G102" s="355" t="e">
        <f>LEN(#REF!)-LEN(SUBSTITUTE(#REF!,",",""))+1</f>
        <v>#REF!</v>
      </c>
    </row>
    <row r="103" spans="1:7">
      <c r="A103" s="5" t="s">
        <v>162</v>
      </c>
      <c r="B103" s="6"/>
      <c r="C103" s="217"/>
      <c r="D103" s="74"/>
      <c r="E103" s="356" t="str">
        <f t="shared" si="1"/>
        <v/>
      </c>
      <c r="F103" s="354" t="b">
        <f>IF(nume_candidat="",FALSE,ISNUMBER(SEARCH(nume_candidat,#REF!)))</f>
        <v>0</v>
      </c>
      <c r="G103" s="355" t="e">
        <f>LEN(#REF!)-LEN(SUBSTITUTE(#REF!,",",""))+1</f>
        <v>#REF!</v>
      </c>
    </row>
    <row r="104" spans="1:7">
      <c r="A104" s="5" t="s">
        <v>163</v>
      </c>
      <c r="B104" s="6"/>
      <c r="C104" s="217"/>
      <c r="D104" s="74"/>
      <c r="E104" s="356" t="str">
        <f t="shared" si="1"/>
        <v/>
      </c>
      <c r="F104" s="354" t="b">
        <f>IF(nume_candidat="",FALSE,ISNUMBER(SEARCH(nume_candidat,#REF!)))</f>
        <v>0</v>
      </c>
      <c r="G104" s="355" t="e">
        <f>LEN(#REF!)-LEN(SUBSTITUTE(#REF!,",",""))+1</f>
        <v>#REF!</v>
      </c>
    </row>
    <row r="105" spans="1:7">
      <c r="A105" s="5" t="s">
        <v>164</v>
      </c>
      <c r="B105" s="6"/>
      <c r="C105" s="217"/>
      <c r="D105" s="74"/>
      <c r="E105" s="356" t="str">
        <f t="shared" si="1"/>
        <v/>
      </c>
      <c r="F105" s="354" t="b">
        <f>IF(nume_candidat="",FALSE,ISNUMBER(SEARCH(nume_candidat,#REF!)))</f>
        <v>0</v>
      </c>
      <c r="G105" s="355" t="e">
        <f>LEN(#REF!)-LEN(SUBSTITUTE(#REF!,",",""))+1</f>
        <v>#REF!</v>
      </c>
    </row>
    <row r="106" spans="1:7">
      <c r="A106" s="5" t="s">
        <v>165</v>
      </c>
      <c r="B106" s="6"/>
      <c r="C106" s="217"/>
      <c r="D106" s="74"/>
      <c r="E106" s="356" t="str">
        <f t="shared" si="1"/>
        <v/>
      </c>
      <c r="F106" s="354" t="b">
        <f>IF(nume_candidat="",FALSE,ISNUMBER(SEARCH(nume_candidat,#REF!)))</f>
        <v>0</v>
      </c>
      <c r="G106" s="355" t="e">
        <f>LEN(#REF!)-LEN(SUBSTITUTE(#REF!,",",""))+1</f>
        <v>#REF!</v>
      </c>
    </row>
    <row r="107" spans="1:7">
      <c r="A107" s="5" t="s">
        <v>166</v>
      </c>
      <c r="B107" s="6"/>
      <c r="C107" s="217"/>
      <c r="D107" s="74"/>
      <c r="E107" s="356" t="str">
        <f t="shared" si="1"/>
        <v/>
      </c>
      <c r="F107" s="354" t="b">
        <f>IF(nume_candidat="",FALSE,ISNUMBER(SEARCH(nume_candidat,#REF!)))</f>
        <v>0</v>
      </c>
      <c r="G107" s="355" t="e">
        <f>LEN(#REF!)-LEN(SUBSTITUTE(#REF!,",",""))+1</f>
        <v>#REF!</v>
      </c>
    </row>
    <row r="108" spans="1:7">
      <c r="A108" s="5" t="s">
        <v>167</v>
      </c>
      <c r="B108" s="6"/>
      <c r="C108" s="217"/>
      <c r="D108" s="74"/>
      <c r="E108" s="356" t="str">
        <f t="shared" si="1"/>
        <v/>
      </c>
      <c r="F108" s="354" t="b">
        <f>IF(nume_candidat="",FALSE,ISNUMBER(SEARCH(nume_candidat,#REF!)))</f>
        <v>0</v>
      </c>
      <c r="G108" s="355" t="e">
        <f>LEN(#REF!)-LEN(SUBSTITUTE(#REF!,",",""))+1</f>
        <v>#REF!</v>
      </c>
    </row>
    <row r="109" spans="1:7">
      <c r="A109" s="5" t="s">
        <v>168</v>
      </c>
      <c r="B109" s="6"/>
      <c r="C109" s="217"/>
      <c r="D109" s="74"/>
      <c r="E109" s="356" t="str">
        <f t="shared" si="1"/>
        <v/>
      </c>
      <c r="F109" s="354" t="b">
        <f>IF(nume_candidat="",FALSE,ISNUMBER(SEARCH(nume_candidat,#REF!)))</f>
        <v>0</v>
      </c>
      <c r="G109" s="355" t="e">
        <f>LEN(#REF!)-LEN(SUBSTITUTE(#REF!,",",""))+1</f>
        <v>#REF!</v>
      </c>
    </row>
    <row r="110" spans="1:7">
      <c r="A110" s="5" t="s">
        <v>169</v>
      </c>
      <c r="B110" s="6"/>
      <c r="C110" s="217"/>
      <c r="D110" s="74"/>
      <c r="E110" s="356" t="str">
        <f t="shared" si="1"/>
        <v/>
      </c>
      <c r="F110" s="354" t="b">
        <f>IF(nume_candidat="",FALSE,ISNUMBER(SEARCH(nume_candidat,#REF!)))</f>
        <v>0</v>
      </c>
      <c r="G110" s="355" t="e">
        <f>LEN(#REF!)-LEN(SUBSTITUTE(#REF!,",",""))+1</f>
        <v>#REF!</v>
      </c>
    </row>
    <row r="111" spans="1:7">
      <c r="A111" s="5" t="s">
        <v>170</v>
      </c>
      <c r="B111" s="6"/>
      <c r="C111" s="217"/>
      <c r="D111" s="74"/>
      <c r="E111" s="356" t="str">
        <f t="shared" si="1"/>
        <v/>
      </c>
      <c r="F111" s="354" t="b">
        <f>IF(nume_candidat="",FALSE,ISNUMBER(SEARCH(nume_candidat,#REF!)))</f>
        <v>0</v>
      </c>
      <c r="G111" s="355" t="e">
        <f>LEN(#REF!)-LEN(SUBSTITUTE(#REF!,",",""))+1</f>
        <v>#REF!</v>
      </c>
    </row>
    <row r="112" spans="1:7">
      <c r="A112" s="5" t="s">
        <v>171</v>
      </c>
      <c r="B112" s="6"/>
      <c r="C112" s="217"/>
      <c r="D112" s="74"/>
      <c r="E112" s="356" t="str">
        <f t="shared" si="1"/>
        <v/>
      </c>
      <c r="F112" s="354" t="b">
        <f>IF(nume_candidat="",FALSE,ISNUMBER(SEARCH(nume_candidat,#REF!)))</f>
        <v>0</v>
      </c>
      <c r="G112" s="355" t="e">
        <f>LEN(#REF!)-LEN(SUBSTITUTE(#REF!,",",""))+1</f>
        <v>#REF!</v>
      </c>
    </row>
    <row r="113" spans="1:7">
      <c r="A113" s="5" t="s">
        <v>172</v>
      </c>
      <c r="B113" s="6"/>
      <c r="C113" s="217"/>
      <c r="D113" s="74"/>
      <c r="E113" s="356" t="str">
        <f t="shared" si="1"/>
        <v/>
      </c>
      <c r="F113" s="354" t="b">
        <f>IF(nume_candidat="",FALSE,ISNUMBER(SEARCH(nume_candidat,#REF!)))</f>
        <v>0</v>
      </c>
      <c r="G113" s="355" t="e">
        <f>LEN(#REF!)-LEN(SUBSTITUTE(#REF!,",",""))+1</f>
        <v>#REF!</v>
      </c>
    </row>
    <row r="114" spans="1:7">
      <c r="A114" s="5" t="s">
        <v>173</v>
      </c>
      <c r="B114" s="6"/>
      <c r="C114" s="217"/>
      <c r="D114" s="74"/>
      <c r="E114" s="356" t="str">
        <f t="shared" si="1"/>
        <v/>
      </c>
      <c r="F114" s="354" t="b">
        <f>IF(nume_candidat="",FALSE,ISNUMBER(SEARCH(nume_candidat,#REF!)))</f>
        <v>0</v>
      </c>
      <c r="G114" s="355" t="e">
        <f>LEN(#REF!)-LEN(SUBSTITUTE(#REF!,",",""))+1</f>
        <v>#REF!</v>
      </c>
    </row>
    <row r="115" spans="1:7">
      <c r="A115" s="5" t="s">
        <v>174</v>
      </c>
      <c r="B115" s="6"/>
      <c r="C115" s="217"/>
      <c r="D115" s="74"/>
      <c r="E115" s="356" t="str">
        <f t="shared" si="1"/>
        <v/>
      </c>
      <c r="F115" s="354" t="b">
        <f>IF(nume_candidat="",FALSE,ISNUMBER(SEARCH(nume_candidat,#REF!)))</f>
        <v>0</v>
      </c>
      <c r="G115" s="355" t="e">
        <f>LEN(#REF!)-LEN(SUBSTITUTE(#REF!,",",""))+1</f>
        <v>#REF!</v>
      </c>
    </row>
    <row r="116" spans="1:7">
      <c r="A116" s="5" t="s">
        <v>175</v>
      </c>
      <c r="B116" s="6"/>
      <c r="C116" s="217"/>
      <c r="D116" s="74"/>
      <c r="E116" s="356" t="str">
        <f t="shared" si="1"/>
        <v/>
      </c>
      <c r="F116" s="354" t="b">
        <f>IF(nume_candidat="",FALSE,ISNUMBER(SEARCH(nume_candidat,#REF!)))</f>
        <v>0</v>
      </c>
      <c r="G116" s="355" t="e">
        <f>LEN(#REF!)-LEN(SUBSTITUTE(#REF!,",",""))+1</f>
        <v>#REF!</v>
      </c>
    </row>
    <row r="117" spans="1:7">
      <c r="A117" s="5" t="s">
        <v>176</v>
      </c>
      <c r="B117" s="6"/>
      <c r="C117" s="217"/>
      <c r="D117" s="74"/>
      <c r="E117" s="356" t="str">
        <f t="shared" si="1"/>
        <v/>
      </c>
      <c r="F117" s="354" t="b">
        <f>IF(nume_candidat="",FALSE,ISNUMBER(SEARCH(nume_candidat,#REF!)))</f>
        <v>0</v>
      </c>
      <c r="G117" s="355" t="e">
        <f>LEN(#REF!)-LEN(SUBSTITUTE(#REF!,",",""))+1</f>
        <v>#REF!</v>
      </c>
    </row>
    <row r="118" spans="1:7">
      <c r="A118" s="5" t="s">
        <v>177</v>
      </c>
      <c r="B118" s="6"/>
      <c r="C118" s="217"/>
      <c r="D118" s="74"/>
      <c r="E118" s="356" t="str">
        <f t="shared" si="1"/>
        <v/>
      </c>
      <c r="F118" s="354" t="b">
        <f>IF(nume_candidat="",FALSE,ISNUMBER(SEARCH(nume_candidat,#REF!)))</f>
        <v>0</v>
      </c>
      <c r="G118" s="355" t="e">
        <f>LEN(#REF!)-LEN(SUBSTITUTE(#REF!,",",""))+1</f>
        <v>#REF!</v>
      </c>
    </row>
    <row r="119" spans="1:7">
      <c r="A119" s="5" t="s">
        <v>178</v>
      </c>
      <c r="B119" s="6"/>
      <c r="C119" s="217"/>
      <c r="D119" s="74"/>
      <c r="E119" s="356" t="str">
        <f t="shared" si="1"/>
        <v/>
      </c>
      <c r="F119" s="354" t="b">
        <f>IF(nume_candidat="",FALSE,ISNUMBER(SEARCH(nume_candidat,#REF!)))</f>
        <v>0</v>
      </c>
      <c r="G119" s="355" t="e">
        <f>LEN(#REF!)-LEN(SUBSTITUTE(#REF!,",",""))+1</f>
        <v>#REF!</v>
      </c>
    </row>
    <row r="120" spans="1:7">
      <c r="A120" s="5" t="s">
        <v>179</v>
      </c>
      <c r="B120" s="6"/>
      <c r="C120" s="217"/>
      <c r="D120" s="74"/>
      <c r="E120" s="356" t="str">
        <f t="shared" si="1"/>
        <v/>
      </c>
      <c r="F120" s="354" t="b">
        <f>IF(nume_candidat="",FALSE,ISNUMBER(SEARCH(nume_candidat,#REF!)))</f>
        <v>0</v>
      </c>
      <c r="G120" s="355" t="e">
        <f>LEN(#REF!)-LEN(SUBSTITUTE(#REF!,",",""))+1</f>
        <v>#REF!</v>
      </c>
    </row>
    <row r="121" spans="1:7">
      <c r="A121" s="5" t="s">
        <v>180</v>
      </c>
      <c r="B121" s="6"/>
      <c r="C121" s="217"/>
      <c r="D121" s="74"/>
      <c r="E121" s="356" t="str">
        <f t="shared" si="1"/>
        <v/>
      </c>
      <c r="F121" s="354" t="b">
        <f>IF(nume_candidat="",FALSE,ISNUMBER(SEARCH(nume_candidat,#REF!)))</f>
        <v>0</v>
      </c>
      <c r="G121" s="355" t="e">
        <f>LEN(#REF!)-LEN(SUBSTITUTE(#REF!,",",""))+1</f>
        <v>#REF!</v>
      </c>
    </row>
    <row r="122" spans="1:7">
      <c r="A122" s="5" t="s">
        <v>181</v>
      </c>
      <c r="B122" s="6"/>
      <c r="C122" s="217"/>
      <c r="D122" s="74"/>
      <c r="E122" s="356" t="str">
        <f t="shared" si="1"/>
        <v/>
      </c>
      <c r="F122" s="354" t="b">
        <f>IF(nume_candidat="",FALSE,ISNUMBER(SEARCH(nume_candidat,#REF!)))</f>
        <v>0</v>
      </c>
      <c r="G122" s="355" t="e">
        <f>LEN(#REF!)-LEN(SUBSTITUTE(#REF!,",",""))+1</f>
        <v>#REF!</v>
      </c>
    </row>
    <row r="123" spans="1:7">
      <c r="A123" s="5" t="s">
        <v>182</v>
      </c>
      <c r="B123" s="6"/>
      <c r="C123" s="217"/>
      <c r="D123" s="74"/>
      <c r="E123" s="356" t="str">
        <f t="shared" si="1"/>
        <v/>
      </c>
      <c r="F123" s="354" t="b">
        <f>IF(nume_candidat="",FALSE,ISNUMBER(SEARCH(nume_candidat,#REF!)))</f>
        <v>0</v>
      </c>
      <c r="G123" s="355" t="e">
        <f>LEN(#REF!)-LEN(SUBSTITUTE(#REF!,",",""))+1</f>
        <v>#REF!</v>
      </c>
    </row>
    <row r="124" spans="1:7">
      <c r="A124" s="5" t="s">
        <v>183</v>
      </c>
      <c r="B124" s="6"/>
      <c r="C124" s="217"/>
      <c r="D124" s="74"/>
      <c r="E124" s="356" t="str">
        <f t="shared" si="1"/>
        <v/>
      </c>
      <c r="F124" s="354" t="b">
        <f>IF(nume_candidat="",FALSE,ISNUMBER(SEARCH(nume_candidat,#REF!)))</f>
        <v>0</v>
      </c>
      <c r="G124" s="355" t="e">
        <f>LEN(#REF!)-LEN(SUBSTITUTE(#REF!,",",""))+1</f>
        <v>#REF!</v>
      </c>
    </row>
    <row r="125" spans="1:7">
      <c r="A125" s="5" t="s">
        <v>184</v>
      </c>
      <c r="B125" s="6"/>
      <c r="C125" s="217"/>
      <c r="D125" s="74"/>
      <c r="E125" s="356" t="str">
        <f t="shared" si="1"/>
        <v/>
      </c>
      <c r="F125" s="354" t="b">
        <f>IF(nume_candidat="",FALSE,ISNUMBER(SEARCH(nume_candidat,#REF!)))</f>
        <v>0</v>
      </c>
      <c r="G125" s="355" t="e">
        <f>LEN(#REF!)-LEN(SUBSTITUTE(#REF!,",",""))+1</f>
        <v>#REF!</v>
      </c>
    </row>
    <row r="126" spans="1:7">
      <c r="A126" s="5" t="s">
        <v>185</v>
      </c>
      <c r="B126" s="6"/>
      <c r="C126" s="217"/>
      <c r="D126" s="74"/>
      <c r="E126" s="356" t="str">
        <f t="shared" si="1"/>
        <v/>
      </c>
      <c r="F126" s="354" t="b">
        <f>IF(nume_candidat="",FALSE,ISNUMBER(SEARCH(nume_candidat,#REF!)))</f>
        <v>0</v>
      </c>
      <c r="G126" s="355" t="e">
        <f>LEN(#REF!)-LEN(SUBSTITUTE(#REF!,",",""))+1</f>
        <v>#REF!</v>
      </c>
    </row>
    <row r="127" spans="1:7">
      <c r="A127" s="5" t="s">
        <v>186</v>
      </c>
      <c r="B127" s="6"/>
      <c r="C127" s="217"/>
      <c r="D127" s="74"/>
      <c r="E127" s="356" t="str">
        <f t="shared" si="1"/>
        <v/>
      </c>
      <c r="F127" s="354" t="b">
        <f>IF(nume_candidat="",FALSE,ISNUMBER(SEARCH(nume_candidat,#REF!)))</f>
        <v>0</v>
      </c>
      <c r="G127" s="355" t="e">
        <f>LEN(#REF!)-LEN(SUBSTITUTE(#REF!,",",""))+1</f>
        <v>#REF!</v>
      </c>
    </row>
    <row r="128" spans="1:7">
      <c r="A128" s="5" t="s">
        <v>187</v>
      </c>
      <c r="B128" s="6"/>
      <c r="C128" s="217"/>
      <c r="D128" s="74"/>
      <c r="E128" s="356" t="str">
        <f t="shared" si="1"/>
        <v/>
      </c>
      <c r="F128" s="354" t="b">
        <f>IF(nume_candidat="",FALSE,ISNUMBER(SEARCH(nume_candidat,#REF!)))</f>
        <v>0</v>
      </c>
      <c r="G128" s="355" t="e">
        <f>LEN(#REF!)-LEN(SUBSTITUTE(#REF!,",",""))+1</f>
        <v>#REF!</v>
      </c>
    </row>
    <row r="129" spans="1:7">
      <c r="A129" s="5" t="s">
        <v>188</v>
      </c>
      <c r="B129" s="6"/>
      <c r="C129" s="217"/>
      <c r="D129" s="74"/>
      <c r="E129" s="356" t="str">
        <f t="shared" si="1"/>
        <v/>
      </c>
      <c r="F129" s="354" t="b">
        <f>IF(nume_candidat="",FALSE,ISNUMBER(SEARCH(nume_candidat,#REF!)))</f>
        <v>0</v>
      </c>
      <c r="G129" s="355" t="e">
        <f>LEN(#REF!)-LEN(SUBSTITUTE(#REF!,",",""))+1</f>
        <v>#REF!</v>
      </c>
    </row>
    <row r="130" spans="1:7">
      <c r="A130" s="5" t="s">
        <v>189</v>
      </c>
      <c r="B130" s="6"/>
      <c r="C130" s="217"/>
      <c r="D130" s="74"/>
      <c r="E130" s="356" t="str">
        <f t="shared" si="1"/>
        <v/>
      </c>
      <c r="F130" s="354" t="b">
        <f>IF(nume_candidat="",FALSE,ISNUMBER(SEARCH(nume_candidat,#REF!)))</f>
        <v>0</v>
      </c>
      <c r="G130" s="355" t="e">
        <f>LEN(#REF!)-LEN(SUBSTITUTE(#REF!,",",""))+1</f>
        <v>#REF!</v>
      </c>
    </row>
    <row r="131" spans="1:7">
      <c r="A131" s="5" t="s">
        <v>190</v>
      </c>
      <c r="B131" s="6"/>
      <c r="C131" s="217"/>
      <c r="D131" s="74"/>
      <c r="E131" s="356" t="str">
        <f t="shared" si="1"/>
        <v/>
      </c>
      <c r="F131" s="354" t="b">
        <f>IF(nume_candidat="",FALSE,ISNUMBER(SEARCH(nume_candidat,#REF!)))</f>
        <v>0</v>
      </c>
      <c r="G131" s="355" t="e">
        <f>LEN(#REF!)-LEN(SUBSTITUTE(#REF!,",",""))+1</f>
        <v>#REF!</v>
      </c>
    </row>
    <row r="132" spans="1:7">
      <c r="A132" s="5" t="s">
        <v>191</v>
      </c>
      <c r="B132" s="6"/>
      <c r="C132" s="217"/>
      <c r="D132" s="74"/>
      <c r="E132" s="356" t="str">
        <f t="shared" si="1"/>
        <v/>
      </c>
      <c r="F132" s="354" t="b">
        <f>IF(nume_candidat="",FALSE,ISNUMBER(SEARCH(nume_candidat,#REF!)))</f>
        <v>0</v>
      </c>
      <c r="G132" s="355" t="e">
        <f>LEN(#REF!)-LEN(SUBSTITUTE(#REF!,",",""))+1</f>
        <v>#REF!</v>
      </c>
    </row>
    <row r="133" spans="1:7">
      <c r="A133" s="5" t="s">
        <v>192</v>
      </c>
      <c r="B133" s="6"/>
      <c r="C133" s="217"/>
      <c r="D133" s="74"/>
      <c r="E133" s="356" t="str">
        <f t="shared" si="1"/>
        <v/>
      </c>
      <c r="F133" s="354" t="b">
        <f>IF(nume_candidat="",FALSE,ISNUMBER(SEARCH(nume_candidat,#REF!)))</f>
        <v>0</v>
      </c>
      <c r="G133" s="355" t="e">
        <f>LEN(#REF!)-LEN(SUBSTITUTE(#REF!,",",""))+1</f>
        <v>#REF!</v>
      </c>
    </row>
    <row r="134" spans="1:7">
      <c r="A134" s="5" t="s">
        <v>193</v>
      </c>
      <c r="B134" s="6"/>
      <c r="C134" s="217"/>
      <c r="D134" s="74"/>
      <c r="E134" s="356" t="str">
        <f t="shared" si="1"/>
        <v/>
      </c>
      <c r="F134" s="354" t="b">
        <f>IF(nume_candidat="",FALSE,ISNUMBER(SEARCH(nume_candidat,#REF!)))</f>
        <v>0</v>
      </c>
      <c r="G134" s="355" t="e">
        <f>LEN(#REF!)-LEN(SUBSTITUTE(#REF!,",",""))+1</f>
        <v>#REF!</v>
      </c>
    </row>
    <row r="135" spans="1:7">
      <c r="A135" s="5" t="s">
        <v>194</v>
      </c>
      <c r="B135" s="6"/>
      <c r="C135" s="217"/>
      <c r="D135" s="74"/>
      <c r="E135" s="356" t="str">
        <f t="shared" si="1"/>
        <v/>
      </c>
      <c r="F135" s="354" t="b">
        <f>IF(nume_candidat="",FALSE,ISNUMBER(SEARCH(nume_candidat,#REF!)))</f>
        <v>0</v>
      </c>
      <c r="G135" s="355" t="e">
        <f>LEN(#REF!)-LEN(SUBSTITUTE(#REF!,",",""))+1</f>
        <v>#REF!</v>
      </c>
    </row>
    <row r="136" spans="1:7">
      <c r="A136" s="5" t="s">
        <v>195</v>
      </c>
      <c r="B136" s="6"/>
      <c r="C136" s="217"/>
      <c r="D136" s="74"/>
      <c r="E136" s="356" t="str">
        <f t="shared" si="1"/>
        <v/>
      </c>
      <c r="F136" s="354" t="b">
        <f>IF(nume_candidat="",FALSE,ISNUMBER(SEARCH(nume_candidat,#REF!)))</f>
        <v>0</v>
      </c>
      <c r="G136" s="355" t="e">
        <f>LEN(#REF!)-LEN(SUBSTITUTE(#REF!,",",""))+1</f>
        <v>#REF!</v>
      </c>
    </row>
    <row r="137" spans="1:7">
      <c r="A137" s="5" t="s">
        <v>196</v>
      </c>
      <c r="B137" s="6"/>
      <c r="C137" s="217"/>
      <c r="D137" s="74"/>
      <c r="E137" s="356" t="str">
        <f t="shared" ref="E137:E200" si="2">IF(OR(,$B137="",$C137="",$C137&lt;an_initial,$C137&gt;an_final),"",
(100*(D137="premiu")+50*(D137="nominalizare"))
)</f>
        <v/>
      </c>
      <c r="F137" s="354" t="b">
        <f>IF(nume_candidat="",FALSE,ISNUMBER(SEARCH(nume_candidat,#REF!)))</f>
        <v>0</v>
      </c>
      <c r="G137" s="355" t="e">
        <f>LEN(#REF!)-LEN(SUBSTITUTE(#REF!,",",""))+1</f>
        <v>#REF!</v>
      </c>
    </row>
    <row r="138" spans="1:7">
      <c r="A138" s="5" t="s">
        <v>197</v>
      </c>
      <c r="B138" s="6"/>
      <c r="C138" s="217"/>
      <c r="D138" s="74"/>
      <c r="E138" s="356" t="str">
        <f t="shared" si="2"/>
        <v/>
      </c>
      <c r="F138" s="354" t="b">
        <f>IF(nume_candidat="",FALSE,ISNUMBER(SEARCH(nume_candidat,#REF!)))</f>
        <v>0</v>
      </c>
      <c r="G138" s="355" t="e">
        <f>LEN(#REF!)-LEN(SUBSTITUTE(#REF!,",",""))+1</f>
        <v>#REF!</v>
      </c>
    </row>
    <row r="139" spans="1:7">
      <c r="A139" s="5" t="s">
        <v>198</v>
      </c>
      <c r="B139" s="6"/>
      <c r="C139" s="217"/>
      <c r="D139" s="74"/>
      <c r="E139" s="356" t="str">
        <f t="shared" si="2"/>
        <v/>
      </c>
      <c r="F139" s="354" t="b">
        <f>IF(nume_candidat="",FALSE,ISNUMBER(SEARCH(nume_candidat,#REF!)))</f>
        <v>0</v>
      </c>
      <c r="G139" s="355" t="e">
        <f>LEN(#REF!)-LEN(SUBSTITUTE(#REF!,",",""))+1</f>
        <v>#REF!</v>
      </c>
    </row>
    <row r="140" spans="1:7">
      <c r="A140" s="5" t="s">
        <v>199</v>
      </c>
      <c r="B140" s="6"/>
      <c r="C140" s="217"/>
      <c r="D140" s="74"/>
      <c r="E140" s="356" t="str">
        <f t="shared" si="2"/>
        <v/>
      </c>
      <c r="F140" s="354" t="b">
        <f>IF(nume_candidat="",FALSE,ISNUMBER(SEARCH(nume_candidat,#REF!)))</f>
        <v>0</v>
      </c>
      <c r="G140" s="355" t="e">
        <f>LEN(#REF!)-LEN(SUBSTITUTE(#REF!,",",""))+1</f>
        <v>#REF!</v>
      </c>
    </row>
    <row r="141" spans="1:7">
      <c r="A141" s="5" t="s">
        <v>200</v>
      </c>
      <c r="B141" s="6"/>
      <c r="C141" s="217"/>
      <c r="D141" s="74"/>
      <c r="E141" s="356" t="str">
        <f t="shared" si="2"/>
        <v/>
      </c>
      <c r="F141" s="354" t="b">
        <f>IF(nume_candidat="",FALSE,ISNUMBER(SEARCH(nume_candidat,#REF!)))</f>
        <v>0</v>
      </c>
      <c r="G141" s="355" t="e">
        <f>LEN(#REF!)-LEN(SUBSTITUTE(#REF!,",",""))+1</f>
        <v>#REF!</v>
      </c>
    </row>
    <row r="142" spans="1:7">
      <c r="A142" s="5" t="s">
        <v>201</v>
      </c>
      <c r="B142" s="6"/>
      <c r="C142" s="217"/>
      <c r="D142" s="74"/>
      <c r="E142" s="356" t="str">
        <f t="shared" si="2"/>
        <v/>
      </c>
      <c r="F142" s="354" t="b">
        <f>IF(nume_candidat="",FALSE,ISNUMBER(SEARCH(nume_candidat,#REF!)))</f>
        <v>0</v>
      </c>
      <c r="G142" s="355" t="e">
        <f>LEN(#REF!)-LEN(SUBSTITUTE(#REF!,",",""))+1</f>
        <v>#REF!</v>
      </c>
    </row>
    <row r="143" spans="1:7">
      <c r="A143" s="5" t="s">
        <v>202</v>
      </c>
      <c r="B143" s="6"/>
      <c r="C143" s="217"/>
      <c r="D143" s="74"/>
      <c r="E143" s="356" t="str">
        <f t="shared" si="2"/>
        <v/>
      </c>
      <c r="F143" s="354" t="b">
        <f>IF(nume_candidat="",FALSE,ISNUMBER(SEARCH(nume_candidat,#REF!)))</f>
        <v>0</v>
      </c>
      <c r="G143" s="355" t="e">
        <f>LEN(#REF!)-LEN(SUBSTITUTE(#REF!,",",""))+1</f>
        <v>#REF!</v>
      </c>
    </row>
    <row r="144" spans="1:7">
      <c r="A144" s="5" t="s">
        <v>203</v>
      </c>
      <c r="B144" s="6"/>
      <c r="C144" s="217"/>
      <c r="D144" s="74"/>
      <c r="E144" s="356" t="str">
        <f t="shared" si="2"/>
        <v/>
      </c>
      <c r="F144" s="354" t="b">
        <f>IF(nume_candidat="",FALSE,ISNUMBER(SEARCH(nume_candidat,#REF!)))</f>
        <v>0</v>
      </c>
      <c r="G144" s="355" t="e">
        <f>LEN(#REF!)-LEN(SUBSTITUTE(#REF!,",",""))+1</f>
        <v>#REF!</v>
      </c>
    </row>
    <row r="145" spans="1:7">
      <c r="A145" s="5" t="s">
        <v>204</v>
      </c>
      <c r="B145" s="6"/>
      <c r="C145" s="217"/>
      <c r="D145" s="74"/>
      <c r="E145" s="356" t="str">
        <f t="shared" si="2"/>
        <v/>
      </c>
      <c r="F145" s="354" t="b">
        <f>IF(nume_candidat="",FALSE,ISNUMBER(SEARCH(nume_candidat,#REF!)))</f>
        <v>0</v>
      </c>
      <c r="G145" s="355" t="e">
        <f>LEN(#REF!)-LEN(SUBSTITUTE(#REF!,",",""))+1</f>
        <v>#REF!</v>
      </c>
    </row>
    <row r="146" spans="1:7">
      <c r="A146" s="5" t="s">
        <v>205</v>
      </c>
      <c r="B146" s="6"/>
      <c r="C146" s="217"/>
      <c r="D146" s="74"/>
      <c r="E146" s="356" t="str">
        <f t="shared" si="2"/>
        <v/>
      </c>
      <c r="F146" s="354" t="b">
        <f>IF(nume_candidat="",FALSE,ISNUMBER(SEARCH(nume_candidat,#REF!)))</f>
        <v>0</v>
      </c>
      <c r="G146" s="355" t="e">
        <f>LEN(#REF!)-LEN(SUBSTITUTE(#REF!,",",""))+1</f>
        <v>#REF!</v>
      </c>
    </row>
    <row r="147" spans="1:7">
      <c r="A147" s="5" t="s">
        <v>206</v>
      </c>
      <c r="B147" s="6"/>
      <c r="C147" s="217"/>
      <c r="D147" s="74"/>
      <c r="E147" s="356" t="str">
        <f t="shared" si="2"/>
        <v/>
      </c>
      <c r="F147" s="354" t="b">
        <f>IF(nume_candidat="",FALSE,ISNUMBER(SEARCH(nume_candidat,#REF!)))</f>
        <v>0</v>
      </c>
      <c r="G147" s="355" t="e">
        <f>LEN(#REF!)-LEN(SUBSTITUTE(#REF!,",",""))+1</f>
        <v>#REF!</v>
      </c>
    </row>
    <row r="148" spans="1:7">
      <c r="A148" s="5" t="s">
        <v>207</v>
      </c>
      <c r="B148" s="6"/>
      <c r="C148" s="217"/>
      <c r="D148" s="74"/>
      <c r="E148" s="356" t="str">
        <f t="shared" si="2"/>
        <v/>
      </c>
      <c r="F148" s="354" t="b">
        <f>IF(nume_candidat="",FALSE,ISNUMBER(SEARCH(nume_candidat,#REF!)))</f>
        <v>0</v>
      </c>
      <c r="G148" s="355" t="e">
        <f>LEN(#REF!)-LEN(SUBSTITUTE(#REF!,",",""))+1</f>
        <v>#REF!</v>
      </c>
    </row>
    <row r="149" spans="1:7">
      <c r="A149" s="5" t="s">
        <v>208</v>
      </c>
      <c r="B149" s="6"/>
      <c r="C149" s="217"/>
      <c r="D149" s="74"/>
      <c r="E149" s="356" t="str">
        <f t="shared" si="2"/>
        <v/>
      </c>
      <c r="F149" s="354" t="b">
        <f>IF(nume_candidat="",FALSE,ISNUMBER(SEARCH(nume_candidat,#REF!)))</f>
        <v>0</v>
      </c>
      <c r="G149" s="355" t="e">
        <f>LEN(#REF!)-LEN(SUBSTITUTE(#REF!,",",""))+1</f>
        <v>#REF!</v>
      </c>
    </row>
    <row r="150" spans="1:7">
      <c r="A150" s="5" t="s">
        <v>209</v>
      </c>
      <c r="B150" s="6"/>
      <c r="C150" s="217"/>
      <c r="D150" s="74"/>
      <c r="E150" s="356" t="str">
        <f t="shared" si="2"/>
        <v/>
      </c>
      <c r="F150" s="354" t="b">
        <f>IF(nume_candidat="",FALSE,ISNUMBER(SEARCH(nume_candidat,#REF!)))</f>
        <v>0</v>
      </c>
      <c r="G150" s="355" t="e">
        <f>LEN(#REF!)-LEN(SUBSTITUTE(#REF!,",",""))+1</f>
        <v>#REF!</v>
      </c>
    </row>
    <row r="151" spans="1:7">
      <c r="A151" s="5" t="s">
        <v>210</v>
      </c>
      <c r="B151" s="6"/>
      <c r="C151" s="217"/>
      <c r="D151" s="74"/>
      <c r="E151" s="356" t="str">
        <f t="shared" si="2"/>
        <v/>
      </c>
      <c r="F151" s="354" t="b">
        <f>IF(nume_candidat="",FALSE,ISNUMBER(SEARCH(nume_candidat,#REF!)))</f>
        <v>0</v>
      </c>
      <c r="G151" s="355" t="e">
        <f>LEN(#REF!)-LEN(SUBSTITUTE(#REF!,",",""))+1</f>
        <v>#REF!</v>
      </c>
    </row>
    <row r="152" spans="1:7">
      <c r="A152" s="5" t="s">
        <v>211</v>
      </c>
      <c r="B152" s="6"/>
      <c r="C152" s="217"/>
      <c r="D152" s="74"/>
      <c r="E152" s="356" t="str">
        <f t="shared" si="2"/>
        <v/>
      </c>
      <c r="F152" s="354" t="b">
        <f>IF(nume_candidat="",FALSE,ISNUMBER(SEARCH(nume_candidat,#REF!)))</f>
        <v>0</v>
      </c>
      <c r="G152" s="355" t="e">
        <f>LEN(#REF!)-LEN(SUBSTITUTE(#REF!,",",""))+1</f>
        <v>#REF!</v>
      </c>
    </row>
    <row r="153" spans="1:7">
      <c r="A153" s="5" t="s">
        <v>212</v>
      </c>
      <c r="B153" s="6"/>
      <c r="C153" s="217"/>
      <c r="D153" s="74"/>
      <c r="E153" s="356" t="str">
        <f t="shared" si="2"/>
        <v/>
      </c>
      <c r="F153" s="354" t="b">
        <f>IF(nume_candidat="",FALSE,ISNUMBER(SEARCH(nume_candidat,#REF!)))</f>
        <v>0</v>
      </c>
      <c r="G153" s="355" t="e">
        <f>LEN(#REF!)-LEN(SUBSTITUTE(#REF!,",",""))+1</f>
        <v>#REF!</v>
      </c>
    </row>
    <row r="154" spans="1:7">
      <c r="A154" s="5" t="s">
        <v>213</v>
      </c>
      <c r="B154" s="6"/>
      <c r="C154" s="217"/>
      <c r="D154" s="74"/>
      <c r="E154" s="356" t="str">
        <f t="shared" si="2"/>
        <v/>
      </c>
      <c r="F154" s="354" t="b">
        <f>IF(nume_candidat="",FALSE,ISNUMBER(SEARCH(nume_candidat,#REF!)))</f>
        <v>0</v>
      </c>
      <c r="G154" s="355" t="e">
        <f>LEN(#REF!)-LEN(SUBSTITUTE(#REF!,",",""))+1</f>
        <v>#REF!</v>
      </c>
    </row>
    <row r="155" spans="1:7">
      <c r="A155" s="5" t="s">
        <v>214</v>
      </c>
      <c r="B155" s="6"/>
      <c r="C155" s="217"/>
      <c r="D155" s="74"/>
      <c r="E155" s="356" t="str">
        <f t="shared" si="2"/>
        <v/>
      </c>
      <c r="F155" s="354" t="b">
        <f>IF(nume_candidat="",FALSE,ISNUMBER(SEARCH(nume_candidat,#REF!)))</f>
        <v>0</v>
      </c>
      <c r="G155" s="355" t="e">
        <f>LEN(#REF!)-LEN(SUBSTITUTE(#REF!,",",""))+1</f>
        <v>#REF!</v>
      </c>
    </row>
    <row r="156" spans="1:7">
      <c r="A156" s="5" t="s">
        <v>215</v>
      </c>
      <c r="B156" s="6"/>
      <c r="C156" s="217"/>
      <c r="D156" s="74"/>
      <c r="E156" s="356" t="str">
        <f t="shared" si="2"/>
        <v/>
      </c>
      <c r="F156" s="354" t="b">
        <f>IF(nume_candidat="",FALSE,ISNUMBER(SEARCH(nume_candidat,#REF!)))</f>
        <v>0</v>
      </c>
      <c r="G156" s="355" t="e">
        <f>LEN(#REF!)-LEN(SUBSTITUTE(#REF!,",",""))+1</f>
        <v>#REF!</v>
      </c>
    </row>
    <row r="157" spans="1:7">
      <c r="A157" s="5" t="s">
        <v>216</v>
      </c>
      <c r="B157" s="6"/>
      <c r="C157" s="217"/>
      <c r="D157" s="74"/>
      <c r="E157" s="356" t="str">
        <f t="shared" si="2"/>
        <v/>
      </c>
      <c r="F157" s="354" t="b">
        <f>IF(nume_candidat="",FALSE,ISNUMBER(SEARCH(nume_candidat,#REF!)))</f>
        <v>0</v>
      </c>
      <c r="G157" s="355" t="e">
        <f>LEN(#REF!)-LEN(SUBSTITUTE(#REF!,",",""))+1</f>
        <v>#REF!</v>
      </c>
    </row>
    <row r="158" spans="1:7">
      <c r="A158" s="5" t="s">
        <v>217</v>
      </c>
      <c r="B158" s="6"/>
      <c r="C158" s="217"/>
      <c r="D158" s="74"/>
      <c r="E158" s="356" t="str">
        <f t="shared" si="2"/>
        <v/>
      </c>
      <c r="F158" s="354" t="b">
        <f>IF(nume_candidat="",FALSE,ISNUMBER(SEARCH(nume_candidat,#REF!)))</f>
        <v>0</v>
      </c>
      <c r="G158" s="355" t="e">
        <f>LEN(#REF!)-LEN(SUBSTITUTE(#REF!,",",""))+1</f>
        <v>#REF!</v>
      </c>
    </row>
    <row r="159" spans="1:7">
      <c r="A159" s="5" t="s">
        <v>218</v>
      </c>
      <c r="B159" s="6"/>
      <c r="C159" s="217"/>
      <c r="D159" s="74"/>
      <c r="E159" s="356" t="str">
        <f t="shared" si="2"/>
        <v/>
      </c>
      <c r="F159" s="354" t="b">
        <f>IF(nume_candidat="",FALSE,ISNUMBER(SEARCH(nume_candidat,#REF!)))</f>
        <v>0</v>
      </c>
      <c r="G159" s="355" t="e">
        <f>LEN(#REF!)-LEN(SUBSTITUTE(#REF!,",",""))+1</f>
        <v>#REF!</v>
      </c>
    </row>
    <row r="160" spans="1:7">
      <c r="A160" s="5" t="s">
        <v>219</v>
      </c>
      <c r="B160" s="6"/>
      <c r="C160" s="217"/>
      <c r="D160" s="74"/>
      <c r="E160" s="356" t="str">
        <f t="shared" si="2"/>
        <v/>
      </c>
      <c r="F160" s="354" t="b">
        <f>IF(nume_candidat="",FALSE,ISNUMBER(SEARCH(nume_candidat,#REF!)))</f>
        <v>0</v>
      </c>
      <c r="G160" s="355" t="e">
        <f>LEN(#REF!)-LEN(SUBSTITUTE(#REF!,",",""))+1</f>
        <v>#REF!</v>
      </c>
    </row>
    <row r="161" spans="1:7">
      <c r="A161" s="5" t="s">
        <v>220</v>
      </c>
      <c r="B161" s="6"/>
      <c r="C161" s="217"/>
      <c r="D161" s="74"/>
      <c r="E161" s="356" t="str">
        <f t="shared" si="2"/>
        <v/>
      </c>
      <c r="F161" s="354" t="b">
        <f>IF(nume_candidat="",FALSE,ISNUMBER(SEARCH(nume_candidat,#REF!)))</f>
        <v>0</v>
      </c>
      <c r="G161" s="355" t="e">
        <f>LEN(#REF!)-LEN(SUBSTITUTE(#REF!,",",""))+1</f>
        <v>#REF!</v>
      </c>
    </row>
    <row r="162" spans="1:7">
      <c r="A162" s="5" t="s">
        <v>221</v>
      </c>
      <c r="B162" s="6"/>
      <c r="C162" s="217"/>
      <c r="D162" s="74"/>
      <c r="E162" s="356" t="str">
        <f t="shared" si="2"/>
        <v/>
      </c>
      <c r="F162" s="354" t="b">
        <f>IF(nume_candidat="",FALSE,ISNUMBER(SEARCH(nume_candidat,#REF!)))</f>
        <v>0</v>
      </c>
      <c r="G162" s="355" t="e">
        <f>LEN(#REF!)-LEN(SUBSTITUTE(#REF!,",",""))+1</f>
        <v>#REF!</v>
      </c>
    </row>
    <row r="163" spans="1:7">
      <c r="A163" s="5" t="s">
        <v>222</v>
      </c>
      <c r="B163" s="6"/>
      <c r="C163" s="217"/>
      <c r="D163" s="74"/>
      <c r="E163" s="356" t="str">
        <f t="shared" si="2"/>
        <v/>
      </c>
      <c r="F163" s="354" t="b">
        <f>IF(nume_candidat="",FALSE,ISNUMBER(SEARCH(nume_candidat,#REF!)))</f>
        <v>0</v>
      </c>
      <c r="G163" s="355" t="e">
        <f>LEN(#REF!)-LEN(SUBSTITUTE(#REF!,",",""))+1</f>
        <v>#REF!</v>
      </c>
    </row>
    <row r="164" spans="1:7">
      <c r="A164" s="5" t="s">
        <v>223</v>
      </c>
      <c r="B164" s="6"/>
      <c r="C164" s="217"/>
      <c r="D164" s="74"/>
      <c r="E164" s="356" t="str">
        <f t="shared" si="2"/>
        <v/>
      </c>
      <c r="F164" s="354" t="b">
        <f>IF(nume_candidat="",FALSE,ISNUMBER(SEARCH(nume_candidat,#REF!)))</f>
        <v>0</v>
      </c>
      <c r="G164" s="355" t="e">
        <f>LEN(#REF!)-LEN(SUBSTITUTE(#REF!,",",""))+1</f>
        <v>#REF!</v>
      </c>
    </row>
    <row r="165" spans="1:7">
      <c r="A165" s="5" t="s">
        <v>224</v>
      </c>
      <c r="B165" s="6"/>
      <c r="C165" s="217"/>
      <c r="D165" s="74"/>
      <c r="E165" s="356" t="str">
        <f t="shared" si="2"/>
        <v/>
      </c>
      <c r="F165" s="354" t="b">
        <f>IF(nume_candidat="",FALSE,ISNUMBER(SEARCH(nume_candidat,#REF!)))</f>
        <v>0</v>
      </c>
      <c r="G165" s="355" t="e">
        <f>LEN(#REF!)-LEN(SUBSTITUTE(#REF!,",",""))+1</f>
        <v>#REF!</v>
      </c>
    </row>
    <row r="166" spans="1:7">
      <c r="A166" s="5" t="s">
        <v>225</v>
      </c>
      <c r="B166" s="6"/>
      <c r="C166" s="217"/>
      <c r="D166" s="74"/>
      <c r="E166" s="356" t="str">
        <f t="shared" si="2"/>
        <v/>
      </c>
      <c r="F166" s="354" t="b">
        <f>IF(nume_candidat="",FALSE,ISNUMBER(SEARCH(nume_candidat,#REF!)))</f>
        <v>0</v>
      </c>
      <c r="G166" s="355" t="e">
        <f>LEN(#REF!)-LEN(SUBSTITUTE(#REF!,",",""))+1</f>
        <v>#REF!</v>
      </c>
    </row>
    <row r="167" spans="1:7">
      <c r="A167" s="5" t="s">
        <v>226</v>
      </c>
      <c r="B167" s="6"/>
      <c r="C167" s="217"/>
      <c r="D167" s="74"/>
      <c r="E167" s="356" t="str">
        <f t="shared" si="2"/>
        <v/>
      </c>
      <c r="F167" s="354" t="b">
        <f>IF(nume_candidat="",FALSE,ISNUMBER(SEARCH(nume_candidat,#REF!)))</f>
        <v>0</v>
      </c>
      <c r="G167" s="355" t="e">
        <f>LEN(#REF!)-LEN(SUBSTITUTE(#REF!,",",""))+1</f>
        <v>#REF!</v>
      </c>
    </row>
    <row r="168" spans="1:7">
      <c r="A168" s="5" t="s">
        <v>227</v>
      </c>
      <c r="B168" s="6"/>
      <c r="C168" s="217"/>
      <c r="D168" s="74"/>
      <c r="E168" s="356" t="str">
        <f t="shared" si="2"/>
        <v/>
      </c>
      <c r="F168" s="354" t="b">
        <f>IF(nume_candidat="",FALSE,ISNUMBER(SEARCH(nume_candidat,#REF!)))</f>
        <v>0</v>
      </c>
      <c r="G168" s="355" t="e">
        <f>LEN(#REF!)-LEN(SUBSTITUTE(#REF!,",",""))+1</f>
        <v>#REF!</v>
      </c>
    </row>
    <row r="169" spans="1:7">
      <c r="A169" s="5" t="s">
        <v>228</v>
      </c>
      <c r="B169" s="6"/>
      <c r="C169" s="217"/>
      <c r="D169" s="74"/>
      <c r="E169" s="356" t="str">
        <f t="shared" si="2"/>
        <v/>
      </c>
      <c r="F169" s="354" t="b">
        <f>IF(nume_candidat="",FALSE,ISNUMBER(SEARCH(nume_candidat,#REF!)))</f>
        <v>0</v>
      </c>
      <c r="G169" s="355" t="e">
        <f>LEN(#REF!)-LEN(SUBSTITUTE(#REF!,",",""))+1</f>
        <v>#REF!</v>
      </c>
    </row>
    <row r="170" spans="1:7">
      <c r="A170" s="5" t="s">
        <v>229</v>
      </c>
      <c r="B170" s="6"/>
      <c r="C170" s="217"/>
      <c r="D170" s="74"/>
      <c r="E170" s="356" t="str">
        <f t="shared" si="2"/>
        <v/>
      </c>
      <c r="F170" s="354" t="b">
        <f>IF(nume_candidat="",FALSE,ISNUMBER(SEARCH(nume_candidat,#REF!)))</f>
        <v>0</v>
      </c>
      <c r="G170" s="355" t="e">
        <f>LEN(#REF!)-LEN(SUBSTITUTE(#REF!,",",""))+1</f>
        <v>#REF!</v>
      </c>
    </row>
    <row r="171" spans="1:7">
      <c r="A171" s="5" t="s">
        <v>230</v>
      </c>
      <c r="B171" s="6"/>
      <c r="C171" s="217"/>
      <c r="D171" s="74"/>
      <c r="E171" s="356" t="str">
        <f t="shared" si="2"/>
        <v/>
      </c>
      <c r="F171" s="354" t="b">
        <f>IF(nume_candidat="",FALSE,ISNUMBER(SEARCH(nume_candidat,#REF!)))</f>
        <v>0</v>
      </c>
      <c r="G171" s="355" t="e">
        <f>LEN(#REF!)-LEN(SUBSTITUTE(#REF!,",",""))+1</f>
        <v>#REF!</v>
      </c>
    </row>
    <row r="172" spans="1:7">
      <c r="A172" s="5" t="s">
        <v>231</v>
      </c>
      <c r="B172" s="6"/>
      <c r="C172" s="217"/>
      <c r="D172" s="74"/>
      <c r="E172" s="356" t="str">
        <f t="shared" si="2"/>
        <v/>
      </c>
      <c r="F172" s="354" t="b">
        <f>IF(nume_candidat="",FALSE,ISNUMBER(SEARCH(nume_candidat,#REF!)))</f>
        <v>0</v>
      </c>
      <c r="G172" s="355" t="e">
        <f>LEN(#REF!)-LEN(SUBSTITUTE(#REF!,",",""))+1</f>
        <v>#REF!</v>
      </c>
    </row>
    <row r="173" spans="1:7">
      <c r="A173" s="5" t="s">
        <v>232</v>
      </c>
      <c r="B173" s="6"/>
      <c r="C173" s="217"/>
      <c r="D173" s="74"/>
      <c r="E173" s="356" t="str">
        <f t="shared" si="2"/>
        <v/>
      </c>
      <c r="F173" s="354" t="b">
        <f>IF(nume_candidat="",FALSE,ISNUMBER(SEARCH(nume_candidat,#REF!)))</f>
        <v>0</v>
      </c>
      <c r="G173" s="355" t="e">
        <f>LEN(#REF!)-LEN(SUBSTITUTE(#REF!,",",""))+1</f>
        <v>#REF!</v>
      </c>
    </row>
    <row r="174" spans="1:7">
      <c r="A174" s="5" t="s">
        <v>233</v>
      </c>
      <c r="B174" s="6"/>
      <c r="C174" s="217"/>
      <c r="D174" s="74"/>
      <c r="E174" s="356" t="str">
        <f t="shared" si="2"/>
        <v/>
      </c>
      <c r="F174" s="354" t="b">
        <f>IF(nume_candidat="",FALSE,ISNUMBER(SEARCH(nume_candidat,#REF!)))</f>
        <v>0</v>
      </c>
      <c r="G174" s="355" t="e">
        <f>LEN(#REF!)-LEN(SUBSTITUTE(#REF!,",",""))+1</f>
        <v>#REF!</v>
      </c>
    </row>
    <row r="175" spans="1:7">
      <c r="A175" s="5" t="s">
        <v>234</v>
      </c>
      <c r="B175" s="6"/>
      <c r="C175" s="217"/>
      <c r="D175" s="74"/>
      <c r="E175" s="356" t="str">
        <f t="shared" si="2"/>
        <v/>
      </c>
      <c r="F175" s="354" t="b">
        <f>IF(nume_candidat="",FALSE,ISNUMBER(SEARCH(nume_candidat,#REF!)))</f>
        <v>0</v>
      </c>
      <c r="G175" s="355" t="e">
        <f>LEN(#REF!)-LEN(SUBSTITUTE(#REF!,",",""))+1</f>
        <v>#REF!</v>
      </c>
    </row>
    <row r="176" spans="1:7">
      <c r="A176" s="5" t="s">
        <v>235</v>
      </c>
      <c r="B176" s="6"/>
      <c r="C176" s="217"/>
      <c r="D176" s="74"/>
      <c r="E176" s="356" t="str">
        <f t="shared" si="2"/>
        <v/>
      </c>
      <c r="F176" s="354" t="b">
        <f>IF(nume_candidat="",FALSE,ISNUMBER(SEARCH(nume_candidat,#REF!)))</f>
        <v>0</v>
      </c>
      <c r="G176" s="355" t="e">
        <f>LEN(#REF!)-LEN(SUBSTITUTE(#REF!,",",""))+1</f>
        <v>#REF!</v>
      </c>
    </row>
    <row r="177" spans="1:7">
      <c r="A177" s="5" t="s">
        <v>236</v>
      </c>
      <c r="B177" s="6"/>
      <c r="C177" s="217"/>
      <c r="D177" s="74"/>
      <c r="E177" s="356" t="str">
        <f t="shared" si="2"/>
        <v/>
      </c>
      <c r="F177" s="354" t="b">
        <f>IF(nume_candidat="",FALSE,ISNUMBER(SEARCH(nume_candidat,#REF!)))</f>
        <v>0</v>
      </c>
      <c r="G177" s="355" t="e">
        <f>LEN(#REF!)-LEN(SUBSTITUTE(#REF!,",",""))+1</f>
        <v>#REF!</v>
      </c>
    </row>
    <row r="178" spans="1:7">
      <c r="A178" s="5" t="s">
        <v>237</v>
      </c>
      <c r="B178" s="6"/>
      <c r="C178" s="217"/>
      <c r="D178" s="74"/>
      <c r="E178" s="356" t="str">
        <f t="shared" si="2"/>
        <v/>
      </c>
      <c r="F178" s="354" t="b">
        <f>IF(nume_candidat="",FALSE,ISNUMBER(SEARCH(nume_candidat,#REF!)))</f>
        <v>0</v>
      </c>
      <c r="G178" s="355" t="e">
        <f>LEN(#REF!)-LEN(SUBSTITUTE(#REF!,",",""))+1</f>
        <v>#REF!</v>
      </c>
    </row>
    <row r="179" spans="1:7">
      <c r="A179" s="5" t="s">
        <v>238</v>
      </c>
      <c r="B179" s="6"/>
      <c r="C179" s="217"/>
      <c r="D179" s="74"/>
      <c r="E179" s="356" t="str">
        <f t="shared" si="2"/>
        <v/>
      </c>
      <c r="F179" s="354" t="b">
        <f>IF(nume_candidat="",FALSE,ISNUMBER(SEARCH(nume_candidat,#REF!)))</f>
        <v>0</v>
      </c>
      <c r="G179" s="355" t="e">
        <f>LEN(#REF!)-LEN(SUBSTITUTE(#REF!,",",""))+1</f>
        <v>#REF!</v>
      </c>
    </row>
    <row r="180" spans="1:7">
      <c r="A180" s="5" t="s">
        <v>239</v>
      </c>
      <c r="B180" s="6"/>
      <c r="C180" s="217"/>
      <c r="D180" s="74"/>
      <c r="E180" s="356" t="str">
        <f t="shared" si="2"/>
        <v/>
      </c>
      <c r="F180" s="354" t="b">
        <f>IF(nume_candidat="",FALSE,ISNUMBER(SEARCH(nume_candidat,#REF!)))</f>
        <v>0</v>
      </c>
      <c r="G180" s="355" t="e">
        <f>LEN(#REF!)-LEN(SUBSTITUTE(#REF!,",",""))+1</f>
        <v>#REF!</v>
      </c>
    </row>
    <row r="181" spans="1:7">
      <c r="A181" s="5" t="s">
        <v>240</v>
      </c>
      <c r="B181" s="6"/>
      <c r="C181" s="217"/>
      <c r="D181" s="74"/>
      <c r="E181" s="356" t="str">
        <f t="shared" si="2"/>
        <v/>
      </c>
      <c r="F181" s="354" t="b">
        <f>IF(nume_candidat="",FALSE,ISNUMBER(SEARCH(nume_candidat,#REF!)))</f>
        <v>0</v>
      </c>
      <c r="G181" s="355" t="e">
        <f>LEN(#REF!)-LEN(SUBSTITUTE(#REF!,",",""))+1</f>
        <v>#REF!</v>
      </c>
    </row>
    <row r="182" spans="1:7">
      <c r="A182" s="5" t="s">
        <v>241</v>
      </c>
      <c r="B182" s="6"/>
      <c r="C182" s="217"/>
      <c r="D182" s="74"/>
      <c r="E182" s="356" t="str">
        <f t="shared" si="2"/>
        <v/>
      </c>
      <c r="F182" s="354" t="b">
        <f>IF(nume_candidat="",FALSE,ISNUMBER(SEARCH(nume_candidat,#REF!)))</f>
        <v>0</v>
      </c>
      <c r="G182" s="355" t="e">
        <f>LEN(#REF!)-LEN(SUBSTITUTE(#REF!,",",""))+1</f>
        <v>#REF!</v>
      </c>
    </row>
    <row r="183" spans="1:7">
      <c r="A183" s="5" t="s">
        <v>242</v>
      </c>
      <c r="B183" s="6"/>
      <c r="C183" s="217"/>
      <c r="D183" s="74"/>
      <c r="E183" s="356" t="str">
        <f t="shared" si="2"/>
        <v/>
      </c>
      <c r="F183" s="354" t="b">
        <f>IF(nume_candidat="",FALSE,ISNUMBER(SEARCH(nume_candidat,#REF!)))</f>
        <v>0</v>
      </c>
      <c r="G183" s="355" t="e">
        <f>LEN(#REF!)-LEN(SUBSTITUTE(#REF!,",",""))+1</f>
        <v>#REF!</v>
      </c>
    </row>
    <row r="184" spans="1:7">
      <c r="A184" s="5" t="s">
        <v>243</v>
      </c>
      <c r="B184" s="6"/>
      <c r="C184" s="217"/>
      <c r="D184" s="74"/>
      <c r="E184" s="356" t="str">
        <f t="shared" si="2"/>
        <v/>
      </c>
      <c r="F184" s="354" t="b">
        <f>IF(nume_candidat="",FALSE,ISNUMBER(SEARCH(nume_candidat,#REF!)))</f>
        <v>0</v>
      </c>
      <c r="G184" s="355" t="e">
        <f>LEN(#REF!)-LEN(SUBSTITUTE(#REF!,",",""))+1</f>
        <v>#REF!</v>
      </c>
    </row>
    <row r="185" spans="1:7">
      <c r="A185" s="5" t="s">
        <v>244</v>
      </c>
      <c r="B185" s="6"/>
      <c r="C185" s="217"/>
      <c r="D185" s="74"/>
      <c r="E185" s="356" t="str">
        <f t="shared" si="2"/>
        <v/>
      </c>
      <c r="F185" s="354" t="b">
        <f>IF(nume_candidat="",FALSE,ISNUMBER(SEARCH(nume_candidat,#REF!)))</f>
        <v>0</v>
      </c>
      <c r="G185" s="355" t="e">
        <f>LEN(#REF!)-LEN(SUBSTITUTE(#REF!,",",""))+1</f>
        <v>#REF!</v>
      </c>
    </row>
    <row r="186" spans="1:7">
      <c r="A186" s="5" t="s">
        <v>245</v>
      </c>
      <c r="B186" s="6"/>
      <c r="C186" s="217"/>
      <c r="D186" s="74"/>
      <c r="E186" s="356" t="str">
        <f t="shared" si="2"/>
        <v/>
      </c>
      <c r="F186" s="354" t="b">
        <f>IF(nume_candidat="",FALSE,ISNUMBER(SEARCH(nume_candidat,#REF!)))</f>
        <v>0</v>
      </c>
      <c r="G186" s="355" t="e">
        <f>LEN(#REF!)-LEN(SUBSTITUTE(#REF!,",",""))+1</f>
        <v>#REF!</v>
      </c>
    </row>
    <row r="187" spans="1:7">
      <c r="A187" s="5" t="s">
        <v>246</v>
      </c>
      <c r="B187" s="6"/>
      <c r="C187" s="217"/>
      <c r="D187" s="74"/>
      <c r="E187" s="356" t="str">
        <f t="shared" si="2"/>
        <v/>
      </c>
      <c r="F187" s="354" t="b">
        <f>IF(nume_candidat="",FALSE,ISNUMBER(SEARCH(nume_candidat,#REF!)))</f>
        <v>0</v>
      </c>
      <c r="G187" s="355" t="e">
        <f>LEN(#REF!)-LEN(SUBSTITUTE(#REF!,",",""))+1</f>
        <v>#REF!</v>
      </c>
    </row>
    <row r="188" spans="1:7">
      <c r="A188" s="5" t="s">
        <v>247</v>
      </c>
      <c r="B188" s="6"/>
      <c r="C188" s="217"/>
      <c r="D188" s="74"/>
      <c r="E188" s="356" t="str">
        <f t="shared" si="2"/>
        <v/>
      </c>
      <c r="F188" s="354" t="b">
        <f>IF(nume_candidat="",FALSE,ISNUMBER(SEARCH(nume_candidat,#REF!)))</f>
        <v>0</v>
      </c>
      <c r="G188" s="355" t="e">
        <f>LEN(#REF!)-LEN(SUBSTITUTE(#REF!,",",""))+1</f>
        <v>#REF!</v>
      </c>
    </row>
    <row r="189" spans="1:7">
      <c r="A189" s="5" t="s">
        <v>248</v>
      </c>
      <c r="B189" s="6"/>
      <c r="C189" s="217"/>
      <c r="D189" s="74"/>
      <c r="E189" s="356" t="str">
        <f t="shared" si="2"/>
        <v/>
      </c>
      <c r="F189" s="354" t="b">
        <f>IF(nume_candidat="",FALSE,ISNUMBER(SEARCH(nume_candidat,#REF!)))</f>
        <v>0</v>
      </c>
      <c r="G189" s="355" t="e">
        <f>LEN(#REF!)-LEN(SUBSTITUTE(#REF!,",",""))+1</f>
        <v>#REF!</v>
      </c>
    </row>
    <row r="190" spans="1:7">
      <c r="A190" s="5" t="s">
        <v>249</v>
      </c>
      <c r="B190" s="6"/>
      <c r="C190" s="217"/>
      <c r="D190" s="74"/>
      <c r="E190" s="356" t="str">
        <f t="shared" si="2"/>
        <v/>
      </c>
      <c r="F190" s="354" t="b">
        <f>IF(nume_candidat="",FALSE,ISNUMBER(SEARCH(nume_candidat,#REF!)))</f>
        <v>0</v>
      </c>
      <c r="G190" s="355" t="e">
        <f>LEN(#REF!)-LEN(SUBSTITUTE(#REF!,",",""))+1</f>
        <v>#REF!</v>
      </c>
    </row>
    <row r="191" spans="1:7">
      <c r="A191" s="5" t="s">
        <v>250</v>
      </c>
      <c r="B191" s="6"/>
      <c r="C191" s="217"/>
      <c r="D191" s="74"/>
      <c r="E191" s="356" t="str">
        <f t="shared" si="2"/>
        <v/>
      </c>
      <c r="F191" s="354" t="b">
        <f>IF(nume_candidat="",FALSE,ISNUMBER(SEARCH(nume_candidat,#REF!)))</f>
        <v>0</v>
      </c>
      <c r="G191" s="355" t="e">
        <f>LEN(#REF!)-LEN(SUBSTITUTE(#REF!,",",""))+1</f>
        <v>#REF!</v>
      </c>
    </row>
    <row r="192" spans="1:7">
      <c r="A192" s="5" t="s">
        <v>251</v>
      </c>
      <c r="B192" s="6"/>
      <c r="C192" s="217"/>
      <c r="D192" s="74"/>
      <c r="E192" s="356" t="str">
        <f t="shared" si="2"/>
        <v/>
      </c>
      <c r="F192" s="354" t="b">
        <f>IF(nume_candidat="",FALSE,ISNUMBER(SEARCH(nume_candidat,#REF!)))</f>
        <v>0</v>
      </c>
      <c r="G192" s="355" t="e">
        <f>LEN(#REF!)-LEN(SUBSTITUTE(#REF!,",",""))+1</f>
        <v>#REF!</v>
      </c>
    </row>
    <row r="193" spans="1:7">
      <c r="A193" s="5" t="s">
        <v>252</v>
      </c>
      <c r="B193" s="6"/>
      <c r="C193" s="217"/>
      <c r="D193" s="74"/>
      <c r="E193" s="356" t="str">
        <f t="shared" si="2"/>
        <v/>
      </c>
      <c r="F193" s="354" t="b">
        <f>IF(nume_candidat="",FALSE,ISNUMBER(SEARCH(nume_candidat,#REF!)))</f>
        <v>0</v>
      </c>
      <c r="G193" s="355" t="e">
        <f>LEN(#REF!)-LEN(SUBSTITUTE(#REF!,",",""))+1</f>
        <v>#REF!</v>
      </c>
    </row>
    <row r="194" spans="1:7">
      <c r="A194" s="5" t="s">
        <v>253</v>
      </c>
      <c r="B194" s="6"/>
      <c r="C194" s="217"/>
      <c r="D194" s="74"/>
      <c r="E194" s="356" t="str">
        <f t="shared" si="2"/>
        <v/>
      </c>
      <c r="F194" s="354" t="b">
        <f>IF(nume_candidat="",FALSE,ISNUMBER(SEARCH(nume_candidat,#REF!)))</f>
        <v>0</v>
      </c>
      <c r="G194" s="355" t="e">
        <f>LEN(#REF!)-LEN(SUBSTITUTE(#REF!,",",""))+1</f>
        <v>#REF!</v>
      </c>
    </row>
    <row r="195" spans="1:7">
      <c r="A195" s="5" t="s">
        <v>254</v>
      </c>
      <c r="B195" s="6"/>
      <c r="C195" s="217"/>
      <c r="D195" s="74"/>
      <c r="E195" s="356" t="str">
        <f t="shared" si="2"/>
        <v/>
      </c>
      <c r="F195" s="354" t="b">
        <f>IF(nume_candidat="",FALSE,ISNUMBER(SEARCH(nume_candidat,#REF!)))</f>
        <v>0</v>
      </c>
      <c r="G195" s="355" t="e">
        <f>LEN(#REF!)-LEN(SUBSTITUTE(#REF!,",",""))+1</f>
        <v>#REF!</v>
      </c>
    </row>
    <row r="196" spans="1:7">
      <c r="A196" s="5" t="s">
        <v>255</v>
      </c>
      <c r="B196" s="6"/>
      <c r="C196" s="217"/>
      <c r="D196" s="74"/>
      <c r="E196" s="356" t="str">
        <f t="shared" si="2"/>
        <v/>
      </c>
      <c r="F196" s="354" t="b">
        <f>IF(nume_candidat="",FALSE,ISNUMBER(SEARCH(nume_candidat,#REF!)))</f>
        <v>0</v>
      </c>
      <c r="G196" s="355" t="e">
        <f>LEN(#REF!)-LEN(SUBSTITUTE(#REF!,",",""))+1</f>
        <v>#REF!</v>
      </c>
    </row>
    <row r="197" spans="1:7">
      <c r="A197" s="5" t="s">
        <v>256</v>
      </c>
      <c r="B197" s="6"/>
      <c r="C197" s="217"/>
      <c r="D197" s="74"/>
      <c r="E197" s="356" t="str">
        <f t="shared" si="2"/>
        <v/>
      </c>
      <c r="F197" s="354" t="b">
        <f>IF(nume_candidat="",FALSE,ISNUMBER(SEARCH(nume_candidat,#REF!)))</f>
        <v>0</v>
      </c>
      <c r="G197" s="355" t="e">
        <f>LEN(#REF!)-LEN(SUBSTITUTE(#REF!,",",""))+1</f>
        <v>#REF!</v>
      </c>
    </row>
    <row r="198" spans="1:7">
      <c r="A198" s="5" t="s">
        <v>257</v>
      </c>
      <c r="B198" s="6"/>
      <c r="C198" s="217"/>
      <c r="D198" s="74"/>
      <c r="E198" s="356" t="str">
        <f t="shared" si="2"/>
        <v/>
      </c>
      <c r="F198" s="354" t="b">
        <f>IF(nume_candidat="",FALSE,ISNUMBER(SEARCH(nume_candidat,#REF!)))</f>
        <v>0</v>
      </c>
      <c r="G198" s="355" t="e">
        <f>LEN(#REF!)-LEN(SUBSTITUTE(#REF!,",",""))+1</f>
        <v>#REF!</v>
      </c>
    </row>
    <row r="199" spans="1:7">
      <c r="A199" s="5" t="s">
        <v>258</v>
      </c>
      <c r="B199" s="6"/>
      <c r="C199" s="217"/>
      <c r="D199" s="74"/>
      <c r="E199" s="356" t="str">
        <f t="shared" si="2"/>
        <v/>
      </c>
      <c r="F199" s="354" t="b">
        <f>IF(nume_candidat="",FALSE,ISNUMBER(SEARCH(nume_candidat,#REF!)))</f>
        <v>0</v>
      </c>
      <c r="G199" s="355" t="e">
        <f>LEN(#REF!)-LEN(SUBSTITUTE(#REF!,",",""))+1</f>
        <v>#REF!</v>
      </c>
    </row>
    <row r="200" spans="1:7">
      <c r="A200" s="5" t="s">
        <v>259</v>
      </c>
      <c r="B200" s="6"/>
      <c r="C200" s="217"/>
      <c r="D200" s="74"/>
      <c r="E200" s="356" t="str">
        <f t="shared" si="2"/>
        <v/>
      </c>
      <c r="F200" s="354" t="b">
        <f>IF(nume_candidat="",FALSE,ISNUMBER(SEARCH(nume_candidat,#REF!)))</f>
        <v>0</v>
      </c>
      <c r="G200" s="355" t="e">
        <f>LEN(#REF!)-LEN(SUBSTITUTE(#REF!,",",""))+1</f>
        <v>#REF!</v>
      </c>
    </row>
    <row r="201" spans="1:7">
      <c r="A201" s="5" t="s">
        <v>260</v>
      </c>
      <c r="B201" s="6"/>
      <c r="C201" s="217"/>
      <c r="D201" s="74"/>
      <c r="E201" s="356" t="str">
        <f t="shared" ref="E201:E258" si="3">IF(OR(,$B201="",$C201="",$C201&lt;an_initial,$C201&gt;an_final),"",
(100*(D201="premiu")+50*(D201="nominalizare"))
)</f>
        <v/>
      </c>
      <c r="F201" s="354" t="b">
        <f>IF(nume_candidat="",FALSE,ISNUMBER(SEARCH(nume_candidat,#REF!)))</f>
        <v>0</v>
      </c>
      <c r="G201" s="355" t="e">
        <f>LEN(#REF!)-LEN(SUBSTITUTE(#REF!,",",""))+1</f>
        <v>#REF!</v>
      </c>
    </row>
    <row r="202" spans="1:7">
      <c r="A202" s="5" t="s">
        <v>261</v>
      </c>
      <c r="B202" s="6"/>
      <c r="C202" s="217"/>
      <c r="D202" s="74"/>
      <c r="E202" s="356" t="str">
        <f t="shared" si="3"/>
        <v/>
      </c>
      <c r="F202" s="354" t="b">
        <f>IF(nume_candidat="",FALSE,ISNUMBER(SEARCH(nume_candidat,#REF!)))</f>
        <v>0</v>
      </c>
      <c r="G202" s="355" t="e">
        <f>LEN(#REF!)-LEN(SUBSTITUTE(#REF!,",",""))+1</f>
        <v>#REF!</v>
      </c>
    </row>
    <row r="203" spans="1:7">
      <c r="A203" s="5" t="s">
        <v>262</v>
      </c>
      <c r="B203" s="6"/>
      <c r="C203" s="217"/>
      <c r="D203" s="74"/>
      <c r="E203" s="356" t="str">
        <f t="shared" si="3"/>
        <v/>
      </c>
      <c r="F203" s="354" t="b">
        <f>IF(nume_candidat="",FALSE,ISNUMBER(SEARCH(nume_candidat,#REF!)))</f>
        <v>0</v>
      </c>
      <c r="G203" s="355" t="e">
        <f>LEN(#REF!)-LEN(SUBSTITUTE(#REF!,",",""))+1</f>
        <v>#REF!</v>
      </c>
    </row>
    <row r="204" spans="1:7">
      <c r="A204" s="5" t="s">
        <v>263</v>
      </c>
      <c r="B204" s="6"/>
      <c r="C204" s="217"/>
      <c r="D204" s="74"/>
      <c r="E204" s="356" t="str">
        <f t="shared" si="3"/>
        <v/>
      </c>
      <c r="F204" s="354" t="b">
        <f>IF(nume_candidat="",FALSE,ISNUMBER(SEARCH(nume_candidat,#REF!)))</f>
        <v>0</v>
      </c>
      <c r="G204" s="355" t="e">
        <f>LEN(#REF!)-LEN(SUBSTITUTE(#REF!,",",""))+1</f>
        <v>#REF!</v>
      </c>
    </row>
    <row r="205" spans="1:7">
      <c r="A205" s="5" t="s">
        <v>264</v>
      </c>
      <c r="B205" s="6"/>
      <c r="C205" s="217"/>
      <c r="D205" s="74"/>
      <c r="E205" s="356" t="str">
        <f t="shared" si="3"/>
        <v/>
      </c>
      <c r="F205" s="354" t="b">
        <f>IF(nume_candidat="",FALSE,ISNUMBER(SEARCH(nume_candidat,#REF!)))</f>
        <v>0</v>
      </c>
      <c r="G205" s="355" t="e">
        <f>LEN(#REF!)-LEN(SUBSTITUTE(#REF!,",",""))+1</f>
        <v>#REF!</v>
      </c>
    </row>
    <row r="206" spans="1:7">
      <c r="A206" s="5" t="s">
        <v>265</v>
      </c>
      <c r="B206" s="6"/>
      <c r="C206" s="217"/>
      <c r="D206" s="74"/>
      <c r="E206" s="356" t="str">
        <f t="shared" si="3"/>
        <v/>
      </c>
      <c r="F206" s="354" t="b">
        <f>IF(nume_candidat="",FALSE,ISNUMBER(SEARCH(nume_candidat,#REF!)))</f>
        <v>0</v>
      </c>
      <c r="G206" s="355" t="e">
        <f>LEN(#REF!)-LEN(SUBSTITUTE(#REF!,",",""))+1</f>
        <v>#REF!</v>
      </c>
    </row>
    <row r="207" spans="1:7">
      <c r="A207" s="5" t="s">
        <v>266</v>
      </c>
      <c r="B207" s="6"/>
      <c r="C207" s="217"/>
      <c r="D207" s="74"/>
      <c r="E207" s="356" t="str">
        <f t="shared" si="3"/>
        <v/>
      </c>
      <c r="F207" s="354" t="b">
        <f>IF(nume_candidat="",FALSE,ISNUMBER(SEARCH(nume_candidat,#REF!)))</f>
        <v>0</v>
      </c>
      <c r="G207" s="355" t="e">
        <f>LEN(#REF!)-LEN(SUBSTITUTE(#REF!,",",""))+1</f>
        <v>#REF!</v>
      </c>
    </row>
    <row r="208" spans="1:7">
      <c r="A208" s="5" t="s">
        <v>267</v>
      </c>
      <c r="B208" s="6"/>
      <c r="C208" s="217"/>
      <c r="D208" s="74"/>
      <c r="E208" s="356" t="str">
        <f t="shared" si="3"/>
        <v/>
      </c>
      <c r="F208" s="354" t="b">
        <f>IF(nume_candidat="",FALSE,ISNUMBER(SEARCH(nume_candidat,#REF!)))</f>
        <v>0</v>
      </c>
      <c r="G208" s="355" t="e">
        <f>LEN(#REF!)-LEN(SUBSTITUTE(#REF!,",",""))+1</f>
        <v>#REF!</v>
      </c>
    </row>
    <row r="209" spans="1:7">
      <c r="A209" s="5" t="s">
        <v>268</v>
      </c>
      <c r="B209" s="6"/>
      <c r="C209" s="217"/>
      <c r="D209" s="74"/>
      <c r="E209" s="356" t="str">
        <f t="shared" si="3"/>
        <v/>
      </c>
      <c r="F209" s="354" t="b">
        <f>IF(nume_candidat="",FALSE,ISNUMBER(SEARCH(nume_candidat,#REF!)))</f>
        <v>0</v>
      </c>
      <c r="G209" s="355" t="e">
        <f>LEN(#REF!)-LEN(SUBSTITUTE(#REF!,",",""))+1</f>
        <v>#REF!</v>
      </c>
    </row>
    <row r="210" spans="1:7">
      <c r="A210" s="5" t="s">
        <v>269</v>
      </c>
      <c r="B210" s="6"/>
      <c r="C210" s="217"/>
      <c r="D210" s="74"/>
      <c r="E210" s="356" t="str">
        <f t="shared" si="3"/>
        <v/>
      </c>
      <c r="F210" s="354" t="b">
        <f>IF(nume_candidat="",FALSE,ISNUMBER(SEARCH(nume_candidat,#REF!)))</f>
        <v>0</v>
      </c>
      <c r="G210" s="355" t="e">
        <f>LEN(#REF!)-LEN(SUBSTITUTE(#REF!,",",""))+1</f>
        <v>#REF!</v>
      </c>
    </row>
    <row r="211" spans="1:7">
      <c r="A211" s="5" t="s">
        <v>270</v>
      </c>
      <c r="B211" s="6"/>
      <c r="C211" s="217"/>
      <c r="D211" s="74"/>
      <c r="E211" s="356" t="str">
        <f t="shared" si="3"/>
        <v/>
      </c>
      <c r="F211" s="354" t="b">
        <f>IF(nume_candidat="",FALSE,ISNUMBER(SEARCH(nume_candidat,#REF!)))</f>
        <v>0</v>
      </c>
      <c r="G211" s="355" t="e">
        <f>LEN(#REF!)-LEN(SUBSTITUTE(#REF!,",",""))+1</f>
        <v>#REF!</v>
      </c>
    </row>
    <row r="212" spans="1:7">
      <c r="A212" s="5" t="s">
        <v>271</v>
      </c>
      <c r="B212" s="6"/>
      <c r="C212" s="217"/>
      <c r="D212" s="74"/>
      <c r="E212" s="356" t="str">
        <f t="shared" si="3"/>
        <v/>
      </c>
      <c r="F212" s="354" t="b">
        <f>IF(nume_candidat="",FALSE,ISNUMBER(SEARCH(nume_candidat,#REF!)))</f>
        <v>0</v>
      </c>
      <c r="G212" s="355" t="e">
        <f>LEN(#REF!)-LEN(SUBSTITUTE(#REF!,",",""))+1</f>
        <v>#REF!</v>
      </c>
    </row>
    <row r="213" spans="1:7">
      <c r="A213" s="5" t="s">
        <v>272</v>
      </c>
      <c r="B213" s="6"/>
      <c r="C213" s="217"/>
      <c r="D213" s="74"/>
      <c r="E213" s="356" t="str">
        <f t="shared" si="3"/>
        <v/>
      </c>
      <c r="F213" s="354" t="b">
        <f>IF(nume_candidat="",FALSE,ISNUMBER(SEARCH(nume_candidat,#REF!)))</f>
        <v>0</v>
      </c>
      <c r="G213" s="355" t="e">
        <f>LEN(#REF!)-LEN(SUBSTITUTE(#REF!,",",""))+1</f>
        <v>#REF!</v>
      </c>
    </row>
    <row r="214" spans="1:7">
      <c r="A214" s="5" t="s">
        <v>273</v>
      </c>
      <c r="B214" s="6"/>
      <c r="C214" s="217"/>
      <c r="D214" s="74"/>
      <c r="E214" s="356" t="str">
        <f t="shared" si="3"/>
        <v/>
      </c>
      <c r="F214" s="354" t="b">
        <f>IF(nume_candidat="",FALSE,ISNUMBER(SEARCH(nume_candidat,#REF!)))</f>
        <v>0</v>
      </c>
      <c r="G214" s="355" t="e">
        <f>LEN(#REF!)-LEN(SUBSTITUTE(#REF!,",",""))+1</f>
        <v>#REF!</v>
      </c>
    </row>
    <row r="215" spans="1:7">
      <c r="A215" s="5" t="s">
        <v>274</v>
      </c>
      <c r="B215" s="6"/>
      <c r="C215" s="217"/>
      <c r="D215" s="74"/>
      <c r="E215" s="356" t="str">
        <f t="shared" si="3"/>
        <v/>
      </c>
      <c r="F215" s="354" t="b">
        <f>IF(nume_candidat="",FALSE,ISNUMBER(SEARCH(nume_candidat,#REF!)))</f>
        <v>0</v>
      </c>
      <c r="G215" s="355" t="e">
        <f>LEN(#REF!)-LEN(SUBSTITUTE(#REF!,",",""))+1</f>
        <v>#REF!</v>
      </c>
    </row>
    <row r="216" spans="1:7">
      <c r="A216" s="5" t="s">
        <v>275</v>
      </c>
      <c r="B216" s="6"/>
      <c r="C216" s="217"/>
      <c r="D216" s="74"/>
      <c r="E216" s="356" t="str">
        <f t="shared" si="3"/>
        <v/>
      </c>
      <c r="F216" s="354" t="b">
        <f>IF(nume_candidat="",FALSE,ISNUMBER(SEARCH(nume_candidat,#REF!)))</f>
        <v>0</v>
      </c>
      <c r="G216" s="355" t="e">
        <f>LEN(#REF!)-LEN(SUBSTITUTE(#REF!,",",""))+1</f>
        <v>#REF!</v>
      </c>
    </row>
    <row r="217" spans="1:7">
      <c r="A217" s="5" t="s">
        <v>276</v>
      </c>
      <c r="B217" s="6"/>
      <c r="C217" s="217"/>
      <c r="D217" s="74"/>
      <c r="E217" s="356" t="str">
        <f t="shared" si="3"/>
        <v/>
      </c>
      <c r="F217" s="354" t="b">
        <f>IF(nume_candidat="",FALSE,ISNUMBER(SEARCH(nume_candidat,#REF!)))</f>
        <v>0</v>
      </c>
      <c r="G217" s="355" t="e">
        <f>LEN(#REF!)-LEN(SUBSTITUTE(#REF!,",",""))+1</f>
        <v>#REF!</v>
      </c>
    </row>
    <row r="218" spans="1:7">
      <c r="A218" s="5" t="s">
        <v>277</v>
      </c>
      <c r="B218" s="6"/>
      <c r="C218" s="217"/>
      <c r="D218" s="74"/>
      <c r="E218" s="356" t="str">
        <f t="shared" si="3"/>
        <v/>
      </c>
      <c r="F218" s="354" t="b">
        <f>IF(nume_candidat="",FALSE,ISNUMBER(SEARCH(nume_candidat,#REF!)))</f>
        <v>0</v>
      </c>
      <c r="G218" s="355" t="e">
        <f>LEN(#REF!)-LEN(SUBSTITUTE(#REF!,",",""))+1</f>
        <v>#REF!</v>
      </c>
    </row>
    <row r="219" spans="1:7">
      <c r="A219" s="5" t="s">
        <v>278</v>
      </c>
      <c r="B219" s="6"/>
      <c r="C219" s="217"/>
      <c r="D219" s="74"/>
      <c r="E219" s="356" t="str">
        <f t="shared" si="3"/>
        <v/>
      </c>
      <c r="F219" s="354" t="b">
        <f>IF(nume_candidat="",FALSE,ISNUMBER(SEARCH(nume_candidat,#REF!)))</f>
        <v>0</v>
      </c>
      <c r="G219" s="355" t="e">
        <f>LEN(#REF!)-LEN(SUBSTITUTE(#REF!,",",""))+1</f>
        <v>#REF!</v>
      </c>
    </row>
    <row r="220" spans="1:7">
      <c r="A220" s="5" t="s">
        <v>279</v>
      </c>
      <c r="B220" s="6"/>
      <c r="C220" s="217"/>
      <c r="D220" s="74"/>
      <c r="E220" s="356" t="str">
        <f t="shared" si="3"/>
        <v/>
      </c>
      <c r="F220" s="354" t="b">
        <f>IF(nume_candidat="",FALSE,ISNUMBER(SEARCH(nume_candidat,#REF!)))</f>
        <v>0</v>
      </c>
      <c r="G220" s="355" t="e">
        <f>LEN(#REF!)-LEN(SUBSTITUTE(#REF!,",",""))+1</f>
        <v>#REF!</v>
      </c>
    </row>
    <row r="221" spans="1:7">
      <c r="A221" s="5" t="s">
        <v>280</v>
      </c>
      <c r="B221" s="6"/>
      <c r="C221" s="217"/>
      <c r="D221" s="74"/>
      <c r="E221" s="356" t="str">
        <f t="shared" si="3"/>
        <v/>
      </c>
      <c r="F221" s="354" t="b">
        <f>IF(nume_candidat="",FALSE,ISNUMBER(SEARCH(nume_candidat,#REF!)))</f>
        <v>0</v>
      </c>
      <c r="G221" s="355" t="e">
        <f>LEN(#REF!)-LEN(SUBSTITUTE(#REF!,",",""))+1</f>
        <v>#REF!</v>
      </c>
    </row>
    <row r="222" spans="1:7">
      <c r="A222" s="5" t="s">
        <v>281</v>
      </c>
      <c r="B222" s="6"/>
      <c r="C222" s="217"/>
      <c r="D222" s="74"/>
      <c r="E222" s="356" t="str">
        <f t="shared" si="3"/>
        <v/>
      </c>
      <c r="F222" s="354" t="b">
        <f>IF(nume_candidat="",FALSE,ISNUMBER(SEARCH(nume_candidat,#REF!)))</f>
        <v>0</v>
      </c>
      <c r="G222" s="355" t="e">
        <f>LEN(#REF!)-LEN(SUBSTITUTE(#REF!,",",""))+1</f>
        <v>#REF!</v>
      </c>
    </row>
    <row r="223" spans="1:7">
      <c r="A223" s="5" t="s">
        <v>282</v>
      </c>
      <c r="B223" s="6"/>
      <c r="C223" s="217"/>
      <c r="D223" s="74"/>
      <c r="E223" s="356" t="str">
        <f t="shared" si="3"/>
        <v/>
      </c>
      <c r="F223" s="354" t="b">
        <f>IF(nume_candidat="",FALSE,ISNUMBER(SEARCH(nume_candidat,#REF!)))</f>
        <v>0</v>
      </c>
      <c r="G223" s="355" t="e">
        <f>LEN(#REF!)-LEN(SUBSTITUTE(#REF!,",",""))+1</f>
        <v>#REF!</v>
      </c>
    </row>
    <row r="224" spans="1:7">
      <c r="A224" s="5" t="s">
        <v>283</v>
      </c>
      <c r="B224" s="6"/>
      <c r="C224" s="217"/>
      <c r="D224" s="74"/>
      <c r="E224" s="356" t="str">
        <f t="shared" si="3"/>
        <v/>
      </c>
      <c r="F224" s="354" t="b">
        <f>IF(nume_candidat="",FALSE,ISNUMBER(SEARCH(nume_candidat,#REF!)))</f>
        <v>0</v>
      </c>
      <c r="G224" s="355" t="e">
        <f>LEN(#REF!)-LEN(SUBSTITUTE(#REF!,",",""))+1</f>
        <v>#REF!</v>
      </c>
    </row>
    <row r="225" spans="1:7">
      <c r="A225" s="5" t="s">
        <v>284</v>
      </c>
      <c r="B225" s="6"/>
      <c r="C225" s="217"/>
      <c r="D225" s="74"/>
      <c r="E225" s="356" t="str">
        <f t="shared" si="3"/>
        <v/>
      </c>
      <c r="F225" s="354" t="b">
        <f>IF(nume_candidat="",FALSE,ISNUMBER(SEARCH(nume_candidat,#REF!)))</f>
        <v>0</v>
      </c>
      <c r="G225" s="355" t="e">
        <f>LEN(#REF!)-LEN(SUBSTITUTE(#REF!,",",""))+1</f>
        <v>#REF!</v>
      </c>
    </row>
    <row r="226" spans="1:7">
      <c r="A226" s="5" t="s">
        <v>285</v>
      </c>
      <c r="B226" s="6"/>
      <c r="C226" s="217"/>
      <c r="D226" s="74"/>
      <c r="E226" s="356" t="str">
        <f t="shared" si="3"/>
        <v/>
      </c>
      <c r="F226" s="354" t="b">
        <f>IF(nume_candidat="",FALSE,ISNUMBER(SEARCH(nume_candidat,#REF!)))</f>
        <v>0</v>
      </c>
      <c r="G226" s="355" t="e">
        <f>LEN(#REF!)-LEN(SUBSTITUTE(#REF!,",",""))+1</f>
        <v>#REF!</v>
      </c>
    </row>
    <row r="227" spans="1:7">
      <c r="A227" s="5" t="s">
        <v>286</v>
      </c>
      <c r="B227" s="6"/>
      <c r="C227" s="217"/>
      <c r="D227" s="74"/>
      <c r="E227" s="356" t="str">
        <f t="shared" si="3"/>
        <v/>
      </c>
      <c r="F227" s="354" t="b">
        <f>IF(nume_candidat="",FALSE,ISNUMBER(SEARCH(nume_candidat,#REF!)))</f>
        <v>0</v>
      </c>
      <c r="G227" s="355" t="e">
        <f>LEN(#REF!)-LEN(SUBSTITUTE(#REF!,",",""))+1</f>
        <v>#REF!</v>
      </c>
    </row>
    <row r="228" spans="1:7">
      <c r="A228" s="5" t="s">
        <v>287</v>
      </c>
      <c r="B228" s="6"/>
      <c r="C228" s="217"/>
      <c r="D228" s="74"/>
      <c r="E228" s="356" t="str">
        <f t="shared" si="3"/>
        <v/>
      </c>
      <c r="F228" s="354" t="b">
        <f>IF(nume_candidat="",FALSE,ISNUMBER(SEARCH(nume_candidat,#REF!)))</f>
        <v>0</v>
      </c>
      <c r="G228" s="355" t="e">
        <f>LEN(#REF!)-LEN(SUBSTITUTE(#REF!,",",""))+1</f>
        <v>#REF!</v>
      </c>
    </row>
    <row r="229" spans="1:7">
      <c r="A229" s="5" t="s">
        <v>288</v>
      </c>
      <c r="B229" s="6"/>
      <c r="C229" s="217"/>
      <c r="D229" s="74"/>
      <c r="E229" s="356" t="str">
        <f t="shared" si="3"/>
        <v/>
      </c>
      <c r="F229" s="354" t="b">
        <f>IF(nume_candidat="",FALSE,ISNUMBER(SEARCH(nume_candidat,#REF!)))</f>
        <v>0</v>
      </c>
      <c r="G229" s="355" t="e">
        <f>LEN(#REF!)-LEN(SUBSTITUTE(#REF!,",",""))+1</f>
        <v>#REF!</v>
      </c>
    </row>
    <row r="230" spans="1:7">
      <c r="A230" s="5" t="s">
        <v>289</v>
      </c>
      <c r="B230" s="6"/>
      <c r="C230" s="217"/>
      <c r="D230" s="74"/>
      <c r="E230" s="356" t="str">
        <f t="shared" si="3"/>
        <v/>
      </c>
      <c r="F230" s="354" t="b">
        <f>IF(nume_candidat="",FALSE,ISNUMBER(SEARCH(nume_candidat,#REF!)))</f>
        <v>0</v>
      </c>
      <c r="G230" s="355" t="e">
        <f>LEN(#REF!)-LEN(SUBSTITUTE(#REF!,",",""))+1</f>
        <v>#REF!</v>
      </c>
    </row>
    <row r="231" spans="1:7">
      <c r="A231" s="5" t="s">
        <v>290</v>
      </c>
      <c r="B231" s="6"/>
      <c r="C231" s="217"/>
      <c r="D231" s="74"/>
      <c r="E231" s="356" t="str">
        <f t="shared" si="3"/>
        <v/>
      </c>
      <c r="F231" s="354" t="b">
        <f>IF(nume_candidat="",FALSE,ISNUMBER(SEARCH(nume_candidat,#REF!)))</f>
        <v>0</v>
      </c>
      <c r="G231" s="355" t="e">
        <f>LEN(#REF!)-LEN(SUBSTITUTE(#REF!,",",""))+1</f>
        <v>#REF!</v>
      </c>
    </row>
    <row r="232" spans="1:7">
      <c r="A232" s="5" t="s">
        <v>291</v>
      </c>
      <c r="B232" s="6"/>
      <c r="C232" s="217"/>
      <c r="D232" s="74"/>
      <c r="E232" s="356" t="str">
        <f t="shared" si="3"/>
        <v/>
      </c>
      <c r="F232" s="354" t="b">
        <f>IF(nume_candidat="",FALSE,ISNUMBER(SEARCH(nume_candidat,#REF!)))</f>
        <v>0</v>
      </c>
      <c r="G232" s="355" t="e">
        <f>LEN(#REF!)-LEN(SUBSTITUTE(#REF!,",",""))+1</f>
        <v>#REF!</v>
      </c>
    </row>
    <row r="233" spans="1:7">
      <c r="A233" s="5" t="s">
        <v>292</v>
      </c>
      <c r="B233" s="6"/>
      <c r="C233" s="217"/>
      <c r="D233" s="74"/>
      <c r="E233" s="356" t="str">
        <f t="shared" si="3"/>
        <v/>
      </c>
      <c r="F233" s="354" t="b">
        <f>IF(nume_candidat="",FALSE,ISNUMBER(SEARCH(nume_candidat,#REF!)))</f>
        <v>0</v>
      </c>
      <c r="G233" s="355" t="e">
        <f>LEN(#REF!)-LEN(SUBSTITUTE(#REF!,",",""))+1</f>
        <v>#REF!</v>
      </c>
    </row>
    <row r="234" spans="1:7">
      <c r="A234" s="5" t="s">
        <v>293</v>
      </c>
      <c r="B234" s="6"/>
      <c r="C234" s="217"/>
      <c r="D234" s="74"/>
      <c r="E234" s="356" t="str">
        <f t="shared" si="3"/>
        <v/>
      </c>
      <c r="F234" s="354" t="b">
        <f>IF(nume_candidat="",FALSE,ISNUMBER(SEARCH(nume_candidat,#REF!)))</f>
        <v>0</v>
      </c>
      <c r="G234" s="355" t="e">
        <f>LEN(#REF!)-LEN(SUBSTITUTE(#REF!,",",""))+1</f>
        <v>#REF!</v>
      </c>
    </row>
    <row r="235" spans="1:7">
      <c r="A235" s="5" t="s">
        <v>294</v>
      </c>
      <c r="B235" s="6"/>
      <c r="C235" s="217"/>
      <c r="D235" s="74"/>
      <c r="E235" s="356" t="str">
        <f t="shared" si="3"/>
        <v/>
      </c>
      <c r="F235" s="354" t="b">
        <f>IF(nume_candidat="",FALSE,ISNUMBER(SEARCH(nume_candidat,#REF!)))</f>
        <v>0</v>
      </c>
      <c r="G235" s="355" t="e">
        <f>LEN(#REF!)-LEN(SUBSTITUTE(#REF!,",",""))+1</f>
        <v>#REF!</v>
      </c>
    </row>
    <row r="236" spans="1:7">
      <c r="A236" s="5" t="s">
        <v>295</v>
      </c>
      <c r="B236" s="6"/>
      <c r="C236" s="217"/>
      <c r="D236" s="74"/>
      <c r="E236" s="356" t="str">
        <f t="shared" si="3"/>
        <v/>
      </c>
      <c r="F236" s="354" t="b">
        <f>IF(nume_candidat="",FALSE,ISNUMBER(SEARCH(nume_candidat,#REF!)))</f>
        <v>0</v>
      </c>
      <c r="G236" s="355" t="e">
        <f>LEN(#REF!)-LEN(SUBSTITUTE(#REF!,",",""))+1</f>
        <v>#REF!</v>
      </c>
    </row>
    <row r="237" spans="1:7">
      <c r="A237" s="5" t="s">
        <v>296</v>
      </c>
      <c r="B237" s="6"/>
      <c r="C237" s="217"/>
      <c r="D237" s="74"/>
      <c r="E237" s="356" t="str">
        <f t="shared" si="3"/>
        <v/>
      </c>
      <c r="F237" s="354" t="b">
        <f>IF(nume_candidat="",FALSE,ISNUMBER(SEARCH(nume_candidat,#REF!)))</f>
        <v>0</v>
      </c>
      <c r="G237" s="355" t="e">
        <f>LEN(#REF!)-LEN(SUBSTITUTE(#REF!,",",""))+1</f>
        <v>#REF!</v>
      </c>
    </row>
    <row r="238" spans="1:7">
      <c r="A238" s="5" t="s">
        <v>297</v>
      </c>
      <c r="B238" s="6"/>
      <c r="C238" s="217"/>
      <c r="D238" s="74"/>
      <c r="E238" s="356" t="str">
        <f t="shared" si="3"/>
        <v/>
      </c>
      <c r="F238" s="354" t="b">
        <f>IF(nume_candidat="",FALSE,ISNUMBER(SEARCH(nume_candidat,#REF!)))</f>
        <v>0</v>
      </c>
      <c r="G238" s="355" t="e">
        <f>LEN(#REF!)-LEN(SUBSTITUTE(#REF!,",",""))+1</f>
        <v>#REF!</v>
      </c>
    </row>
    <row r="239" spans="1:7">
      <c r="A239" s="5" t="s">
        <v>298</v>
      </c>
      <c r="B239" s="6"/>
      <c r="C239" s="217"/>
      <c r="D239" s="74"/>
      <c r="E239" s="356" t="str">
        <f t="shared" si="3"/>
        <v/>
      </c>
      <c r="F239" s="354" t="b">
        <f>IF(nume_candidat="",FALSE,ISNUMBER(SEARCH(nume_candidat,#REF!)))</f>
        <v>0</v>
      </c>
      <c r="G239" s="355" t="e">
        <f>LEN(#REF!)-LEN(SUBSTITUTE(#REF!,",",""))+1</f>
        <v>#REF!</v>
      </c>
    </row>
    <row r="240" spans="1:7">
      <c r="A240" s="5" t="s">
        <v>299</v>
      </c>
      <c r="B240" s="6"/>
      <c r="C240" s="217"/>
      <c r="D240" s="74"/>
      <c r="E240" s="356" t="str">
        <f t="shared" si="3"/>
        <v/>
      </c>
      <c r="F240" s="354" t="b">
        <f>IF(nume_candidat="",FALSE,ISNUMBER(SEARCH(nume_candidat,#REF!)))</f>
        <v>0</v>
      </c>
      <c r="G240" s="355" t="e">
        <f>LEN(#REF!)-LEN(SUBSTITUTE(#REF!,",",""))+1</f>
        <v>#REF!</v>
      </c>
    </row>
    <row r="241" spans="1:7">
      <c r="A241" s="5" t="s">
        <v>300</v>
      </c>
      <c r="B241" s="6"/>
      <c r="C241" s="217"/>
      <c r="D241" s="74"/>
      <c r="E241" s="356" t="str">
        <f t="shared" si="3"/>
        <v/>
      </c>
      <c r="F241" s="354" t="b">
        <f>IF(nume_candidat="",FALSE,ISNUMBER(SEARCH(nume_candidat,#REF!)))</f>
        <v>0</v>
      </c>
      <c r="G241" s="355" t="e">
        <f>LEN(#REF!)-LEN(SUBSTITUTE(#REF!,",",""))+1</f>
        <v>#REF!</v>
      </c>
    </row>
    <row r="242" spans="1:7">
      <c r="A242" s="5" t="s">
        <v>301</v>
      </c>
      <c r="B242" s="6"/>
      <c r="C242" s="217"/>
      <c r="D242" s="74"/>
      <c r="E242" s="356" t="str">
        <f t="shared" si="3"/>
        <v/>
      </c>
      <c r="F242" s="354" t="b">
        <f>IF(nume_candidat="",FALSE,ISNUMBER(SEARCH(nume_candidat,#REF!)))</f>
        <v>0</v>
      </c>
      <c r="G242" s="355" t="e">
        <f>LEN(#REF!)-LEN(SUBSTITUTE(#REF!,",",""))+1</f>
        <v>#REF!</v>
      </c>
    </row>
    <row r="243" spans="1:7">
      <c r="A243" s="5" t="s">
        <v>302</v>
      </c>
      <c r="B243" s="6"/>
      <c r="C243" s="217"/>
      <c r="D243" s="74"/>
      <c r="E243" s="356" t="str">
        <f t="shared" si="3"/>
        <v/>
      </c>
      <c r="F243" s="354" t="b">
        <f>IF(nume_candidat="",FALSE,ISNUMBER(SEARCH(nume_candidat,#REF!)))</f>
        <v>0</v>
      </c>
      <c r="G243" s="355" t="e">
        <f>LEN(#REF!)-LEN(SUBSTITUTE(#REF!,",",""))+1</f>
        <v>#REF!</v>
      </c>
    </row>
    <row r="244" spans="1:7">
      <c r="A244" s="5" t="s">
        <v>303</v>
      </c>
      <c r="B244" s="6"/>
      <c r="C244" s="217"/>
      <c r="D244" s="74"/>
      <c r="E244" s="356" t="str">
        <f t="shared" si="3"/>
        <v/>
      </c>
      <c r="F244" s="354" t="b">
        <f>IF(nume_candidat="",FALSE,ISNUMBER(SEARCH(nume_candidat,#REF!)))</f>
        <v>0</v>
      </c>
      <c r="G244" s="355" t="e">
        <f>LEN(#REF!)-LEN(SUBSTITUTE(#REF!,",",""))+1</f>
        <v>#REF!</v>
      </c>
    </row>
    <row r="245" spans="1:7">
      <c r="A245" s="5" t="s">
        <v>304</v>
      </c>
      <c r="B245" s="6"/>
      <c r="C245" s="217"/>
      <c r="D245" s="74"/>
      <c r="E245" s="356" t="str">
        <f t="shared" si="3"/>
        <v/>
      </c>
      <c r="F245" s="354" t="b">
        <f>IF(nume_candidat="",FALSE,ISNUMBER(SEARCH(nume_candidat,#REF!)))</f>
        <v>0</v>
      </c>
      <c r="G245" s="355" t="e">
        <f>LEN(#REF!)-LEN(SUBSTITUTE(#REF!,",",""))+1</f>
        <v>#REF!</v>
      </c>
    </row>
    <row r="246" spans="1:7">
      <c r="A246" s="5" t="s">
        <v>305</v>
      </c>
      <c r="B246" s="6"/>
      <c r="C246" s="217"/>
      <c r="D246" s="74"/>
      <c r="E246" s="356" t="str">
        <f t="shared" si="3"/>
        <v/>
      </c>
      <c r="F246" s="354" t="b">
        <f>IF(nume_candidat="",FALSE,ISNUMBER(SEARCH(nume_candidat,#REF!)))</f>
        <v>0</v>
      </c>
      <c r="G246" s="355" t="e">
        <f>LEN(#REF!)-LEN(SUBSTITUTE(#REF!,",",""))+1</f>
        <v>#REF!</v>
      </c>
    </row>
    <row r="247" spans="1:7">
      <c r="A247" s="5" t="s">
        <v>306</v>
      </c>
      <c r="B247" s="6"/>
      <c r="C247" s="217"/>
      <c r="D247" s="74"/>
      <c r="E247" s="356" t="str">
        <f t="shared" si="3"/>
        <v/>
      </c>
      <c r="F247" s="354" t="b">
        <f>IF(nume_candidat="",FALSE,ISNUMBER(SEARCH(nume_candidat,#REF!)))</f>
        <v>0</v>
      </c>
      <c r="G247" s="355" t="e">
        <f>LEN(#REF!)-LEN(SUBSTITUTE(#REF!,",",""))+1</f>
        <v>#REF!</v>
      </c>
    </row>
    <row r="248" spans="1:7">
      <c r="A248" s="5" t="s">
        <v>307</v>
      </c>
      <c r="B248" s="6"/>
      <c r="C248" s="217"/>
      <c r="D248" s="74"/>
      <c r="E248" s="356" t="str">
        <f t="shared" si="3"/>
        <v/>
      </c>
      <c r="F248" s="354" t="b">
        <f>IF(nume_candidat="",FALSE,ISNUMBER(SEARCH(nume_candidat,#REF!)))</f>
        <v>0</v>
      </c>
      <c r="G248" s="355" t="e">
        <f>LEN(#REF!)-LEN(SUBSTITUTE(#REF!,",",""))+1</f>
        <v>#REF!</v>
      </c>
    </row>
    <row r="249" spans="1:7">
      <c r="A249" s="5" t="s">
        <v>308</v>
      </c>
      <c r="B249" s="6"/>
      <c r="C249" s="217"/>
      <c r="D249" s="74"/>
      <c r="E249" s="356" t="str">
        <f t="shared" si="3"/>
        <v/>
      </c>
      <c r="F249" s="354" t="b">
        <f>IF(nume_candidat="",FALSE,ISNUMBER(SEARCH(nume_candidat,#REF!)))</f>
        <v>0</v>
      </c>
      <c r="G249" s="355" t="e">
        <f>LEN(#REF!)-LEN(SUBSTITUTE(#REF!,",",""))+1</f>
        <v>#REF!</v>
      </c>
    </row>
    <row r="250" spans="1:7">
      <c r="A250" s="5" t="s">
        <v>309</v>
      </c>
      <c r="B250" s="6"/>
      <c r="C250" s="217"/>
      <c r="D250" s="74"/>
      <c r="E250" s="356" t="str">
        <f t="shared" si="3"/>
        <v/>
      </c>
      <c r="F250" s="354" t="b">
        <f>IF(nume_candidat="",FALSE,ISNUMBER(SEARCH(nume_candidat,#REF!)))</f>
        <v>0</v>
      </c>
      <c r="G250" s="355" t="e">
        <f>LEN(#REF!)-LEN(SUBSTITUTE(#REF!,",",""))+1</f>
        <v>#REF!</v>
      </c>
    </row>
    <row r="251" spans="1:7">
      <c r="A251" s="5" t="s">
        <v>310</v>
      </c>
      <c r="B251" s="6"/>
      <c r="C251" s="217"/>
      <c r="D251" s="74"/>
      <c r="E251" s="356" t="str">
        <f t="shared" si="3"/>
        <v/>
      </c>
      <c r="F251" s="354" t="b">
        <f>IF(nume_candidat="",FALSE,ISNUMBER(SEARCH(nume_candidat,#REF!)))</f>
        <v>0</v>
      </c>
      <c r="G251" s="355" t="e">
        <f>LEN(#REF!)-LEN(SUBSTITUTE(#REF!,",",""))+1</f>
        <v>#REF!</v>
      </c>
    </row>
    <row r="252" spans="1:7">
      <c r="A252" s="5" t="s">
        <v>311</v>
      </c>
      <c r="B252" s="6"/>
      <c r="C252" s="217"/>
      <c r="D252" s="74"/>
      <c r="E252" s="356" t="str">
        <f t="shared" si="3"/>
        <v/>
      </c>
      <c r="F252" s="354" t="b">
        <f>IF(nume_candidat="",FALSE,ISNUMBER(SEARCH(nume_candidat,#REF!)))</f>
        <v>0</v>
      </c>
      <c r="G252" s="355" t="e">
        <f>LEN(#REF!)-LEN(SUBSTITUTE(#REF!,",",""))+1</f>
        <v>#REF!</v>
      </c>
    </row>
    <row r="253" spans="1:7">
      <c r="A253" s="5" t="s">
        <v>312</v>
      </c>
      <c r="B253" s="6"/>
      <c r="C253" s="217"/>
      <c r="D253" s="74"/>
      <c r="E253" s="356" t="str">
        <f t="shared" si="3"/>
        <v/>
      </c>
      <c r="F253" s="354" t="b">
        <f>IF(nume_candidat="",FALSE,ISNUMBER(SEARCH(nume_candidat,#REF!)))</f>
        <v>0</v>
      </c>
      <c r="G253" s="355" t="e">
        <f>LEN(#REF!)-LEN(SUBSTITUTE(#REF!,",",""))+1</f>
        <v>#REF!</v>
      </c>
    </row>
    <row r="254" spans="1:7">
      <c r="A254" s="5" t="s">
        <v>313</v>
      </c>
      <c r="B254" s="6"/>
      <c r="C254" s="217"/>
      <c r="D254" s="74"/>
      <c r="E254" s="356" t="str">
        <f t="shared" si="3"/>
        <v/>
      </c>
      <c r="F254" s="354" t="b">
        <f>IF(nume_candidat="",FALSE,ISNUMBER(SEARCH(nume_candidat,#REF!)))</f>
        <v>0</v>
      </c>
      <c r="G254" s="355" t="e">
        <f>LEN(#REF!)-LEN(SUBSTITUTE(#REF!,",",""))+1</f>
        <v>#REF!</v>
      </c>
    </row>
    <row r="255" spans="1:7">
      <c r="A255" s="5" t="s">
        <v>314</v>
      </c>
      <c r="B255" s="6"/>
      <c r="C255" s="217"/>
      <c r="D255" s="74"/>
      <c r="E255" s="356" t="str">
        <f t="shared" si="3"/>
        <v/>
      </c>
      <c r="F255" s="354" t="b">
        <f>IF(nume_candidat="",FALSE,ISNUMBER(SEARCH(nume_candidat,#REF!)))</f>
        <v>0</v>
      </c>
      <c r="G255" s="355" t="e">
        <f>LEN(#REF!)-LEN(SUBSTITUTE(#REF!,",",""))+1</f>
        <v>#REF!</v>
      </c>
    </row>
    <row r="256" spans="1:7">
      <c r="A256" s="5" t="s">
        <v>315</v>
      </c>
      <c r="B256" s="6"/>
      <c r="C256" s="217"/>
      <c r="D256" s="74"/>
      <c r="E256" s="356" t="str">
        <f t="shared" si="3"/>
        <v/>
      </c>
      <c r="F256" s="354" t="b">
        <f>IF(nume_candidat="",FALSE,ISNUMBER(SEARCH(nume_candidat,#REF!)))</f>
        <v>0</v>
      </c>
      <c r="G256" s="355" t="e">
        <f>LEN(#REF!)-LEN(SUBSTITUTE(#REF!,",",""))+1</f>
        <v>#REF!</v>
      </c>
    </row>
    <row r="257" spans="1:7">
      <c r="A257" s="5" t="s">
        <v>316</v>
      </c>
      <c r="B257" s="6"/>
      <c r="C257" s="217"/>
      <c r="D257" s="74"/>
      <c r="E257" s="356" t="str">
        <f t="shared" si="3"/>
        <v/>
      </c>
      <c r="F257" s="354" t="b">
        <f>IF(nume_candidat="",FALSE,ISNUMBER(SEARCH(nume_candidat,#REF!)))</f>
        <v>0</v>
      </c>
      <c r="G257" s="355" t="e">
        <f>LEN(#REF!)-LEN(SUBSTITUTE(#REF!,",",""))+1</f>
        <v>#REF!</v>
      </c>
    </row>
    <row r="258" spans="1:7">
      <c r="A258" s="5" t="s">
        <v>317</v>
      </c>
      <c r="B258" s="6"/>
      <c r="C258" s="217"/>
      <c r="D258" s="74"/>
      <c r="E258" s="356" t="str">
        <f t="shared" si="3"/>
        <v/>
      </c>
      <c r="F258" s="354" t="b">
        <f>IF(nume_candidat="",FALSE,ISNUMBER(SEARCH(nume_candidat,#REF!)))</f>
        <v>0</v>
      </c>
      <c r="G258" s="355" t="e">
        <f>LEN(#REF!)-LEN(SUBSTITUTE(#REF!,",",""))+1</f>
        <v>#REF!</v>
      </c>
    </row>
  </sheetData>
  <sheetProtection algorithmName="SHA-512" hashValue="FFoQG3m/rHwmhr+UiZSHtz95UXtBZUM1aLDRERDE+9yTHRpXNQlsf3+Vg4EJ7Q1xd5wR09Ruf6lWNRV96Ao2Sw==" saltValue="FJIQhjYhwTPKoGH3gkQCqg==" spinCount="100000" sheet="1" objects="1" scenarios="1"/>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0"/>
    </sheetView>
  </sheetViews>
  <sheetFormatPr defaultColWidth="9.109375" defaultRowHeight="15.6"/>
  <cols>
    <col min="1" max="1" width="5.6640625" style="64" customWidth="1"/>
    <col min="2" max="2" width="80" style="316" customWidth="1"/>
    <col min="3" max="3" width="9.88671875" style="64"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B1" s="393"/>
      <c r="D1" s="61"/>
      <c r="E1" s="61"/>
      <c r="F1" s="62"/>
    </row>
    <row r="2" spans="1:7" s="60" customFormat="1">
      <c r="A2" s="597" t="s">
        <v>450</v>
      </c>
      <c r="B2" s="597"/>
      <c r="D2" s="61"/>
      <c r="E2" s="61"/>
      <c r="F2" s="62"/>
    </row>
    <row r="3" spans="1:7">
      <c r="A3" s="598" t="s">
        <v>906</v>
      </c>
      <c r="B3" s="598"/>
      <c r="C3" s="598"/>
      <c r="D3" s="598"/>
      <c r="E3" s="598"/>
      <c r="F3" s="64"/>
    </row>
    <row r="4" spans="1:7" ht="43.5" customHeight="1">
      <c r="A4" s="546" t="s">
        <v>944</v>
      </c>
      <c r="B4" s="546"/>
      <c r="C4" s="546"/>
      <c r="D4" s="546"/>
      <c r="E4" s="546"/>
      <c r="F4" s="291"/>
    </row>
    <row r="6" spans="1:7" s="60" customFormat="1" ht="13.5" customHeight="1">
      <c r="A6" s="64"/>
      <c r="B6" s="316"/>
      <c r="C6" s="82"/>
      <c r="D6" s="64"/>
      <c r="E6" s="347" t="str">
        <f>CONCATENATE(functie," ",nume_candidat)</f>
        <v>Profesor Socalici Ana Virginia</v>
      </c>
      <c r="F6" s="71"/>
    </row>
    <row r="7" spans="1:7" ht="15" customHeight="1">
      <c r="A7" s="537" t="s">
        <v>338</v>
      </c>
      <c r="B7" s="537" t="s">
        <v>1034</v>
      </c>
      <c r="C7" s="537" t="s">
        <v>2</v>
      </c>
      <c r="D7" s="537" t="s">
        <v>460</v>
      </c>
      <c r="E7" s="538" t="s">
        <v>544</v>
      </c>
      <c r="F7" s="544" t="s">
        <v>541</v>
      </c>
    </row>
    <row r="8" spans="1:7" ht="54" customHeight="1">
      <c r="A8" s="537"/>
      <c r="B8" s="537"/>
      <c r="C8" s="537"/>
      <c r="D8" s="537"/>
      <c r="E8" s="539"/>
      <c r="F8" s="544"/>
      <c r="G8" s="64" t="s">
        <v>461</v>
      </c>
    </row>
    <row r="9" spans="1:7">
      <c r="A9" s="88"/>
      <c r="B9" s="65"/>
      <c r="C9" s="162"/>
      <c r="D9" s="74"/>
      <c r="E9" s="148">
        <f>SUMIF(E10:E1010,"&gt;0")</f>
        <v>0</v>
      </c>
      <c r="F9" s="298"/>
    </row>
    <row r="10" spans="1:7">
      <c r="A10" s="5" t="s">
        <v>40</v>
      </c>
      <c r="B10" s="383"/>
      <c r="C10" s="217"/>
      <c r="D10" s="74"/>
      <c r="E10" s="16" t="str">
        <f t="shared" ref="E10:E73" si="0">IF(OR(,$B10="",$C10="",$C10&lt;an_initial,$C10&gt;an_final,),"",
(80*(D10="premiu")+40*(D10="nominalizare")+20*(D10="selecționare"))
)</f>
        <v/>
      </c>
      <c r="F10" s="354" t="b">
        <f>IF(nume_candidat="",FALSE,ISNUMBER(SEARCH(nume_candidat,#REF!)))</f>
        <v>0</v>
      </c>
      <c r="G10" s="355" t="e">
        <f>LEN(#REF!)-LEN(SUBSTITUTE(#REF!,",",""))+1</f>
        <v>#REF!</v>
      </c>
    </row>
    <row r="11" spans="1:7" s="80" customFormat="1">
      <c r="A11" s="5" t="s">
        <v>24</v>
      </c>
      <c r="B11" s="383"/>
      <c r="C11" s="217"/>
      <c r="D11" s="74"/>
      <c r="E11" s="16" t="str">
        <f t="shared" si="0"/>
        <v/>
      </c>
      <c r="F11" s="354" t="b">
        <f>IF(nume_candidat="",FALSE,ISNUMBER(SEARCH(nume_candidat,#REF!)))</f>
        <v>0</v>
      </c>
      <c r="G11" s="355" t="e">
        <f>LEN(#REF!)-LEN(SUBSTITUTE(#REF!,",",""))+1</f>
        <v>#REF!</v>
      </c>
    </row>
    <row r="12" spans="1:7">
      <c r="A12" s="5" t="s">
        <v>25</v>
      </c>
      <c r="B12" s="383"/>
      <c r="C12" s="217"/>
      <c r="D12" s="74"/>
      <c r="E12" s="16" t="str">
        <f t="shared" si="0"/>
        <v/>
      </c>
      <c r="F12" s="354" t="b">
        <f>IF(nume_candidat="",FALSE,ISNUMBER(SEARCH(nume_candidat,#REF!)))</f>
        <v>0</v>
      </c>
      <c r="G12" s="355" t="e">
        <f>LEN(#REF!)-LEN(SUBSTITUTE(#REF!,",",""))+1</f>
        <v>#REF!</v>
      </c>
    </row>
    <row r="13" spans="1:7">
      <c r="A13" s="5" t="s">
        <v>26</v>
      </c>
      <c r="B13" s="5"/>
      <c r="C13" s="5"/>
      <c r="D13" s="74"/>
      <c r="E13" s="16" t="str">
        <f t="shared" si="0"/>
        <v/>
      </c>
      <c r="F13" s="354" t="b">
        <f>IF(nume_candidat="",FALSE,ISNUMBER(SEARCH(nume_candidat,#REF!)))</f>
        <v>0</v>
      </c>
      <c r="G13" s="355" t="e">
        <f>LEN(#REF!)-LEN(SUBSTITUTE(#REF!,",",""))+1</f>
        <v>#REF!</v>
      </c>
    </row>
    <row r="14" spans="1:7">
      <c r="A14" s="5" t="s">
        <v>64</v>
      </c>
      <c r="B14" s="5"/>
      <c r="C14" s="218"/>
      <c r="D14" s="74"/>
      <c r="E14" s="16" t="str">
        <f t="shared" si="0"/>
        <v/>
      </c>
      <c r="F14" s="354" t="b">
        <f>IF(nume_candidat="",FALSE,ISNUMBER(SEARCH(nume_candidat,#REF!)))</f>
        <v>0</v>
      </c>
      <c r="G14" s="355" t="e">
        <f>LEN(#REF!)-LEN(SUBSTITUTE(#REF!,",",""))+1</f>
        <v>#REF!</v>
      </c>
    </row>
    <row r="15" spans="1:7">
      <c r="A15" s="5" t="s">
        <v>65</v>
      </c>
      <c r="B15" s="5"/>
      <c r="C15" s="218"/>
      <c r="D15" s="74"/>
      <c r="E15" s="16" t="str">
        <f t="shared" si="0"/>
        <v/>
      </c>
      <c r="F15" s="354" t="b">
        <f>IF(nume_candidat="",FALSE,ISNUMBER(SEARCH(nume_candidat,#REF!)))</f>
        <v>0</v>
      </c>
      <c r="G15" s="355" t="e">
        <f>LEN(#REF!)-LEN(SUBSTITUTE(#REF!,",",""))+1</f>
        <v>#REF!</v>
      </c>
    </row>
    <row r="16" spans="1:7">
      <c r="A16" s="5" t="s">
        <v>66</v>
      </c>
      <c r="B16" s="383"/>
      <c r="C16" s="217"/>
      <c r="D16" s="74"/>
      <c r="E16" s="16" t="str">
        <f t="shared" si="0"/>
        <v/>
      </c>
      <c r="F16" s="354" t="b">
        <f>IF(nume_candidat="",FALSE,ISNUMBER(SEARCH(nume_candidat,#REF!)))</f>
        <v>0</v>
      </c>
      <c r="G16" s="355" t="e">
        <f>LEN(#REF!)-LEN(SUBSTITUTE(#REF!,",",""))+1</f>
        <v>#REF!</v>
      </c>
    </row>
    <row r="17" spans="1:7">
      <c r="A17" s="5" t="s">
        <v>67</v>
      </c>
      <c r="B17" s="5"/>
      <c r="C17" s="218"/>
      <c r="D17" s="74"/>
      <c r="E17" s="16" t="str">
        <f t="shared" si="0"/>
        <v/>
      </c>
      <c r="F17" s="354" t="b">
        <f>IF(nume_candidat="",FALSE,ISNUMBER(SEARCH(nume_candidat,#REF!)))</f>
        <v>0</v>
      </c>
      <c r="G17" s="355" t="e">
        <f>LEN(#REF!)-LEN(SUBSTITUTE(#REF!,",",""))+1</f>
        <v>#REF!</v>
      </c>
    </row>
    <row r="18" spans="1:7">
      <c r="A18" s="5" t="s">
        <v>68</v>
      </c>
      <c r="B18" s="5"/>
      <c r="C18" s="218"/>
      <c r="D18" s="74"/>
      <c r="E18" s="16" t="str">
        <f t="shared" si="0"/>
        <v/>
      </c>
      <c r="F18" s="354" t="b">
        <f>IF(nume_candidat="",FALSE,ISNUMBER(SEARCH(nume_candidat,#REF!)))</f>
        <v>0</v>
      </c>
      <c r="G18" s="355" t="e">
        <f>LEN(#REF!)-LEN(SUBSTITUTE(#REF!,",",""))+1</f>
        <v>#REF!</v>
      </c>
    </row>
    <row r="19" spans="1:7">
      <c r="A19" s="5" t="s">
        <v>69</v>
      </c>
      <c r="B19" s="383"/>
      <c r="C19" s="218"/>
      <c r="D19" s="74"/>
      <c r="E19" s="16" t="str">
        <f t="shared" si="0"/>
        <v/>
      </c>
      <c r="F19" s="354" t="b">
        <f>IF(nume_candidat="",FALSE,ISNUMBER(SEARCH(nume_candidat,#REF!)))</f>
        <v>0</v>
      </c>
      <c r="G19" s="355" t="e">
        <f>LEN(#REF!)-LEN(SUBSTITUTE(#REF!,",",""))+1</f>
        <v>#REF!</v>
      </c>
    </row>
    <row r="20" spans="1:7">
      <c r="A20" s="5" t="s">
        <v>70</v>
      </c>
      <c r="B20" s="383"/>
      <c r="C20" s="218"/>
      <c r="D20" s="74"/>
      <c r="E20" s="16" t="str">
        <f t="shared" si="0"/>
        <v/>
      </c>
      <c r="F20" s="354" t="b">
        <f>IF(nume_candidat="",FALSE,ISNUMBER(SEARCH(nume_candidat,#REF!)))</f>
        <v>0</v>
      </c>
      <c r="G20" s="355" t="e">
        <f>LEN(#REF!)-LEN(SUBSTITUTE(#REF!,",",""))+1</f>
        <v>#REF!</v>
      </c>
    </row>
    <row r="21" spans="1:7">
      <c r="A21" s="5" t="s">
        <v>71</v>
      </c>
      <c r="B21" s="383"/>
      <c r="C21" s="217"/>
      <c r="D21" s="74"/>
      <c r="E21" s="16" t="str">
        <f t="shared" si="0"/>
        <v/>
      </c>
      <c r="F21" s="354" t="b">
        <f>IF(nume_candidat="",FALSE,ISNUMBER(SEARCH(nume_candidat,#REF!)))</f>
        <v>0</v>
      </c>
      <c r="G21" s="355" t="e">
        <f>LEN(#REF!)-LEN(SUBSTITUTE(#REF!,",",""))+1</f>
        <v>#REF!</v>
      </c>
    </row>
    <row r="22" spans="1:7">
      <c r="A22" s="5" t="s">
        <v>72</v>
      </c>
      <c r="B22" s="383"/>
      <c r="C22" s="217"/>
      <c r="D22" s="74"/>
      <c r="E22" s="16" t="str">
        <f t="shared" si="0"/>
        <v/>
      </c>
      <c r="F22" s="354" t="b">
        <f>IF(nume_candidat="",FALSE,ISNUMBER(SEARCH(nume_candidat,#REF!)))</f>
        <v>0</v>
      </c>
      <c r="G22" s="355" t="e">
        <f>LEN(#REF!)-LEN(SUBSTITUTE(#REF!,",",""))+1</f>
        <v>#REF!</v>
      </c>
    </row>
    <row r="23" spans="1:7">
      <c r="A23" s="5" t="s">
        <v>73</v>
      </c>
      <c r="B23" s="383"/>
      <c r="C23" s="217"/>
      <c r="D23" s="74"/>
      <c r="E23" s="16" t="str">
        <f t="shared" si="0"/>
        <v/>
      </c>
      <c r="F23" s="354" t="b">
        <f>IF(nume_candidat="",FALSE,ISNUMBER(SEARCH(nume_candidat,#REF!)))</f>
        <v>0</v>
      </c>
      <c r="G23" s="355" t="e">
        <f>LEN(#REF!)-LEN(SUBSTITUTE(#REF!,",",""))+1</f>
        <v>#REF!</v>
      </c>
    </row>
    <row r="24" spans="1:7">
      <c r="A24" s="5" t="s">
        <v>74</v>
      </c>
      <c r="B24" s="383"/>
      <c r="C24" s="217"/>
      <c r="D24" s="74"/>
      <c r="E24" s="16" t="str">
        <f t="shared" si="0"/>
        <v/>
      </c>
      <c r="F24" s="354" t="b">
        <f>IF(nume_candidat="",FALSE,ISNUMBER(SEARCH(nume_candidat,#REF!)))</f>
        <v>0</v>
      </c>
      <c r="G24" s="355" t="e">
        <f>LEN(#REF!)-LEN(SUBSTITUTE(#REF!,",",""))+1</f>
        <v>#REF!</v>
      </c>
    </row>
    <row r="25" spans="1:7">
      <c r="A25" s="5" t="s">
        <v>75</v>
      </c>
      <c r="B25" s="383"/>
      <c r="C25" s="217"/>
      <c r="D25" s="74"/>
      <c r="E25" s="16" t="str">
        <f t="shared" si="0"/>
        <v/>
      </c>
      <c r="F25" s="354" t="b">
        <f>IF(nume_candidat="",FALSE,ISNUMBER(SEARCH(nume_candidat,#REF!)))</f>
        <v>0</v>
      </c>
      <c r="G25" s="355" t="e">
        <f>LEN(#REF!)-LEN(SUBSTITUTE(#REF!,",",""))+1</f>
        <v>#REF!</v>
      </c>
    </row>
    <row r="26" spans="1:7">
      <c r="A26" s="5" t="s">
        <v>76</v>
      </c>
      <c r="B26" s="383"/>
      <c r="C26" s="217"/>
      <c r="D26" s="74"/>
      <c r="E26" s="16" t="str">
        <f t="shared" si="0"/>
        <v/>
      </c>
      <c r="F26" s="354" t="b">
        <f>IF(nume_candidat="",FALSE,ISNUMBER(SEARCH(nume_candidat,#REF!)))</f>
        <v>0</v>
      </c>
      <c r="G26" s="355" t="e">
        <f>LEN(#REF!)-LEN(SUBSTITUTE(#REF!,",",""))+1</f>
        <v>#REF!</v>
      </c>
    </row>
    <row r="27" spans="1:7">
      <c r="A27" s="5" t="s">
        <v>77</v>
      </c>
      <c r="B27" s="383"/>
      <c r="C27" s="217"/>
      <c r="D27" s="74"/>
      <c r="E27" s="16" t="str">
        <f t="shared" si="0"/>
        <v/>
      </c>
      <c r="F27" s="354" t="b">
        <f>IF(nume_candidat="",FALSE,ISNUMBER(SEARCH(nume_candidat,#REF!)))</f>
        <v>0</v>
      </c>
      <c r="G27" s="355" t="e">
        <f>LEN(#REF!)-LEN(SUBSTITUTE(#REF!,",",""))+1</f>
        <v>#REF!</v>
      </c>
    </row>
    <row r="28" spans="1:7">
      <c r="A28" s="5" t="s">
        <v>78</v>
      </c>
      <c r="B28" s="383"/>
      <c r="C28" s="217"/>
      <c r="D28" s="74"/>
      <c r="E28" s="16" t="str">
        <f t="shared" si="0"/>
        <v/>
      </c>
      <c r="F28" s="354" t="b">
        <f>IF(nume_candidat="",FALSE,ISNUMBER(SEARCH(nume_candidat,#REF!)))</f>
        <v>0</v>
      </c>
      <c r="G28" s="355" t="e">
        <f>LEN(#REF!)-LEN(SUBSTITUTE(#REF!,",",""))+1</f>
        <v>#REF!</v>
      </c>
    </row>
    <row r="29" spans="1:7">
      <c r="A29" s="5" t="s">
        <v>79</v>
      </c>
      <c r="B29" s="383"/>
      <c r="C29" s="217"/>
      <c r="D29" s="74"/>
      <c r="E29" s="16" t="str">
        <f t="shared" si="0"/>
        <v/>
      </c>
      <c r="F29" s="354" t="b">
        <f>IF(nume_candidat="",FALSE,ISNUMBER(SEARCH(nume_candidat,#REF!)))</f>
        <v>0</v>
      </c>
      <c r="G29" s="355" t="e">
        <f>LEN(#REF!)-LEN(SUBSTITUTE(#REF!,",",""))+1</f>
        <v>#REF!</v>
      </c>
    </row>
    <row r="30" spans="1:7">
      <c r="A30" s="5" t="s">
        <v>80</v>
      </c>
      <c r="B30" s="383"/>
      <c r="C30" s="217"/>
      <c r="D30" s="74"/>
      <c r="E30" s="16" t="str">
        <f t="shared" si="0"/>
        <v/>
      </c>
      <c r="F30" s="354" t="b">
        <f>IF(nume_candidat="",FALSE,ISNUMBER(SEARCH(nume_candidat,#REF!)))</f>
        <v>0</v>
      </c>
      <c r="G30" s="355" t="e">
        <f>LEN(#REF!)-LEN(SUBSTITUTE(#REF!,",",""))+1</f>
        <v>#REF!</v>
      </c>
    </row>
    <row r="31" spans="1:7">
      <c r="A31" s="5" t="s">
        <v>81</v>
      </c>
      <c r="B31" s="383"/>
      <c r="C31" s="217"/>
      <c r="D31" s="74"/>
      <c r="E31" s="16" t="str">
        <f t="shared" si="0"/>
        <v/>
      </c>
      <c r="F31" s="354" t="b">
        <f>IF(nume_candidat="",FALSE,ISNUMBER(SEARCH(nume_candidat,#REF!)))</f>
        <v>0</v>
      </c>
      <c r="G31" s="355" t="e">
        <f>LEN(#REF!)-LEN(SUBSTITUTE(#REF!,",",""))+1</f>
        <v>#REF!</v>
      </c>
    </row>
    <row r="32" spans="1:7">
      <c r="A32" s="5" t="s">
        <v>82</v>
      </c>
      <c r="B32" s="383"/>
      <c r="C32" s="217"/>
      <c r="D32" s="74"/>
      <c r="E32" s="16" t="str">
        <f t="shared" si="0"/>
        <v/>
      </c>
      <c r="F32" s="354" t="b">
        <f>IF(nume_candidat="",FALSE,ISNUMBER(SEARCH(nume_candidat,#REF!)))</f>
        <v>0</v>
      </c>
      <c r="G32" s="355" t="e">
        <f>LEN(#REF!)-LEN(SUBSTITUTE(#REF!,",",""))+1</f>
        <v>#REF!</v>
      </c>
    </row>
    <row r="33" spans="1:7">
      <c r="A33" s="5" t="s">
        <v>83</v>
      </c>
      <c r="B33" s="383"/>
      <c r="C33" s="217"/>
      <c r="D33" s="74"/>
      <c r="E33" s="16" t="str">
        <f t="shared" si="0"/>
        <v/>
      </c>
      <c r="F33" s="354" t="b">
        <f>IF(nume_candidat="",FALSE,ISNUMBER(SEARCH(nume_candidat,#REF!)))</f>
        <v>0</v>
      </c>
      <c r="G33" s="355" t="e">
        <f>LEN(#REF!)-LEN(SUBSTITUTE(#REF!,",",""))+1</f>
        <v>#REF!</v>
      </c>
    </row>
    <row r="34" spans="1:7">
      <c r="A34" s="5" t="s">
        <v>84</v>
      </c>
      <c r="B34" s="383"/>
      <c r="C34" s="217"/>
      <c r="D34" s="74"/>
      <c r="E34" s="16" t="str">
        <f t="shared" si="0"/>
        <v/>
      </c>
      <c r="F34" s="354" t="b">
        <f>IF(nume_candidat="",FALSE,ISNUMBER(SEARCH(nume_candidat,#REF!)))</f>
        <v>0</v>
      </c>
      <c r="G34" s="355" t="e">
        <f>LEN(#REF!)-LEN(SUBSTITUTE(#REF!,",",""))+1</f>
        <v>#REF!</v>
      </c>
    </row>
    <row r="35" spans="1:7">
      <c r="A35" s="5" t="s">
        <v>85</v>
      </c>
      <c r="B35" s="383"/>
      <c r="C35" s="217"/>
      <c r="D35" s="74"/>
      <c r="E35" s="16" t="str">
        <f t="shared" si="0"/>
        <v/>
      </c>
      <c r="F35" s="354" t="b">
        <f>IF(nume_candidat="",FALSE,ISNUMBER(SEARCH(nume_candidat,#REF!)))</f>
        <v>0</v>
      </c>
      <c r="G35" s="355" t="e">
        <f>LEN(#REF!)-LEN(SUBSTITUTE(#REF!,",",""))+1</f>
        <v>#REF!</v>
      </c>
    </row>
    <row r="36" spans="1:7">
      <c r="A36" s="5" t="s">
        <v>86</v>
      </c>
      <c r="B36" s="383"/>
      <c r="C36" s="217"/>
      <c r="D36" s="74"/>
      <c r="E36" s="16" t="str">
        <f t="shared" si="0"/>
        <v/>
      </c>
      <c r="F36" s="354" t="b">
        <f>IF(nume_candidat="",FALSE,ISNUMBER(SEARCH(nume_candidat,#REF!)))</f>
        <v>0</v>
      </c>
      <c r="G36" s="355" t="e">
        <f>LEN(#REF!)-LEN(SUBSTITUTE(#REF!,",",""))+1</f>
        <v>#REF!</v>
      </c>
    </row>
    <row r="37" spans="1:7">
      <c r="A37" s="5" t="s">
        <v>87</v>
      </c>
      <c r="B37" s="383"/>
      <c r="C37" s="217"/>
      <c r="D37" s="74"/>
      <c r="E37" s="16" t="str">
        <f t="shared" si="0"/>
        <v/>
      </c>
      <c r="F37" s="354" t="b">
        <f>IF(nume_candidat="",FALSE,ISNUMBER(SEARCH(nume_candidat,#REF!)))</f>
        <v>0</v>
      </c>
      <c r="G37" s="355" t="e">
        <f>LEN(#REF!)-LEN(SUBSTITUTE(#REF!,",",""))+1</f>
        <v>#REF!</v>
      </c>
    </row>
    <row r="38" spans="1:7">
      <c r="A38" s="5" t="s">
        <v>88</v>
      </c>
      <c r="B38" s="383"/>
      <c r="C38" s="217"/>
      <c r="D38" s="74"/>
      <c r="E38" s="16" t="str">
        <f t="shared" si="0"/>
        <v/>
      </c>
      <c r="F38" s="354" t="b">
        <f>IF(nume_candidat="",FALSE,ISNUMBER(SEARCH(nume_candidat,#REF!)))</f>
        <v>0</v>
      </c>
      <c r="G38" s="355" t="e">
        <f>LEN(#REF!)-LEN(SUBSTITUTE(#REF!,",",""))+1</f>
        <v>#REF!</v>
      </c>
    </row>
    <row r="39" spans="1:7">
      <c r="A39" s="5" t="s">
        <v>89</v>
      </c>
      <c r="B39" s="383"/>
      <c r="C39" s="217"/>
      <c r="D39" s="74"/>
      <c r="E39" s="16" t="str">
        <f t="shared" si="0"/>
        <v/>
      </c>
      <c r="F39" s="354" t="b">
        <f>IF(nume_candidat="",FALSE,ISNUMBER(SEARCH(nume_candidat,#REF!)))</f>
        <v>0</v>
      </c>
      <c r="G39" s="355" t="e">
        <f>LEN(#REF!)-LEN(SUBSTITUTE(#REF!,",",""))+1</f>
        <v>#REF!</v>
      </c>
    </row>
    <row r="40" spans="1:7">
      <c r="A40" s="5" t="s">
        <v>97</v>
      </c>
      <c r="B40" s="383"/>
      <c r="C40" s="217"/>
      <c r="D40" s="74"/>
      <c r="E40" s="16" t="str">
        <f t="shared" si="0"/>
        <v/>
      </c>
      <c r="F40" s="354" t="b">
        <f>IF(nume_candidat="",FALSE,ISNUMBER(SEARCH(nume_candidat,#REF!)))</f>
        <v>0</v>
      </c>
      <c r="G40" s="355" t="e">
        <f>LEN(#REF!)-LEN(SUBSTITUTE(#REF!,",",""))+1</f>
        <v>#REF!</v>
      </c>
    </row>
    <row r="41" spans="1:7">
      <c r="A41" s="5" t="s">
        <v>98</v>
      </c>
      <c r="B41" s="383"/>
      <c r="C41" s="217"/>
      <c r="D41" s="74"/>
      <c r="E41" s="16" t="str">
        <f t="shared" si="0"/>
        <v/>
      </c>
      <c r="F41" s="354" t="b">
        <f>IF(nume_candidat="",FALSE,ISNUMBER(SEARCH(nume_candidat,#REF!)))</f>
        <v>0</v>
      </c>
      <c r="G41" s="355" t="e">
        <f>LEN(#REF!)-LEN(SUBSTITUTE(#REF!,",",""))+1</f>
        <v>#REF!</v>
      </c>
    </row>
    <row r="42" spans="1:7">
      <c r="A42" s="5" t="s">
        <v>99</v>
      </c>
      <c r="B42" s="383"/>
      <c r="C42" s="217"/>
      <c r="D42" s="74"/>
      <c r="E42" s="16" t="str">
        <f t="shared" si="0"/>
        <v/>
      </c>
      <c r="F42" s="354" t="b">
        <f>IF(nume_candidat="",FALSE,ISNUMBER(SEARCH(nume_candidat,#REF!)))</f>
        <v>0</v>
      </c>
      <c r="G42" s="355" t="e">
        <f>LEN(#REF!)-LEN(SUBSTITUTE(#REF!,",",""))+1</f>
        <v>#REF!</v>
      </c>
    </row>
    <row r="43" spans="1:7">
      <c r="A43" s="5" t="s">
        <v>100</v>
      </c>
      <c r="B43" s="383"/>
      <c r="C43" s="217"/>
      <c r="D43" s="74"/>
      <c r="E43" s="16" t="str">
        <f t="shared" si="0"/>
        <v/>
      </c>
      <c r="F43" s="354" t="b">
        <f>IF(nume_candidat="",FALSE,ISNUMBER(SEARCH(nume_candidat,#REF!)))</f>
        <v>0</v>
      </c>
      <c r="G43" s="355" t="e">
        <f>LEN(#REF!)-LEN(SUBSTITUTE(#REF!,",",""))+1</f>
        <v>#REF!</v>
      </c>
    </row>
    <row r="44" spans="1:7">
      <c r="A44" s="5" t="s">
        <v>101</v>
      </c>
      <c r="B44" s="383"/>
      <c r="C44" s="217"/>
      <c r="D44" s="74"/>
      <c r="E44" s="16" t="str">
        <f t="shared" si="0"/>
        <v/>
      </c>
      <c r="F44" s="354" t="b">
        <f>IF(nume_candidat="",FALSE,ISNUMBER(SEARCH(nume_candidat,#REF!)))</f>
        <v>0</v>
      </c>
      <c r="G44" s="355" t="e">
        <f>LEN(#REF!)-LEN(SUBSTITUTE(#REF!,",",""))+1</f>
        <v>#REF!</v>
      </c>
    </row>
    <row r="45" spans="1:7">
      <c r="A45" s="5" t="s">
        <v>102</v>
      </c>
      <c r="B45" s="383"/>
      <c r="C45" s="217"/>
      <c r="D45" s="74"/>
      <c r="E45" s="16" t="str">
        <f t="shared" si="0"/>
        <v/>
      </c>
      <c r="F45" s="354" t="b">
        <f>IF(nume_candidat="",FALSE,ISNUMBER(SEARCH(nume_candidat,#REF!)))</f>
        <v>0</v>
      </c>
      <c r="G45" s="355" t="e">
        <f>LEN(#REF!)-LEN(SUBSTITUTE(#REF!,",",""))+1</f>
        <v>#REF!</v>
      </c>
    </row>
    <row r="46" spans="1:7">
      <c r="A46" s="5" t="s">
        <v>104</v>
      </c>
      <c r="B46" s="383"/>
      <c r="C46" s="217"/>
      <c r="D46" s="74"/>
      <c r="E46" s="16" t="str">
        <f t="shared" si="0"/>
        <v/>
      </c>
      <c r="F46" s="354" t="b">
        <f>IF(nume_candidat="",FALSE,ISNUMBER(SEARCH(nume_candidat,#REF!)))</f>
        <v>0</v>
      </c>
      <c r="G46" s="355" t="e">
        <f>LEN(#REF!)-LEN(SUBSTITUTE(#REF!,",",""))+1</f>
        <v>#REF!</v>
      </c>
    </row>
    <row r="47" spans="1:7">
      <c r="A47" s="5" t="s">
        <v>105</v>
      </c>
      <c r="B47" s="383"/>
      <c r="C47" s="217"/>
      <c r="D47" s="74"/>
      <c r="E47" s="16" t="str">
        <f t="shared" si="0"/>
        <v/>
      </c>
      <c r="F47" s="354" t="b">
        <f>IF(nume_candidat="",FALSE,ISNUMBER(SEARCH(nume_candidat,#REF!)))</f>
        <v>0</v>
      </c>
      <c r="G47" s="355" t="e">
        <f>LEN(#REF!)-LEN(SUBSTITUTE(#REF!,",",""))+1</f>
        <v>#REF!</v>
      </c>
    </row>
    <row r="48" spans="1:7">
      <c r="A48" s="5" t="s">
        <v>106</v>
      </c>
      <c r="B48" s="383"/>
      <c r="C48" s="217"/>
      <c r="D48" s="74"/>
      <c r="E48" s="16" t="str">
        <f t="shared" si="0"/>
        <v/>
      </c>
      <c r="F48" s="354" t="b">
        <f>IF(nume_candidat="",FALSE,ISNUMBER(SEARCH(nume_candidat,#REF!)))</f>
        <v>0</v>
      </c>
      <c r="G48" s="355" t="e">
        <f>LEN(#REF!)-LEN(SUBSTITUTE(#REF!,",",""))+1</f>
        <v>#REF!</v>
      </c>
    </row>
    <row r="49" spans="1:7">
      <c r="A49" s="5" t="s">
        <v>107</v>
      </c>
      <c r="B49" s="383"/>
      <c r="C49" s="217"/>
      <c r="D49" s="74"/>
      <c r="E49" s="16" t="str">
        <f t="shared" si="0"/>
        <v/>
      </c>
      <c r="F49" s="354" t="b">
        <f>IF(nume_candidat="",FALSE,ISNUMBER(SEARCH(nume_candidat,#REF!)))</f>
        <v>0</v>
      </c>
      <c r="G49" s="355" t="e">
        <f>LEN(#REF!)-LEN(SUBSTITUTE(#REF!,",",""))+1</f>
        <v>#REF!</v>
      </c>
    </row>
    <row r="50" spans="1:7">
      <c r="A50" s="5" t="s">
        <v>108</v>
      </c>
      <c r="B50" s="383"/>
      <c r="C50" s="217"/>
      <c r="D50" s="74"/>
      <c r="E50" s="16" t="str">
        <f t="shared" si="0"/>
        <v/>
      </c>
      <c r="F50" s="354" t="b">
        <f>IF(nume_candidat="",FALSE,ISNUMBER(SEARCH(nume_candidat,#REF!)))</f>
        <v>0</v>
      </c>
      <c r="G50" s="355" t="e">
        <f>LEN(#REF!)-LEN(SUBSTITUTE(#REF!,",",""))+1</f>
        <v>#REF!</v>
      </c>
    </row>
    <row r="51" spans="1:7">
      <c r="A51" s="5" t="s">
        <v>109</v>
      </c>
      <c r="B51" s="383"/>
      <c r="C51" s="217"/>
      <c r="D51" s="74"/>
      <c r="E51" s="16" t="str">
        <f t="shared" si="0"/>
        <v/>
      </c>
      <c r="F51" s="354" t="b">
        <f>IF(nume_candidat="",FALSE,ISNUMBER(SEARCH(nume_candidat,#REF!)))</f>
        <v>0</v>
      </c>
      <c r="G51" s="355" t="e">
        <f>LEN(#REF!)-LEN(SUBSTITUTE(#REF!,",",""))+1</f>
        <v>#REF!</v>
      </c>
    </row>
    <row r="52" spans="1:7">
      <c r="A52" s="5" t="s">
        <v>110</v>
      </c>
      <c r="B52" s="383"/>
      <c r="C52" s="217"/>
      <c r="D52" s="74"/>
      <c r="E52" s="16" t="str">
        <f t="shared" si="0"/>
        <v/>
      </c>
      <c r="F52" s="354" t="b">
        <f>IF(nume_candidat="",FALSE,ISNUMBER(SEARCH(nume_candidat,#REF!)))</f>
        <v>0</v>
      </c>
      <c r="G52" s="355" t="e">
        <f>LEN(#REF!)-LEN(SUBSTITUTE(#REF!,",",""))+1</f>
        <v>#REF!</v>
      </c>
    </row>
    <row r="53" spans="1:7">
      <c r="A53" s="5" t="s">
        <v>111</v>
      </c>
      <c r="B53" s="383"/>
      <c r="C53" s="217"/>
      <c r="D53" s="74"/>
      <c r="E53" s="16" t="str">
        <f t="shared" si="0"/>
        <v/>
      </c>
      <c r="F53" s="354" t="b">
        <f>IF(nume_candidat="",FALSE,ISNUMBER(SEARCH(nume_candidat,#REF!)))</f>
        <v>0</v>
      </c>
      <c r="G53" s="355" t="e">
        <f>LEN(#REF!)-LEN(SUBSTITUTE(#REF!,",",""))+1</f>
        <v>#REF!</v>
      </c>
    </row>
    <row r="54" spans="1:7">
      <c r="A54" s="5" t="s">
        <v>112</v>
      </c>
      <c r="B54" s="383"/>
      <c r="C54" s="217"/>
      <c r="D54" s="74"/>
      <c r="E54" s="16" t="str">
        <f t="shared" si="0"/>
        <v/>
      </c>
      <c r="F54" s="354" t="b">
        <f>IF(nume_candidat="",FALSE,ISNUMBER(SEARCH(nume_candidat,#REF!)))</f>
        <v>0</v>
      </c>
      <c r="G54" s="355" t="e">
        <f>LEN(#REF!)-LEN(SUBSTITUTE(#REF!,",",""))+1</f>
        <v>#REF!</v>
      </c>
    </row>
    <row r="55" spans="1:7">
      <c r="A55" s="5" t="s">
        <v>113</v>
      </c>
      <c r="B55" s="383"/>
      <c r="C55" s="217"/>
      <c r="D55" s="74"/>
      <c r="E55" s="16" t="str">
        <f t="shared" si="0"/>
        <v/>
      </c>
      <c r="F55" s="354" t="b">
        <f>IF(nume_candidat="",FALSE,ISNUMBER(SEARCH(nume_candidat,#REF!)))</f>
        <v>0</v>
      </c>
      <c r="G55" s="355" t="e">
        <f>LEN(#REF!)-LEN(SUBSTITUTE(#REF!,",",""))+1</f>
        <v>#REF!</v>
      </c>
    </row>
    <row r="56" spans="1:7">
      <c r="A56" s="5" t="s">
        <v>114</v>
      </c>
      <c r="B56" s="383"/>
      <c r="C56" s="217"/>
      <c r="D56" s="74"/>
      <c r="E56" s="16" t="str">
        <f t="shared" si="0"/>
        <v/>
      </c>
      <c r="F56" s="354" t="b">
        <f>IF(nume_candidat="",FALSE,ISNUMBER(SEARCH(nume_candidat,#REF!)))</f>
        <v>0</v>
      </c>
      <c r="G56" s="355" t="e">
        <f>LEN(#REF!)-LEN(SUBSTITUTE(#REF!,",",""))+1</f>
        <v>#REF!</v>
      </c>
    </row>
    <row r="57" spans="1:7">
      <c r="A57" s="5" t="s">
        <v>115</v>
      </c>
      <c r="B57" s="383"/>
      <c r="C57" s="217"/>
      <c r="D57" s="74"/>
      <c r="E57" s="16" t="str">
        <f t="shared" si="0"/>
        <v/>
      </c>
      <c r="F57" s="354" t="b">
        <f>IF(nume_candidat="",FALSE,ISNUMBER(SEARCH(nume_candidat,#REF!)))</f>
        <v>0</v>
      </c>
      <c r="G57" s="355" t="e">
        <f>LEN(#REF!)-LEN(SUBSTITUTE(#REF!,",",""))+1</f>
        <v>#REF!</v>
      </c>
    </row>
    <row r="58" spans="1:7">
      <c r="A58" s="5" t="s">
        <v>116</v>
      </c>
      <c r="B58" s="383"/>
      <c r="C58" s="217"/>
      <c r="D58" s="74"/>
      <c r="E58" s="16" t="str">
        <f t="shared" si="0"/>
        <v/>
      </c>
      <c r="F58" s="354" t="b">
        <f>IF(nume_candidat="",FALSE,ISNUMBER(SEARCH(nume_candidat,#REF!)))</f>
        <v>0</v>
      </c>
      <c r="G58" s="355" t="e">
        <f>LEN(#REF!)-LEN(SUBSTITUTE(#REF!,",",""))+1</f>
        <v>#REF!</v>
      </c>
    </row>
    <row r="59" spans="1:7">
      <c r="A59" s="5" t="s">
        <v>117</v>
      </c>
      <c r="B59" s="383"/>
      <c r="C59" s="217"/>
      <c r="D59" s="74"/>
      <c r="E59" s="16" t="str">
        <f t="shared" si="0"/>
        <v/>
      </c>
      <c r="F59" s="354" t="b">
        <f>IF(nume_candidat="",FALSE,ISNUMBER(SEARCH(nume_candidat,#REF!)))</f>
        <v>0</v>
      </c>
      <c r="G59" s="355" t="e">
        <f>LEN(#REF!)-LEN(SUBSTITUTE(#REF!,",",""))+1</f>
        <v>#REF!</v>
      </c>
    </row>
    <row r="60" spans="1:7">
      <c r="A60" s="5" t="s">
        <v>118</v>
      </c>
      <c r="B60" s="383"/>
      <c r="C60" s="217"/>
      <c r="D60" s="74"/>
      <c r="E60" s="16" t="str">
        <f t="shared" si="0"/>
        <v/>
      </c>
      <c r="F60" s="354" t="b">
        <f>IF(nume_candidat="",FALSE,ISNUMBER(SEARCH(nume_candidat,#REF!)))</f>
        <v>0</v>
      </c>
      <c r="G60" s="355" t="e">
        <f>LEN(#REF!)-LEN(SUBSTITUTE(#REF!,",",""))+1</f>
        <v>#REF!</v>
      </c>
    </row>
    <row r="61" spans="1:7">
      <c r="A61" s="5" t="s">
        <v>119</v>
      </c>
      <c r="B61" s="383"/>
      <c r="C61" s="217"/>
      <c r="D61" s="74"/>
      <c r="E61" s="16" t="str">
        <f t="shared" si="0"/>
        <v/>
      </c>
      <c r="F61" s="354" t="b">
        <f>IF(nume_candidat="",FALSE,ISNUMBER(SEARCH(nume_candidat,#REF!)))</f>
        <v>0</v>
      </c>
      <c r="G61" s="355" t="e">
        <f>LEN(#REF!)-LEN(SUBSTITUTE(#REF!,",",""))+1</f>
        <v>#REF!</v>
      </c>
    </row>
    <row r="62" spans="1:7">
      <c r="A62" s="5" t="s">
        <v>120</v>
      </c>
      <c r="B62" s="383"/>
      <c r="C62" s="217"/>
      <c r="D62" s="74"/>
      <c r="E62" s="16" t="str">
        <f t="shared" si="0"/>
        <v/>
      </c>
      <c r="F62" s="354" t="b">
        <f>IF(nume_candidat="",FALSE,ISNUMBER(SEARCH(nume_candidat,#REF!)))</f>
        <v>0</v>
      </c>
      <c r="G62" s="355" t="e">
        <f>LEN(#REF!)-LEN(SUBSTITUTE(#REF!,",",""))+1</f>
        <v>#REF!</v>
      </c>
    </row>
    <row r="63" spans="1:7">
      <c r="A63" s="5" t="s">
        <v>121</v>
      </c>
      <c r="B63" s="383"/>
      <c r="C63" s="217"/>
      <c r="D63" s="74"/>
      <c r="E63" s="16" t="str">
        <f t="shared" si="0"/>
        <v/>
      </c>
      <c r="F63" s="354" t="b">
        <f>IF(nume_candidat="",FALSE,ISNUMBER(SEARCH(nume_candidat,#REF!)))</f>
        <v>0</v>
      </c>
      <c r="G63" s="355" t="e">
        <f>LEN(#REF!)-LEN(SUBSTITUTE(#REF!,",",""))+1</f>
        <v>#REF!</v>
      </c>
    </row>
    <row r="64" spans="1:7">
      <c r="A64" s="5" t="s">
        <v>122</v>
      </c>
      <c r="B64" s="383"/>
      <c r="C64" s="217"/>
      <c r="D64" s="74"/>
      <c r="E64" s="16" t="str">
        <f t="shared" si="0"/>
        <v/>
      </c>
      <c r="F64" s="354" t="b">
        <f>IF(nume_candidat="",FALSE,ISNUMBER(SEARCH(nume_candidat,#REF!)))</f>
        <v>0</v>
      </c>
      <c r="G64" s="355" t="e">
        <f>LEN(#REF!)-LEN(SUBSTITUTE(#REF!,",",""))+1</f>
        <v>#REF!</v>
      </c>
    </row>
    <row r="65" spans="1:7">
      <c r="A65" s="5" t="s">
        <v>123</v>
      </c>
      <c r="B65" s="383"/>
      <c r="C65" s="217"/>
      <c r="D65" s="74"/>
      <c r="E65" s="16" t="str">
        <f t="shared" si="0"/>
        <v/>
      </c>
      <c r="F65" s="354" t="b">
        <f>IF(nume_candidat="",FALSE,ISNUMBER(SEARCH(nume_candidat,#REF!)))</f>
        <v>0</v>
      </c>
      <c r="G65" s="355" t="e">
        <f>LEN(#REF!)-LEN(SUBSTITUTE(#REF!,",",""))+1</f>
        <v>#REF!</v>
      </c>
    </row>
    <row r="66" spans="1:7">
      <c r="A66" s="5" t="s">
        <v>124</v>
      </c>
      <c r="B66" s="383"/>
      <c r="C66" s="217"/>
      <c r="D66" s="74"/>
      <c r="E66" s="16" t="str">
        <f t="shared" si="0"/>
        <v/>
      </c>
      <c r="F66" s="354" t="b">
        <f>IF(nume_candidat="",FALSE,ISNUMBER(SEARCH(nume_candidat,#REF!)))</f>
        <v>0</v>
      </c>
      <c r="G66" s="355" t="e">
        <f>LEN(#REF!)-LEN(SUBSTITUTE(#REF!,",",""))+1</f>
        <v>#REF!</v>
      </c>
    </row>
    <row r="67" spans="1:7">
      <c r="A67" s="5" t="s">
        <v>125</v>
      </c>
      <c r="B67" s="383"/>
      <c r="C67" s="217"/>
      <c r="D67" s="74"/>
      <c r="E67" s="16" t="str">
        <f t="shared" si="0"/>
        <v/>
      </c>
      <c r="F67" s="354" t="b">
        <f>IF(nume_candidat="",FALSE,ISNUMBER(SEARCH(nume_candidat,#REF!)))</f>
        <v>0</v>
      </c>
      <c r="G67" s="355" t="e">
        <f>LEN(#REF!)-LEN(SUBSTITUTE(#REF!,",",""))+1</f>
        <v>#REF!</v>
      </c>
    </row>
    <row r="68" spans="1:7">
      <c r="A68" s="5" t="s">
        <v>126</v>
      </c>
      <c r="B68" s="383"/>
      <c r="C68" s="217"/>
      <c r="D68" s="74"/>
      <c r="E68" s="16" t="str">
        <f t="shared" si="0"/>
        <v/>
      </c>
      <c r="F68" s="354" t="b">
        <f>IF(nume_candidat="",FALSE,ISNUMBER(SEARCH(nume_candidat,#REF!)))</f>
        <v>0</v>
      </c>
      <c r="G68" s="355" t="e">
        <f>LEN(#REF!)-LEN(SUBSTITUTE(#REF!,",",""))+1</f>
        <v>#REF!</v>
      </c>
    </row>
    <row r="69" spans="1:7">
      <c r="A69" s="5" t="s">
        <v>127</v>
      </c>
      <c r="B69" s="383"/>
      <c r="C69" s="217"/>
      <c r="D69" s="74"/>
      <c r="E69" s="16" t="str">
        <f t="shared" si="0"/>
        <v/>
      </c>
      <c r="F69" s="354" t="b">
        <f>IF(nume_candidat="",FALSE,ISNUMBER(SEARCH(nume_candidat,#REF!)))</f>
        <v>0</v>
      </c>
      <c r="G69" s="355" t="e">
        <f>LEN(#REF!)-LEN(SUBSTITUTE(#REF!,",",""))+1</f>
        <v>#REF!</v>
      </c>
    </row>
    <row r="70" spans="1:7">
      <c r="A70" s="5" t="s">
        <v>128</v>
      </c>
      <c r="B70" s="383"/>
      <c r="C70" s="217"/>
      <c r="D70" s="74"/>
      <c r="E70" s="16" t="str">
        <f t="shared" si="0"/>
        <v/>
      </c>
      <c r="F70" s="354" t="b">
        <f>IF(nume_candidat="",FALSE,ISNUMBER(SEARCH(nume_candidat,#REF!)))</f>
        <v>0</v>
      </c>
      <c r="G70" s="355" t="e">
        <f>LEN(#REF!)-LEN(SUBSTITUTE(#REF!,",",""))+1</f>
        <v>#REF!</v>
      </c>
    </row>
    <row r="71" spans="1:7">
      <c r="A71" s="5" t="s">
        <v>129</v>
      </c>
      <c r="B71" s="383"/>
      <c r="C71" s="217"/>
      <c r="D71" s="74"/>
      <c r="E71" s="16" t="str">
        <f t="shared" si="0"/>
        <v/>
      </c>
      <c r="F71" s="354" t="b">
        <f>IF(nume_candidat="",FALSE,ISNUMBER(SEARCH(nume_candidat,#REF!)))</f>
        <v>0</v>
      </c>
      <c r="G71" s="355" t="e">
        <f>LEN(#REF!)-LEN(SUBSTITUTE(#REF!,",",""))+1</f>
        <v>#REF!</v>
      </c>
    </row>
    <row r="72" spans="1:7">
      <c r="A72" s="5" t="s">
        <v>130</v>
      </c>
      <c r="B72" s="383"/>
      <c r="C72" s="217"/>
      <c r="D72" s="74"/>
      <c r="E72" s="16" t="str">
        <f t="shared" si="0"/>
        <v/>
      </c>
      <c r="F72" s="354" t="b">
        <f>IF(nume_candidat="",FALSE,ISNUMBER(SEARCH(nume_candidat,#REF!)))</f>
        <v>0</v>
      </c>
      <c r="G72" s="355" t="e">
        <f>LEN(#REF!)-LEN(SUBSTITUTE(#REF!,",",""))+1</f>
        <v>#REF!</v>
      </c>
    </row>
    <row r="73" spans="1:7">
      <c r="A73" s="5" t="s">
        <v>131</v>
      </c>
      <c r="B73" s="383"/>
      <c r="C73" s="217"/>
      <c r="D73" s="74"/>
      <c r="E73" s="16" t="str">
        <f t="shared" si="0"/>
        <v/>
      </c>
      <c r="F73" s="354" t="b">
        <f>IF(nume_candidat="",FALSE,ISNUMBER(SEARCH(nume_candidat,#REF!)))</f>
        <v>0</v>
      </c>
      <c r="G73" s="355" t="e">
        <f>LEN(#REF!)-LEN(SUBSTITUTE(#REF!,",",""))+1</f>
        <v>#REF!</v>
      </c>
    </row>
    <row r="74" spans="1:7">
      <c r="A74" s="5" t="s">
        <v>132</v>
      </c>
      <c r="B74" s="383"/>
      <c r="C74" s="217"/>
      <c r="D74" s="74"/>
      <c r="E74" s="16" t="str">
        <f t="shared" ref="E74:E137" si="1">IF(OR(,$B74="",$C74="",$C74&lt;an_initial,$C74&gt;an_final,),"",
(80*(D74="premiu")+40*(D74="nominalizare")+20*(D74="selecționare"))
)</f>
        <v/>
      </c>
      <c r="F74" s="354" t="b">
        <f>IF(nume_candidat="",FALSE,ISNUMBER(SEARCH(nume_candidat,#REF!)))</f>
        <v>0</v>
      </c>
      <c r="G74" s="355" t="e">
        <f>LEN(#REF!)-LEN(SUBSTITUTE(#REF!,",",""))+1</f>
        <v>#REF!</v>
      </c>
    </row>
    <row r="75" spans="1:7">
      <c r="A75" s="5" t="s">
        <v>133</v>
      </c>
      <c r="B75" s="383"/>
      <c r="C75" s="217"/>
      <c r="D75" s="74"/>
      <c r="E75" s="16" t="str">
        <f t="shared" si="1"/>
        <v/>
      </c>
      <c r="F75" s="354" t="b">
        <f>IF(nume_candidat="",FALSE,ISNUMBER(SEARCH(nume_candidat,#REF!)))</f>
        <v>0</v>
      </c>
      <c r="G75" s="355" t="e">
        <f>LEN(#REF!)-LEN(SUBSTITUTE(#REF!,",",""))+1</f>
        <v>#REF!</v>
      </c>
    </row>
    <row r="76" spans="1:7">
      <c r="A76" s="5" t="s">
        <v>134</v>
      </c>
      <c r="B76" s="383"/>
      <c r="C76" s="217"/>
      <c r="D76" s="74"/>
      <c r="E76" s="16" t="str">
        <f t="shared" si="1"/>
        <v/>
      </c>
      <c r="F76" s="354" t="b">
        <f>IF(nume_candidat="",FALSE,ISNUMBER(SEARCH(nume_candidat,#REF!)))</f>
        <v>0</v>
      </c>
      <c r="G76" s="355" t="e">
        <f>LEN(#REF!)-LEN(SUBSTITUTE(#REF!,",",""))+1</f>
        <v>#REF!</v>
      </c>
    </row>
    <row r="77" spans="1:7">
      <c r="A77" s="5" t="s">
        <v>135</v>
      </c>
      <c r="B77" s="383"/>
      <c r="C77" s="217"/>
      <c r="D77" s="74"/>
      <c r="E77" s="16" t="str">
        <f t="shared" si="1"/>
        <v/>
      </c>
      <c r="F77" s="354" t="b">
        <f>IF(nume_candidat="",FALSE,ISNUMBER(SEARCH(nume_candidat,#REF!)))</f>
        <v>0</v>
      </c>
      <c r="G77" s="355" t="e">
        <f>LEN(#REF!)-LEN(SUBSTITUTE(#REF!,",",""))+1</f>
        <v>#REF!</v>
      </c>
    </row>
    <row r="78" spans="1:7">
      <c r="A78" s="5" t="s">
        <v>136</v>
      </c>
      <c r="B78" s="383"/>
      <c r="C78" s="217"/>
      <c r="D78" s="74"/>
      <c r="E78" s="16" t="str">
        <f t="shared" si="1"/>
        <v/>
      </c>
      <c r="F78" s="354" t="b">
        <f>IF(nume_candidat="",FALSE,ISNUMBER(SEARCH(nume_candidat,#REF!)))</f>
        <v>0</v>
      </c>
      <c r="G78" s="355" t="e">
        <f>LEN(#REF!)-LEN(SUBSTITUTE(#REF!,",",""))+1</f>
        <v>#REF!</v>
      </c>
    </row>
    <row r="79" spans="1:7">
      <c r="A79" s="5" t="s">
        <v>137</v>
      </c>
      <c r="B79" s="383"/>
      <c r="C79" s="217"/>
      <c r="D79" s="74"/>
      <c r="E79" s="16" t="str">
        <f t="shared" si="1"/>
        <v/>
      </c>
      <c r="F79" s="354" t="b">
        <f>IF(nume_candidat="",FALSE,ISNUMBER(SEARCH(nume_candidat,#REF!)))</f>
        <v>0</v>
      </c>
      <c r="G79" s="355" t="e">
        <f>LEN(#REF!)-LEN(SUBSTITUTE(#REF!,",",""))+1</f>
        <v>#REF!</v>
      </c>
    </row>
    <row r="80" spans="1:7">
      <c r="A80" s="5" t="s">
        <v>138</v>
      </c>
      <c r="B80" s="383"/>
      <c r="C80" s="217"/>
      <c r="D80" s="74"/>
      <c r="E80" s="16" t="str">
        <f t="shared" si="1"/>
        <v/>
      </c>
      <c r="F80" s="354" t="b">
        <f>IF(nume_candidat="",FALSE,ISNUMBER(SEARCH(nume_candidat,#REF!)))</f>
        <v>0</v>
      </c>
      <c r="G80" s="355" t="e">
        <f>LEN(#REF!)-LEN(SUBSTITUTE(#REF!,",",""))+1</f>
        <v>#REF!</v>
      </c>
    </row>
    <row r="81" spans="1:7">
      <c r="A81" s="5" t="s">
        <v>139</v>
      </c>
      <c r="B81" s="383"/>
      <c r="C81" s="217"/>
      <c r="D81" s="74"/>
      <c r="E81" s="16" t="str">
        <f t="shared" si="1"/>
        <v/>
      </c>
      <c r="F81" s="354" t="b">
        <f>IF(nume_candidat="",FALSE,ISNUMBER(SEARCH(nume_candidat,#REF!)))</f>
        <v>0</v>
      </c>
      <c r="G81" s="355" t="e">
        <f>LEN(#REF!)-LEN(SUBSTITUTE(#REF!,",",""))+1</f>
        <v>#REF!</v>
      </c>
    </row>
    <row r="82" spans="1:7">
      <c r="A82" s="5" t="s">
        <v>140</v>
      </c>
      <c r="B82" s="383"/>
      <c r="C82" s="217"/>
      <c r="D82" s="74"/>
      <c r="E82" s="16" t="str">
        <f t="shared" si="1"/>
        <v/>
      </c>
      <c r="F82" s="354" t="b">
        <f>IF(nume_candidat="",FALSE,ISNUMBER(SEARCH(nume_candidat,#REF!)))</f>
        <v>0</v>
      </c>
      <c r="G82" s="355" t="e">
        <f>LEN(#REF!)-LEN(SUBSTITUTE(#REF!,",",""))+1</f>
        <v>#REF!</v>
      </c>
    </row>
    <row r="83" spans="1:7">
      <c r="A83" s="5" t="s">
        <v>141</v>
      </c>
      <c r="B83" s="383"/>
      <c r="C83" s="217"/>
      <c r="D83" s="74"/>
      <c r="E83" s="16" t="str">
        <f t="shared" si="1"/>
        <v/>
      </c>
      <c r="F83" s="354" t="b">
        <f>IF(nume_candidat="",FALSE,ISNUMBER(SEARCH(nume_candidat,#REF!)))</f>
        <v>0</v>
      </c>
      <c r="G83" s="355" t="e">
        <f>LEN(#REF!)-LEN(SUBSTITUTE(#REF!,",",""))+1</f>
        <v>#REF!</v>
      </c>
    </row>
    <row r="84" spans="1:7">
      <c r="A84" s="5" t="s">
        <v>142</v>
      </c>
      <c r="B84" s="383"/>
      <c r="C84" s="217"/>
      <c r="D84" s="74"/>
      <c r="E84" s="16" t="str">
        <f t="shared" si="1"/>
        <v/>
      </c>
      <c r="F84" s="354" t="b">
        <f>IF(nume_candidat="",FALSE,ISNUMBER(SEARCH(nume_candidat,#REF!)))</f>
        <v>0</v>
      </c>
      <c r="G84" s="355" t="e">
        <f>LEN(#REF!)-LEN(SUBSTITUTE(#REF!,",",""))+1</f>
        <v>#REF!</v>
      </c>
    </row>
    <row r="85" spans="1:7">
      <c r="A85" s="5" t="s">
        <v>143</v>
      </c>
      <c r="B85" s="383"/>
      <c r="C85" s="217"/>
      <c r="D85" s="74"/>
      <c r="E85" s="16" t="str">
        <f t="shared" si="1"/>
        <v/>
      </c>
      <c r="F85" s="354" t="b">
        <f>IF(nume_candidat="",FALSE,ISNUMBER(SEARCH(nume_candidat,#REF!)))</f>
        <v>0</v>
      </c>
      <c r="G85" s="355" t="e">
        <f>LEN(#REF!)-LEN(SUBSTITUTE(#REF!,",",""))+1</f>
        <v>#REF!</v>
      </c>
    </row>
    <row r="86" spans="1:7">
      <c r="A86" s="5" t="s">
        <v>144</v>
      </c>
      <c r="B86" s="383"/>
      <c r="C86" s="217"/>
      <c r="D86" s="74"/>
      <c r="E86" s="16" t="str">
        <f t="shared" si="1"/>
        <v/>
      </c>
      <c r="F86" s="354" t="b">
        <f>IF(nume_candidat="",FALSE,ISNUMBER(SEARCH(nume_candidat,#REF!)))</f>
        <v>0</v>
      </c>
      <c r="G86" s="355" t="e">
        <f>LEN(#REF!)-LEN(SUBSTITUTE(#REF!,",",""))+1</f>
        <v>#REF!</v>
      </c>
    </row>
    <row r="87" spans="1:7">
      <c r="A87" s="5" t="s">
        <v>145</v>
      </c>
      <c r="B87" s="383"/>
      <c r="C87" s="217"/>
      <c r="D87" s="74"/>
      <c r="E87" s="16" t="str">
        <f t="shared" si="1"/>
        <v/>
      </c>
      <c r="F87" s="354" t="b">
        <f>IF(nume_candidat="",FALSE,ISNUMBER(SEARCH(nume_candidat,#REF!)))</f>
        <v>0</v>
      </c>
      <c r="G87" s="355" t="e">
        <f>LEN(#REF!)-LEN(SUBSTITUTE(#REF!,",",""))+1</f>
        <v>#REF!</v>
      </c>
    </row>
    <row r="88" spans="1:7">
      <c r="A88" s="5" t="s">
        <v>146</v>
      </c>
      <c r="B88" s="383"/>
      <c r="C88" s="217"/>
      <c r="D88" s="74"/>
      <c r="E88" s="16" t="str">
        <f t="shared" si="1"/>
        <v/>
      </c>
      <c r="F88" s="354" t="b">
        <f>IF(nume_candidat="",FALSE,ISNUMBER(SEARCH(nume_candidat,#REF!)))</f>
        <v>0</v>
      </c>
      <c r="G88" s="355" t="e">
        <f>LEN(#REF!)-LEN(SUBSTITUTE(#REF!,",",""))+1</f>
        <v>#REF!</v>
      </c>
    </row>
    <row r="89" spans="1:7">
      <c r="A89" s="5" t="s">
        <v>147</v>
      </c>
      <c r="B89" s="383"/>
      <c r="C89" s="217"/>
      <c r="D89" s="74"/>
      <c r="E89" s="16" t="str">
        <f t="shared" si="1"/>
        <v/>
      </c>
      <c r="F89" s="354" t="b">
        <f>IF(nume_candidat="",FALSE,ISNUMBER(SEARCH(nume_candidat,#REF!)))</f>
        <v>0</v>
      </c>
      <c r="G89" s="355" t="e">
        <f>LEN(#REF!)-LEN(SUBSTITUTE(#REF!,",",""))+1</f>
        <v>#REF!</v>
      </c>
    </row>
    <row r="90" spans="1:7">
      <c r="A90" s="5" t="s">
        <v>148</v>
      </c>
      <c r="B90" s="383"/>
      <c r="C90" s="217"/>
      <c r="D90" s="74"/>
      <c r="E90" s="16" t="str">
        <f t="shared" si="1"/>
        <v/>
      </c>
      <c r="F90" s="354" t="b">
        <f>IF(nume_candidat="",FALSE,ISNUMBER(SEARCH(nume_candidat,#REF!)))</f>
        <v>0</v>
      </c>
      <c r="G90" s="355" t="e">
        <f>LEN(#REF!)-LEN(SUBSTITUTE(#REF!,",",""))+1</f>
        <v>#REF!</v>
      </c>
    </row>
    <row r="91" spans="1:7">
      <c r="A91" s="5" t="s">
        <v>149</v>
      </c>
      <c r="B91" s="383"/>
      <c r="C91" s="217"/>
      <c r="D91" s="74"/>
      <c r="E91" s="16" t="str">
        <f t="shared" si="1"/>
        <v/>
      </c>
      <c r="F91" s="354" t="b">
        <f>IF(nume_candidat="",FALSE,ISNUMBER(SEARCH(nume_candidat,#REF!)))</f>
        <v>0</v>
      </c>
      <c r="G91" s="355" t="e">
        <f>LEN(#REF!)-LEN(SUBSTITUTE(#REF!,",",""))+1</f>
        <v>#REF!</v>
      </c>
    </row>
    <row r="92" spans="1:7">
      <c r="A92" s="5" t="s">
        <v>150</v>
      </c>
      <c r="B92" s="383"/>
      <c r="C92" s="217"/>
      <c r="D92" s="74"/>
      <c r="E92" s="16" t="str">
        <f t="shared" si="1"/>
        <v/>
      </c>
      <c r="F92" s="354" t="b">
        <f>IF(nume_candidat="",FALSE,ISNUMBER(SEARCH(nume_candidat,#REF!)))</f>
        <v>0</v>
      </c>
      <c r="G92" s="355" t="e">
        <f>LEN(#REF!)-LEN(SUBSTITUTE(#REF!,",",""))+1</f>
        <v>#REF!</v>
      </c>
    </row>
    <row r="93" spans="1:7">
      <c r="A93" s="5" t="s">
        <v>151</v>
      </c>
      <c r="B93" s="383"/>
      <c r="C93" s="217"/>
      <c r="D93" s="74"/>
      <c r="E93" s="16" t="str">
        <f t="shared" si="1"/>
        <v/>
      </c>
      <c r="F93" s="354" t="b">
        <f>IF(nume_candidat="",FALSE,ISNUMBER(SEARCH(nume_candidat,#REF!)))</f>
        <v>0</v>
      </c>
      <c r="G93" s="355" t="e">
        <f>LEN(#REF!)-LEN(SUBSTITUTE(#REF!,",",""))+1</f>
        <v>#REF!</v>
      </c>
    </row>
    <row r="94" spans="1:7">
      <c r="A94" s="5" t="s">
        <v>152</v>
      </c>
      <c r="B94" s="383"/>
      <c r="C94" s="217"/>
      <c r="D94" s="74"/>
      <c r="E94" s="16" t="str">
        <f t="shared" si="1"/>
        <v/>
      </c>
      <c r="F94" s="354" t="b">
        <f>IF(nume_candidat="",FALSE,ISNUMBER(SEARCH(nume_candidat,#REF!)))</f>
        <v>0</v>
      </c>
      <c r="G94" s="355" t="e">
        <f>LEN(#REF!)-LEN(SUBSTITUTE(#REF!,",",""))+1</f>
        <v>#REF!</v>
      </c>
    </row>
    <row r="95" spans="1:7">
      <c r="A95" s="5" t="s">
        <v>153</v>
      </c>
      <c r="B95" s="383"/>
      <c r="C95" s="217"/>
      <c r="D95" s="74"/>
      <c r="E95" s="16" t="str">
        <f t="shared" si="1"/>
        <v/>
      </c>
      <c r="F95" s="354" t="b">
        <f>IF(nume_candidat="",FALSE,ISNUMBER(SEARCH(nume_candidat,#REF!)))</f>
        <v>0</v>
      </c>
      <c r="G95" s="355" t="e">
        <f>LEN(#REF!)-LEN(SUBSTITUTE(#REF!,",",""))+1</f>
        <v>#REF!</v>
      </c>
    </row>
    <row r="96" spans="1:7">
      <c r="A96" s="5" t="s">
        <v>154</v>
      </c>
      <c r="B96" s="383"/>
      <c r="C96" s="217"/>
      <c r="D96" s="74"/>
      <c r="E96" s="16" t="str">
        <f t="shared" si="1"/>
        <v/>
      </c>
      <c r="F96" s="354" t="b">
        <f>IF(nume_candidat="",FALSE,ISNUMBER(SEARCH(nume_candidat,#REF!)))</f>
        <v>0</v>
      </c>
      <c r="G96" s="355" t="e">
        <f>LEN(#REF!)-LEN(SUBSTITUTE(#REF!,",",""))+1</f>
        <v>#REF!</v>
      </c>
    </row>
    <row r="97" spans="1:7">
      <c r="A97" s="5" t="s">
        <v>155</v>
      </c>
      <c r="B97" s="383"/>
      <c r="C97" s="217"/>
      <c r="D97" s="74"/>
      <c r="E97" s="16" t="str">
        <f t="shared" si="1"/>
        <v/>
      </c>
      <c r="F97" s="354" t="b">
        <f>IF(nume_candidat="",FALSE,ISNUMBER(SEARCH(nume_candidat,#REF!)))</f>
        <v>0</v>
      </c>
      <c r="G97" s="355" t="e">
        <f>LEN(#REF!)-LEN(SUBSTITUTE(#REF!,",",""))+1</f>
        <v>#REF!</v>
      </c>
    </row>
    <row r="98" spans="1:7">
      <c r="A98" s="5" t="s">
        <v>156</v>
      </c>
      <c r="B98" s="383"/>
      <c r="C98" s="217"/>
      <c r="D98" s="74"/>
      <c r="E98" s="16" t="str">
        <f t="shared" si="1"/>
        <v/>
      </c>
      <c r="F98" s="354" t="b">
        <f>IF(nume_candidat="",FALSE,ISNUMBER(SEARCH(nume_candidat,#REF!)))</f>
        <v>0</v>
      </c>
      <c r="G98" s="355" t="e">
        <f>LEN(#REF!)-LEN(SUBSTITUTE(#REF!,",",""))+1</f>
        <v>#REF!</v>
      </c>
    </row>
    <row r="99" spans="1:7">
      <c r="A99" s="5" t="s">
        <v>157</v>
      </c>
      <c r="B99" s="383"/>
      <c r="C99" s="217"/>
      <c r="D99" s="74"/>
      <c r="E99" s="16" t="str">
        <f t="shared" si="1"/>
        <v/>
      </c>
      <c r="F99" s="354" t="b">
        <f>IF(nume_candidat="",FALSE,ISNUMBER(SEARCH(nume_candidat,#REF!)))</f>
        <v>0</v>
      </c>
      <c r="G99" s="355" t="e">
        <f>LEN(#REF!)-LEN(SUBSTITUTE(#REF!,",",""))+1</f>
        <v>#REF!</v>
      </c>
    </row>
    <row r="100" spans="1:7">
      <c r="A100" s="5" t="s">
        <v>158</v>
      </c>
      <c r="B100" s="383"/>
      <c r="C100" s="217"/>
      <c r="D100" s="74"/>
      <c r="E100" s="16" t="str">
        <f t="shared" si="1"/>
        <v/>
      </c>
      <c r="F100" s="354" t="b">
        <f>IF(nume_candidat="",FALSE,ISNUMBER(SEARCH(nume_candidat,#REF!)))</f>
        <v>0</v>
      </c>
      <c r="G100" s="355" t="e">
        <f>LEN(#REF!)-LEN(SUBSTITUTE(#REF!,",",""))+1</f>
        <v>#REF!</v>
      </c>
    </row>
    <row r="101" spans="1:7">
      <c r="A101" s="5" t="s">
        <v>159</v>
      </c>
      <c r="B101" s="383"/>
      <c r="C101" s="217"/>
      <c r="D101" s="74"/>
      <c r="E101" s="16" t="str">
        <f t="shared" si="1"/>
        <v/>
      </c>
      <c r="F101" s="354" t="b">
        <f>IF(nume_candidat="",FALSE,ISNUMBER(SEARCH(nume_candidat,#REF!)))</f>
        <v>0</v>
      </c>
      <c r="G101" s="355" t="e">
        <f>LEN(#REF!)-LEN(SUBSTITUTE(#REF!,",",""))+1</f>
        <v>#REF!</v>
      </c>
    </row>
    <row r="102" spans="1:7">
      <c r="A102" s="5" t="s">
        <v>160</v>
      </c>
      <c r="B102" s="383"/>
      <c r="C102" s="217"/>
      <c r="D102" s="74"/>
      <c r="E102" s="16" t="str">
        <f t="shared" si="1"/>
        <v/>
      </c>
      <c r="F102" s="354" t="b">
        <f>IF(nume_candidat="",FALSE,ISNUMBER(SEARCH(nume_candidat,#REF!)))</f>
        <v>0</v>
      </c>
      <c r="G102" s="355" t="e">
        <f>LEN(#REF!)-LEN(SUBSTITUTE(#REF!,",",""))+1</f>
        <v>#REF!</v>
      </c>
    </row>
    <row r="103" spans="1:7">
      <c r="A103" s="5" t="s">
        <v>161</v>
      </c>
      <c r="B103" s="383"/>
      <c r="C103" s="217"/>
      <c r="D103" s="74"/>
      <c r="E103" s="16" t="str">
        <f t="shared" si="1"/>
        <v/>
      </c>
      <c r="F103" s="354" t="b">
        <f>IF(nume_candidat="",FALSE,ISNUMBER(SEARCH(nume_candidat,#REF!)))</f>
        <v>0</v>
      </c>
      <c r="G103" s="355" t="e">
        <f>LEN(#REF!)-LEN(SUBSTITUTE(#REF!,",",""))+1</f>
        <v>#REF!</v>
      </c>
    </row>
    <row r="104" spans="1:7">
      <c r="A104" s="5" t="s">
        <v>162</v>
      </c>
      <c r="B104" s="383"/>
      <c r="C104" s="217"/>
      <c r="D104" s="74"/>
      <c r="E104" s="16" t="str">
        <f t="shared" si="1"/>
        <v/>
      </c>
      <c r="F104" s="354" t="b">
        <f>IF(nume_candidat="",FALSE,ISNUMBER(SEARCH(nume_candidat,#REF!)))</f>
        <v>0</v>
      </c>
      <c r="G104" s="355" t="e">
        <f>LEN(#REF!)-LEN(SUBSTITUTE(#REF!,",",""))+1</f>
        <v>#REF!</v>
      </c>
    </row>
    <row r="105" spans="1:7">
      <c r="A105" s="5" t="s">
        <v>163</v>
      </c>
      <c r="B105" s="383"/>
      <c r="C105" s="217"/>
      <c r="D105" s="74"/>
      <c r="E105" s="16" t="str">
        <f t="shared" si="1"/>
        <v/>
      </c>
      <c r="F105" s="354" t="b">
        <f>IF(nume_candidat="",FALSE,ISNUMBER(SEARCH(nume_candidat,#REF!)))</f>
        <v>0</v>
      </c>
      <c r="G105" s="355" t="e">
        <f>LEN(#REF!)-LEN(SUBSTITUTE(#REF!,",",""))+1</f>
        <v>#REF!</v>
      </c>
    </row>
    <row r="106" spans="1:7">
      <c r="A106" s="5" t="s">
        <v>164</v>
      </c>
      <c r="B106" s="383"/>
      <c r="C106" s="217"/>
      <c r="D106" s="74"/>
      <c r="E106" s="16" t="str">
        <f t="shared" si="1"/>
        <v/>
      </c>
      <c r="F106" s="354" t="b">
        <f>IF(nume_candidat="",FALSE,ISNUMBER(SEARCH(nume_candidat,#REF!)))</f>
        <v>0</v>
      </c>
      <c r="G106" s="355" t="e">
        <f>LEN(#REF!)-LEN(SUBSTITUTE(#REF!,",",""))+1</f>
        <v>#REF!</v>
      </c>
    </row>
    <row r="107" spans="1:7">
      <c r="A107" s="5" t="s">
        <v>165</v>
      </c>
      <c r="B107" s="383"/>
      <c r="C107" s="217"/>
      <c r="D107" s="74"/>
      <c r="E107" s="16" t="str">
        <f t="shared" si="1"/>
        <v/>
      </c>
      <c r="F107" s="354" t="b">
        <f>IF(nume_candidat="",FALSE,ISNUMBER(SEARCH(nume_candidat,#REF!)))</f>
        <v>0</v>
      </c>
      <c r="G107" s="355" t="e">
        <f>LEN(#REF!)-LEN(SUBSTITUTE(#REF!,",",""))+1</f>
        <v>#REF!</v>
      </c>
    </row>
    <row r="108" spans="1:7">
      <c r="A108" s="5" t="s">
        <v>166</v>
      </c>
      <c r="B108" s="383"/>
      <c r="C108" s="217"/>
      <c r="D108" s="74"/>
      <c r="E108" s="16" t="str">
        <f t="shared" si="1"/>
        <v/>
      </c>
      <c r="F108" s="354" t="b">
        <f>IF(nume_candidat="",FALSE,ISNUMBER(SEARCH(nume_candidat,#REF!)))</f>
        <v>0</v>
      </c>
      <c r="G108" s="355" t="e">
        <f>LEN(#REF!)-LEN(SUBSTITUTE(#REF!,",",""))+1</f>
        <v>#REF!</v>
      </c>
    </row>
    <row r="109" spans="1:7">
      <c r="A109" s="5" t="s">
        <v>167</v>
      </c>
      <c r="B109" s="383"/>
      <c r="C109" s="217"/>
      <c r="D109" s="74"/>
      <c r="E109" s="16" t="str">
        <f t="shared" si="1"/>
        <v/>
      </c>
      <c r="F109" s="354" t="b">
        <f>IF(nume_candidat="",FALSE,ISNUMBER(SEARCH(nume_candidat,#REF!)))</f>
        <v>0</v>
      </c>
      <c r="G109" s="355" t="e">
        <f>LEN(#REF!)-LEN(SUBSTITUTE(#REF!,",",""))+1</f>
        <v>#REF!</v>
      </c>
    </row>
    <row r="110" spans="1:7">
      <c r="A110" s="5" t="s">
        <v>168</v>
      </c>
      <c r="B110" s="383"/>
      <c r="C110" s="217"/>
      <c r="D110" s="74"/>
      <c r="E110" s="16" t="str">
        <f t="shared" si="1"/>
        <v/>
      </c>
      <c r="F110" s="354" t="b">
        <f>IF(nume_candidat="",FALSE,ISNUMBER(SEARCH(nume_candidat,#REF!)))</f>
        <v>0</v>
      </c>
      <c r="G110" s="355" t="e">
        <f>LEN(#REF!)-LEN(SUBSTITUTE(#REF!,",",""))+1</f>
        <v>#REF!</v>
      </c>
    </row>
    <row r="111" spans="1:7">
      <c r="A111" s="5" t="s">
        <v>169</v>
      </c>
      <c r="B111" s="383"/>
      <c r="C111" s="217"/>
      <c r="D111" s="74"/>
      <c r="E111" s="16" t="str">
        <f t="shared" si="1"/>
        <v/>
      </c>
      <c r="F111" s="354" t="b">
        <f>IF(nume_candidat="",FALSE,ISNUMBER(SEARCH(nume_candidat,#REF!)))</f>
        <v>0</v>
      </c>
      <c r="G111" s="355" t="e">
        <f>LEN(#REF!)-LEN(SUBSTITUTE(#REF!,",",""))+1</f>
        <v>#REF!</v>
      </c>
    </row>
    <row r="112" spans="1:7">
      <c r="A112" s="5" t="s">
        <v>170</v>
      </c>
      <c r="B112" s="383"/>
      <c r="C112" s="217"/>
      <c r="D112" s="74"/>
      <c r="E112" s="16" t="str">
        <f t="shared" si="1"/>
        <v/>
      </c>
      <c r="F112" s="354" t="b">
        <f>IF(nume_candidat="",FALSE,ISNUMBER(SEARCH(nume_candidat,#REF!)))</f>
        <v>0</v>
      </c>
      <c r="G112" s="355" t="e">
        <f>LEN(#REF!)-LEN(SUBSTITUTE(#REF!,",",""))+1</f>
        <v>#REF!</v>
      </c>
    </row>
    <row r="113" spans="1:7">
      <c r="A113" s="5" t="s">
        <v>171</v>
      </c>
      <c r="B113" s="383"/>
      <c r="C113" s="217"/>
      <c r="D113" s="74"/>
      <c r="E113" s="16" t="str">
        <f t="shared" si="1"/>
        <v/>
      </c>
      <c r="F113" s="354" t="b">
        <f>IF(nume_candidat="",FALSE,ISNUMBER(SEARCH(nume_candidat,#REF!)))</f>
        <v>0</v>
      </c>
      <c r="G113" s="355" t="e">
        <f>LEN(#REF!)-LEN(SUBSTITUTE(#REF!,",",""))+1</f>
        <v>#REF!</v>
      </c>
    </row>
    <row r="114" spans="1:7">
      <c r="A114" s="5" t="s">
        <v>172</v>
      </c>
      <c r="B114" s="383"/>
      <c r="C114" s="217"/>
      <c r="D114" s="74"/>
      <c r="E114" s="16" t="str">
        <f t="shared" si="1"/>
        <v/>
      </c>
      <c r="F114" s="354" t="b">
        <f>IF(nume_candidat="",FALSE,ISNUMBER(SEARCH(nume_candidat,#REF!)))</f>
        <v>0</v>
      </c>
      <c r="G114" s="355" t="e">
        <f>LEN(#REF!)-LEN(SUBSTITUTE(#REF!,",",""))+1</f>
        <v>#REF!</v>
      </c>
    </row>
    <row r="115" spans="1:7">
      <c r="A115" s="5" t="s">
        <v>173</v>
      </c>
      <c r="B115" s="383"/>
      <c r="C115" s="217"/>
      <c r="D115" s="74"/>
      <c r="E115" s="16" t="str">
        <f t="shared" si="1"/>
        <v/>
      </c>
      <c r="F115" s="354" t="b">
        <f>IF(nume_candidat="",FALSE,ISNUMBER(SEARCH(nume_candidat,#REF!)))</f>
        <v>0</v>
      </c>
      <c r="G115" s="355" t="e">
        <f>LEN(#REF!)-LEN(SUBSTITUTE(#REF!,",",""))+1</f>
        <v>#REF!</v>
      </c>
    </row>
    <row r="116" spans="1:7">
      <c r="A116" s="5" t="s">
        <v>174</v>
      </c>
      <c r="B116" s="383"/>
      <c r="C116" s="217"/>
      <c r="D116" s="74"/>
      <c r="E116" s="16" t="str">
        <f t="shared" si="1"/>
        <v/>
      </c>
      <c r="F116" s="354" t="b">
        <f>IF(nume_candidat="",FALSE,ISNUMBER(SEARCH(nume_candidat,#REF!)))</f>
        <v>0</v>
      </c>
      <c r="G116" s="355" t="e">
        <f>LEN(#REF!)-LEN(SUBSTITUTE(#REF!,",",""))+1</f>
        <v>#REF!</v>
      </c>
    </row>
    <row r="117" spans="1:7">
      <c r="A117" s="5" t="s">
        <v>175</v>
      </c>
      <c r="B117" s="383"/>
      <c r="C117" s="217"/>
      <c r="D117" s="74"/>
      <c r="E117" s="16" t="str">
        <f t="shared" si="1"/>
        <v/>
      </c>
      <c r="F117" s="354" t="b">
        <f>IF(nume_candidat="",FALSE,ISNUMBER(SEARCH(nume_candidat,#REF!)))</f>
        <v>0</v>
      </c>
      <c r="G117" s="355" t="e">
        <f>LEN(#REF!)-LEN(SUBSTITUTE(#REF!,",",""))+1</f>
        <v>#REF!</v>
      </c>
    </row>
    <row r="118" spans="1:7">
      <c r="A118" s="5" t="s">
        <v>176</v>
      </c>
      <c r="B118" s="383"/>
      <c r="C118" s="217"/>
      <c r="D118" s="74"/>
      <c r="E118" s="16" t="str">
        <f t="shared" si="1"/>
        <v/>
      </c>
      <c r="F118" s="354" t="b">
        <f>IF(nume_candidat="",FALSE,ISNUMBER(SEARCH(nume_candidat,#REF!)))</f>
        <v>0</v>
      </c>
      <c r="G118" s="355" t="e">
        <f>LEN(#REF!)-LEN(SUBSTITUTE(#REF!,",",""))+1</f>
        <v>#REF!</v>
      </c>
    </row>
    <row r="119" spans="1:7">
      <c r="A119" s="5" t="s">
        <v>177</v>
      </c>
      <c r="B119" s="383"/>
      <c r="C119" s="217"/>
      <c r="D119" s="74"/>
      <c r="E119" s="16" t="str">
        <f t="shared" si="1"/>
        <v/>
      </c>
      <c r="F119" s="354" t="b">
        <f>IF(nume_candidat="",FALSE,ISNUMBER(SEARCH(nume_candidat,#REF!)))</f>
        <v>0</v>
      </c>
      <c r="G119" s="355" t="e">
        <f>LEN(#REF!)-LEN(SUBSTITUTE(#REF!,",",""))+1</f>
        <v>#REF!</v>
      </c>
    </row>
    <row r="120" spans="1:7">
      <c r="A120" s="5" t="s">
        <v>178</v>
      </c>
      <c r="B120" s="383"/>
      <c r="C120" s="217"/>
      <c r="D120" s="74"/>
      <c r="E120" s="16" t="str">
        <f t="shared" si="1"/>
        <v/>
      </c>
      <c r="F120" s="354" t="b">
        <f>IF(nume_candidat="",FALSE,ISNUMBER(SEARCH(nume_candidat,#REF!)))</f>
        <v>0</v>
      </c>
      <c r="G120" s="355" t="e">
        <f>LEN(#REF!)-LEN(SUBSTITUTE(#REF!,",",""))+1</f>
        <v>#REF!</v>
      </c>
    </row>
    <row r="121" spans="1:7">
      <c r="A121" s="5" t="s">
        <v>179</v>
      </c>
      <c r="B121" s="383"/>
      <c r="C121" s="217"/>
      <c r="D121" s="74"/>
      <c r="E121" s="16" t="str">
        <f t="shared" si="1"/>
        <v/>
      </c>
      <c r="F121" s="354" t="b">
        <f>IF(nume_candidat="",FALSE,ISNUMBER(SEARCH(nume_candidat,#REF!)))</f>
        <v>0</v>
      </c>
      <c r="G121" s="355" t="e">
        <f>LEN(#REF!)-LEN(SUBSTITUTE(#REF!,",",""))+1</f>
        <v>#REF!</v>
      </c>
    </row>
    <row r="122" spans="1:7">
      <c r="A122" s="5" t="s">
        <v>180</v>
      </c>
      <c r="B122" s="383"/>
      <c r="C122" s="217"/>
      <c r="D122" s="74"/>
      <c r="E122" s="16" t="str">
        <f t="shared" si="1"/>
        <v/>
      </c>
      <c r="F122" s="354" t="b">
        <f>IF(nume_candidat="",FALSE,ISNUMBER(SEARCH(nume_candidat,#REF!)))</f>
        <v>0</v>
      </c>
      <c r="G122" s="355" t="e">
        <f>LEN(#REF!)-LEN(SUBSTITUTE(#REF!,",",""))+1</f>
        <v>#REF!</v>
      </c>
    </row>
    <row r="123" spans="1:7">
      <c r="A123" s="5" t="s">
        <v>181</v>
      </c>
      <c r="B123" s="383"/>
      <c r="C123" s="217"/>
      <c r="D123" s="74"/>
      <c r="E123" s="16" t="str">
        <f t="shared" si="1"/>
        <v/>
      </c>
      <c r="F123" s="354" t="b">
        <f>IF(nume_candidat="",FALSE,ISNUMBER(SEARCH(nume_candidat,#REF!)))</f>
        <v>0</v>
      </c>
      <c r="G123" s="355" t="e">
        <f>LEN(#REF!)-LEN(SUBSTITUTE(#REF!,",",""))+1</f>
        <v>#REF!</v>
      </c>
    </row>
    <row r="124" spans="1:7">
      <c r="A124" s="5" t="s">
        <v>182</v>
      </c>
      <c r="B124" s="383"/>
      <c r="C124" s="217"/>
      <c r="D124" s="74"/>
      <c r="E124" s="16" t="str">
        <f t="shared" si="1"/>
        <v/>
      </c>
      <c r="F124" s="354" t="b">
        <f>IF(nume_candidat="",FALSE,ISNUMBER(SEARCH(nume_candidat,#REF!)))</f>
        <v>0</v>
      </c>
      <c r="G124" s="355" t="e">
        <f>LEN(#REF!)-LEN(SUBSTITUTE(#REF!,",",""))+1</f>
        <v>#REF!</v>
      </c>
    </row>
    <row r="125" spans="1:7">
      <c r="A125" s="5" t="s">
        <v>183</v>
      </c>
      <c r="B125" s="383"/>
      <c r="C125" s="217"/>
      <c r="D125" s="74"/>
      <c r="E125" s="16" t="str">
        <f t="shared" si="1"/>
        <v/>
      </c>
      <c r="F125" s="354" t="b">
        <f>IF(nume_candidat="",FALSE,ISNUMBER(SEARCH(nume_candidat,#REF!)))</f>
        <v>0</v>
      </c>
      <c r="G125" s="355" t="e">
        <f>LEN(#REF!)-LEN(SUBSTITUTE(#REF!,",",""))+1</f>
        <v>#REF!</v>
      </c>
    </row>
    <row r="126" spans="1:7">
      <c r="A126" s="5" t="s">
        <v>184</v>
      </c>
      <c r="B126" s="383"/>
      <c r="C126" s="217"/>
      <c r="D126" s="74"/>
      <c r="E126" s="16" t="str">
        <f t="shared" si="1"/>
        <v/>
      </c>
      <c r="F126" s="354" t="b">
        <f>IF(nume_candidat="",FALSE,ISNUMBER(SEARCH(nume_candidat,#REF!)))</f>
        <v>0</v>
      </c>
      <c r="G126" s="355" t="e">
        <f>LEN(#REF!)-LEN(SUBSTITUTE(#REF!,",",""))+1</f>
        <v>#REF!</v>
      </c>
    </row>
    <row r="127" spans="1:7">
      <c r="A127" s="5" t="s">
        <v>185</v>
      </c>
      <c r="B127" s="383"/>
      <c r="C127" s="217"/>
      <c r="D127" s="74"/>
      <c r="E127" s="16" t="str">
        <f t="shared" si="1"/>
        <v/>
      </c>
      <c r="F127" s="354" t="b">
        <f>IF(nume_candidat="",FALSE,ISNUMBER(SEARCH(nume_candidat,#REF!)))</f>
        <v>0</v>
      </c>
      <c r="G127" s="355" t="e">
        <f>LEN(#REF!)-LEN(SUBSTITUTE(#REF!,",",""))+1</f>
        <v>#REF!</v>
      </c>
    </row>
    <row r="128" spans="1:7">
      <c r="A128" s="5" t="s">
        <v>186</v>
      </c>
      <c r="B128" s="383"/>
      <c r="C128" s="217"/>
      <c r="D128" s="74"/>
      <c r="E128" s="16" t="str">
        <f t="shared" si="1"/>
        <v/>
      </c>
      <c r="F128" s="354" t="b">
        <f>IF(nume_candidat="",FALSE,ISNUMBER(SEARCH(nume_candidat,#REF!)))</f>
        <v>0</v>
      </c>
      <c r="G128" s="355" t="e">
        <f>LEN(#REF!)-LEN(SUBSTITUTE(#REF!,",",""))+1</f>
        <v>#REF!</v>
      </c>
    </row>
    <row r="129" spans="1:7">
      <c r="A129" s="5" t="s">
        <v>187</v>
      </c>
      <c r="B129" s="383"/>
      <c r="C129" s="217"/>
      <c r="D129" s="74"/>
      <c r="E129" s="16" t="str">
        <f t="shared" si="1"/>
        <v/>
      </c>
      <c r="F129" s="354" t="b">
        <f>IF(nume_candidat="",FALSE,ISNUMBER(SEARCH(nume_candidat,#REF!)))</f>
        <v>0</v>
      </c>
      <c r="G129" s="355" t="e">
        <f>LEN(#REF!)-LEN(SUBSTITUTE(#REF!,",",""))+1</f>
        <v>#REF!</v>
      </c>
    </row>
    <row r="130" spans="1:7">
      <c r="A130" s="5" t="s">
        <v>188</v>
      </c>
      <c r="B130" s="383"/>
      <c r="C130" s="217"/>
      <c r="D130" s="74"/>
      <c r="E130" s="16" t="str">
        <f t="shared" si="1"/>
        <v/>
      </c>
      <c r="F130" s="354" t="b">
        <f>IF(nume_candidat="",FALSE,ISNUMBER(SEARCH(nume_candidat,#REF!)))</f>
        <v>0</v>
      </c>
      <c r="G130" s="355" t="e">
        <f>LEN(#REF!)-LEN(SUBSTITUTE(#REF!,",",""))+1</f>
        <v>#REF!</v>
      </c>
    </row>
    <row r="131" spans="1:7">
      <c r="A131" s="5" t="s">
        <v>189</v>
      </c>
      <c r="B131" s="383"/>
      <c r="C131" s="217"/>
      <c r="D131" s="74"/>
      <c r="E131" s="16" t="str">
        <f t="shared" si="1"/>
        <v/>
      </c>
      <c r="F131" s="354" t="b">
        <f>IF(nume_candidat="",FALSE,ISNUMBER(SEARCH(nume_candidat,#REF!)))</f>
        <v>0</v>
      </c>
      <c r="G131" s="355" t="e">
        <f>LEN(#REF!)-LEN(SUBSTITUTE(#REF!,",",""))+1</f>
        <v>#REF!</v>
      </c>
    </row>
    <row r="132" spans="1:7">
      <c r="A132" s="5" t="s">
        <v>190</v>
      </c>
      <c r="B132" s="383"/>
      <c r="C132" s="217"/>
      <c r="D132" s="74"/>
      <c r="E132" s="16" t="str">
        <f t="shared" si="1"/>
        <v/>
      </c>
      <c r="F132" s="354" t="b">
        <f>IF(nume_candidat="",FALSE,ISNUMBER(SEARCH(nume_candidat,#REF!)))</f>
        <v>0</v>
      </c>
      <c r="G132" s="355" t="e">
        <f>LEN(#REF!)-LEN(SUBSTITUTE(#REF!,",",""))+1</f>
        <v>#REF!</v>
      </c>
    </row>
    <row r="133" spans="1:7">
      <c r="A133" s="5" t="s">
        <v>191</v>
      </c>
      <c r="B133" s="383"/>
      <c r="C133" s="217"/>
      <c r="D133" s="74"/>
      <c r="E133" s="16" t="str">
        <f t="shared" si="1"/>
        <v/>
      </c>
      <c r="F133" s="354" t="b">
        <f>IF(nume_candidat="",FALSE,ISNUMBER(SEARCH(nume_candidat,#REF!)))</f>
        <v>0</v>
      </c>
      <c r="G133" s="355" t="e">
        <f>LEN(#REF!)-LEN(SUBSTITUTE(#REF!,",",""))+1</f>
        <v>#REF!</v>
      </c>
    </row>
    <row r="134" spans="1:7">
      <c r="A134" s="5" t="s">
        <v>192</v>
      </c>
      <c r="B134" s="383"/>
      <c r="C134" s="217"/>
      <c r="D134" s="74"/>
      <c r="E134" s="16" t="str">
        <f t="shared" si="1"/>
        <v/>
      </c>
      <c r="F134" s="354" t="b">
        <f>IF(nume_candidat="",FALSE,ISNUMBER(SEARCH(nume_candidat,#REF!)))</f>
        <v>0</v>
      </c>
      <c r="G134" s="355" t="e">
        <f>LEN(#REF!)-LEN(SUBSTITUTE(#REF!,",",""))+1</f>
        <v>#REF!</v>
      </c>
    </row>
    <row r="135" spans="1:7">
      <c r="A135" s="5" t="s">
        <v>193</v>
      </c>
      <c r="B135" s="383"/>
      <c r="C135" s="217"/>
      <c r="D135" s="74"/>
      <c r="E135" s="16" t="str">
        <f t="shared" si="1"/>
        <v/>
      </c>
      <c r="F135" s="354" t="b">
        <f>IF(nume_candidat="",FALSE,ISNUMBER(SEARCH(nume_candidat,#REF!)))</f>
        <v>0</v>
      </c>
      <c r="G135" s="355" t="e">
        <f>LEN(#REF!)-LEN(SUBSTITUTE(#REF!,",",""))+1</f>
        <v>#REF!</v>
      </c>
    </row>
    <row r="136" spans="1:7">
      <c r="A136" s="5" t="s">
        <v>194</v>
      </c>
      <c r="B136" s="383"/>
      <c r="C136" s="217"/>
      <c r="D136" s="74"/>
      <c r="E136" s="16" t="str">
        <f t="shared" si="1"/>
        <v/>
      </c>
      <c r="F136" s="354" t="b">
        <f>IF(nume_candidat="",FALSE,ISNUMBER(SEARCH(nume_candidat,#REF!)))</f>
        <v>0</v>
      </c>
      <c r="G136" s="355" t="e">
        <f>LEN(#REF!)-LEN(SUBSTITUTE(#REF!,",",""))+1</f>
        <v>#REF!</v>
      </c>
    </row>
    <row r="137" spans="1:7">
      <c r="A137" s="5" t="s">
        <v>195</v>
      </c>
      <c r="B137" s="383"/>
      <c r="C137" s="217"/>
      <c r="D137" s="74"/>
      <c r="E137" s="16" t="str">
        <f t="shared" si="1"/>
        <v/>
      </c>
      <c r="F137" s="354" t="b">
        <f>IF(nume_candidat="",FALSE,ISNUMBER(SEARCH(nume_candidat,#REF!)))</f>
        <v>0</v>
      </c>
      <c r="G137" s="355" t="e">
        <f>LEN(#REF!)-LEN(SUBSTITUTE(#REF!,",",""))+1</f>
        <v>#REF!</v>
      </c>
    </row>
    <row r="138" spans="1:7">
      <c r="A138" s="5" t="s">
        <v>196</v>
      </c>
      <c r="B138" s="383"/>
      <c r="C138" s="217"/>
      <c r="D138" s="74"/>
      <c r="E138" s="16" t="str">
        <f t="shared" ref="E138:E201" si="2">IF(OR(,$B138="",$C138="",$C138&lt;an_initial,$C138&gt;an_final,),"",
(80*(D138="premiu")+40*(D138="nominalizare")+20*(D138="selecționare"))
)</f>
        <v/>
      </c>
      <c r="F138" s="354" t="b">
        <f>IF(nume_candidat="",FALSE,ISNUMBER(SEARCH(nume_candidat,#REF!)))</f>
        <v>0</v>
      </c>
      <c r="G138" s="355" t="e">
        <f>LEN(#REF!)-LEN(SUBSTITUTE(#REF!,",",""))+1</f>
        <v>#REF!</v>
      </c>
    </row>
    <row r="139" spans="1:7">
      <c r="A139" s="5" t="s">
        <v>197</v>
      </c>
      <c r="B139" s="383"/>
      <c r="C139" s="217"/>
      <c r="D139" s="74"/>
      <c r="E139" s="16" t="str">
        <f t="shared" si="2"/>
        <v/>
      </c>
      <c r="F139" s="354" t="b">
        <f>IF(nume_candidat="",FALSE,ISNUMBER(SEARCH(nume_candidat,#REF!)))</f>
        <v>0</v>
      </c>
      <c r="G139" s="355" t="e">
        <f>LEN(#REF!)-LEN(SUBSTITUTE(#REF!,",",""))+1</f>
        <v>#REF!</v>
      </c>
    </row>
    <row r="140" spans="1:7">
      <c r="A140" s="5" t="s">
        <v>198</v>
      </c>
      <c r="B140" s="383"/>
      <c r="C140" s="217"/>
      <c r="D140" s="74"/>
      <c r="E140" s="16" t="str">
        <f t="shared" si="2"/>
        <v/>
      </c>
      <c r="F140" s="354" t="b">
        <f>IF(nume_candidat="",FALSE,ISNUMBER(SEARCH(nume_candidat,#REF!)))</f>
        <v>0</v>
      </c>
      <c r="G140" s="355" t="e">
        <f>LEN(#REF!)-LEN(SUBSTITUTE(#REF!,",",""))+1</f>
        <v>#REF!</v>
      </c>
    </row>
    <row r="141" spans="1:7">
      <c r="A141" s="5" t="s">
        <v>199</v>
      </c>
      <c r="B141" s="383"/>
      <c r="C141" s="217"/>
      <c r="D141" s="74"/>
      <c r="E141" s="16" t="str">
        <f t="shared" si="2"/>
        <v/>
      </c>
      <c r="F141" s="354" t="b">
        <f>IF(nume_candidat="",FALSE,ISNUMBER(SEARCH(nume_candidat,#REF!)))</f>
        <v>0</v>
      </c>
      <c r="G141" s="355" t="e">
        <f>LEN(#REF!)-LEN(SUBSTITUTE(#REF!,",",""))+1</f>
        <v>#REF!</v>
      </c>
    </row>
    <row r="142" spans="1:7">
      <c r="A142" s="5" t="s">
        <v>200</v>
      </c>
      <c r="B142" s="383"/>
      <c r="C142" s="217"/>
      <c r="D142" s="74"/>
      <c r="E142" s="16" t="str">
        <f t="shared" si="2"/>
        <v/>
      </c>
      <c r="F142" s="354" t="b">
        <f>IF(nume_candidat="",FALSE,ISNUMBER(SEARCH(nume_candidat,#REF!)))</f>
        <v>0</v>
      </c>
      <c r="G142" s="355" t="e">
        <f>LEN(#REF!)-LEN(SUBSTITUTE(#REF!,",",""))+1</f>
        <v>#REF!</v>
      </c>
    </row>
    <row r="143" spans="1:7">
      <c r="A143" s="5" t="s">
        <v>201</v>
      </c>
      <c r="B143" s="383"/>
      <c r="C143" s="217"/>
      <c r="D143" s="74"/>
      <c r="E143" s="16" t="str">
        <f t="shared" si="2"/>
        <v/>
      </c>
      <c r="F143" s="354" t="b">
        <f>IF(nume_candidat="",FALSE,ISNUMBER(SEARCH(nume_candidat,#REF!)))</f>
        <v>0</v>
      </c>
      <c r="G143" s="355" t="e">
        <f>LEN(#REF!)-LEN(SUBSTITUTE(#REF!,",",""))+1</f>
        <v>#REF!</v>
      </c>
    </row>
    <row r="144" spans="1:7">
      <c r="A144" s="5" t="s">
        <v>202</v>
      </c>
      <c r="B144" s="383"/>
      <c r="C144" s="217"/>
      <c r="D144" s="74"/>
      <c r="E144" s="16" t="str">
        <f t="shared" si="2"/>
        <v/>
      </c>
      <c r="F144" s="354" t="b">
        <f>IF(nume_candidat="",FALSE,ISNUMBER(SEARCH(nume_candidat,#REF!)))</f>
        <v>0</v>
      </c>
      <c r="G144" s="355" t="e">
        <f>LEN(#REF!)-LEN(SUBSTITUTE(#REF!,",",""))+1</f>
        <v>#REF!</v>
      </c>
    </row>
    <row r="145" spans="1:7">
      <c r="A145" s="5" t="s">
        <v>203</v>
      </c>
      <c r="B145" s="383"/>
      <c r="C145" s="217"/>
      <c r="D145" s="74"/>
      <c r="E145" s="16" t="str">
        <f t="shared" si="2"/>
        <v/>
      </c>
      <c r="F145" s="354" t="b">
        <f>IF(nume_candidat="",FALSE,ISNUMBER(SEARCH(nume_candidat,#REF!)))</f>
        <v>0</v>
      </c>
      <c r="G145" s="355" t="e">
        <f>LEN(#REF!)-LEN(SUBSTITUTE(#REF!,",",""))+1</f>
        <v>#REF!</v>
      </c>
    </row>
    <row r="146" spans="1:7">
      <c r="A146" s="5" t="s">
        <v>204</v>
      </c>
      <c r="B146" s="383"/>
      <c r="C146" s="217"/>
      <c r="D146" s="74"/>
      <c r="E146" s="16" t="str">
        <f t="shared" si="2"/>
        <v/>
      </c>
      <c r="F146" s="354" t="b">
        <f>IF(nume_candidat="",FALSE,ISNUMBER(SEARCH(nume_candidat,#REF!)))</f>
        <v>0</v>
      </c>
      <c r="G146" s="355" t="e">
        <f>LEN(#REF!)-LEN(SUBSTITUTE(#REF!,",",""))+1</f>
        <v>#REF!</v>
      </c>
    </row>
    <row r="147" spans="1:7">
      <c r="A147" s="5" t="s">
        <v>205</v>
      </c>
      <c r="B147" s="383"/>
      <c r="C147" s="217"/>
      <c r="D147" s="74"/>
      <c r="E147" s="16" t="str">
        <f t="shared" si="2"/>
        <v/>
      </c>
      <c r="F147" s="354" t="b">
        <f>IF(nume_candidat="",FALSE,ISNUMBER(SEARCH(nume_candidat,#REF!)))</f>
        <v>0</v>
      </c>
      <c r="G147" s="355" t="e">
        <f>LEN(#REF!)-LEN(SUBSTITUTE(#REF!,",",""))+1</f>
        <v>#REF!</v>
      </c>
    </row>
    <row r="148" spans="1:7">
      <c r="A148" s="5" t="s">
        <v>206</v>
      </c>
      <c r="B148" s="383"/>
      <c r="C148" s="217"/>
      <c r="D148" s="74"/>
      <c r="E148" s="16" t="str">
        <f t="shared" si="2"/>
        <v/>
      </c>
      <c r="F148" s="354" t="b">
        <f>IF(nume_candidat="",FALSE,ISNUMBER(SEARCH(nume_candidat,#REF!)))</f>
        <v>0</v>
      </c>
      <c r="G148" s="355" t="e">
        <f>LEN(#REF!)-LEN(SUBSTITUTE(#REF!,",",""))+1</f>
        <v>#REF!</v>
      </c>
    </row>
    <row r="149" spans="1:7">
      <c r="A149" s="5" t="s">
        <v>207</v>
      </c>
      <c r="B149" s="383"/>
      <c r="C149" s="217"/>
      <c r="D149" s="74"/>
      <c r="E149" s="16" t="str">
        <f t="shared" si="2"/>
        <v/>
      </c>
      <c r="F149" s="354" t="b">
        <f>IF(nume_candidat="",FALSE,ISNUMBER(SEARCH(nume_candidat,#REF!)))</f>
        <v>0</v>
      </c>
      <c r="G149" s="355" t="e">
        <f>LEN(#REF!)-LEN(SUBSTITUTE(#REF!,",",""))+1</f>
        <v>#REF!</v>
      </c>
    </row>
    <row r="150" spans="1:7">
      <c r="A150" s="5" t="s">
        <v>208</v>
      </c>
      <c r="B150" s="383"/>
      <c r="C150" s="217"/>
      <c r="D150" s="74"/>
      <c r="E150" s="16" t="str">
        <f t="shared" si="2"/>
        <v/>
      </c>
      <c r="F150" s="354" t="b">
        <f>IF(nume_candidat="",FALSE,ISNUMBER(SEARCH(nume_candidat,#REF!)))</f>
        <v>0</v>
      </c>
      <c r="G150" s="355" t="e">
        <f>LEN(#REF!)-LEN(SUBSTITUTE(#REF!,",",""))+1</f>
        <v>#REF!</v>
      </c>
    </row>
    <row r="151" spans="1:7">
      <c r="A151" s="5" t="s">
        <v>209</v>
      </c>
      <c r="B151" s="383"/>
      <c r="C151" s="217"/>
      <c r="D151" s="74"/>
      <c r="E151" s="16" t="str">
        <f t="shared" si="2"/>
        <v/>
      </c>
      <c r="F151" s="354" t="b">
        <f>IF(nume_candidat="",FALSE,ISNUMBER(SEARCH(nume_candidat,#REF!)))</f>
        <v>0</v>
      </c>
      <c r="G151" s="355" t="e">
        <f>LEN(#REF!)-LEN(SUBSTITUTE(#REF!,",",""))+1</f>
        <v>#REF!</v>
      </c>
    </row>
    <row r="152" spans="1:7">
      <c r="A152" s="5" t="s">
        <v>210</v>
      </c>
      <c r="B152" s="383"/>
      <c r="C152" s="217"/>
      <c r="D152" s="74"/>
      <c r="E152" s="16" t="str">
        <f t="shared" si="2"/>
        <v/>
      </c>
      <c r="F152" s="354" t="b">
        <f>IF(nume_candidat="",FALSE,ISNUMBER(SEARCH(nume_candidat,#REF!)))</f>
        <v>0</v>
      </c>
      <c r="G152" s="355" t="e">
        <f>LEN(#REF!)-LEN(SUBSTITUTE(#REF!,",",""))+1</f>
        <v>#REF!</v>
      </c>
    </row>
    <row r="153" spans="1:7">
      <c r="A153" s="5" t="s">
        <v>211</v>
      </c>
      <c r="B153" s="383"/>
      <c r="C153" s="217"/>
      <c r="D153" s="74"/>
      <c r="E153" s="16" t="str">
        <f t="shared" si="2"/>
        <v/>
      </c>
      <c r="F153" s="354" t="b">
        <f>IF(nume_candidat="",FALSE,ISNUMBER(SEARCH(nume_candidat,#REF!)))</f>
        <v>0</v>
      </c>
      <c r="G153" s="355" t="e">
        <f>LEN(#REF!)-LEN(SUBSTITUTE(#REF!,",",""))+1</f>
        <v>#REF!</v>
      </c>
    </row>
    <row r="154" spans="1:7">
      <c r="A154" s="5" t="s">
        <v>212</v>
      </c>
      <c r="B154" s="383"/>
      <c r="C154" s="217"/>
      <c r="D154" s="74"/>
      <c r="E154" s="16" t="str">
        <f t="shared" si="2"/>
        <v/>
      </c>
      <c r="F154" s="354" t="b">
        <f>IF(nume_candidat="",FALSE,ISNUMBER(SEARCH(nume_candidat,#REF!)))</f>
        <v>0</v>
      </c>
      <c r="G154" s="355" t="e">
        <f>LEN(#REF!)-LEN(SUBSTITUTE(#REF!,",",""))+1</f>
        <v>#REF!</v>
      </c>
    </row>
    <row r="155" spans="1:7">
      <c r="A155" s="5" t="s">
        <v>213</v>
      </c>
      <c r="B155" s="383"/>
      <c r="C155" s="217"/>
      <c r="D155" s="74"/>
      <c r="E155" s="16" t="str">
        <f t="shared" si="2"/>
        <v/>
      </c>
      <c r="F155" s="354" t="b">
        <f>IF(nume_candidat="",FALSE,ISNUMBER(SEARCH(nume_candidat,#REF!)))</f>
        <v>0</v>
      </c>
      <c r="G155" s="355" t="e">
        <f>LEN(#REF!)-LEN(SUBSTITUTE(#REF!,",",""))+1</f>
        <v>#REF!</v>
      </c>
    </row>
    <row r="156" spans="1:7">
      <c r="A156" s="5" t="s">
        <v>214</v>
      </c>
      <c r="B156" s="383"/>
      <c r="C156" s="217"/>
      <c r="D156" s="74"/>
      <c r="E156" s="16" t="str">
        <f t="shared" si="2"/>
        <v/>
      </c>
      <c r="F156" s="354" t="b">
        <f>IF(nume_candidat="",FALSE,ISNUMBER(SEARCH(nume_candidat,#REF!)))</f>
        <v>0</v>
      </c>
      <c r="G156" s="355" t="e">
        <f>LEN(#REF!)-LEN(SUBSTITUTE(#REF!,",",""))+1</f>
        <v>#REF!</v>
      </c>
    </row>
    <row r="157" spans="1:7">
      <c r="A157" s="5" t="s">
        <v>215</v>
      </c>
      <c r="B157" s="383"/>
      <c r="C157" s="217"/>
      <c r="D157" s="74"/>
      <c r="E157" s="16" t="str">
        <f t="shared" si="2"/>
        <v/>
      </c>
      <c r="F157" s="354" t="b">
        <f>IF(nume_candidat="",FALSE,ISNUMBER(SEARCH(nume_candidat,#REF!)))</f>
        <v>0</v>
      </c>
      <c r="G157" s="355" t="e">
        <f>LEN(#REF!)-LEN(SUBSTITUTE(#REF!,",",""))+1</f>
        <v>#REF!</v>
      </c>
    </row>
    <row r="158" spans="1:7">
      <c r="A158" s="5" t="s">
        <v>216</v>
      </c>
      <c r="B158" s="383"/>
      <c r="C158" s="217"/>
      <c r="D158" s="74"/>
      <c r="E158" s="16" t="str">
        <f t="shared" si="2"/>
        <v/>
      </c>
      <c r="F158" s="354" t="b">
        <f>IF(nume_candidat="",FALSE,ISNUMBER(SEARCH(nume_candidat,#REF!)))</f>
        <v>0</v>
      </c>
      <c r="G158" s="355" t="e">
        <f>LEN(#REF!)-LEN(SUBSTITUTE(#REF!,",",""))+1</f>
        <v>#REF!</v>
      </c>
    </row>
    <row r="159" spans="1:7">
      <c r="A159" s="5" t="s">
        <v>217</v>
      </c>
      <c r="B159" s="383"/>
      <c r="C159" s="217"/>
      <c r="D159" s="74"/>
      <c r="E159" s="16" t="str">
        <f t="shared" si="2"/>
        <v/>
      </c>
      <c r="F159" s="354" t="b">
        <f>IF(nume_candidat="",FALSE,ISNUMBER(SEARCH(nume_candidat,#REF!)))</f>
        <v>0</v>
      </c>
      <c r="G159" s="355" t="e">
        <f>LEN(#REF!)-LEN(SUBSTITUTE(#REF!,",",""))+1</f>
        <v>#REF!</v>
      </c>
    </row>
    <row r="160" spans="1:7">
      <c r="A160" s="5" t="s">
        <v>218</v>
      </c>
      <c r="B160" s="383"/>
      <c r="C160" s="217"/>
      <c r="D160" s="74"/>
      <c r="E160" s="16" t="str">
        <f t="shared" si="2"/>
        <v/>
      </c>
      <c r="F160" s="354" t="b">
        <f>IF(nume_candidat="",FALSE,ISNUMBER(SEARCH(nume_candidat,#REF!)))</f>
        <v>0</v>
      </c>
      <c r="G160" s="355" t="e">
        <f>LEN(#REF!)-LEN(SUBSTITUTE(#REF!,",",""))+1</f>
        <v>#REF!</v>
      </c>
    </row>
    <row r="161" spans="1:7">
      <c r="A161" s="5" t="s">
        <v>219</v>
      </c>
      <c r="B161" s="383"/>
      <c r="C161" s="217"/>
      <c r="D161" s="74"/>
      <c r="E161" s="16" t="str">
        <f t="shared" si="2"/>
        <v/>
      </c>
      <c r="F161" s="354" t="b">
        <f>IF(nume_candidat="",FALSE,ISNUMBER(SEARCH(nume_candidat,#REF!)))</f>
        <v>0</v>
      </c>
      <c r="G161" s="355" t="e">
        <f>LEN(#REF!)-LEN(SUBSTITUTE(#REF!,",",""))+1</f>
        <v>#REF!</v>
      </c>
    </row>
    <row r="162" spans="1:7">
      <c r="A162" s="5" t="s">
        <v>220</v>
      </c>
      <c r="B162" s="383"/>
      <c r="C162" s="217"/>
      <c r="D162" s="74"/>
      <c r="E162" s="16" t="str">
        <f t="shared" si="2"/>
        <v/>
      </c>
      <c r="F162" s="354" t="b">
        <f>IF(nume_candidat="",FALSE,ISNUMBER(SEARCH(nume_candidat,#REF!)))</f>
        <v>0</v>
      </c>
      <c r="G162" s="355" t="e">
        <f>LEN(#REF!)-LEN(SUBSTITUTE(#REF!,",",""))+1</f>
        <v>#REF!</v>
      </c>
    </row>
    <row r="163" spans="1:7">
      <c r="A163" s="5" t="s">
        <v>221</v>
      </c>
      <c r="B163" s="383"/>
      <c r="C163" s="217"/>
      <c r="D163" s="74"/>
      <c r="E163" s="16" t="str">
        <f t="shared" si="2"/>
        <v/>
      </c>
      <c r="F163" s="354" t="b">
        <f>IF(nume_candidat="",FALSE,ISNUMBER(SEARCH(nume_candidat,#REF!)))</f>
        <v>0</v>
      </c>
      <c r="G163" s="355" t="e">
        <f>LEN(#REF!)-LEN(SUBSTITUTE(#REF!,",",""))+1</f>
        <v>#REF!</v>
      </c>
    </row>
    <row r="164" spans="1:7">
      <c r="A164" s="5" t="s">
        <v>222</v>
      </c>
      <c r="B164" s="383"/>
      <c r="C164" s="217"/>
      <c r="D164" s="74"/>
      <c r="E164" s="16" t="str">
        <f t="shared" si="2"/>
        <v/>
      </c>
      <c r="F164" s="354" t="b">
        <f>IF(nume_candidat="",FALSE,ISNUMBER(SEARCH(nume_candidat,#REF!)))</f>
        <v>0</v>
      </c>
      <c r="G164" s="355" t="e">
        <f>LEN(#REF!)-LEN(SUBSTITUTE(#REF!,",",""))+1</f>
        <v>#REF!</v>
      </c>
    </row>
    <row r="165" spans="1:7">
      <c r="A165" s="5" t="s">
        <v>223</v>
      </c>
      <c r="B165" s="383"/>
      <c r="C165" s="217"/>
      <c r="D165" s="74"/>
      <c r="E165" s="16" t="str">
        <f t="shared" si="2"/>
        <v/>
      </c>
      <c r="F165" s="354" t="b">
        <f>IF(nume_candidat="",FALSE,ISNUMBER(SEARCH(nume_candidat,#REF!)))</f>
        <v>0</v>
      </c>
      <c r="G165" s="355" t="e">
        <f>LEN(#REF!)-LEN(SUBSTITUTE(#REF!,",",""))+1</f>
        <v>#REF!</v>
      </c>
    </row>
    <row r="166" spans="1:7">
      <c r="A166" s="5" t="s">
        <v>224</v>
      </c>
      <c r="B166" s="383"/>
      <c r="C166" s="217"/>
      <c r="D166" s="74"/>
      <c r="E166" s="16" t="str">
        <f t="shared" si="2"/>
        <v/>
      </c>
      <c r="F166" s="354" t="b">
        <f>IF(nume_candidat="",FALSE,ISNUMBER(SEARCH(nume_candidat,#REF!)))</f>
        <v>0</v>
      </c>
      <c r="G166" s="355" t="e">
        <f>LEN(#REF!)-LEN(SUBSTITUTE(#REF!,",",""))+1</f>
        <v>#REF!</v>
      </c>
    </row>
    <row r="167" spans="1:7">
      <c r="A167" s="5" t="s">
        <v>225</v>
      </c>
      <c r="B167" s="383"/>
      <c r="C167" s="217"/>
      <c r="D167" s="74"/>
      <c r="E167" s="16" t="str">
        <f t="shared" si="2"/>
        <v/>
      </c>
      <c r="F167" s="354" t="b">
        <f>IF(nume_candidat="",FALSE,ISNUMBER(SEARCH(nume_candidat,#REF!)))</f>
        <v>0</v>
      </c>
      <c r="G167" s="355" t="e">
        <f>LEN(#REF!)-LEN(SUBSTITUTE(#REF!,",",""))+1</f>
        <v>#REF!</v>
      </c>
    </row>
    <row r="168" spans="1:7">
      <c r="A168" s="5" t="s">
        <v>226</v>
      </c>
      <c r="B168" s="383"/>
      <c r="C168" s="217"/>
      <c r="D168" s="74"/>
      <c r="E168" s="16" t="str">
        <f t="shared" si="2"/>
        <v/>
      </c>
      <c r="F168" s="354" t="b">
        <f>IF(nume_candidat="",FALSE,ISNUMBER(SEARCH(nume_candidat,#REF!)))</f>
        <v>0</v>
      </c>
      <c r="G168" s="355" t="e">
        <f>LEN(#REF!)-LEN(SUBSTITUTE(#REF!,",",""))+1</f>
        <v>#REF!</v>
      </c>
    </row>
    <row r="169" spans="1:7">
      <c r="A169" s="5" t="s">
        <v>227</v>
      </c>
      <c r="B169" s="383"/>
      <c r="C169" s="217"/>
      <c r="D169" s="74"/>
      <c r="E169" s="16" t="str">
        <f t="shared" si="2"/>
        <v/>
      </c>
      <c r="F169" s="354" t="b">
        <f>IF(nume_candidat="",FALSE,ISNUMBER(SEARCH(nume_candidat,#REF!)))</f>
        <v>0</v>
      </c>
      <c r="G169" s="355" t="e">
        <f>LEN(#REF!)-LEN(SUBSTITUTE(#REF!,",",""))+1</f>
        <v>#REF!</v>
      </c>
    </row>
    <row r="170" spans="1:7">
      <c r="A170" s="5" t="s">
        <v>228</v>
      </c>
      <c r="B170" s="383"/>
      <c r="C170" s="217"/>
      <c r="D170" s="74"/>
      <c r="E170" s="16" t="str">
        <f t="shared" si="2"/>
        <v/>
      </c>
      <c r="F170" s="354" t="b">
        <f>IF(nume_candidat="",FALSE,ISNUMBER(SEARCH(nume_candidat,#REF!)))</f>
        <v>0</v>
      </c>
      <c r="G170" s="355" t="e">
        <f>LEN(#REF!)-LEN(SUBSTITUTE(#REF!,",",""))+1</f>
        <v>#REF!</v>
      </c>
    </row>
    <row r="171" spans="1:7">
      <c r="A171" s="5" t="s">
        <v>229</v>
      </c>
      <c r="B171" s="383"/>
      <c r="C171" s="217"/>
      <c r="D171" s="74"/>
      <c r="E171" s="16" t="str">
        <f t="shared" si="2"/>
        <v/>
      </c>
      <c r="F171" s="354" t="b">
        <f>IF(nume_candidat="",FALSE,ISNUMBER(SEARCH(nume_candidat,#REF!)))</f>
        <v>0</v>
      </c>
      <c r="G171" s="355" t="e">
        <f>LEN(#REF!)-LEN(SUBSTITUTE(#REF!,",",""))+1</f>
        <v>#REF!</v>
      </c>
    </row>
    <row r="172" spans="1:7">
      <c r="A172" s="5" t="s">
        <v>230</v>
      </c>
      <c r="B172" s="383"/>
      <c r="C172" s="217"/>
      <c r="D172" s="74"/>
      <c r="E172" s="16" t="str">
        <f t="shared" si="2"/>
        <v/>
      </c>
      <c r="F172" s="354" t="b">
        <f>IF(nume_candidat="",FALSE,ISNUMBER(SEARCH(nume_candidat,#REF!)))</f>
        <v>0</v>
      </c>
      <c r="G172" s="355" t="e">
        <f>LEN(#REF!)-LEN(SUBSTITUTE(#REF!,",",""))+1</f>
        <v>#REF!</v>
      </c>
    </row>
    <row r="173" spans="1:7">
      <c r="A173" s="5" t="s">
        <v>231</v>
      </c>
      <c r="B173" s="383"/>
      <c r="C173" s="217"/>
      <c r="D173" s="74"/>
      <c r="E173" s="16" t="str">
        <f t="shared" si="2"/>
        <v/>
      </c>
      <c r="F173" s="354" t="b">
        <f>IF(nume_candidat="",FALSE,ISNUMBER(SEARCH(nume_candidat,#REF!)))</f>
        <v>0</v>
      </c>
      <c r="G173" s="355" t="e">
        <f>LEN(#REF!)-LEN(SUBSTITUTE(#REF!,",",""))+1</f>
        <v>#REF!</v>
      </c>
    </row>
    <row r="174" spans="1:7">
      <c r="A174" s="5" t="s">
        <v>232</v>
      </c>
      <c r="B174" s="383"/>
      <c r="C174" s="217"/>
      <c r="D174" s="74"/>
      <c r="E174" s="16" t="str">
        <f t="shared" si="2"/>
        <v/>
      </c>
      <c r="F174" s="354" t="b">
        <f>IF(nume_candidat="",FALSE,ISNUMBER(SEARCH(nume_candidat,#REF!)))</f>
        <v>0</v>
      </c>
      <c r="G174" s="355" t="e">
        <f>LEN(#REF!)-LEN(SUBSTITUTE(#REF!,",",""))+1</f>
        <v>#REF!</v>
      </c>
    </row>
    <row r="175" spans="1:7">
      <c r="A175" s="5" t="s">
        <v>233</v>
      </c>
      <c r="B175" s="383"/>
      <c r="C175" s="217"/>
      <c r="D175" s="74"/>
      <c r="E175" s="16" t="str">
        <f t="shared" si="2"/>
        <v/>
      </c>
      <c r="F175" s="354" t="b">
        <f>IF(nume_candidat="",FALSE,ISNUMBER(SEARCH(nume_candidat,#REF!)))</f>
        <v>0</v>
      </c>
      <c r="G175" s="355" t="e">
        <f>LEN(#REF!)-LEN(SUBSTITUTE(#REF!,",",""))+1</f>
        <v>#REF!</v>
      </c>
    </row>
    <row r="176" spans="1:7">
      <c r="A176" s="5" t="s">
        <v>234</v>
      </c>
      <c r="B176" s="383"/>
      <c r="C176" s="217"/>
      <c r="D176" s="74"/>
      <c r="E176" s="16" t="str">
        <f t="shared" si="2"/>
        <v/>
      </c>
      <c r="F176" s="354" t="b">
        <f>IF(nume_candidat="",FALSE,ISNUMBER(SEARCH(nume_candidat,#REF!)))</f>
        <v>0</v>
      </c>
      <c r="G176" s="355" t="e">
        <f>LEN(#REF!)-LEN(SUBSTITUTE(#REF!,",",""))+1</f>
        <v>#REF!</v>
      </c>
    </row>
    <row r="177" spans="1:7">
      <c r="A177" s="5" t="s">
        <v>235</v>
      </c>
      <c r="B177" s="383"/>
      <c r="C177" s="217"/>
      <c r="D177" s="74"/>
      <c r="E177" s="16" t="str">
        <f t="shared" si="2"/>
        <v/>
      </c>
      <c r="F177" s="354" t="b">
        <f>IF(nume_candidat="",FALSE,ISNUMBER(SEARCH(nume_candidat,#REF!)))</f>
        <v>0</v>
      </c>
      <c r="G177" s="355" t="e">
        <f>LEN(#REF!)-LEN(SUBSTITUTE(#REF!,",",""))+1</f>
        <v>#REF!</v>
      </c>
    </row>
    <row r="178" spans="1:7">
      <c r="A178" s="5" t="s">
        <v>236</v>
      </c>
      <c r="B178" s="383"/>
      <c r="C178" s="217"/>
      <c r="D178" s="74"/>
      <c r="E178" s="16" t="str">
        <f t="shared" si="2"/>
        <v/>
      </c>
      <c r="F178" s="354" t="b">
        <f>IF(nume_candidat="",FALSE,ISNUMBER(SEARCH(nume_candidat,#REF!)))</f>
        <v>0</v>
      </c>
      <c r="G178" s="355" t="e">
        <f>LEN(#REF!)-LEN(SUBSTITUTE(#REF!,",",""))+1</f>
        <v>#REF!</v>
      </c>
    </row>
    <row r="179" spans="1:7">
      <c r="A179" s="5" t="s">
        <v>237</v>
      </c>
      <c r="B179" s="383"/>
      <c r="C179" s="217"/>
      <c r="D179" s="74"/>
      <c r="E179" s="16" t="str">
        <f t="shared" si="2"/>
        <v/>
      </c>
      <c r="F179" s="354" t="b">
        <f>IF(nume_candidat="",FALSE,ISNUMBER(SEARCH(nume_candidat,#REF!)))</f>
        <v>0</v>
      </c>
      <c r="G179" s="355" t="e">
        <f>LEN(#REF!)-LEN(SUBSTITUTE(#REF!,",",""))+1</f>
        <v>#REF!</v>
      </c>
    </row>
    <row r="180" spans="1:7">
      <c r="A180" s="5" t="s">
        <v>238</v>
      </c>
      <c r="B180" s="383"/>
      <c r="C180" s="217"/>
      <c r="D180" s="74"/>
      <c r="E180" s="16" t="str">
        <f t="shared" si="2"/>
        <v/>
      </c>
      <c r="F180" s="354" t="b">
        <f>IF(nume_candidat="",FALSE,ISNUMBER(SEARCH(nume_candidat,#REF!)))</f>
        <v>0</v>
      </c>
      <c r="G180" s="355" t="e">
        <f>LEN(#REF!)-LEN(SUBSTITUTE(#REF!,",",""))+1</f>
        <v>#REF!</v>
      </c>
    </row>
    <row r="181" spans="1:7">
      <c r="A181" s="5" t="s">
        <v>239</v>
      </c>
      <c r="B181" s="383"/>
      <c r="C181" s="217"/>
      <c r="D181" s="74"/>
      <c r="E181" s="16" t="str">
        <f t="shared" si="2"/>
        <v/>
      </c>
      <c r="F181" s="354" t="b">
        <f>IF(nume_candidat="",FALSE,ISNUMBER(SEARCH(nume_candidat,#REF!)))</f>
        <v>0</v>
      </c>
      <c r="G181" s="355" t="e">
        <f>LEN(#REF!)-LEN(SUBSTITUTE(#REF!,",",""))+1</f>
        <v>#REF!</v>
      </c>
    </row>
    <row r="182" spans="1:7">
      <c r="A182" s="5" t="s">
        <v>240</v>
      </c>
      <c r="B182" s="383"/>
      <c r="C182" s="217"/>
      <c r="D182" s="74"/>
      <c r="E182" s="16" t="str">
        <f t="shared" si="2"/>
        <v/>
      </c>
      <c r="F182" s="354" t="b">
        <f>IF(nume_candidat="",FALSE,ISNUMBER(SEARCH(nume_candidat,#REF!)))</f>
        <v>0</v>
      </c>
      <c r="G182" s="355" t="e">
        <f>LEN(#REF!)-LEN(SUBSTITUTE(#REF!,",",""))+1</f>
        <v>#REF!</v>
      </c>
    </row>
    <row r="183" spans="1:7">
      <c r="A183" s="5" t="s">
        <v>241</v>
      </c>
      <c r="B183" s="383"/>
      <c r="C183" s="217"/>
      <c r="D183" s="74"/>
      <c r="E183" s="16" t="str">
        <f t="shared" si="2"/>
        <v/>
      </c>
      <c r="F183" s="354" t="b">
        <f>IF(nume_candidat="",FALSE,ISNUMBER(SEARCH(nume_candidat,#REF!)))</f>
        <v>0</v>
      </c>
      <c r="G183" s="355" t="e">
        <f>LEN(#REF!)-LEN(SUBSTITUTE(#REF!,",",""))+1</f>
        <v>#REF!</v>
      </c>
    </row>
    <row r="184" spans="1:7">
      <c r="A184" s="5" t="s">
        <v>242</v>
      </c>
      <c r="B184" s="383"/>
      <c r="C184" s="217"/>
      <c r="D184" s="74"/>
      <c r="E184" s="16" t="str">
        <f t="shared" si="2"/>
        <v/>
      </c>
      <c r="F184" s="354" t="b">
        <f>IF(nume_candidat="",FALSE,ISNUMBER(SEARCH(nume_candidat,#REF!)))</f>
        <v>0</v>
      </c>
      <c r="G184" s="355" t="e">
        <f>LEN(#REF!)-LEN(SUBSTITUTE(#REF!,",",""))+1</f>
        <v>#REF!</v>
      </c>
    </row>
    <row r="185" spans="1:7">
      <c r="A185" s="5" t="s">
        <v>243</v>
      </c>
      <c r="B185" s="383"/>
      <c r="C185" s="217"/>
      <c r="D185" s="74"/>
      <c r="E185" s="16" t="str">
        <f t="shared" si="2"/>
        <v/>
      </c>
      <c r="F185" s="354" t="b">
        <f>IF(nume_candidat="",FALSE,ISNUMBER(SEARCH(nume_candidat,#REF!)))</f>
        <v>0</v>
      </c>
      <c r="G185" s="355" t="e">
        <f>LEN(#REF!)-LEN(SUBSTITUTE(#REF!,",",""))+1</f>
        <v>#REF!</v>
      </c>
    </row>
    <row r="186" spans="1:7">
      <c r="A186" s="5" t="s">
        <v>244</v>
      </c>
      <c r="B186" s="383"/>
      <c r="C186" s="217"/>
      <c r="D186" s="74"/>
      <c r="E186" s="16" t="str">
        <f t="shared" si="2"/>
        <v/>
      </c>
      <c r="F186" s="354" t="b">
        <f>IF(nume_candidat="",FALSE,ISNUMBER(SEARCH(nume_candidat,#REF!)))</f>
        <v>0</v>
      </c>
      <c r="G186" s="355" t="e">
        <f>LEN(#REF!)-LEN(SUBSTITUTE(#REF!,",",""))+1</f>
        <v>#REF!</v>
      </c>
    </row>
    <row r="187" spans="1:7">
      <c r="A187" s="5" t="s">
        <v>245</v>
      </c>
      <c r="B187" s="383"/>
      <c r="C187" s="217"/>
      <c r="D187" s="74"/>
      <c r="E187" s="16" t="str">
        <f t="shared" si="2"/>
        <v/>
      </c>
      <c r="F187" s="354" t="b">
        <f>IF(nume_candidat="",FALSE,ISNUMBER(SEARCH(nume_candidat,#REF!)))</f>
        <v>0</v>
      </c>
      <c r="G187" s="355" t="e">
        <f>LEN(#REF!)-LEN(SUBSTITUTE(#REF!,",",""))+1</f>
        <v>#REF!</v>
      </c>
    </row>
    <row r="188" spans="1:7">
      <c r="A188" s="5" t="s">
        <v>246</v>
      </c>
      <c r="B188" s="383"/>
      <c r="C188" s="217"/>
      <c r="D188" s="74"/>
      <c r="E188" s="16" t="str">
        <f t="shared" si="2"/>
        <v/>
      </c>
      <c r="F188" s="354" t="b">
        <f>IF(nume_candidat="",FALSE,ISNUMBER(SEARCH(nume_candidat,#REF!)))</f>
        <v>0</v>
      </c>
      <c r="G188" s="355" t="e">
        <f>LEN(#REF!)-LEN(SUBSTITUTE(#REF!,",",""))+1</f>
        <v>#REF!</v>
      </c>
    </row>
    <row r="189" spans="1:7">
      <c r="A189" s="5" t="s">
        <v>247</v>
      </c>
      <c r="B189" s="383"/>
      <c r="C189" s="217"/>
      <c r="D189" s="74"/>
      <c r="E189" s="16" t="str">
        <f t="shared" si="2"/>
        <v/>
      </c>
      <c r="F189" s="354" t="b">
        <f>IF(nume_candidat="",FALSE,ISNUMBER(SEARCH(nume_candidat,#REF!)))</f>
        <v>0</v>
      </c>
      <c r="G189" s="355" t="e">
        <f>LEN(#REF!)-LEN(SUBSTITUTE(#REF!,",",""))+1</f>
        <v>#REF!</v>
      </c>
    </row>
    <row r="190" spans="1:7">
      <c r="A190" s="5" t="s">
        <v>248</v>
      </c>
      <c r="B190" s="383"/>
      <c r="C190" s="217"/>
      <c r="D190" s="74"/>
      <c r="E190" s="16" t="str">
        <f t="shared" si="2"/>
        <v/>
      </c>
      <c r="F190" s="354" t="b">
        <f>IF(nume_candidat="",FALSE,ISNUMBER(SEARCH(nume_candidat,#REF!)))</f>
        <v>0</v>
      </c>
      <c r="G190" s="355" t="e">
        <f>LEN(#REF!)-LEN(SUBSTITUTE(#REF!,",",""))+1</f>
        <v>#REF!</v>
      </c>
    </row>
    <row r="191" spans="1:7">
      <c r="A191" s="5" t="s">
        <v>249</v>
      </c>
      <c r="B191" s="383"/>
      <c r="C191" s="217"/>
      <c r="D191" s="74"/>
      <c r="E191" s="16" t="str">
        <f t="shared" si="2"/>
        <v/>
      </c>
      <c r="F191" s="354" t="b">
        <f>IF(nume_candidat="",FALSE,ISNUMBER(SEARCH(nume_candidat,#REF!)))</f>
        <v>0</v>
      </c>
      <c r="G191" s="355" t="e">
        <f>LEN(#REF!)-LEN(SUBSTITUTE(#REF!,",",""))+1</f>
        <v>#REF!</v>
      </c>
    </row>
    <row r="192" spans="1:7">
      <c r="A192" s="5" t="s">
        <v>250</v>
      </c>
      <c r="B192" s="383"/>
      <c r="C192" s="217"/>
      <c r="D192" s="74"/>
      <c r="E192" s="16" t="str">
        <f t="shared" si="2"/>
        <v/>
      </c>
      <c r="F192" s="354" t="b">
        <f>IF(nume_candidat="",FALSE,ISNUMBER(SEARCH(nume_candidat,#REF!)))</f>
        <v>0</v>
      </c>
      <c r="G192" s="355" t="e">
        <f>LEN(#REF!)-LEN(SUBSTITUTE(#REF!,",",""))+1</f>
        <v>#REF!</v>
      </c>
    </row>
    <row r="193" spans="1:7">
      <c r="A193" s="5" t="s">
        <v>251</v>
      </c>
      <c r="B193" s="383"/>
      <c r="C193" s="217"/>
      <c r="D193" s="74"/>
      <c r="E193" s="16" t="str">
        <f t="shared" si="2"/>
        <v/>
      </c>
      <c r="F193" s="354" t="b">
        <f>IF(nume_candidat="",FALSE,ISNUMBER(SEARCH(nume_candidat,#REF!)))</f>
        <v>0</v>
      </c>
      <c r="G193" s="355" t="e">
        <f>LEN(#REF!)-LEN(SUBSTITUTE(#REF!,",",""))+1</f>
        <v>#REF!</v>
      </c>
    </row>
    <row r="194" spans="1:7">
      <c r="A194" s="5" t="s">
        <v>252</v>
      </c>
      <c r="B194" s="383"/>
      <c r="C194" s="217"/>
      <c r="D194" s="74"/>
      <c r="E194" s="16" t="str">
        <f t="shared" si="2"/>
        <v/>
      </c>
      <c r="F194" s="354" t="b">
        <f>IF(nume_candidat="",FALSE,ISNUMBER(SEARCH(nume_candidat,#REF!)))</f>
        <v>0</v>
      </c>
      <c r="G194" s="355" t="e">
        <f>LEN(#REF!)-LEN(SUBSTITUTE(#REF!,",",""))+1</f>
        <v>#REF!</v>
      </c>
    </row>
    <row r="195" spans="1:7">
      <c r="A195" s="5" t="s">
        <v>253</v>
      </c>
      <c r="B195" s="383"/>
      <c r="C195" s="217"/>
      <c r="D195" s="74"/>
      <c r="E195" s="16" t="str">
        <f t="shared" si="2"/>
        <v/>
      </c>
      <c r="F195" s="354" t="b">
        <f>IF(nume_candidat="",FALSE,ISNUMBER(SEARCH(nume_candidat,#REF!)))</f>
        <v>0</v>
      </c>
      <c r="G195" s="355" t="e">
        <f>LEN(#REF!)-LEN(SUBSTITUTE(#REF!,",",""))+1</f>
        <v>#REF!</v>
      </c>
    </row>
    <row r="196" spans="1:7">
      <c r="A196" s="5" t="s">
        <v>254</v>
      </c>
      <c r="B196" s="383"/>
      <c r="C196" s="217"/>
      <c r="D196" s="74"/>
      <c r="E196" s="16" t="str">
        <f t="shared" si="2"/>
        <v/>
      </c>
      <c r="F196" s="354" t="b">
        <f>IF(nume_candidat="",FALSE,ISNUMBER(SEARCH(nume_candidat,#REF!)))</f>
        <v>0</v>
      </c>
      <c r="G196" s="355" t="e">
        <f>LEN(#REF!)-LEN(SUBSTITUTE(#REF!,",",""))+1</f>
        <v>#REF!</v>
      </c>
    </row>
    <row r="197" spans="1:7">
      <c r="A197" s="5" t="s">
        <v>255</v>
      </c>
      <c r="B197" s="383"/>
      <c r="C197" s="217"/>
      <c r="D197" s="74"/>
      <c r="E197" s="16" t="str">
        <f t="shared" si="2"/>
        <v/>
      </c>
      <c r="F197" s="354" t="b">
        <f>IF(nume_candidat="",FALSE,ISNUMBER(SEARCH(nume_candidat,#REF!)))</f>
        <v>0</v>
      </c>
      <c r="G197" s="355" t="e">
        <f>LEN(#REF!)-LEN(SUBSTITUTE(#REF!,",",""))+1</f>
        <v>#REF!</v>
      </c>
    </row>
    <row r="198" spans="1:7">
      <c r="A198" s="5" t="s">
        <v>256</v>
      </c>
      <c r="B198" s="383"/>
      <c r="C198" s="217"/>
      <c r="D198" s="74"/>
      <c r="E198" s="16" t="str">
        <f t="shared" si="2"/>
        <v/>
      </c>
      <c r="F198" s="354" t="b">
        <f>IF(nume_candidat="",FALSE,ISNUMBER(SEARCH(nume_candidat,#REF!)))</f>
        <v>0</v>
      </c>
      <c r="G198" s="355" t="e">
        <f>LEN(#REF!)-LEN(SUBSTITUTE(#REF!,",",""))+1</f>
        <v>#REF!</v>
      </c>
    </row>
    <row r="199" spans="1:7">
      <c r="A199" s="5" t="s">
        <v>257</v>
      </c>
      <c r="B199" s="383"/>
      <c r="C199" s="217"/>
      <c r="D199" s="74"/>
      <c r="E199" s="16" t="str">
        <f t="shared" si="2"/>
        <v/>
      </c>
      <c r="F199" s="354" t="b">
        <f>IF(nume_candidat="",FALSE,ISNUMBER(SEARCH(nume_candidat,#REF!)))</f>
        <v>0</v>
      </c>
      <c r="G199" s="355" t="e">
        <f>LEN(#REF!)-LEN(SUBSTITUTE(#REF!,",",""))+1</f>
        <v>#REF!</v>
      </c>
    </row>
    <row r="200" spans="1:7">
      <c r="A200" s="5" t="s">
        <v>258</v>
      </c>
      <c r="B200" s="383"/>
      <c r="C200" s="217"/>
      <c r="D200" s="74"/>
      <c r="E200" s="16" t="str">
        <f t="shared" si="2"/>
        <v/>
      </c>
      <c r="F200" s="354" t="b">
        <f>IF(nume_candidat="",FALSE,ISNUMBER(SEARCH(nume_candidat,#REF!)))</f>
        <v>0</v>
      </c>
      <c r="G200" s="355" t="e">
        <f>LEN(#REF!)-LEN(SUBSTITUTE(#REF!,",",""))+1</f>
        <v>#REF!</v>
      </c>
    </row>
    <row r="201" spans="1:7">
      <c r="A201" s="5" t="s">
        <v>259</v>
      </c>
      <c r="B201" s="383"/>
      <c r="C201" s="217"/>
      <c r="D201" s="74"/>
      <c r="E201" s="16" t="str">
        <f t="shared" si="2"/>
        <v/>
      </c>
      <c r="F201" s="354" t="b">
        <f>IF(nume_candidat="",FALSE,ISNUMBER(SEARCH(nume_candidat,#REF!)))</f>
        <v>0</v>
      </c>
      <c r="G201" s="355" t="e">
        <f>LEN(#REF!)-LEN(SUBSTITUTE(#REF!,",",""))+1</f>
        <v>#REF!</v>
      </c>
    </row>
    <row r="202" spans="1:7">
      <c r="A202" s="5" t="s">
        <v>260</v>
      </c>
      <c r="B202" s="383"/>
      <c r="C202" s="217"/>
      <c r="D202" s="74"/>
      <c r="E202" s="16" t="str">
        <f t="shared" ref="E202:E259" si="3">IF(OR(,$B202="",$C202="",$C202&lt;an_initial,$C202&gt;an_final,),"",
(80*(D202="premiu")+40*(D202="nominalizare")+20*(D202="selecționare"))
)</f>
        <v/>
      </c>
      <c r="F202" s="354" t="b">
        <f>IF(nume_candidat="",FALSE,ISNUMBER(SEARCH(nume_candidat,#REF!)))</f>
        <v>0</v>
      </c>
      <c r="G202" s="355" t="e">
        <f>LEN(#REF!)-LEN(SUBSTITUTE(#REF!,",",""))+1</f>
        <v>#REF!</v>
      </c>
    </row>
    <row r="203" spans="1:7">
      <c r="A203" s="5" t="s">
        <v>261</v>
      </c>
      <c r="B203" s="383"/>
      <c r="C203" s="217"/>
      <c r="D203" s="74"/>
      <c r="E203" s="16" t="str">
        <f t="shared" si="3"/>
        <v/>
      </c>
      <c r="F203" s="354" t="b">
        <f>IF(nume_candidat="",FALSE,ISNUMBER(SEARCH(nume_candidat,#REF!)))</f>
        <v>0</v>
      </c>
      <c r="G203" s="355" t="e">
        <f>LEN(#REF!)-LEN(SUBSTITUTE(#REF!,",",""))+1</f>
        <v>#REF!</v>
      </c>
    </row>
    <row r="204" spans="1:7">
      <c r="A204" s="5" t="s">
        <v>262</v>
      </c>
      <c r="B204" s="383"/>
      <c r="C204" s="217"/>
      <c r="D204" s="74"/>
      <c r="E204" s="16" t="str">
        <f t="shared" si="3"/>
        <v/>
      </c>
      <c r="F204" s="354" t="b">
        <f>IF(nume_candidat="",FALSE,ISNUMBER(SEARCH(nume_candidat,#REF!)))</f>
        <v>0</v>
      </c>
      <c r="G204" s="355" t="e">
        <f>LEN(#REF!)-LEN(SUBSTITUTE(#REF!,",",""))+1</f>
        <v>#REF!</v>
      </c>
    </row>
    <row r="205" spans="1:7">
      <c r="A205" s="5" t="s">
        <v>263</v>
      </c>
      <c r="B205" s="383"/>
      <c r="C205" s="217"/>
      <c r="D205" s="74"/>
      <c r="E205" s="16" t="str">
        <f t="shared" si="3"/>
        <v/>
      </c>
      <c r="F205" s="354" t="b">
        <f>IF(nume_candidat="",FALSE,ISNUMBER(SEARCH(nume_candidat,#REF!)))</f>
        <v>0</v>
      </c>
      <c r="G205" s="355" t="e">
        <f>LEN(#REF!)-LEN(SUBSTITUTE(#REF!,",",""))+1</f>
        <v>#REF!</v>
      </c>
    </row>
    <row r="206" spans="1:7">
      <c r="A206" s="5" t="s">
        <v>264</v>
      </c>
      <c r="B206" s="383"/>
      <c r="C206" s="217"/>
      <c r="D206" s="74"/>
      <c r="E206" s="16" t="str">
        <f t="shared" si="3"/>
        <v/>
      </c>
      <c r="F206" s="354" t="b">
        <f>IF(nume_candidat="",FALSE,ISNUMBER(SEARCH(nume_candidat,#REF!)))</f>
        <v>0</v>
      </c>
      <c r="G206" s="355" t="e">
        <f>LEN(#REF!)-LEN(SUBSTITUTE(#REF!,",",""))+1</f>
        <v>#REF!</v>
      </c>
    </row>
    <row r="207" spans="1:7">
      <c r="A207" s="5" t="s">
        <v>265</v>
      </c>
      <c r="B207" s="383"/>
      <c r="C207" s="217"/>
      <c r="D207" s="74"/>
      <c r="E207" s="16" t="str">
        <f t="shared" si="3"/>
        <v/>
      </c>
      <c r="F207" s="354" t="b">
        <f>IF(nume_candidat="",FALSE,ISNUMBER(SEARCH(nume_candidat,#REF!)))</f>
        <v>0</v>
      </c>
      <c r="G207" s="355" t="e">
        <f>LEN(#REF!)-LEN(SUBSTITUTE(#REF!,",",""))+1</f>
        <v>#REF!</v>
      </c>
    </row>
    <row r="208" spans="1:7">
      <c r="A208" s="5" t="s">
        <v>266</v>
      </c>
      <c r="B208" s="383"/>
      <c r="C208" s="217"/>
      <c r="D208" s="74"/>
      <c r="E208" s="16" t="str">
        <f t="shared" si="3"/>
        <v/>
      </c>
      <c r="F208" s="354" t="b">
        <f>IF(nume_candidat="",FALSE,ISNUMBER(SEARCH(nume_candidat,#REF!)))</f>
        <v>0</v>
      </c>
      <c r="G208" s="355" t="e">
        <f>LEN(#REF!)-LEN(SUBSTITUTE(#REF!,",",""))+1</f>
        <v>#REF!</v>
      </c>
    </row>
    <row r="209" spans="1:7">
      <c r="A209" s="5" t="s">
        <v>267</v>
      </c>
      <c r="B209" s="383"/>
      <c r="C209" s="217"/>
      <c r="D209" s="74"/>
      <c r="E209" s="16" t="str">
        <f t="shared" si="3"/>
        <v/>
      </c>
      <c r="F209" s="354" t="b">
        <f>IF(nume_candidat="",FALSE,ISNUMBER(SEARCH(nume_candidat,#REF!)))</f>
        <v>0</v>
      </c>
      <c r="G209" s="355" t="e">
        <f>LEN(#REF!)-LEN(SUBSTITUTE(#REF!,",",""))+1</f>
        <v>#REF!</v>
      </c>
    </row>
    <row r="210" spans="1:7">
      <c r="A210" s="5" t="s">
        <v>268</v>
      </c>
      <c r="B210" s="383"/>
      <c r="C210" s="217"/>
      <c r="D210" s="74"/>
      <c r="E210" s="16" t="str">
        <f t="shared" si="3"/>
        <v/>
      </c>
      <c r="F210" s="354" t="b">
        <f>IF(nume_candidat="",FALSE,ISNUMBER(SEARCH(nume_candidat,#REF!)))</f>
        <v>0</v>
      </c>
      <c r="G210" s="355" t="e">
        <f>LEN(#REF!)-LEN(SUBSTITUTE(#REF!,",",""))+1</f>
        <v>#REF!</v>
      </c>
    </row>
    <row r="211" spans="1:7">
      <c r="A211" s="5" t="s">
        <v>269</v>
      </c>
      <c r="B211" s="383"/>
      <c r="C211" s="217"/>
      <c r="D211" s="74"/>
      <c r="E211" s="16" t="str">
        <f t="shared" si="3"/>
        <v/>
      </c>
      <c r="F211" s="354" t="b">
        <f>IF(nume_candidat="",FALSE,ISNUMBER(SEARCH(nume_candidat,#REF!)))</f>
        <v>0</v>
      </c>
      <c r="G211" s="355" t="e">
        <f>LEN(#REF!)-LEN(SUBSTITUTE(#REF!,",",""))+1</f>
        <v>#REF!</v>
      </c>
    </row>
    <row r="212" spans="1:7">
      <c r="A212" s="5" t="s">
        <v>270</v>
      </c>
      <c r="B212" s="383"/>
      <c r="C212" s="217"/>
      <c r="D212" s="74"/>
      <c r="E212" s="16" t="str">
        <f t="shared" si="3"/>
        <v/>
      </c>
      <c r="F212" s="354" t="b">
        <f>IF(nume_candidat="",FALSE,ISNUMBER(SEARCH(nume_candidat,#REF!)))</f>
        <v>0</v>
      </c>
      <c r="G212" s="355" t="e">
        <f>LEN(#REF!)-LEN(SUBSTITUTE(#REF!,",",""))+1</f>
        <v>#REF!</v>
      </c>
    </row>
    <row r="213" spans="1:7">
      <c r="A213" s="5" t="s">
        <v>271</v>
      </c>
      <c r="B213" s="383"/>
      <c r="C213" s="217"/>
      <c r="D213" s="74"/>
      <c r="E213" s="16" t="str">
        <f t="shared" si="3"/>
        <v/>
      </c>
      <c r="F213" s="354" t="b">
        <f>IF(nume_candidat="",FALSE,ISNUMBER(SEARCH(nume_candidat,#REF!)))</f>
        <v>0</v>
      </c>
      <c r="G213" s="355" t="e">
        <f>LEN(#REF!)-LEN(SUBSTITUTE(#REF!,",",""))+1</f>
        <v>#REF!</v>
      </c>
    </row>
    <row r="214" spans="1:7">
      <c r="A214" s="5" t="s">
        <v>272</v>
      </c>
      <c r="B214" s="383"/>
      <c r="C214" s="217"/>
      <c r="D214" s="74"/>
      <c r="E214" s="16" t="str">
        <f t="shared" si="3"/>
        <v/>
      </c>
      <c r="F214" s="354" t="b">
        <f>IF(nume_candidat="",FALSE,ISNUMBER(SEARCH(nume_candidat,#REF!)))</f>
        <v>0</v>
      </c>
      <c r="G214" s="355" t="e">
        <f>LEN(#REF!)-LEN(SUBSTITUTE(#REF!,",",""))+1</f>
        <v>#REF!</v>
      </c>
    </row>
    <row r="215" spans="1:7">
      <c r="A215" s="5" t="s">
        <v>273</v>
      </c>
      <c r="B215" s="383"/>
      <c r="C215" s="217"/>
      <c r="D215" s="74"/>
      <c r="E215" s="16" t="str">
        <f t="shared" si="3"/>
        <v/>
      </c>
      <c r="F215" s="354" t="b">
        <f>IF(nume_candidat="",FALSE,ISNUMBER(SEARCH(nume_candidat,#REF!)))</f>
        <v>0</v>
      </c>
      <c r="G215" s="355" t="e">
        <f>LEN(#REF!)-LEN(SUBSTITUTE(#REF!,",",""))+1</f>
        <v>#REF!</v>
      </c>
    </row>
    <row r="216" spans="1:7">
      <c r="A216" s="5" t="s">
        <v>274</v>
      </c>
      <c r="B216" s="383"/>
      <c r="C216" s="217"/>
      <c r="D216" s="74"/>
      <c r="E216" s="16" t="str">
        <f t="shared" si="3"/>
        <v/>
      </c>
      <c r="F216" s="354" t="b">
        <f>IF(nume_candidat="",FALSE,ISNUMBER(SEARCH(nume_candidat,#REF!)))</f>
        <v>0</v>
      </c>
      <c r="G216" s="355" t="e">
        <f>LEN(#REF!)-LEN(SUBSTITUTE(#REF!,",",""))+1</f>
        <v>#REF!</v>
      </c>
    </row>
    <row r="217" spans="1:7">
      <c r="A217" s="5" t="s">
        <v>275</v>
      </c>
      <c r="B217" s="383"/>
      <c r="C217" s="217"/>
      <c r="D217" s="74"/>
      <c r="E217" s="16" t="str">
        <f t="shared" si="3"/>
        <v/>
      </c>
      <c r="F217" s="354" t="b">
        <f>IF(nume_candidat="",FALSE,ISNUMBER(SEARCH(nume_candidat,#REF!)))</f>
        <v>0</v>
      </c>
      <c r="G217" s="355" t="e">
        <f>LEN(#REF!)-LEN(SUBSTITUTE(#REF!,",",""))+1</f>
        <v>#REF!</v>
      </c>
    </row>
    <row r="218" spans="1:7">
      <c r="A218" s="5" t="s">
        <v>276</v>
      </c>
      <c r="B218" s="383"/>
      <c r="C218" s="217"/>
      <c r="D218" s="74"/>
      <c r="E218" s="16" t="str">
        <f t="shared" si="3"/>
        <v/>
      </c>
      <c r="F218" s="354" t="b">
        <f>IF(nume_candidat="",FALSE,ISNUMBER(SEARCH(nume_candidat,#REF!)))</f>
        <v>0</v>
      </c>
      <c r="G218" s="355" t="e">
        <f>LEN(#REF!)-LEN(SUBSTITUTE(#REF!,",",""))+1</f>
        <v>#REF!</v>
      </c>
    </row>
    <row r="219" spans="1:7">
      <c r="A219" s="5" t="s">
        <v>277</v>
      </c>
      <c r="B219" s="383"/>
      <c r="C219" s="217"/>
      <c r="D219" s="74"/>
      <c r="E219" s="16" t="str">
        <f t="shared" si="3"/>
        <v/>
      </c>
      <c r="F219" s="354" t="b">
        <f>IF(nume_candidat="",FALSE,ISNUMBER(SEARCH(nume_candidat,#REF!)))</f>
        <v>0</v>
      </c>
      <c r="G219" s="355" t="e">
        <f>LEN(#REF!)-LEN(SUBSTITUTE(#REF!,",",""))+1</f>
        <v>#REF!</v>
      </c>
    </row>
    <row r="220" spans="1:7">
      <c r="A220" s="5" t="s">
        <v>278</v>
      </c>
      <c r="B220" s="383"/>
      <c r="C220" s="217"/>
      <c r="D220" s="74"/>
      <c r="E220" s="16" t="str">
        <f t="shared" si="3"/>
        <v/>
      </c>
      <c r="F220" s="354" t="b">
        <f>IF(nume_candidat="",FALSE,ISNUMBER(SEARCH(nume_candidat,#REF!)))</f>
        <v>0</v>
      </c>
      <c r="G220" s="355" t="e">
        <f>LEN(#REF!)-LEN(SUBSTITUTE(#REF!,",",""))+1</f>
        <v>#REF!</v>
      </c>
    </row>
    <row r="221" spans="1:7">
      <c r="A221" s="5" t="s">
        <v>279</v>
      </c>
      <c r="B221" s="383"/>
      <c r="C221" s="217"/>
      <c r="D221" s="74"/>
      <c r="E221" s="16" t="str">
        <f t="shared" si="3"/>
        <v/>
      </c>
      <c r="F221" s="354" t="b">
        <f>IF(nume_candidat="",FALSE,ISNUMBER(SEARCH(nume_candidat,#REF!)))</f>
        <v>0</v>
      </c>
      <c r="G221" s="355" t="e">
        <f>LEN(#REF!)-LEN(SUBSTITUTE(#REF!,",",""))+1</f>
        <v>#REF!</v>
      </c>
    </row>
    <row r="222" spans="1:7">
      <c r="A222" s="5" t="s">
        <v>280</v>
      </c>
      <c r="B222" s="383"/>
      <c r="C222" s="217"/>
      <c r="D222" s="74"/>
      <c r="E222" s="16" t="str">
        <f t="shared" si="3"/>
        <v/>
      </c>
      <c r="F222" s="354" t="b">
        <f>IF(nume_candidat="",FALSE,ISNUMBER(SEARCH(nume_candidat,#REF!)))</f>
        <v>0</v>
      </c>
      <c r="G222" s="355" t="e">
        <f>LEN(#REF!)-LEN(SUBSTITUTE(#REF!,",",""))+1</f>
        <v>#REF!</v>
      </c>
    </row>
    <row r="223" spans="1:7">
      <c r="A223" s="5" t="s">
        <v>281</v>
      </c>
      <c r="B223" s="383"/>
      <c r="C223" s="217"/>
      <c r="D223" s="74"/>
      <c r="E223" s="16" t="str">
        <f t="shared" si="3"/>
        <v/>
      </c>
      <c r="F223" s="354" t="b">
        <f>IF(nume_candidat="",FALSE,ISNUMBER(SEARCH(nume_candidat,#REF!)))</f>
        <v>0</v>
      </c>
      <c r="G223" s="355" t="e">
        <f>LEN(#REF!)-LEN(SUBSTITUTE(#REF!,",",""))+1</f>
        <v>#REF!</v>
      </c>
    </row>
    <row r="224" spans="1:7">
      <c r="A224" s="5" t="s">
        <v>282</v>
      </c>
      <c r="B224" s="383"/>
      <c r="C224" s="217"/>
      <c r="D224" s="74"/>
      <c r="E224" s="16" t="str">
        <f t="shared" si="3"/>
        <v/>
      </c>
      <c r="F224" s="354" t="b">
        <f>IF(nume_candidat="",FALSE,ISNUMBER(SEARCH(nume_candidat,#REF!)))</f>
        <v>0</v>
      </c>
      <c r="G224" s="355" t="e">
        <f>LEN(#REF!)-LEN(SUBSTITUTE(#REF!,",",""))+1</f>
        <v>#REF!</v>
      </c>
    </row>
    <row r="225" spans="1:7">
      <c r="A225" s="5" t="s">
        <v>283</v>
      </c>
      <c r="B225" s="383"/>
      <c r="C225" s="217"/>
      <c r="D225" s="74"/>
      <c r="E225" s="16" t="str">
        <f t="shared" si="3"/>
        <v/>
      </c>
      <c r="F225" s="354" t="b">
        <f>IF(nume_candidat="",FALSE,ISNUMBER(SEARCH(nume_candidat,#REF!)))</f>
        <v>0</v>
      </c>
      <c r="G225" s="355" t="e">
        <f>LEN(#REF!)-LEN(SUBSTITUTE(#REF!,",",""))+1</f>
        <v>#REF!</v>
      </c>
    </row>
    <row r="226" spans="1:7">
      <c r="A226" s="5" t="s">
        <v>284</v>
      </c>
      <c r="B226" s="383"/>
      <c r="C226" s="217"/>
      <c r="D226" s="74"/>
      <c r="E226" s="16" t="str">
        <f t="shared" si="3"/>
        <v/>
      </c>
      <c r="F226" s="354" t="b">
        <f>IF(nume_candidat="",FALSE,ISNUMBER(SEARCH(nume_candidat,#REF!)))</f>
        <v>0</v>
      </c>
      <c r="G226" s="355" t="e">
        <f>LEN(#REF!)-LEN(SUBSTITUTE(#REF!,",",""))+1</f>
        <v>#REF!</v>
      </c>
    </row>
    <row r="227" spans="1:7">
      <c r="A227" s="5" t="s">
        <v>285</v>
      </c>
      <c r="B227" s="383"/>
      <c r="C227" s="217"/>
      <c r="D227" s="74"/>
      <c r="E227" s="16" t="str">
        <f t="shared" si="3"/>
        <v/>
      </c>
      <c r="F227" s="354" t="b">
        <f>IF(nume_candidat="",FALSE,ISNUMBER(SEARCH(nume_candidat,#REF!)))</f>
        <v>0</v>
      </c>
      <c r="G227" s="355" t="e">
        <f>LEN(#REF!)-LEN(SUBSTITUTE(#REF!,",",""))+1</f>
        <v>#REF!</v>
      </c>
    </row>
    <row r="228" spans="1:7">
      <c r="A228" s="5" t="s">
        <v>286</v>
      </c>
      <c r="B228" s="383"/>
      <c r="C228" s="217"/>
      <c r="D228" s="74"/>
      <c r="E228" s="16" t="str">
        <f t="shared" si="3"/>
        <v/>
      </c>
      <c r="F228" s="354" t="b">
        <f>IF(nume_candidat="",FALSE,ISNUMBER(SEARCH(nume_candidat,#REF!)))</f>
        <v>0</v>
      </c>
      <c r="G228" s="355" t="e">
        <f>LEN(#REF!)-LEN(SUBSTITUTE(#REF!,",",""))+1</f>
        <v>#REF!</v>
      </c>
    </row>
    <row r="229" spans="1:7">
      <c r="A229" s="5" t="s">
        <v>287</v>
      </c>
      <c r="B229" s="383"/>
      <c r="C229" s="217"/>
      <c r="D229" s="74"/>
      <c r="E229" s="16" t="str">
        <f t="shared" si="3"/>
        <v/>
      </c>
      <c r="F229" s="354" t="b">
        <f>IF(nume_candidat="",FALSE,ISNUMBER(SEARCH(nume_candidat,#REF!)))</f>
        <v>0</v>
      </c>
      <c r="G229" s="355" t="e">
        <f>LEN(#REF!)-LEN(SUBSTITUTE(#REF!,",",""))+1</f>
        <v>#REF!</v>
      </c>
    </row>
    <row r="230" spans="1:7">
      <c r="A230" s="5" t="s">
        <v>288</v>
      </c>
      <c r="B230" s="383"/>
      <c r="C230" s="217"/>
      <c r="D230" s="74"/>
      <c r="E230" s="16" t="str">
        <f t="shared" si="3"/>
        <v/>
      </c>
      <c r="F230" s="354" t="b">
        <f>IF(nume_candidat="",FALSE,ISNUMBER(SEARCH(nume_candidat,#REF!)))</f>
        <v>0</v>
      </c>
      <c r="G230" s="355" t="e">
        <f>LEN(#REF!)-LEN(SUBSTITUTE(#REF!,",",""))+1</f>
        <v>#REF!</v>
      </c>
    </row>
    <row r="231" spans="1:7">
      <c r="A231" s="5" t="s">
        <v>289</v>
      </c>
      <c r="B231" s="383"/>
      <c r="C231" s="217"/>
      <c r="D231" s="74"/>
      <c r="E231" s="16" t="str">
        <f t="shared" si="3"/>
        <v/>
      </c>
      <c r="F231" s="354" t="b">
        <f>IF(nume_candidat="",FALSE,ISNUMBER(SEARCH(nume_candidat,#REF!)))</f>
        <v>0</v>
      </c>
      <c r="G231" s="355" t="e">
        <f>LEN(#REF!)-LEN(SUBSTITUTE(#REF!,",",""))+1</f>
        <v>#REF!</v>
      </c>
    </row>
    <row r="232" spans="1:7">
      <c r="A232" s="5" t="s">
        <v>290</v>
      </c>
      <c r="B232" s="383"/>
      <c r="C232" s="217"/>
      <c r="D232" s="74"/>
      <c r="E232" s="16" t="str">
        <f t="shared" si="3"/>
        <v/>
      </c>
      <c r="F232" s="354" t="b">
        <f>IF(nume_candidat="",FALSE,ISNUMBER(SEARCH(nume_candidat,#REF!)))</f>
        <v>0</v>
      </c>
      <c r="G232" s="355" t="e">
        <f>LEN(#REF!)-LEN(SUBSTITUTE(#REF!,",",""))+1</f>
        <v>#REF!</v>
      </c>
    </row>
    <row r="233" spans="1:7">
      <c r="A233" s="5" t="s">
        <v>291</v>
      </c>
      <c r="B233" s="383"/>
      <c r="C233" s="217"/>
      <c r="D233" s="74"/>
      <c r="E233" s="16" t="str">
        <f t="shared" si="3"/>
        <v/>
      </c>
      <c r="F233" s="354" t="b">
        <f>IF(nume_candidat="",FALSE,ISNUMBER(SEARCH(nume_candidat,#REF!)))</f>
        <v>0</v>
      </c>
      <c r="G233" s="355" t="e">
        <f>LEN(#REF!)-LEN(SUBSTITUTE(#REF!,",",""))+1</f>
        <v>#REF!</v>
      </c>
    </row>
    <row r="234" spans="1:7">
      <c r="A234" s="5" t="s">
        <v>292</v>
      </c>
      <c r="B234" s="383"/>
      <c r="C234" s="217"/>
      <c r="D234" s="74"/>
      <c r="E234" s="16" t="str">
        <f t="shared" si="3"/>
        <v/>
      </c>
      <c r="F234" s="354" t="b">
        <f>IF(nume_candidat="",FALSE,ISNUMBER(SEARCH(nume_candidat,#REF!)))</f>
        <v>0</v>
      </c>
      <c r="G234" s="355" t="e">
        <f>LEN(#REF!)-LEN(SUBSTITUTE(#REF!,",",""))+1</f>
        <v>#REF!</v>
      </c>
    </row>
    <row r="235" spans="1:7">
      <c r="A235" s="5" t="s">
        <v>293</v>
      </c>
      <c r="B235" s="383"/>
      <c r="C235" s="217"/>
      <c r="D235" s="74"/>
      <c r="E235" s="16" t="str">
        <f t="shared" si="3"/>
        <v/>
      </c>
      <c r="F235" s="354" t="b">
        <f>IF(nume_candidat="",FALSE,ISNUMBER(SEARCH(nume_candidat,#REF!)))</f>
        <v>0</v>
      </c>
      <c r="G235" s="355" t="e">
        <f>LEN(#REF!)-LEN(SUBSTITUTE(#REF!,",",""))+1</f>
        <v>#REF!</v>
      </c>
    </row>
    <row r="236" spans="1:7">
      <c r="A236" s="5" t="s">
        <v>294</v>
      </c>
      <c r="B236" s="383"/>
      <c r="C236" s="217"/>
      <c r="D236" s="74"/>
      <c r="E236" s="16" t="str">
        <f t="shared" si="3"/>
        <v/>
      </c>
      <c r="F236" s="354" t="b">
        <f>IF(nume_candidat="",FALSE,ISNUMBER(SEARCH(nume_candidat,#REF!)))</f>
        <v>0</v>
      </c>
      <c r="G236" s="355" t="e">
        <f>LEN(#REF!)-LEN(SUBSTITUTE(#REF!,",",""))+1</f>
        <v>#REF!</v>
      </c>
    </row>
    <row r="237" spans="1:7">
      <c r="A237" s="5" t="s">
        <v>295</v>
      </c>
      <c r="B237" s="383"/>
      <c r="C237" s="217"/>
      <c r="D237" s="74"/>
      <c r="E237" s="16" t="str">
        <f t="shared" si="3"/>
        <v/>
      </c>
      <c r="F237" s="354" t="b">
        <f>IF(nume_candidat="",FALSE,ISNUMBER(SEARCH(nume_candidat,#REF!)))</f>
        <v>0</v>
      </c>
      <c r="G237" s="355" t="e">
        <f>LEN(#REF!)-LEN(SUBSTITUTE(#REF!,",",""))+1</f>
        <v>#REF!</v>
      </c>
    </row>
    <row r="238" spans="1:7">
      <c r="A238" s="5" t="s">
        <v>296</v>
      </c>
      <c r="B238" s="383"/>
      <c r="C238" s="217"/>
      <c r="D238" s="74"/>
      <c r="E238" s="16" t="str">
        <f t="shared" si="3"/>
        <v/>
      </c>
      <c r="F238" s="354" t="b">
        <f>IF(nume_candidat="",FALSE,ISNUMBER(SEARCH(nume_candidat,#REF!)))</f>
        <v>0</v>
      </c>
      <c r="G238" s="355" t="e">
        <f>LEN(#REF!)-LEN(SUBSTITUTE(#REF!,",",""))+1</f>
        <v>#REF!</v>
      </c>
    </row>
    <row r="239" spans="1:7">
      <c r="A239" s="5" t="s">
        <v>297</v>
      </c>
      <c r="B239" s="383"/>
      <c r="C239" s="217"/>
      <c r="D239" s="74"/>
      <c r="E239" s="16" t="str">
        <f t="shared" si="3"/>
        <v/>
      </c>
      <c r="F239" s="354" t="b">
        <f>IF(nume_candidat="",FALSE,ISNUMBER(SEARCH(nume_candidat,#REF!)))</f>
        <v>0</v>
      </c>
      <c r="G239" s="355" t="e">
        <f>LEN(#REF!)-LEN(SUBSTITUTE(#REF!,",",""))+1</f>
        <v>#REF!</v>
      </c>
    </row>
    <row r="240" spans="1:7">
      <c r="A240" s="5" t="s">
        <v>298</v>
      </c>
      <c r="B240" s="383"/>
      <c r="C240" s="217"/>
      <c r="D240" s="74"/>
      <c r="E240" s="16" t="str">
        <f t="shared" si="3"/>
        <v/>
      </c>
      <c r="F240" s="354" t="b">
        <f>IF(nume_candidat="",FALSE,ISNUMBER(SEARCH(nume_candidat,#REF!)))</f>
        <v>0</v>
      </c>
      <c r="G240" s="355" t="e">
        <f>LEN(#REF!)-LEN(SUBSTITUTE(#REF!,",",""))+1</f>
        <v>#REF!</v>
      </c>
    </row>
    <row r="241" spans="1:7">
      <c r="A241" s="5" t="s">
        <v>299</v>
      </c>
      <c r="B241" s="383"/>
      <c r="C241" s="217"/>
      <c r="D241" s="74"/>
      <c r="E241" s="16" t="str">
        <f t="shared" si="3"/>
        <v/>
      </c>
      <c r="F241" s="354" t="b">
        <f>IF(nume_candidat="",FALSE,ISNUMBER(SEARCH(nume_candidat,#REF!)))</f>
        <v>0</v>
      </c>
      <c r="G241" s="355" t="e">
        <f>LEN(#REF!)-LEN(SUBSTITUTE(#REF!,",",""))+1</f>
        <v>#REF!</v>
      </c>
    </row>
    <row r="242" spans="1:7">
      <c r="A242" s="5" t="s">
        <v>300</v>
      </c>
      <c r="B242" s="383"/>
      <c r="C242" s="217"/>
      <c r="D242" s="74"/>
      <c r="E242" s="16" t="str">
        <f t="shared" si="3"/>
        <v/>
      </c>
      <c r="F242" s="354" t="b">
        <f>IF(nume_candidat="",FALSE,ISNUMBER(SEARCH(nume_candidat,#REF!)))</f>
        <v>0</v>
      </c>
      <c r="G242" s="355" t="e">
        <f>LEN(#REF!)-LEN(SUBSTITUTE(#REF!,",",""))+1</f>
        <v>#REF!</v>
      </c>
    </row>
    <row r="243" spans="1:7">
      <c r="A243" s="5" t="s">
        <v>301</v>
      </c>
      <c r="B243" s="383"/>
      <c r="C243" s="217"/>
      <c r="D243" s="74"/>
      <c r="E243" s="16" t="str">
        <f t="shared" si="3"/>
        <v/>
      </c>
      <c r="F243" s="354" t="b">
        <f>IF(nume_candidat="",FALSE,ISNUMBER(SEARCH(nume_candidat,#REF!)))</f>
        <v>0</v>
      </c>
      <c r="G243" s="355" t="e">
        <f>LEN(#REF!)-LEN(SUBSTITUTE(#REF!,",",""))+1</f>
        <v>#REF!</v>
      </c>
    </row>
    <row r="244" spans="1:7">
      <c r="A244" s="5" t="s">
        <v>302</v>
      </c>
      <c r="B244" s="383"/>
      <c r="C244" s="217"/>
      <c r="D244" s="74"/>
      <c r="E244" s="16" t="str">
        <f t="shared" si="3"/>
        <v/>
      </c>
      <c r="F244" s="354" t="b">
        <f>IF(nume_candidat="",FALSE,ISNUMBER(SEARCH(nume_candidat,#REF!)))</f>
        <v>0</v>
      </c>
      <c r="G244" s="355" t="e">
        <f>LEN(#REF!)-LEN(SUBSTITUTE(#REF!,",",""))+1</f>
        <v>#REF!</v>
      </c>
    </row>
    <row r="245" spans="1:7">
      <c r="A245" s="5" t="s">
        <v>303</v>
      </c>
      <c r="B245" s="383"/>
      <c r="C245" s="217"/>
      <c r="D245" s="74"/>
      <c r="E245" s="16" t="str">
        <f t="shared" si="3"/>
        <v/>
      </c>
      <c r="F245" s="354" t="b">
        <f>IF(nume_candidat="",FALSE,ISNUMBER(SEARCH(nume_candidat,#REF!)))</f>
        <v>0</v>
      </c>
      <c r="G245" s="355" t="e">
        <f>LEN(#REF!)-LEN(SUBSTITUTE(#REF!,",",""))+1</f>
        <v>#REF!</v>
      </c>
    </row>
    <row r="246" spans="1:7">
      <c r="A246" s="5" t="s">
        <v>304</v>
      </c>
      <c r="B246" s="383"/>
      <c r="C246" s="217"/>
      <c r="D246" s="74"/>
      <c r="E246" s="16" t="str">
        <f t="shared" si="3"/>
        <v/>
      </c>
      <c r="F246" s="354" t="b">
        <f>IF(nume_candidat="",FALSE,ISNUMBER(SEARCH(nume_candidat,#REF!)))</f>
        <v>0</v>
      </c>
      <c r="G246" s="355" t="e">
        <f>LEN(#REF!)-LEN(SUBSTITUTE(#REF!,",",""))+1</f>
        <v>#REF!</v>
      </c>
    </row>
    <row r="247" spans="1:7">
      <c r="A247" s="5" t="s">
        <v>305</v>
      </c>
      <c r="B247" s="383"/>
      <c r="C247" s="217"/>
      <c r="D247" s="74"/>
      <c r="E247" s="16" t="str">
        <f t="shared" si="3"/>
        <v/>
      </c>
      <c r="F247" s="354" t="b">
        <f>IF(nume_candidat="",FALSE,ISNUMBER(SEARCH(nume_candidat,#REF!)))</f>
        <v>0</v>
      </c>
      <c r="G247" s="355" t="e">
        <f>LEN(#REF!)-LEN(SUBSTITUTE(#REF!,",",""))+1</f>
        <v>#REF!</v>
      </c>
    </row>
    <row r="248" spans="1:7">
      <c r="A248" s="5" t="s">
        <v>306</v>
      </c>
      <c r="B248" s="383"/>
      <c r="C248" s="217"/>
      <c r="D248" s="74"/>
      <c r="E248" s="16" t="str">
        <f t="shared" si="3"/>
        <v/>
      </c>
      <c r="F248" s="354" t="b">
        <f>IF(nume_candidat="",FALSE,ISNUMBER(SEARCH(nume_candidat,#REF!)))</f>
        <v>0</v>
      </c>
      <c r="G248" s="355" t="e">
        <f>LEN(#REF!)-LEN(SUBSTITUTE(#REF!,",",""))+1</f>
        <v>#REF!</v>
      </c>
    </row>
    <row r="249" spans="1:7">
      <c r="A249" s="5" t="s">
        <v>307</v>
      </c>
      <c r="B249" s="383"/>
      <c r="C249" s="217"/>
      <c r="D249" s="74"/>
      <c r="E249" s="16" t="str">
        <f t="shared" si="3"/>
        <v/>
      </c>
      <c r="F249" s="354" t="b">
        <f>IF(nume_candidat="",FALSE,ISNUMBER(SEARCH(nume_candidat,#REF!)))</f>
        <v>0</v>
      </c>
      <c r="G249" s="355" t="e">
        <f>LEN(#REF!)-LEN(SUBSTITUTE(#REF!,",",""))+1</f>
        <v>#REF!</v>
      </c>
    </row>
    <row r="250" spans="1:7">
      <c r="A250" s="5" t="s">
        <v>308</v>
      </c>
      <c r="B250" s="383"/>
      <c r="C250" s="217"/>
      <c r="D250" s="74"/>
      <c r="E250" s="16" t="str">
        <f t="shared" si="3"/>
        <v/>
      </c>
      <c r="F250" s="354" t="b">
        <f>IF(nume_candidat="",FALSE,ISNUMBER(SEARCH(nume_candidat,#REF!)))</f>
        <v>0</v>
      </c>
      <c r="G250" s="355" t="e">
        <f>LEN(#REF!)-LEN(SUBSTITUTE(#REF!,",",""))+1</f>
        <v>#REF!</v>
      </c>
    </row>
    <row r="251" spans="1:7">
      <c r="A251" s="5" t="s">
        <v>309</v>
      </c>
      <c r="B251" s="383"/>
      <c r="C251" s="217"/>
      <c r="D251" s="74"/>
      <c r="E251" s="16" t="str">
        <f t="shared" si="3"/>
        <v/>
      </c>
      <c r="F251" s="354" t="b">
        <f>IF(nume_candidat="",FALSE,ISNUMBER(SEARCH(nume_candidat,#REF!)))</f>
        <v>0</v>
      </c>
      <c r="G251" s="355" t="e">
        <f>LEN(#REF!)-LEN(SUBSTITUTE(#REF!,",",""))+1</f>
        <v>#REF!</v>
      </c>
    </row>
    <row r="252" spans="1:7">
      <c r="A252" s="5" t="s">
        <v>310</v>
      </c>
      <c r="B252" s="383"/>
      <c r="C252" s="217"/>
      <c r="D252" s="74"/>
      <c r="E252" s="16" t="str">
        <f t="shared" si="3"/>
        <v/>
      </c>
      <c r="F252" s="354" t="b">
        <f>IF(nume_candidat="",FALSE,ISNUMBER(SEARCH(nume_candidat,#REF!)))</f>
        <v>0</v>
      </c>
      <c r="G252" s="355" t="e">
        <f>LEN(#REF!)-LEN(SUBSTITUTE(#REF!,",",""))+1</f>
        <v>#REF!</v>
      </c>
    </row>
    <row r="253" spans="1:7">
      <c r="A253" s="5" t="s">
        <v>311</v>
      </c>
      <c r="B253" s="383"/>
      <c r="C253" s="217"/>
      <c r="D253" s="74"/>
      <c r="E253" s="16" t="str">
        <f t="shared" si="3"/>
        <v/>
      </c>
      <c r="F253" s="354" t="b">
        <f>IF(nume_candidat="",FALSE,ISNUMBER(SEARCH(nume_candidat,#REF!)))</f>
        <v>0</v>
      </c>
      <c r="G253" s="355" t="e">
        <f>LEN(#REF!)-LEN(SUBSTITUTE(#REF!,",",""))+1</f>
        <v>#REF!</v>
      </c>
    </row>
    <row r="254" spans="1:7">
      <c r="A254" s="5" t="s">
        <v>312</v>
      </c>
      <c r="B254" s="383"/>
      <c r="C254" s="217"/>
      <c r="D254" s="74"/>
      <c r="E254" s="16" t="str">
        <f t="shared" si="3"/>
        <v/>
      </c>
      <c r="F254" s="354" t="b">
        <f>IF(nume_candidat="",FALSE,ISNUMBER(SEARCH(nume_candidat,#REF!)))</f>
        <v>0</v>
      </c>
      <c r="G254" s="355" t="e">
        <f>LEN(#REF!)-LEN(SUBSTITUTE(#REF!,",",""))+1</f>
        <v>#REF!</v>
      </c>
    </row>
    <row r="255" spans="1:7">
      <c r="A255" s="5" t="s">
        <v>313</v>
      </c>
      <c r="B255" s="383"/>
      <c r="C255" s="217"/>
      <c r="D255" s="74"/>
      <c r="E255" s="16" t="str">
        <f t="shared" si="3"/>
        <v/>
      </c>
      <c r="F255" s="354" t="b">
        <f>IF(nume_candidat="",FALSE,ISNUMBER(SEARCH(nume_candidat,#REF!)))</f>
        <v>0</v>
      </c>
      <c r="G255" s="355" t="e">
        <f>LEN(#REF!)-LEN(SUBSTITUTE(#REF!,",",""))+1</f>
        <v>#REF!</v>
      </c>
    </row>
    <row r="256" spans="1:7">
      <c r="A256" s="5" t="s">
        <v>314</v>
      </c>
      <c r="B256" s="383"/>
      <c r="C256" s="217"/>
      <c r="D256" s="74"/>
      <c r="E256" s="16" t="str">
        <f t="shared" si="3"/>
        <v/>
      </c>
      <c r="F256" s="354" t="b">
        <f>IF(nume_candidat="",FALSE,ISNUMBER(SEARCH(nume_candidat,#REF!)))</f>
        <v>0</v>
      </c>
      <c r="G256" s="355" t="e">
        <f>LEN(#REF!)-LEN(SUBSTITUTE(#REF!,",",""))+1</f>
        <v>#REF!</v>
      </c>
    </row>
    <row r="257" spans="1:7">
      <c r="A257" s="5" t="s">
        <v>315</v>
      </c>
      <c r="B257" s="383"/>
      <c r="C257" s="217"/>
      <c r="D257" s="74"/>
      <c r="E257" s="16" t="str">
        <f t="shared" si="3"/>
        <v/>
      </c>
      <c r="F257" s="354" t="b">
        <f>IF(nume_candidat="",FALSE,ISNUMBER(SEARCH(nume_candidat,#REF!)))</f>
        <v>0</v>
      </c>
      <c r="G257" s="355" t="e">
        <f>LEN(#REF!)-LEN(SUBSTITUTE(#REF!,",",""))+1</f>
        <v>#REF!</v>
      </c>
    </row>
    <row r="258" spans="1:7">
      <c r="A258" s="5" t="s">
        <v>316</v>
      </c>
      <c r="B258" s="383"/>
      <c r="C258" s="217"/>
      <c r="D258" s="74"/>
      <c r="E258" s="16" t="str">
        <f t="shared" si="3"/>
        <v/>
      </c>
      <c r="F258" s="354" t="b">
        <f>IF(nume_candidat="",FALSE,ISNUMBER(SEARCH(nume_candidat,#REF!)))</f>
        <v>0</v>
      </c>
      <c r="G258" s="355" t="e">
        <f>LEN(#REF!)-LEN(SUBSTITUTE(#REF!,",",""))+1</f>
        <v>#REF!</v>
      </c>
    </row>
    <row r="259" spans="1:7">
      <c r="A259" s="5" t="s">
        <v>317</v>
      </c>
      <c r="B259" s="383"/>
      <c r="C259" s="217"/>
      <c r="D259" s="74"/>
      <c r="E259" s="16" t="str">
        <f t="shared" si="3"/>
        <v/>
      </c>
      <c r="F259" s="354" t="b">
        <f>IF(nume_candidat="",FALSE,ISNUMBER(SEARCH(nume_candidat,#REF!)))</f>
        <v>0</v>
      </c>
      <c r="G259" s="355" t="e">
        <f>LEN(#REF!)-LEN(SUBSTITUTE(#REF!,",",""))+1</f>
        <v>#REF!</v>
      </c>
    </row>
    <row r="260" spans="1:7">
      <c r="A260" s="290"/>
      <c r="B260" s="385"/>
      <c r="C260" s="290"/>
      <c r="D260" s="290"/>
      <c r="E260" s="290"/>
    </row>
    <row r="261" spans="1:7">
      <c r="A261" s="290"/>
      <c r="B261" s="385"/>
      <c r="C261" s="290"/>
      <c r="D261" s="290"/>
      <c r="E261" s="290"/>
    </row>
    <row r="262" spans="1:7">
      <c r="A262" s="290"/>
      <c r="B262" s="385"/>
      <c r="C262" s="290"/>
      <c r="D262" s="290"/>
      <c r="E262" s="290"/>
    </row>
    <row r="263" spans="1:7">
      <c r="A263" s="290"/>
      <c r="B263" s="385"/>
      <c r="C263" s="290"/>
      <c r="D263" s="290"/>
      <c r="E263" s="290"/>
    </row>
    <row r="264" spans="1:7">
      <c r="A264" s="290"/>
      <c r="B264" s="385"/>
      <c r="C264" s="290"/>
      <c r="D264" s="290"/>
      <c r="E264" s="290"/>
    </row>
    <row r="265" spans="1:7">
      <c r="A265" s="290"/>
      <c r="B265" s="385"/>
      <c r="C265" s="290"/>
      <c r="D265" s="290"/>
      <c r="E265" s="290"/>
    </row>
    <row r="266" spans="1:7">
      <c r="A266" s="290"/>
      <c r="B266" s="385"/>
      <c r="C266" s="290"/>
      <c r="D266" s="290"/>
      <c r="E266" s="290"/>
    </row>
    <row r="267" spans="1:7">
      <c r="A267" s="290"/>
      <c r="B267" s="385"/>
      <c r="C267" s="290"/>
      <c r="D267" s="290"/>
      <c r="E267" s="290"/>
    </row>
    <row r="268" spans="1:7">
      <c r="A268" s="290"/>
      <c r="B268" s="385"/>
      <c r="C268" s="290"/>
      <c r="D268" s="290"/>
      <c r="E268" s="290"/>
    </row>
    <row r="269" spans="1:7">
      <c r="A269" s="290"/>
      <c r="B269" s="385"/>
      <c r="C269" s="290"/>
      <c r="D269" s="290"/>
      <c r="E269" s="290"/>
    </row>
    <row r="270" spans="1:7">
      <c r="A270" s="290"/>
      <c r="B270" s="385"/>
      <c r="C270" s="290"/>
      <c r="D270" s="290"/>
      <c r="E270" s="290"/>
    </row>
    <row r="271" spans="1:7">
      <c r="A271" s="290"/>
      <c r="B271" s="385"/>
      <c r="C271" s="290"/>
      <c r="D271" s="290"/>
      <c r="E271" s="290"/>
    </row>
    <row r="272" spans="1:7">
      <c r="A272" s="290"/>
      <c r="B272" s="385"/>
      <c r="C272" s="290"/>
      <c r="D272" s="290"/>
      <c r="E272" s="290"/>
    </row>
    <row r="273" spans="1:5">
      <c r="A273" s="290"/>
      <c r="B273" s="385"/>
      <c r="C273" s="290"/>
      <c r="D273" s="290"/>
      <c r="E273" s="290"/>
    </row>
    <row r="274" spans="1:5">
      <c r="A274" s="290"/>
      <c r="B274" s="385"/>
      <c r="C274" s="290"/>
      <c r="D274" s="290"/>
      <c r="E274" s="290"/>
    </row>
    <row r="275" spans="1:5">
      <c r="A275" s="290"/>
      <c r="B275" s="385"/>
      <c r="C275" s="290"/>
      <c r="D275" s="290"/>
      <c r="E275" s="290"/>
    </row>
    <row r="276" spans="1:5">
      <c r="A276" s="290"/>
      <c r="B276" s="385"/>
      <c r="C276" s="290"/>
      <c r="D276" s="290"/>
      <c r="E276" s="290"/>
    </row>
    <row r="277" spans="1:5">
      <c r="A277" s="290"/>
      <c r="B277" s="385"/>
      <c r="C277" s="290"/>
      <c r="D277" s="290"/>
      <c r="E277" s="290"/>
    </row>
    <row r="278" spans="1:5">
      <c r="A278" s="290"/>
      <c r="B278" s="385"/>
      <c r="C278" s="290"/>
      <c r="D278" s="290"/>
      <c r="E278" s="290"/>
    </row>
    <row r="279" spans="1:5">
      <c r="A279" s="290"/>
      <c r="B279" s="385"/>
      <c r="C279" s="290"/>
      <c r="D279" s="290"/>
      <c r="E279" s="290"/>
    </row>
    <row r="280" spans="1:5">
      <c r="A280" s="290"/>
      <c r="B280" s="385"/>
      <c r="C280" s="290"/>
      <c r="D280" s="290"/>
      <c r="E280" s="290"/>
    </row>
    <row r="281" spans="1:5">
      <c r="A281" s="290"/>
      <c r="B281" s="385"/>
      <c r="C281" s="290"/>
      <c r="D281" s="290"/>
      <c r="E281" s="290"/>
    </row>
    <row r="282" spans="1:5">
      <c r="A282" s="290"/>
      <c r="B282" s="385"/>
      <c r="C282" s="290"/>
      <c r="D282" s="290"/>
      <c r="E282" s="290"/>
    </row>
    <row r="283" spans="1:5">
      <c r="A283" s="290"/>
      <c r="B283" s="385"/>
      <c r="C283" s="290"/>
      <c r="D283" s="290"/>
      <c r="E283" s="290"/>
    </row>
    <row r="284" spans="1:5">
      <c r="A284" s="290"/>
      <c r="B284" s="385"/>
      <c r="C284" s="290"/>
      <c r="D284" s="290"/>
      <c r="E284" s="290"/>
    </row>
    <row r="285" spans="1:5">
      <c r="A285" s="290"/>
      <c r="B285" s="385"/>
      <c r="C285" s="290"/>
      <c r="D285" s="290"/>
      <c r="E285" s="290"/>
    </row>
    <row r="286" spans="1:5">
      <c r="A286" s="290"/>
      <c r="B286" s="385"/>
      <c r="C286" s="290"/>
      <c r="D286" s="290"/>
      <c r="E286" s="290"/>
    </row>
    <row r="287" spans="1:5">
      <c r="A287" s="290"/>
      <c r="B287" s="385"/>
      <c r="C287" s="290"/>
      <c r="D287" s="290"/>
      <c r="E287" s="290"/>
    </row>
    <row r="288" spans="1:5">
      <c r="A288" s="290"/>
      <c r="B288" s="385"/>
      <c r="C288" s="290"/>
      <c r="D288" s="290"/>
      <c r="E288" s="290"/>
    </row>
    <row r="289" spans="1:5">
      <c r="A289" s="290"/>
      <c r="B289" s="385"/>
      <c r="C289" s="290"/>
      <c r="D289" s="290"/>
      <c r="E289" s="290"/>
    </row>
    <row r="290" spans="1:5">
      <c r="A290" s="290"/>
      <c r="B290" s="385"/>
      <c r="C290" s="290"/>
      <c r="D290" s="290"/>
      <c r="E290" s="290"/>
    </row>
    <row r="291" spans="1:5">
      <c r="A291" s="290"/>
      <c r="B291" s="385"/>
      <c r="C291" s="290"/>
      <c r="D291" s="290"/>
      <c r="E291" s="290"/>
    </row>
    <row r="292" spans="1:5">
      <c r="A292" s="290"/>
      <c r="B292" s="385"/>
      <c r="C292" s="290"/>
      <c r="D292" s="290"/>
      <c r="E292" s="290"/>
    </row>
    <row r="293" spans="1:5">
      <c r="A293" s="290"/>
      <c r="B293" s="385"/>
      <c r="C293" s="290"/>
      <c r="D293" s="290"/>
      <c r="E293" s="290"/>
    </row>
    <row r="294" spans="1:5">
      <c r="A294" s="290"/>
      <c r="B294" s="385"/>
      <c r="C294" s="290"/>
      <c r="D294" s="290"/>
      <c r="E294" s="290"/>
    </row>
    <row r="295" spans="1:5">
      <c r="A295" s="290"/>
      <c r="B295" s="385"/>
      <c r="C295" s="290"/>
      <c r="D295" s="290"/>
      <c r="E295" s="290"/>
    </row>
    <row r="296" spans="1:5">
      <c r="A296" s="290"/>
      <c r="B296" s="385"/>
      <c r="C296" s="290"/>
      <c r="D296" s="290"/>
      <c r="E296" s="290"/>
    </row>
    <row r="297" spans="1:5">
      <c r="A297" s="290"/>
      <c r="B297" s="385"/>
      <c r="C297" s="290"/>
      <c r="D297" s="290"/>
      <c r="E297" s="290"/>
    </row>
    <row r="298" spans="1:5">
      <c r="A298" s="290"/>
      <c r="B298" s="385"/>
      <c r="C298" s="290"/>
      <c r="D298" s="290"/>
      <c r="E298" s="290"/>
    </row>
    <row r="299" spans="1:5">
      <c r="A299" s="290"/>
      <c r="B299" s="385"/>
      <c r="C299" s="290"/>
      <c r="D299" s="290"/>
      <c r="E299" s="290"/>
    </row>
    <row r="300" spans="1:5">
      <c r="A300" s="290"/>
      <c r="B300" s="385"/>
      <c r="C300" s="290"/>
      <c r="D300" s="290"/>
      <c r="E300" s="290"/>
    </row>
    <row r="301" spans="1:5">
      <c r="A301" s="290"/>
      <c r="B301" s="385"/>
      <c r="C301" s="290"/>
      <c r="D301" s="290"/>
      <c r="E301" s="290"/>
    </row>
    <row r="302" spans="1:5">
      <c r="A302" s="290"/>
      <c r="B302" s="385"/>
      <c r="C302" s="290"/>
      <c r="D302" s="290"/>
      <c r="E302" s="290"/>
    </row>
    <row r="303" spans="1:5">
      <c r="A303" s="290"/>
      <c r="B303" s="385"/>
      <c r="C303" s="290"/>
      <c r="D303" s="290"/>
      <c r="E303" s="290"/>
    </row>
    <row r="304" spans="1:5">
      <c r="A304" s="290"/>
      <c r="B304" s="385"/>
      <c r="C304" s="290"/>
      <c r="D304" s="290"/>
      <c r="E304" s="290"/>
    </row>
    <row r="305" spans="1:5">
      <c r="A305" s="290"/>
      <c r="B305" s="385"/>
      <c r="C305" s="290"/>
      <c r="D305" s="290"/>
      <c r="E305" s="290"/>
    </row>
    <row r="306" spans="1:5">
      <c r="A306" s="290"/>
      <c r="B306" s="385"/>
      <c r="C306" s="290"/>
      <c r="D306" s="290"/>
      <c r="E306" s="290"/>
    </row>
    <row r="307" spans="1:5">
      <c r="A307" s="290"/>
      <c r="B307" s="385"/>
      <c r="C307" s="290"/>
      <c r="D307" s="290"/>
      <c r="E307" s="290"/>
    </row>
    <row r="308" spans="1:5">
      <c r="A308" s="290"/>
      <c r="B308" s="385"/>
      <c r="C308" s="290"/>
      <c r="D308" s="290"/>
      <c r="E308" s="290"/>
    </row>
    <row r="309" spans="1:5">
      <c r="A309" s="290"/>
      <c r="B309" s="385"/>
      <c r="C309" s="290"/>
      <c r="D309" s="290"/>
      <c r="E309" s="290"/>
    </row>
    <row r="310" spans="1:5">
      <c r="A310" s="290"/>
      <c r="B310" s="385"/>
      <c r="C310" s="290"/>
      <c r="D310" s="290"/>
      <c r="E310" s="290"/>
    </row>
    <row r="311" spans="1:5">
      <c r="A311" s="290"/>
      <c r="B311" s="385"/>
      <c r="C311" s="290"/>
      <c r="D311" s="290"/>
      <c r="E311" s="290"/>
    </row>
    <row r="312" spans="1:5">
      <c r="A312" s="290"/>
      <c r="B312" s="385"/>
      <c r="C312" s="290"/>
      <c r="D312" s="290"/>
      <c r="E312" s="290"/>
    </row>
    <row r="313" spans="1:5">
      <c r="A313" s="290"/>
      <c r="B313" s="385"/>
      <c r="C313" s="290"/>
      <c r="D313" s="290"/>
      <c r="E313" s="290"/>
    </row>
    <row r="314" spans="1:5">
      <c r="A314" s="290"/>
      <c r="B314" s="385"/>
      <c r="C314" s="290"/>
      <c r="D314" s="290"/>
      <c r="E314" s="290"/>
    </row>
    <row r="315" spans="1:5">
      <c r="A315" s="290"/>
      <c r="B315" s="385"/>
      <c r="C315" s="290"/>
      <c r="D315" s="290"/>
      <c r="E315" s="290"/>
    </row>
    <row r="316" spans="1:5">
      <c r="A316" s="290"/>
      <c r="B316" s="385"/>
      <c r="C316" s="290"/>
      <c r="D316" s="290"/>
      <c r="E316" s="290"/>
    </row>
    <row r="317" spans="1:5">
      <c r="A317" s="290"/>
      <c r="B317" s="385"/>
      <c r="C317" s="290"/>
      <c r="D317" s="290"/>
      <c r="E317" s="290"/>
    </row>
    <row r="318" spans="1:5">
      <c r="A318" s="290"/>
      <c r="B318" s="385"/>
      <c r="C318" s="290"/>
      <c r="D318" s="290"/>
      <c r="E318" s="290"/>
    </row>
    <row r="319" spans="1:5">
      <c r="A319" s="290"/>
      <c r="B319" s="385"/>
      <c r="C319" s="290"/>
      <c r="D319" s="290"/>
      <c r="E319" s="290"/>
    </row>
    <row r="320" spans="1:5">
      <c r="A320" s="290"/>
      <c r="B320" s="385"/>
      <c r="C320" s="290"/>
      <c r="D320" s="290"/>
      <c r="E320" s="290"/>
    </row>
    <row r="321" spans="1:5">
      <c r="A321" s="290"/>
      <c r="B321" s="385"/>
      <c r="C321" s="290"/>
      <c r="D321" s="290"/>
      <c r="E321" s="290"/>
    </row>
    <row r="322" spans="1:5">
      <c r="A322" s="290"/>
      <c r="B322" s="385"/>
      <c r="C322" s="290"/>
      <c r="D322" s="290"/>
      <c r="E322" s="290"/>
    </row>
    <row r="323" spans="1:5">
      <c r="A323" s="290"/>
      <c r="B323" s="385"/>
      <c r="C323" s="290"/>
      <c r="D323" s="290"/>
      <c r="E323" s="290"/>
    </row>
    <row r="324" spans="1:5">
      <c r="A324" s="290"/>
      <c r="B324" s="385"/>
      <c r="C324" s="290"/>
      <c r="D324" s="290"/>
      <c r="E324" s="290"/>
    </row>
    <row r="325" spans="1:5">
      <c r="A325" s="290"/>
      <c r="B325" s="385"/>
      <c r="C325" s="290"/>
      <c r="D325" s="290"/>
      <c r="E325" s="290"/>
    </row>
    <row r="326" spans="1:5">
      <c r="A326" s="290"/>
      <c r="B326" s="385"/>
      <c r="C326" s="290"/>
      <c r="D326" s="290"/>
      <c r="E326" s="290"/>
    </row>
    <row r="327" spans="1:5">
      <c r="A327" s="290"/>
      <c r="B327" s="385"/>
      <c r="C327" s="290"/>
      <c r="D327" s="290"/>
      <c r="E327" s="290"/>
    </row>
    <row r="328" spans="1:5">
      <c r="A328" s="290"/>
      <c r="B328" s="385"/>
      <c r="C328" s="290"/>
      <c r="D328" s="290"/>
      <c r="E328" s="290"/>
    </row>
    <row r="329" spans="1:5">
      <c r="A329" s="290"/>
      <c r="B329" s="385"/>
      <c r="C329" s="290"/>
      <c r="D329" s="290"/>
      <c r="E329" s="290"/>
    </row>
    <row r="330" spans="1:5">
      <c r="A330" s="290"/>
      <c r="B330" s="385"/>
      <c r="C330" s="290"/>
      <c r="D330" s="290"/>
      <c r="E330" s="290"/>
    </row>
    <row r="331" spans="1:5">
      <c r="A331" s="290"/>
      <c r="B331" s="385"/>
      <c r="C331" s="290"/>
      <c r="D331" s="290"/>
      <c r="E331" s="290"/>
    </row>
    <row r="332" spans="1:5">
      <c r="A332" s="290"/>
      <c r="B332" s="385"/>
      <c r="C332" s="290"/>
      <c r="D332" s="290"/>
      <c r="E332" s="290"/>
    </row>
    <row r="333" spans="1:5">
      <c r="A333" s="290"/>
      <c r="B333" s="385"/>
      <c r="C333" s="290"/>
      <c r="D333" s="290"/>
      <c r="E333" s="290"/>
    </row>
    <row r="334" spans="1:5">
      <c r="A334" s="290"/>
      <c r="B334" s="385"/>
      <c r="C334" s="290"/>
      <c r="D334" s="290"/>
      <c r="E334" s="290"/>
    </row>
    <row r="335" spans="1:5">
      <c r="A335" s="290"/>
      <c r="B335" s="385"/>
      <c r="C335" s="290"/>
      <c r="D335" s="290"/>
      <c r="E335" s="290"/>
    </row>
    <row r="336" spans="1:5">
      <c r="A336" s="290"/>
      <c r="B336" s="385"/>
      <c r="C336" s="290"/>
      <c r="D336" s="290"/>
      <c r="E336" s="290"/>
    </row>
    <row r="337" spans="1:5">
      <c r="A337" s="290"/>
      <c r="B337" s="385"/>
      <c r="C337" s="290"/>
      <c r="D337" s="290"/>
      <c r="E337" s="290"/>
    </row>
    <row r="338" spans="1:5">
      <c r="A338" s="290"/>
      <c r="B338" s="385"/>
      <c r="C338" s="290"/>
      <c r="D338" s="290"/>
      <c r="E338" s="290"/>
    </row>
    <row r="339" spans="1:5">
      <c r="A339" s="290"/>
      <c r="B339" s="385"/>
      <c r="C339" s="290"/>
      <c r="D339" s="290"/>
      <c r="E339" s="290"/>
    </row>
    <row r="340" spans="1:5">
      <c r="A340" s="290"/>
      <c r="B340" s="385"/>
      <c r="C340" s="290"/>
      <c r="D340" s="290"/>
      <c r="E340" s="290"/>
    </row>
    <row r="341" spans="1:5">
      <c r="A341" s="290"/>
      <c r="B341" s="385"/>
      <c r="C341" s="290"/>
      <c r="D341" s="290"/>
      <c r="E341" s="290"/>
    </row>
    <row r="342" spans="1:5">
      <c r="A342" s="290"/>
      <c r="B342" s="385"/>
      <c r="C342" s="290"/>
      <c r="D342" s="290"/>
      <c r="E342" s="290"/>
    </row>
    <row r="343" spans="1:5">
      <c r="A343" s="290"/>
      <c r="B343" s="385"/>
      <c r="C343" s="290"/>
      <c r="D343" s="290"/>
      <c r="E343" s="290"/>
    </row>
    <row r="344" spans="1:5">
      <c r="A344" s="290"/>
      <c r="B344" s="385"/>
      <c r="C344" s="290"/>
      <c r="D344" s="290"/>
      <c r="E344" s="290"/>
    </row>
    <row r="345" spans="1:5">
      <c r="A345" s="290"/>
      <c r="B345" s="385"/>
      <c r="C345" s="290"/>
      <c r="D345" s="290"/>
      <c r="E345" s="290"/>
    </row>
    <row r="346" spans="1:5">
      <c r="A346" s="290"/>
      <c r="B346" s="385"/>
      <c r="C346" s="290"/>
      <c r="D346" s="290"/>
      <c r="E346" s="290"/>
    </row>
    <row r="347" spans="1:5">
      <c r="A347" s="290"/>
      <c r="B347" s="385"/>
      <c r="C347" s="290"/>
      <c r="D347" s="290"/>
      <c r="E347" s="290"/>
    </row>
    <row r="348" spans="1:5">
      <c r="A348" s="290"/>
      <c r="B348" s="385"/>
      <c r="C348" s="290"/>
      <c r="D348" s="290"/>
      <c r="E348" s="290"/>
    </row>
    <row r="349" spans="1:5">
      <c r="A349" s="290"/>
      <c r="B349" s="385"/>
      <c r="C349" s="290"/>
      <c r="D349" s="290"/>
      <c r="E349" s="290"/>
    </row>
    <row r="350" spans="1:5">
      <c r="A350" s="290"/>
      <c r="B350" s="385"/>
      <c r="C350" s="290"/>
      <c r="D350" s="290"/>
      <c r="E350" s="290"/>
    </row>
    <row r="351" spans="1:5">
      <c r="A351" s="290"/>
      <c r="B351" s="385"/>
      <c r="C351" s="290"/>
      <c r="D351" s="290"/>
      <c r="E351" s="290"/>
    </row>
    <row r="352" spans="1:5">
      <c r="A352" s="290"/>
      <c r="B352" s="385"/>
      <c r="C352" s="290"/>
      <c r="D352" s="290"/>
      <c r="E352" s="290"/>
    </row>
    <row r="353" spans="1:5">
      <c r="A353" s="290"/>
      <c r="B353" s="385"/>
      <c r="C353" s="290"/>
      <c r="D353" s="290"/>
      <c r="E353" s="290"/>
    </row>
    <row r="354" spans="1:5">
      <c r="A354" s="290"/>
      <c r="B354" s="385"/>
      <c r="C354" s="290"/>
      <c r="D354" s="290"/>
      <c r="E354" s="290"/>
    </row>
    <row r="355" spans="1:5">
      <c r="A355" s="290"/>
      <c r="B355" s="385"/>
      <c r="C355" s="290"/>
      <c r="D355" s="290"/>
      <c r="E355" s="290"/>
    </row>
    <row r="356" spans="1:5">
      <c r="A356" s="290"/>
      <c r="B356" s="385"/>
      <c r="C356" s="290"/>
      <c r="D356" s="290"/>
      <c r="E356" s="290"/>
    </row>
    <row r="357" spans="1:5">
      <c r="A357" s="290"/>
      <c r="B357" s="385"/>
      <c r="C357" s="290"/>
      <c r="D357" s="290"/>
      <c r="E357" s="290"/>
    </row>
    <row r="358" spans="1:5">
      <c r="A358" s="290"/>
      <c r="B358" s="385"/>
      <c r="C358" s="290"/>
      <c r="D358" s="290"/>
      <c r="E358" s="290"/>
    </row>
    <row r="359" spans="1:5">
      <c r="A359" s="290"/>
      <c r="B359" s="385"/>
      <c r="C359" s="290"/>
      <c r="D359" s="290"/>
      <c r="E359" s="290"/>
    </row>
    <row r="360" spans="1:5">
      <c r="A360" s="290"/>
      <c r="B360" s="385"/>
      <c r="C360" s="290"/>
      <c r="D360" s="290"/>
      <c r="E360" s="290"/>
    </row>
    <row r="361" spans="1:5">
      <c r="A361" s="290"/>
      <c r="B361" s="385"/>
      <c r="C361" s="290"/>
      <c r="D361" s="290"/>
      <c r="E361" s="290"/>
    </row>
    <row r="362" spans="1:5">
      <c r="A362" s="290"/>
      <c r="B362" s="385"/>
      <c r="C362" s="290"/>
      <c r="D362" s="290"/>
      <c r="E362" s="290"/>
    </row>
    <row r="363" spans="1:5">
      <c r="A363" s="290"/>
      <c r="B363" s="385"/>
      <c r="C363" s="290"/>
      <c r="D363" s="290"/>
      <c r="E363" s="290"/>
    </row>
    <row r="364" spans="1:5">
      <c r="A364" s="290"/>
      <c r="B364" s="385"/>
      <c r="C364" s="290"/>
      <c r="D364" s="290"/>
      <c r="E364" s="290"/>
    </row>
    <row r="365" spans="1:5">
      <c r="A365" s="290"/>
      <c r="B365" s="385"/>
      <c r="C365" s="290"/>
      <c r="D365" s="290"/>
      <c r="E365" s="290"/>
    </row>
    <row r="366" spans="1:5">
      <c r="A366" s="290"/>
      <c r="B366" s="385"/>
      <c r="C366" s="290"/>
      <c r="D366" s="290"/>
      <c r="E366" s="290"/>
    </row>
    <row r="367" spans="1:5">
      <c r="A367" s="290"/>
      <c r="B367" s="385"/>
      <c r="C367" s="290"/>
      <c r="D367" s="290"/>
      <c r="E367" s="290"/>
    </row>
    <row r="368" spans="1:5">
      <c r="A368" s="290"/>
      <c r="B368" s="385"/>
      <c r="C368" s="290"/>
      <c r="D368" s="290"/>
      <c r="E368" s="290"/>
    </row>
    <row r="369" spans="1:5">
      <c r="A369" s="290"/>
      <c r="B369" s="385"/>
      <c r="C369" s="290"/>
      <c r="D369" s="290"/>
      <c r="E369" s="290"/>
    </row>
    <row r="370" spans="1:5">
      <c r="A370" s="290"/>
      <c r="B370" s="385"/>
      <c r="C370" s="290"/>
      <c r="D370" s="290"/>
      <c r="E370" s="290"/>
    </row>
    <row r="371" spans="1:5">
      <c r="A371" s="290"/>
      <c r="B371" s="385"/>
      <c r="C371" s="290"/>
      <c r="D371" s="290"/>
      <c r="E371" s="290"/>
    </row>
    <row r="372" spans="1:5">
      <c r="A372" s="290"/>
      <c r="B372" s="385"/>
      <c r="C372" s="290"/>
      <c r="D372" s="290"/>
      <c r="E372" s="290"/>
    </row>
    <row r="373" spans="1:5">
      <c r="A373" s="290"/>
      <c r="B373" s="385"/>
      <c r="C373" s="290"/>
      <c r="D373" s="290"/>
      <c r="E373" s="290"/>
    </row>
    <row r="374" spans="1:5">
      <c r="A374" s="290"/>
      <c r="B374" s="385"/>
      <c r="C374" s="290"/>
      <c r="D374" s="290"/>
      <c r="E374" s="290"/>
    </row>
    <row r="375" spans="1:5">
      <c r="A375" s="290"/>
      <c r="B375" s="385"/>
      <c r="C375" s="290"/>
      <c r="D375" s="290"/>
      <c r="E375" s="290"/>
    </row>
    <row r="376" spans="1:5">
      <c r="A376" s="290"/>
      <c r="B376" s="385"/>
      <c r="C376" s="290"/>
      <c r="D376" s="290"/>
      <c r="E376" s="290"/>
    </row>
    <row r="377" spans="1:5">
      <c r="A377" s="290"/>
      <c r="B377" s="385"/>
      <c r="C377" s="290"/>
      <c r="D377" s="290"/>
      <c r="E377" s="290"/>
    </row>
    <row r="378" spans="1:5">
      <c r="A378" s="290"/>
      <c r="B378" s="385"/>
      <c r="C378" s="290"/>
      <c r="D378" s="290"/>
      <c r="E378" s="290"/>
    </row>
    <row r="379" spans="1:5">
      <c r="A379" s="290"/>
      <c r="B379" s="385"/>
      <c r="C379" s="290"/>
      <c r="D379" s="290"/>
      <c r="E379" s="290"/>
    </row>
    <row r="380" spans="1:5">
      <c r="A380" s="290"/>
      <c r="B380" s="385"/>
      <c r="C380" s="290"/>
      <c r="D380" s="290"/>
      <c r="E380" s="290"/>
    </row>
    <row r="381" spans="1:5">
      <c r="A381" s="290"/>
      <c r="B381" s="385"/>
      <c r="C381" s="290"/>
      <c r="D381" s="290"/>
      <c r="E381" s="290"/>
    </row>
    <row r="382" spans="1:5">
      <c r="A382" s="290"/>
      <c r="B382" s="385"/>
      <c r="C382" s="290"/>
      <c r="D382" s="290"/>
      <c r="E382" s="290"/>
    </row>
    <row r="383" spans="1:5">
      <c r="A383" s="290"/>
      <c r="B383" s="385"/>
      <c r="C383" s="290"/>
      <c r="D383" s="290"/>
      <c r="E383" s="290"/>
    </row>
    <row r="384" spans="1:5">
      <c r="A384" s="290"/>
      <c r="B384" s="385"/>
      <c r="C384" s="290"/>
      <c r="D384" s="290"/>
      <c r="E384" s="290"/>
    </row>
    <row r="385" spans="1:5">
      <c r="A385" s="290"/>
      <c r="B385" s="385"/>
      <c r="C385" s="290"/>
      <c r="D385" s="290"/>
      <c r="E385" s="290"/>
    </row>
    <row r="386" spans="1:5">
      <c r="A386" s="290"/>
      <c r="B386" s="385"/>
      <c r="C386" s="290"/>
      <c r="D386" s="290"/>
      <c r="E386" s="290"/>
    </row>
    <row r="387" spans="1:5">
      <c r="A387" s="290"/>
      <c r="B387" s="385"/>
      <c r="C387" s="290"/>
      <c r="D387" s="290"/>
      <c r="E387" s="290"/>
    </row>
    <row r="388" spans="1:5">
      <c r="A388" s="290"/>
      <c r="B388" s="385"/>
      <c r="C388" s="290"/>
      <c r="D388" s="290"/>
      <c r="E388" s="290"/>
    </row>
    <row r="389" spans="1:5">
      <c r="A389" s="290"/>
      <c r="B389" s="385"/>
      <c r="C389" s="290"/>
      <c r="D389" s="290"/>
      <c r="E389" s="290"/>
    </row>
    <row r="390" spans="1:5">
      <c r="A390" s="290"/>
      <c r="B390" s="385"/>
      <c r="C390" s="290"/>
      <c r="D390" s="290"/>
      <c r="E390" s="290"/>
    </row>
    <row r="391" spans="1:5">
      <c r="A391" s="290"/>
      <c r="B391" s="385"/>
      <c r="C391" s="290"/>
      <c r="D391" s="290"/>
      <c r="E391" s="290"/>
    </row>
    <row r="392" spans="1:5">
      <c r="A392" s="290"/>
      <c r="B392" s="385"/>
      <c r="C392" s="290"/>
      <c r="D392" s="290"/>
      <c r="E392" s="290"/>
    </row>
    <row r="393" spans="1:5">
      <c r="A393" s="290"/>
      <c r="B393" s="385"/>
      <c r="C393" s="290"/>
      <c r="D393" s="290"/>
      <c r="E393" s="290"/>
    </row>
    <row r="394" spans="1:5">
      <c r="A394" s="290"/>
      <c r="B394" s="385"/>
      <c r="C394" s="290"/>
      <c r="D394" s="290"/>
      <c r="E394" s="290"/>
    </row>
    <row r="395" spans="1:5">
      <c r="A395" s="290"/>
      <c r="B395" s="385"/>
      <c r="C395" s="290"/>
      <c r="D395" s="290"/>
      <c r="E395" s="290"/>
    </row>
    <row r="396" spans="1:5">
      <c r="A396" s="290"/>
      <c r="B396" s="385"/>
      <c r="C396" s="290"/>
      <c r="D396" s="290"/>
      <c r="E396" s="290"/>
    </row>
    <row r="397" spans="1:5">
      <c r="A397" s="290"/>
      <c r="B397" s="385"/>
      <c r="C397" s="290"/>
      <c r="D397" s="290"/>
      <c r="E397" s="290"/>
    </row>
    <row r="398" spans="1:5">
      <c r="A398" s="290"/>
      <c r="B398" s="385"/>
      <c r="C398" s="290"/>
      <c r="D398" s="290"/>
      <c r="E398" s="290"/>
    </row>
    <row r="399" spans="1:5">
      <c r="A399" s="290"/>
      <c r="B399" s="385"/>
      <c r="C399" s="290"/>
      <c r="D399" s="290"/>
      <c r="E399" s="290"/>
    </row>
    <row r="400" spans="1:5">
      <c r="A400" s="290"/>
      <c r="B400" s="385"/>
      <c r="C400" s="290"/>
      <c r="D400" s="290"/>
      <c r="E400" s="290"/>
    </row>
    <row r="401" spans="1:5">
      <c r="A401" s="290"/>
      <c r="B401" s="385"/>
      <c r="C401" s="290"/>
      <c r="D401" s="290"/>
      <c r="E401" s="290"/>
    </row>
    <row r="402" spans="1:5">
      <c r="A402" s="290"/>
      <c r="B402" s="385"/>
      <c r="C402" s="290"/>
      <c r="D402" s="290"/>
      <c r="E402" s="290"/>
    </row>
    <row r="403" spans="1:5">
      <c r="A403" s="290"/>
      <c r="B403" s="385"/>
      <c r="C403" s="290"/>
      <c r="D403" s="290"/>
      <c r="E403" s="290"/>
    </row>
    <row r="404" spans="1:5">
      <c r="A404" s="290"/>
      <c r="B404" s="385"/>
      <c r="C404" s="290"/>
      <c r="D404" s="290"/>
      <c r="E404" s="290"/>
    </row>
    <row r="405" spans="1:5">
      <c r="A405" s="290"/>
      <c r="B405" s="385"/>
      <c r="C405" s="290"/>
      <c r="D405" s="290"/>
      <c r="E405" s="290"/>
    </row>
    <row r="406" spans="1:5">
      <c r="A406" s="290"/>
      <c r="B406" s="385"/>
      <c r="C406" s="290"/>
      <c r="D406" s="290"/>
      <c r="E406" s="290"/>
    </row>
    <row r="407" spans="1:5">
      <c r="A407" s="290"/>
      <c r="B407" s="385"/>
      <c r="C407" s="290"/>
      <c r="D407" s="290"/>
      <c r="E407" s="290"/>
    </row>
    <row r="408" spans="1:5">
      <c r="A408" s="290"/>
      <c r="B408" s="385"/>
      <c r="C408" s="290"/>
      <c r="D408" s="290"/>
      <c r="E408" s="290"/>
    </row>
    <row r="409" spans="1:5">
      <c r="A409" s="290"/>
      <c r="B409" s="385"/>
      <c r="C409" s="290"/>
      <c r="D409" s="290"/>
      <c r="E409" s="290"/>
    </row>
    <row r="410" spans="1:5">
      <c r="A410" s="290"/>
      <c r="B410" s="385"/>
      <c r="C410" s="290"/>
      <c r="D410" s="290"/>
      <c r="E410" s="290"/>
    </row>
    <row r="411" spans="1:5">
      <c r="A411" s="290"/>
      <c r="B411" s="385"/>
      <c r="C411" s="290"/>
      <c r="D411" s="290"/>
      <c r="E411" s="290"/>
    </row>
    <row r="412" spans="1:5">
      <c r="A412" s="290"/>
      <c r="B412" s="385"/>
      <c r="C412" s="290"/>
      <c r="D412" s="290"/>
      <c r="E412" s="290"/>
    </row>
    <row r="413" spans="1:5">
      <c r="A413" s="290"/>
      <c r="B413" s="385"/>
      <c r="C413" s="290"/>
      <c r="D413" s="290"/>
      <c r="E413" s="290"/>
    </row>
    <row r="414" spans="1:5">
      <c r="A414" s="290"/>
      <c r="B414" s="385"/>
      <c r="C414" s="290"/>
      <c r="D414" s="290"/>
      <c r="E414" s="290"/>
    </row>
    <row r="415" spans="1:5">
      <c r="A415" s="290"/>
      <c r="B415" s="385"/>
      <c r="C415" s="290"/>
      <c r="D415" s="290"/>
      <c r="E415" s="290"/>
    </row>
    <row r="416" spans="1:5">
      <c r="A416" s="290"/>
      <c r="B416" s="385"/>
      <c r="C416" s="290"/>
      <c r="D416" s="290"/>
      <c r="E416" s="290"/>
    </row>
    <row r="417" spans="1:5">
      <c r="A417" s="290"/>
      <c r="B417" s="385"/>
      <c r="C417" s="290"/>
      <c r="D417" s="290"/>
      <c r="E417" s="290"/>
    </row>
    <row r="418" spans="1:5">
      <c r="A418" s="290"/>
      <c r="B418" s="385"/>
      <c r="C418" s="290"/>
      <c r="D418" s="290"/>
      <c r="E418" s="290"/>
    </row>
    <row r="419" spans="1:5">
      <c r="A419" s="290"/>
      <c r="B419" s="385"/>
      <c r="C419" s="290"/>
      <c r="D419" s="290"/>
      <c r="E419" s="290"/>
    </row>
    <row r="420" spans="1:5">
      <c r="A420" s="290"/>
      <c r="B420" s="385"/>
      <c r="C420" s="290"/>
      <c r="D420" s="290"/>
      <c r="E420" s="290"/>
    </row>
    <row r="421" spans="1:5">
      <c r="A421" s="290"/>
      <c r="B421" s="385"/>
      <c r="C421" s="290"/>
      <c r="D421" s="290"/>
      <c r="E421" s="290"/>
    </row>
    <row r="422" spans="1:5">
      <c r="A422" s="290"/>
      <c r="B422" s="385"/>
      <c r="C422" s="290"/>
      <c r="D422" s="290"/>
      <c r="E422" s="290"/>
    </row>
    <row r="423" spans="1:5">
      <c r="A423" s="290"/>
      <c r="B423" s="385"/>
      <c r="C423" s="290"/>
      <c r="D423" s="290"/>
      <c r="E423" s="290"/>
    </row>
    <row r="424" spans="1:5">
      <c r="A424" s="290"/>
      <c r="B424" s="385"/>
      <c r="C424" s="290"/>
      <c r="D424" s="290"/>
      <c r="E424" s="290"/>
    </row>
    <row r="425" spans="1:5">
      <c r="A425" s="290"/>
      <c r="B425" s="385"/>
      <c r="C425" s="290"/>
      <c r="D425" s="290"/>
      <c r="E425" s="290"/>
    </row>
    <row r="426" spans="1:5">
      <c r="A426" s="290"/>
      <c r="B426" s="385"/>
      <c r="C426" s="290"/>
      <c r="D426" s="290"/>
      <c r="E426" s="290"/>
    </row>
    <row r="427" spans="1:5">
      <c r="A427" s="290"/>
      <c r="B427" s="385"/>
      <c r="C427" s="290"/>
      <c r="D427" s="290"/>
      <c r="E427" s="290"/>
    </row>
    <row r="428" spans="1:5">
      <c r="A428" s="290"/>
      <c r="B428" s="385"/>
      <c r="C428" s="290"/>
      <c r="D428" s="290"/>
      <c r="E428" s="290"/>
    </row>
    <row r="429" spans="1:5">
      <c r="A429" s="290"/>
      <c r="B429" s="385"/>
      <c r="C429" s="290"/>
      <c r="D429" s="290"/>
      <c r="E429" s="290"/>
    </row>
    <row r="430" spans="1:5">
      <c r="A430" s="290"/>
      <c r="B430" s="385"/>
      <c r="C430" s="290"/>
      <c r="D430" s="290"/>
      <c r="E430" s="290"/>
    </row>
    <row r="431" spans="1:5">
      <c r="A431" s="290"/>
      <c r="B431" s="385"/>
      <c r="C431" s="290"/>
      <c r="D431" s="290"/>
      <c r="E431" s="290"/>
    </row>
    <row r="432" spans="1:5">
      <c r="A432" s="290"/>
      <c r="B432" s="385"/>
      <c r="C432" s="290"/>
      <c r="D432" s="290"/>
      <c r="E432" s="290"/>
    </row>
    <row r="433" spans="1:5">
      <c r="A433" s="290"/>
      <c r="B433" s="385"/>
      <c r="C433" s="290"/>
      <c r="D433" s="290"/>
      <c r="E433" s="290"/>
    </row>
    <row r="434" spans="1:5">
      <c r="A434" s="290"/>
      <c r="B434" s="385"/>
      <c r="C434" s="290"/>
      <c r="D434" s="290"/>
      <c r="E434" s="290"/>
    </row>
    <row r="435" spans="1:5">
      <c r="A435" s="290"/>
      <c r="B435" s="385"/>
      <c r="C435" s="290"/>
      <c r="D435" s="290"/>
      <c r="E435" s="290"/>
    </row>
    <row r="436" spans="1:5">
      <c r="A436" s="290"/>
      <c r="B436" s="385"/>
      <c r="C436" s="290"/>
      <c r="D436" s="290"/>
      <c r="E436" s="290"/>
    </row>
    <row r="437" spans="1:5">
      <c r="A437" s="290"/>
      <c r="B437" s="385"/>
      <c r="C437" s="290"/>
      <c r="D437" s="290"/>
      <c r="E437" s="290"/>
    </row>
    <row r="438" spans="1:5">
      <c r="A438" s="290"/>
      <c r="B438" s="385"/>
      <c r="C438" s="290"/>
      <c r="D438" s="290"/>
      <c r="E438" s="290"/>
    </row>
    <row r="439" spans="1:5">
      <c r="A439" s="290"/>
      <c r="B439" s="385"/>
      <c r="C439" s="290"/>
      <c r="D439" s="290"/>
      <c r="E439" s="290"/>
    </row>
    <row r="440" spans="1:5">
      <c r="A440" s="290"/>
      <c r="B440" s="385"/>
      <c r="C440" s="290"/>
      <c r="D440" s="290"/>
      <c r="E440" s="290"/>
    </row>
    <row r="441" spans="1:5">
      <c r="A441" s="290"/>
      <c r="B441" s="385"/>
      <c r="C441" s="290"/>
      <c r="D441" s="290"/>
      <c r="E441" s="290"/>
    </row>
    <row r="442" spans="1:5">
      <c r="A442" s="290"/>
      <c r="B442" s="385"/>
      <c r="C442" s="290"/>
      <c r="D442" s="290"/>
      <c r="E442" s="290"/>
    </row>
    <row r="443" spans="1:5">
      <c r="A443" s="290"/>
      <c r="B443" s="385"/>
      <c r="C443" s="290"/>
      <c r="D443" s="290"/>
      <c r="E443" s="290"/>
    </row>
    <row r="444" spans="1:5">
      <c r="A444" s="290"/>
      <c r="B444" s="385"/>
      <c r="C444" s="290"/>
      <c r="D444" s="290"/>
      <c r="E444" s="290"/>
    </row>
    <row r="445" spans="1:5">
      <c r="A445" s="290"/>
      <c r="B445" s="385"/>
      <c r="C445" s="290"/>
      <c r="D445" s="290"/>
      <c r="E445" s="290"/>
    </row>
    <row r="446" spans="1:5">
      <c r="A446" s="290"/>
      <c r="B446" s="385"/>
      <c r="C446" s="290"/>
      <c r="D446" s="290"/>
      <c r="E446" s="290"/>
    </row>
    <row r="447" spans="1:5">
      <c r="A447" s="290"/>
      <c r="B447" s="385"/>
      <c r="C447" s="290"/>
      <c r="D447" s="290"/>
      <c r="E447" s="290"/>
    </row>
    <row r="448" spans="1:5">
      <c r="A448" s="290"/>
      <c r="B448" s="385"/>
      <c r="C448" s="290"/>
      <c r="D448" s="290"/>
      <c r="E448" s="290"/>
    </row>
    <row r="449" spans="1:5">
      <c r="A449" s="290"/>
      <c r="B449" s="385"/>
      <c r="C449" s="290"/>
      <c r="D449" s="290"/>
      <c r="E449" s="290"/>
    </row>
    <row r="450" spans="1:5">
      <c r="A450" s="290"/>
      <c r="B450" s="385"/>
      <c r="C450" s="290"/>
      <c r="D450" s="290"/>
      <c r="E450" s="290"/>
    </row>
    <row r="451" spans="1:5">
      <c r="A451" s="290"/>
      <c r="B451" s="385"/>
      <c r="C451" s="290"/>
      <c r="D451" s="290"/>
      <c r="E451" s="290"/>
    </row>
    <row r="452" spans="1:5">
      <c r="A452" s="290"/>
      <c r="B452" s="385"/>
      <c r="C452" s="290"/>
      <c r="D452" s="290"/>
      <c r="E452" s="290"/>
    </row>
    <row r="453" spans="1:5">
      <c r="A453" s="290"/>
      <c r="B453" s="385"/>
      <c r="C453" s="290"/>
      <c r="D453" s="290"/>
      <c r="E453" s="290"/>
    </row>
    <row r="454" spans="1:5">
      <c r="A454" s="290"/>
      <c r="B454" s="385"/>
      <c r="C454" s="290"/>
      <c r="D454" s="290"/>
      <c r="E454" s="290"/>
    </row>
    <row r="455" spans="1:5">
      <c r="A455" s="290"/>
      <c r="B455" s="385"/>
      <c r="C455" s="290"/>
      <c r="D455" s="290"/>
      <c r="E455" s="290"/>
    </row>
    <row r="456" spans="1:5">
      <c r="A456" s="290"/>
      <c r="B456" s="385"/>
      <c r="C456" s="290"/>
      <c r="D456" s="290"/>
      <c r="E456" s="290"/>
    </row>
    <row r="457" spans="1:5">
      <c r="A457" s="290"/>
      <c r="B457" s="385"/>
      <c r="C457" s="290"/>
      <c r="D457" s="290"/>
      <c r="E457" s="290"/>
    </row>
    <row r="458" spans="1:5">
      <c r="A458" s="290"/>
      <c r="B458" s="385"/>
      <c r="C458" s="290"/>
      <c r="D458" s="290"/>
      <c r="E458" s="290"/>
    </row>
    <row r="459" spans="1:5">
      <c r="A459" s="290"/>
      <c r="B459" s="385"/>
      <c r="C459" s="290"/>
      <c r="D459" s="290"/>
      <c r="E459" s="290"/>
    </row>
    <row r="460" spans="1:5">
      <c r="A460" s="290"/>
      <c r="B460" s="385"/>
      <c r="C460" s="290"/>
      <c r="D460" s="290"/>
      <c r="E460" s="290"/>
    </row>
    <row r="461" spans="1:5">
      <c r="A461" s="290"/>
      <c r="B461" s="385"/>
      <c r="C461" s="290"/>
      <c r="D461" s="290"/>
      <c r="E461" s="290"/>
    </row>
    <row r="462" spans="1:5">
      <c r="A462" s="290"/>
      <c r="B462" s="385"/>
      <c r="C462" s="290"/>
      <c r="D462" s="290"/>
      <c r="E462" s="290"/>
    </row>
    <row r="463" spans="1:5">
      <c r="A463" s="290"/>
      <c r="B463" s="385"/>
      <c r="C463" s="290"/>
      <c r="D463" s="290"/>
      <c r="E463" s="290"/>
    </row>
    <row r="464" spans="1:5">
      <c r="A464" s="290"/>
      <c r="B464" s="385"/>
      <c r="C464" s="290"/>
      <c r="D464" s="290"/>
      <c r="E464" s="290"/>
    </row>
    <row r="465" spans="1:5">
      <c r="A465" s="290"/>
      <c r="B465" s="385"/>
      <c r="C465" s="290"/>
      <c r="D465" s="290"/>
      <c r="E465" s="290"/>
    </row>
    <row r="466" spans="1:5">
      <c r="A466" s="290"/>
      <c r="B466" s="385"/>
      <c r="C466" s="290"/>
      <c r="D466" s="290"/>
      <c r="E466" s="290"/>
    </row>
    <row r="467" spans="1:5">
      <c r="A467" s="290"/>
      <c r="B467" s="385"/>
      <c r="C467" s="290"/>
      <c r="D467" s="290"/>
      <c r="E467" s="290"/>
    </row>
    <row r="468" spans="1:5">
      <c r="A468" s="290"/>
      <c r="B468" s="385"/>
      <c r="C468" s="290"/>
      <c r="D468" s="290"/>
      <c r="E468" s="290"/>
    </row>
    <row r="469" spans="1:5">
      <c r="A469" s="290"/>
      <c r="B469" s="385"/>
      <c r="C469" s="290"/>
      <c r="D469" s="290"/>
      <c r="E469" s="290"/>
    </row>
    <row r="470" spans="1:5">
      <c r="A470" s="290"/>
      <c r="B470" s="385"/>
      <c r="C470" s="290"/>
      <c r="D470" s="290"/>
      <c r="E470" s="290"/>
    </row>
  </sheetData>
  <sheetProtection algorithmName="SHA-512" hashValue="IeymnH+QwIBCn9VrU3ktY9qZ2oe5jf0XVQaTgUQ97SX9GNg0f93oFmKkGhquQrunn59c9kHCv/XGkBCY6hGRNw==" saltValue="5Uq4d8y18Wufh1rnvzqgKQ=="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09375" defaultRowHeight="15.6"/>
  <cols>
    <col min="1" max="1" width="5.6640625" style="64" customWidth="1"/>
    <col min="2" max="2" width="50.109375" style="316" customWidth="1"/>
    <col min="3" max="3" width="12.6640625" style="290" customWidth="1"/>
    <col min="4" max="4" width="23.5546875" style="64" bestFit="1" customWidth="1"/>
    <col min="5" max="5" width="13.6640625" style="64" customWidth="1"/>
    <col min="6" max="6" width="10.6640625" style="71" hidden="1" customWidth="1"/>
    <col min="7" max="7" width="9.109375" style="64" hidden="1" customWidth="1"/>
    <col min="8" max="16384" width="9.109375" style="64"/>
  </cols>
  <sheetData>
    <row r="1" spans="1:7" s="60" customFormat="1">
      <c r="A1" s="59" t="s">
        <v>483</v>
      </c>
      <c r="B1" s="393"/>
      <c r="C1" s="62"/>
      <c r="D1" s="61"/>
      <c r="E1" s="61"/>
      <c r="F1" s="62"/>
    </row>
    <row r="2" spans="1:7" s="60" customFormat="1">
      <c r="A2" s="597" t="s">
        <v>450</v>
      </c>
      <c r="B2" s="597"/>
      <c r="C2" s="62"/>
      <c r="D2" s="61"/>
      <c r="E2" s="61"/>
      <c r="F2" s="62"/>
    </row>
    <row r="3" spans="1:7">
      <c r="A3" s="598" t="s">
        <v>906</v>
      </c>
      <c r="B3" s="598"/>
      <c r="C3" s="598"/>
      <c r="D3" s="598"/>
      <c r="E3" s="598"/>
      <c r="F3" s="64"/>
    </row>
    <row r="4" spans="1:7" ht="43.5" customHeight="1">
      <c r="A4" s="546" t="s">
        <v>945</v>
      </c>
      <c r="B4" s="546"/>
      <c r="C4" s="546"/>
      <c r="D4" s="546"/>
      <c r="E4" s="546"/>
      <c r="F4" s="291"/>
    </row>
    <row r="6" spans="1:7" s="60" customFormat="1" ht="13.5" customHeight="1">
      <c r="A6" s="64"/>
      <c r="B6" s="316"/>
      <c r="C6" s="154"/>
      <c r="D6" s="64"/>
      <c r="E6" s="347" t="str">
        <f>CONCATENATE(functie," ",nume_candidat)</f>
        <v>Profesor Socalici Ana Virginia</v>
      </c>
      <c r="F6" s="71"/>
    </row>
    <row r="7" spans="1:7" ht="15" customHeight="1">
      <c r="A7" s="537" t="s">
        <v>338</v>
      </c>
      <c r="B7" s="537" t="s">
        <v>1034</v>
      </c>
      <c r="C7" s="537" t="s">
        <v>2</v>
      </c>
      <c r="D7" s="537" t="s">
        <v>460</v>
      </c>
      <c r="E7" s="538" t="s">
        <v>544</v>
      </c>
      <c r="F7" s="544" t="s">
        <v>541</v>
      </c>
    </row>
    <row r="8" spans="1:7" ht="54" customHeight="1">
      <c r="A8" s="537"/>
      <c r="B8" s="537"/>
      <c r="C8" s="537"/>
      <c r="D8" s="537"/>
      <c r="E8" s="539"/>
      <c r="F8" s="544"/>
      <c r="G8" s="64" t="s">
        <v>461</v>
      </c>
    </row>
    <row r="9" spans="1:7">
      <c r="A9" s="88"/>
      <c r="B9" s="65"/>
      <c r="C9" s="162"/>
      <c r="D9" s="74"/>
      <c r="E9" s="148">
        <f>SUMIF(E10:E1010,"&gt;0")</f>
        <v>0</v>
      </c>
      <c r="F9" s="298"/>
    </row>
    <row r="10" spans="1:7">
      <c r="A10" s="5" t="s">
        <v>40</v>
      </c>
      <c r="B10" s="6"/>
      <c r="C10" s="217"/>
      <c r="D10" s="74"/>
      <c r="E10" s="16" t="str">
        <f t="shared" ref="E10:E73" si="0">IF(OR($B10="",$C10="",$C10&lt;an_initial,$C10&gt;an_final,),"",
(50*(D10="premiu")+25*(D10="nominalizare"))
)</f>
        <v/>
      </c>
      <c r="F10" s="354" t="b">
        <f>IF(nume_candidat="",FALSE,ISNUMBER(SEARCH(nume_candidat,#REF!)))</f>
        <v>0</v>
      </c>
      <c r="G10" s="355" t="e">
        <f>LEN(#REF!)-LEN(SUBSTITUTE(#REF!,",",""))+1</f>
        <v>#REF!</v>
      </c>
    </row>
    <row r="11" spans="1:7" s="80" customFormat="1">
      <c r="A11" s="5" t="s">
        <v>24</v>
      </c>
      <c r="B11" s="6"/>
      <c r="C11" s="217"/>
      <c r="D11" s="74"/>
      <c r="E11" s="16" t="str">
        <f t="shared" si="0"/>
        <v/>
      </c>
      <c r="F11" s="354" t="b">
        <f>IF(nume_candidat="",FALSE,ISNUMBER(SEARCH(nume_candidat,#REF!)))</f>
        <v>0</v>
      </c>
      <c r="G11" s="355" t="e">
        <f>LEN(#REF!)-LEN(SUBSTITUTE(#REF!,",",""))+1</f>
        <v>#REF!</v>
      </c>
    </row>
    <row r="12" spans="1:7">
      <c r="A12" s="5" t="s">
        <v>25</v>
      </c>
      <c r="B12" s="6"/>
      <c r="C12" s="217"/>
      <c r="D12" s="74"/>
      <c r="E12" s="16" t="str">
        <f t="shared" si="0"/>
        <v/>
      </c>
      <c r="F12" s="354" t="b">
        <f>IF(nume_candidat="",FALSE,ISNUMBER(SEARCH(nume_candidat,#REF!)))</f>
        <v>0</v>
      </c>
      <c r="G12" s="355" t="e">
        <f>LEN(#REF!)-LEN(SUBSTITUTE(#REF!,",",""))+1</f>
        <v>#REF!</v>
      </c>
    </row>
    <row r="13" spans="1:7">
      <c r="A13" s="5" t="s">
        <v>26</v>
      </c>
      <c r="B13" s="380"/>
      <c r="C13" s="5"/>
      <c r="D13" s="74"/>
      <c r="E13" s="16" t="str">
        <f t="shared" si="0"/>
        <v/>
      </c>
      <c r="F13" s="354" t="b">
        <f>IF(nume_candidat="",FALSE,ISNUMBER(SEARCH(nume_candidat,#REF!)))</f>
        <v>0</v>
      </c>
      <c r="G13" s="355" t="e">
        <f>LEN(#REF!)-LEN(SUBSTITUTE(#REF!,",",""))+1</f>
        <v>#REF!</v>
      </c>
    </row>
    <row r="14" spans="1:7">
      <c r="A14" s="5" t="s">
        <v>64</v>
      </c>
      <c r="B14" s="380"/>
      <c r="C14" s="218"/>
      <c r="D14" s="74"/>
      <c r="E14" s="16" t="str">
        <f t="shared" si="0"/>
        <v/>
      </c>
      <c r="F14" s="354" t="b">
        <f>IF(nume_candidat="",FALSE,ISNUMBER(SEARCH(nume_candidat,#REF!)))</f>
        <v>0</v>
      </c>
      <c r="G14" s="355" t="e">
        <f>LEN(#REF!)-LEN(SUBSTITUTE(#REF!,",",""))+1</f>
        <v>#REF!</v>
      </c>
    </row>
    <row r="15" spans="1:7">
      <c r="A15" s="5" t="s">
        <v>65</v>
      </c>
      <c r="B15" s="380"/>
      <c r="C15" s="218"/>
      <c r="D15" s="74"/>
      <c r="E15" s="16" t="str">
        <f t="shared" si="0"/>
        <v/>
      </c>
      <c r="F15" s="354" t="b">
        <f>IF(nume_candidat="",FALSE,ISNUMBER(SEARCH(nume_candidat,#REF!)))</f>
        <v>0</v>
      </c>
      <c r="G15" s="355" t="e">
        <f>LEN(#REF!)-LEN(SUBSTITUTE(#REF!,",",""))+1</f>
        <v>#REF!</v>
      </c>
    </row>
    <row r="16" spans="1:7">
      <c r="A16" s="5" t="s">
        <v>66</v>
      </c>
      <c r="B16" s="6"/>
      <c r="C16" s="217"/>
      <c r="D16" s="74"/>
      <c r="E16" s="16" t="str">
        <f t="shared" si="0"/>
        <v/>
      </c>
      <c r="F16" s="354" t="b">
        <f>IF(nume_candidat="",FALSE,ISNUMBER(SEARCH(nume_candidat,#REF!)))</f>
        <v>0</v>
      </c>
      <c r="G16" s="355" t="e">
        <f>LEN(#REF!)-LEN(SUBSTITUTE(#REF!,",",""))+1</f>
        <v>#REF!</v>
      </c>
    </row>
    <row r="17" spans="1:7">
      <c r="A17" s="5" t="s">
        <v>67</v>
      </c>
      <c r="B17" s="380"/>
      <c r="C17" s="218"/>
      <c r="D17" s="74"/>
      <c r="E17" s="16" t="str">
        <f t="shared" si="0"/>
        <v/>
      </c>
      <c r="F17" s="354" t="b">
        <f>IF(nume_candidat="",FALSE,ISNUMBER(SEARCH(nume_candidat,#REF!)))</f>
        <v>0</v>
      </c>
      <c r="G17" s="355" t="e">
        <f>LEN(#REF!)-LEN(SUBSTITUTE(#REF!,",",""))+1</f>
        <v>#REF!</v>
      </c>
    </row>
    <row r="18" spans="1:7">
      <c r="A18" s="5" t="s">
        <v>68</v>
      </c>
      <c r="B18" s="380"/>
      <c r="C18" s="218"/>
      <c r="D18" s="74"/>
      <c r="E18" s="16" t="str">
        <f t="shared" si="0"/>
        <v/>
      </c>
      <c r="F18" s="354" t="b">
        <f>IF(nume_candidat="",FALSE,ISNUMBER(SEARCH(nume_candidat,#REF!)))</f>
        <v>0</v>
      </c>
      <c r="G18" s="355" t="e">
        <f>LEN(#REF!)-LEN(SUBSTITUTE(#REF!,",",""))+1</f>
        <v>#REF!</v>
      </c>
    </row>
    <row r="19" spans="1:7">
      <c r="A19" s="5" t="s">
        <v>69</v>
      </c>
      <c r="B19" s="6"/>
      <c r="C19" s="218"/>
      <c r="D19" s="74"/>
      <c r="E19" s="16" t="str">
        <f t="shared" si="0"/>
        <v/>
      </c>
      <c r="F19" s="354" t="b">
        <f>IF(nume_candidat="",FALSE,ISNUMBER(SEARCH(nume_candidat,#REF!)))</f>
        <v>0</v>
      </c>
      <c r="G19" s="355" t="e">
        <f>LEN(#REF!)-LEN(SUBSTITUTE(#REF!,",",""))+1</f>
        <v>#REF!</v>
      </c>
    </row>
    <row r="20" spans="1:7">
      <c r="A20" s="5" t="s">
        <v>70</v>
      </c>
      <c r="B20" s="6"/>
      <c r="C20" s="218"/>
      <c r="D20" s="74"/>
      <c r="E20" s="16" t="str">
        <f t="shared" si="0"/>
        <v/>
      </c>
      <c r="F20" s="354" t="b">
        <f>IF(nume_candidat="",FALSE,ISNUMBER(SEARCH(nume_candidat,#REF!)))</f>
        <v>0</v>
      </c>
      <c r="G20" s="355" t="e">
        <f>LEN(#REF!)-LEN(SUBSTITUTE(#REF!,",",""))+1</f>
        <v>#REF!</v>
      </c>
    </row>
    <row r="21" spans="1:7">
      <c r="A21" s="5" t="s">
        <v>71</v>
      </c>
      <c r="B21" s="6"/>
      <c r="C21" s="217"/>
      <c r="D21" s="74"/>
      <c r="E21" s="16" t="str">
        <f t="shared" si="0"/>
        <v/>
      </c>
      <c r="F21" s="354" t="b">
        <f>IF(nume_candidat="",FALSE,ISNUMBER(SEARCH(nume_candidat,#REF!)))</f>
        <v>0</v>
      </c>
      <c r="G21" s="355" t="e">
        <f>LEN(#REF!)-LEN(SUBSTITUTE(#REF!,",",""))+1</f>
        <v>#REF!</v>
      </c>
    </row>
    <row r="22" spans="1:7">
      <c r="A22" s="5" t="s">
        <v>72</v>
      </c>
      <c r="B22" s="6"/>
      <c r="C22" s="217"/>
      <c r="D22" s="74"/>
      <c r="E22" s="16" t="str">
        <f t="shared" si="0"/>
        <v/>
      </c>
      <c r="F22" s="354" t="b">
        <f>IF(nume_candidat="",FALSE,ISNUMBER(SEARCH(nume_candidat,#REF!)))</f>
        <v>0</v>
      </c>
      <c r="G22" s="355" t="e">
        <f>LEN(#REF!)-LEN(SUBSTITUTE(#REF!,",",""))+1</f>
        <v>#REF!</v>
      </c>
    </row>
    <row r="23" spans="1:7">
      <c r="A23" s="5" t="s">
        <v>73</v>
      </c>
      <c r="B23" s="6"/>
      <c r="C23" s="217"/>
      <c r="D23" s="74"/>
      <c r="E23" s="16" t="str">
        <f t="shared" si="0"/>
        <v/>
      </c>
      <c r="F23" s="354" t="b">
        <f>IF(nume_candidat="",FALSE,ISNUMBER(SEARCH(nume_candidat,#REF!)))</f>
        <v>0</v>
      </c>
      <c r="G23" s="355" t="e">
        <f>LEN(#REF!)-LEN(SUBSTITUTE(#REF!,",",""))+1</f>
        <v>#REF!</v>
      </c>
    </row>
    <row r="24" spans="1:7">
      <c r="A24" s="5" t="s">
        <v>74</v>
      </c>
      <c r="B24" s="6"/>
      <c r="C24" s="217"/>
      <c r="D24" s="74"/>
      <c r="E24" s="16" t="str">
        <f t="shared" si="0"/>
        <v/>
      </c>
      <c r="F24" s="354" t="b">
        <f>IF(nume_candidat="",FALSE,ISNUMBER(SEARCH(nume_candidat,#REF!)))</f>
        <v>0</v>
      </c>
      <c r="G24" s="355" t="e">
        <f>LEN(#REF!)-LEN(SUBSTITUTE(#REF!,",",""))+1</f>
        <v>#REF!</v>
      </c>
    </row>
    <row r="25" spans="1:7">
      <c r="A25" s="5" t="s">
        <v>75</v>
      </c>
      <c r="B25" s="6"/>
      <c r="C25" s="217"/>
      <c r="D25" s="74"/>
      <c r="E25" s="16" t="str">
        <f t="shared" si="0"/>
        <v/>
      </c>
      <c r="F25" s="354" t="b">
        <f>IF(nume_candidat="",FALSE,ISNUMBER(SEARCH(nume_candidat,#REF!)))</f>
        <v>0</v>
      </c>
      <c r="G25" s="355" t="e">
        <f>LEN(#REF!)-LEN(SUBSTITUTE(#REF!,",",""))+1</f>
        <v>#REF!</v>
      </c>
    </row>
    <row r="26" spans="1:7">
      <c r="A26" s="5" t="s">
        <v>76</v>
      </c>
      <c r="B26" s="6"/>
      <c r="C26" s="217"/>
      <c r="D26" s="74"/>
      <c r="E26" s="16" t="str">
        <f t="shared" si="0"/>
        <v/>
      </c>
      <c r="F26" s="354" t="b">
        <f>IF(nume_candidat="",FALSE,ISNUMBER(SEARCH(nume_candidat,#REF!)))</f>
        <v>0</v>
      </c>
      <c r="G26" s="355" t="e">
        <f>LEN(#REF!)-LEN(SUBSTITUTE(#REF!,",",""))+1</f>
        <v>#REF!</v>
      </c>
    </row>
    <row r="27" spans="1:7">
      <c r="A27" s="5" t="s">
        <v>77</v>
      </c>
      <c r="B27" s="6"/>
      <c r="C27" s="217"/>
      <c r="D27" s="74"/>
      <c r="E27" s="16" t="str">
        <f t="shared" si="0"/>
        <v/>
      </c>
      <c r="F27" s="354" t="b">
        <f>IF(nume_candidat="",FALSE,ISNUMBER(SEARCH(nume_candidat,#REF!)))</f>
        <v>0</v>
      </c>
      <c r="G27" s="355" t="e">
        <f>LEN(#REF!)-LEN(SUBSTITUTE(#REF!,",",""))+1</f>
        <v>#REF!</v>
      </c>
    </row>
    <row r="28" spans="1:7">
      <c r="A28" s="5" t="s">
        <v>78</v>
      </c>
      <c r="B28" s="6"/>
      <c r="C28" s="217"/>
      <c r="D28" s="74"/>
      <c r="E28" s="16" t="str">
        <f t="shared" si="0"/>
        <v/>
      </c>
      <c r="F28" s="354" t="b">
        <f>IF(nume_candidat="",FALSE,ISNUMBER(SEARCH(nume_candidat,#REF!)))</f>
        <v>0</v>
      </c>
      <c r="G28" s="355" t="e">
        <f>LEN(#REF!)-LEN(SUBSTITUTE(#REF!,",",""))+1</f>
        <v>#REF!</v>
      </c>
    </row>
    <row r="29" spans="1:7">
      <c r="A29" s="5" t="s">
        <v>79</v>
      </c>
      <c r="B29" s="6"/>
      <c r="C29" s="217"/>
      <c r="D29" s="74"/>
      <c r="E29" s="16" t="str">
        <f t="shared" si="0"/>
        <v/>
      </c>
      <c r="F29" s="354" t="b">
        <f>IF(nume_candidat="",FALSE,ISNUMBER(SEARCH(nume_candidat,#REF!)))</f>
        <v>0</v>
      </c>
      <c r="G29" s="355" t="e">
        <f>LEN(#REF!)-LEN(SUBSTITUTE(#REF!,",",""))+1</f>
        <v>#REF!</v>
      </c>
    </row>
    <row r="30" spans="1:7">
      <c r="A30" s="5" t="s">
        <v>80</v>
      </c>
      <c r="B30" s="6"/>
      <c r="C30" s="217"/>
      <c r="D30" s="74"/>
      <c r="E30" s="16" t="str">
        <f t="shared" si="0"/>
        <v/>
      </c>
      <c r="F30" s="354" t="b">
        <f>IF(nume_candidat="",FALSE,ISNUMBER(SEARCH(nume_candidat,#REF!)))</f>
        <v>0</v>
      </c>
      <c r="G30" s="355" t="e">
        <f>LEN(#REF!)-LEN(SUBSTITUTE(#REF!,",",""))+1</f>
        <v>#REF!</v>
      </c>
    </row>
    <row r="31" spans="1:7">
      <c r="A31" s="5" t="s">
        <v>81</v>
      </c>
      <c r="B31" s="6"/>
      <c r="C31" s="217"/>
      <c r="D31" s="74"/>
      <c r="E31" s="16" t="str">
        <f t="shared" si="0"/>
        <v/>
      </c>
      <c r="F31" s="354" t="b">
        <f>IF(nume_candidat="",FALSE,ISNUMBER(SEARCH(nume_candidat,#REF!)))</f>
        <v>0</v>
      </c>
      <c r="G31" s="355" t="e">
        <f>LEN(#REF!)-LEN(SUBSTITUTE(#REF!,",",""))+1</f>
        <v>#REF!</v>
      </c>
    </row>
    <row r="32" spans="1:7">
      <c r="A32" s="5" t="s">
        <v>82</v>
      </c>
      <c r="B32" s="6"/>
      <c r="C32" s="217"/>
      <c r="D32" s="74"/>
      <c r="E32" s="16" t="str">
        <f t="shared" si="0"/>
        <v/>
      </c>
      <c r="F32" s="354" t="b">
        <f>IF(nume_candidat="",FALSE,ISNUMBER(SEARCH(nume_candidat,#REF!)))</f>
        <v>0</v>
      </c>
      <c r="G32" s="355" t="e">
        <f>LEN(#REF!)-LEN(SUBSTITUTE(#REF!,",",""))+1</f>
        <v>#REF!</v>
      </c>
    </row>
    <row r="33" spans="1:7">
      <c r="A33" s="5" t="s">
        <v>83</v>
      </c>
      <c r="B33" s="6"/>
      <c r="C33" s="217"/>
      <c r="D33" s="74"/>
      <c r="E33" s="16" t="str">
        <f t="shared" si="0"/>
        <v/>
      </c>
      <c r="F33" s="354" t="b">
        <f>IF(nume_candidat="",FALSE,ISNUMBER(SEARCH(nume_candidat,#REF!)))</f>
        <v>0</v>
      </c>
      <c r="G33" s="355" t="e">
        <f>LEN(#REF!)-LEN(SUBSTITUTE(#REF!,",",""))+1</f>
        <v>#REF!</v>
      </c>
    </row>
    <row r="34" spans="1:7">
      <c r="A34" s="5" t="s">
        <v>84</v>
      </c>
      <c r="B34" s="6"/>
      <c r="C34" s="217"/>
      <c r="D34" s="74"/>
      <c r="E34" s="16" t="str">
        <f t="shared" si="0"/>
        <v/>
      </c>
      <c r="F34" s="354" t="b">
        <f>IF(nume_candidat="",FALSE,ISNUMBER(SEARCH(nume_candidat,#REF!)))</f>
        <v>0</v>
      </c>
      <c r="G34" s="355" t="e">
        <f>LEN(#REF!)-LEN(SUBSTITUTE(#REF!,",",""))+1</f>
        <v>#REF!</v>
      </c>
    </row>
    <row r="35" spans="1:7">
      <c r="A35" s="5" t="s">
        <v>85</v>
      </c>
      <c r="B35" s="6"/>
      <c r="C35" s="217"/>
      <c r="D35" s="74"/>
      <c r="E35" s="16" t="str">
        <f t="shared" si="0"/>
        <v/>
      </c>
      <c r="F35" s="354" t="b">
        <f>IF(nume_candidat="",FALSE,ISNUMBER(SEARCH(nume_candidat,#REF!)))</f>
        <v>0</v>
      </c>
      <c r="G35" s="355" t="e">
        <f>LEN(#REF!)-LEN(SUBSTITUTE(#REF!,",",""))+1</f>
        <v>#REF!</v>
      </c>
    </row>
    <row r="36" spans="1:7">
      <c r="A36" s="5" t="s">
        <v>86</v>
      </c>
      <c r="B36" s="6"/>
      <c r="C36" s="217"/>
      <c r="D36" s="74"/>
      <c r="E36" s="16" t="str">
        <f t="shared" si="0"/>
        <v/>
      </c>
      <c r="F36" s="354" t="b">
        <f>IF(nume_candidat="",FALSE,ISNUMBER(SEARCH(nume_candidat,#REF!)))</f>
        <v>0</v>
      </c>
      <c r="G36" s="355" t="e">
        <f>LEN(#REF!)-LEN(SUBSTITUTE(#REF!,",",""))+1</f>
        <v>#REF!</v>
      </c>
    </row>
    <row r="37" spans="1:7">
      <c r="A37" s="5" t="s">
        <v>87</v>
      </c>
      <c r="B37" s="6"/>
      <c r="C37" s="217"/>
      <c r="D37" s="74"/>
      <c r="E37" s="16" t="str">
        <f t="shared" si="0"/>
        <v/>
      </c>
      <c r="F37" s="354" t="b">
        <f>IF(nume_candidat="",FALSE,ISNUMBER(SEARCH(nume_candidat,#REF!)))</f>
        <v>0</v>
      </c>
      <c r="G37" s="355" t="e">
        <f>LEN(#REF!)-LEN(SUBSTITUTE(#REF!,",",""))+1</f>
        <v>#REF!</v>
      </c>
    </row>
    <row r="38" spans="1:7">
      <c r="A38" s="5" t="s">
        <v>88</v>
      </c>
      <c r="B38" s="6"/>
      <c r="C38" s="217"/>
      <c r="D38" s="74"/>
      <c r="E38" s="16" t="str">
        <f t="shared" si="0"/>
        <v/>
      </c>
      <c r="F38" s="354" t="b">
        <f>IF(nume_candidat="",FALSE,ISNUMBER(SEARCH(nume_candidat,#REF!)))</f>
        <v>0</v>
      </c>
      <c r="G38" s="355" t="e">
        <f>LEN(#REF!)-LEN(SUBSTITUTE(#REF!,",",""))+1</f>
        <v>#REF!</v>
      </c>
    </row>
    <row r="39" spans="1:7">
      <c r="A39" s="5" t="s">
        <v>89</v>
      </c>
      <c r="B39" s="6"/>
      <c r="C39" s="217"/>
      <c r="D39" s="74"/>
      <c r="E39" s="16" t="str">
        <f t="shared" si="0"/>
        <v/>
      </c>
      <c r="F39" s="354" t="b">
        <f>IF(nume_candidat="",FALSE,ISNUMBER(SEARCH(nume_candidat,#REF!)))</f>
        <v>0</v>
      </c>
      <c r="G39" s="355" t="e">
        <f>LEN(#REF!)-LEN(SUBSTITUTE(#REF!,",",""))+1</f>
        <v>#REF!</v>
      </c>
    </row>
    <row r="40" spans="1:7">
      <c r="A40" s="5" t="s">
        <v>97</v>
      </c>
      <c r="B40" s="6"/>
      <c r="C40" s="217"/>
      <c r="D40" s="74"/>
      <c r="E40" s="16" t="str">
        <f t="shared" si="0"/>
        <v/>
      </c>
      <c r="F40" s="354" t="b">
        <f>IF(nume_candidat="",FALSE,ISNUMBER(SEARCH(nume_candidat,#REF!)))</f>
        <v>0</v>
      </c>
      <c r="G40" s="355" t="e">
        <f>LEN(#REF!)-LEN(SUBSTITUTE(#REF!,",",""))+1</f>
        <v>#REF!</v>
      </c>
    </row>
    <row r="41" spans="1:7">
      <c r="A41" s="5" t="s">
        <v>98</v>
      </c>
      <c r="B41" s="6"/>
      <c r="C41" s="217"/>
      <c r="D41" s="74"/>
      <c r="E41" s="16" t="str">
        <f t="shared" si="0"/>
        <v/>
      </c>
      <c r="F41" s="354" t="b">
        <f>IF(nume_candidat="",FALSE,ISNUMBER(SEARCH(nume_candidat,#REF!)))</f>
        <v>0</v>
      </c>
      <c r="G41" s="355" t="e">
        <f>LEN(#REF!)-LEN(SUBSTITUTE(#REF!,",",""))+1</f>
        <v>#REF!</v>
      </c>
    </row>
    <row r="42" spans="1:7">
      <c r="A42" s="5" t="s">
        <v>99</v>
      </c>
      <c r="B42" s="6"/>
      <c r="C42" s="217"/>
      <c r="D42" s="74"/>
      <c r="E42" s="16" t="str">
        <f t="shared" si="0"/>
        <v/>
      </c>
      <c r="F42" s="354" t="b">
        <f>IF(nume_candidat="",FALSE,ISNUMBER(SEARCH(nume_candidat,#REF!)))</f>
        <v>0</v>
      </c>
      <c r="G42" s="355" t="e">
        <f>LEN(#REF!)-LEN(SUBSTITUTE(#REF!,",",""))+1</f>
        <v>#REF!</v>
      </c>
    </row>
    <row r="43" spans="1:7">
      <c r="A43" s="5" t="s">
        <v>100</v>
      </c>
      <c r="B43" s="6"/>
      <c r="C43" s="217"/>
      <c r="D43" s="74"/>
      <c r="E43" s="16" t="str">
        <f t="shared" si="0"/>
        <v/>
      </c>
      <c r="F43" s="354" t="b">
        <f>IF(nume_candidat="",FALSE,ISNUMBER(SEARCH(nume_candidat,#REF!)))</f>
        <v>0</v>
      </c>
      <c r="G43" s="355" t="e">
        <f>LEN(#REF!)-LEN(SUBSTITUTE(#REF!,",",""))+1</f>
        <v>#REF!</v>
      </c>
    </row>
    <row r="44" spans="1:7">
      <c r="A44" s="5" t="s">
        <v>101</v>
      </c>
      <c r="B44" s="6"/>
      <c r="C44" s="217"/>
      <c r="D44" s="74"/>
      <c r="E44" s="16" t="str">
        <f t="shared" si="0"/>
        <v/>
      </c>
      <c r="F44" s="354" t="b">
        <f>IF(nume_candidat="",FALSE,ISNUMBER(SEARCH(nume_candidat,#REF!)))</f>
        <v>0</v>
      </c>
      <c r="G44" s="355" t="e">
        <f>LEN(#REF!)-LEN(SUBSTITUTE(#REF!,",",""))+1</f>
        <v>#REF!</v>
      </c>
    </row>
    <row r="45" spans="1:7">
      <c r="A45" s="5" t="s">
        <v>102</v>
      </c>
      <c r="B45" s="6"/>
      <c r="C45" s="217"/>
      <c r="D45" s="74"/>
      <c r="E45" s="16" t="str">
        <f t="shared" si="0"/>
        <v/>
      </c>
      <c r="F45" s="354" t="b">
        <f>IF(nume_candidat="",FALSE,ISNUMBER(SEARCH(nume_candidat,#REF!)))</f>
        <v>0</v>
      </c>
      <c r="G45" s="355" t="e">
        <f>LEN(#REF!)-LEN(SUBSTITUTE(#REF!,",",""))+1</f>
        <v>#REF!</v>
      </c>
    </row>
    <row r="46" spans="1:7">
      <c r="A46" s="5" t="s">
        <v>104</v>
      </c>
      <c r="B46" s="6"/>
      <c r="C46" s="217"/>
      <c r="D46" s="74"/>
      <c r="E46" s="16" t="str">
        <f t="shared" si="0"/>
        <v/>
      </c>
      <c r="F46" s="354" t="b">
        <f>IF(nume_candidat="",FALSE,ISNUMBER(SEARCH(nume_candidat,#REF!)))</f>
        <v>0</v>
      </c>
      <c r="G46" s="355" t="e">
        <f>LEN(#REF!)-LEN(SUBSTITUTE(#REF!,",",""))+1</f>
        <v>#REF!</v>
      </c>
    </row>
    <row r="47" spans="1:7">
      <c r="A47" s="5" t="s">
        <v>105</v>
      </c>
      <c r="B47" s="6"/>
      <c r="C47" s="217"/>
      <c r="D47" s="74"/>
      <c r="E47" s="16" t="str">
        <f t="shared" si="0"/>
        <v/>
      </c>
      <c r="F47" s="354" t="b">
        <f>IF(nume_candidat="",FALSE,ISNUMBER(SEARCH(nume_candidat,#REF!)))</f>
        <v>0</v>
      </c>
      <c r="G47" s="355" t="e">
        <f>LEN(#REF!)-LEN(SUBSTITUTE(#REF!,",",""))+1</f>
        <v>#REF!</v>
      </c>
    </row>
    <row r="48" spans="1:7">
      <c r="A48" s="5" t="s">
        <v>106</v>
      </c>
      <c r="B48" s="6"/>
      <c r="C48" s="217"/>
      <c r="D48" s="74"/>
      <c r="E48" s="16" t="str">
        <f t="shared" si="0"/>
        <v/>
      </c>
      <c r="F48" s="354" t="b">
        <f>IF(nume_candidat="",FALSE,ISNUMBER(SEARCH(nume_candidat,#REF!)))</f>
        <v>0</v>
      </c>
      <c r="G48" s="355" t="e">
        <f>LEN(#REF!)-LEN(SUBSTITUTE(#REF!,",",""))+1</f>
        <v>#REF!</v>
      </c>
    </row>
    <row r="49" spans="1:7">
      <c r="A49" s="5" t="s">
        <v>107</v>
      </c>
      <c r="B49" s="6"/>
      <c r="C49" s="217"/>
      <c r="D49" s="74"/>
      <c r="E49" s="16" t="str">
        <f t="shared" si="0"/>
        <v/>
      </c>
      <c r="F49" s="354" t="b">
        <f>IF(nume_candidat="",FALSE,ISNUMBER(SEARCH(nume_candidat,#REF!)))</f>
        <v>0</v>
      </c>
      <c r="G49" s="355" t="e">
        <f>LEN(#REF!)-LEN(SUBSTITUTE(#REF!,",",""))+1</f>
        <v>#REF!</v>
      </c>
    </row>
    <row r="50" spans="1:7">
      <c r="A50" s="5" t="s">
        <v>108</v>
      </c>
      <c r="B50" s="6"/>
      <c r="C50" s="217"/>
      <c r="D50" s="74"/>
      <c r="E50" s="16" t="str">
        <f t="shared" si="0"/>
        <v/>
      </c>
      <c r="F50" s="354" t="b">
        <f>IF(nume_candidat="",FALSE,ISNUMBER(SEARCH(nume_candidat,#REF!)))</f>
        <v>0</v>
      </c>
      <c r="G50" s="355" t="e">
        <f>LEN(#REF!)-LEN(SUBSTITUTE(#REF!,",",""))+1</f>
        <v>#REF!</v>
      </c>
    </row>
    <row r="51" spans="1:7">
      <c r="A51" s="5" t="s">
        <v>109</v>
      </c>
      <c r="B51" s="6"/>
      <c r="C51" s="217"/>
      <c r="D51" s="74"/>
      <c r="E51" s="16" t="str">
        <f t="shared" si="0"/>
        <v/>
      </c>
      <c r="F51" s="354" t="b">
        <f>IF(nume_candidat="",FALSE,ISNUMBER(SEARCH(nume_candidat,#REF!)))</f>
        <v>0</v>
      </c>
      <c r="G51" s="355" t="e">
        <f>LEN(#REF!)-LEN(SUBSTITUTE(#REF!,",",""))+1</f>
        <v>#REF!</v>
      </c>
    </row>
    <row r="52" spans="1:7">
      <c r="A52" s="5" t="s">
        <v>110</v>
      </c>
      <c r="B52" s="6"/>
      <c r="C52" s="217"/>
      <c r="D52" s="74"/>
      <c r="E52" s="16" t="str">
        <f t="shared" si="0"/>
        <v/>
      </c>
      <c r="F52" s="354" t="b">
        <f>IF(nume_candidat="",FALSE,ISNUMBER(SEARCH(nume_candidat,#REF!)))</f>
        <v>0</v>
      </c>
      <c r="G52" s="355" t="e">
        <f>LEN(#REF!)-LEN(SUBSTITUTE(#REF!,",",""))+1</f>
        <v>#REF!</v>
      </c>
    </row>
    <row r="53" spans="1:7">
      <c r="A53" s="5" t="s">
        <v>111</v>
      </c>
      <c r="B53" s="6"/>
      <c r="C53" s="217"/>
      <c r="D53" s="74"/>
      <c r="E53" s="16" t="str">
        <f t="shared" si="0"/>
        <v/>
      </c>
      <c r="F53" s="354" t="b">
        <f>IF(nume_candidat="",FALSE,ISNUMBER(SEARCH(nume_candidat,#REF!)))</f>
        <v>0</v>
      </c>
      <c r="G53" s="355" t="e">
        <f>LEN(#REF!)-LEN(SUBSTITUTE(#REF!,",",""))+1</f>
        <v>#REF!</v>
      </c>
    </row>
    <row r="54" spans="1:7">
      <c r="A54" s="5" t="s">
        <v>112</v>
      </c>
      <c r="B54" s="6"/>
      <c r="C54" s="217"/>
      <c r="D54" s="74"/>
      <c r="E54" s="16" t="str">
        <f t="shared" si="0"/>
        <v/>
      </c>
      <c r="F54" s="354" t="b">
        <f>IF(nume_candidat="",FALSE,ISNUMBER(SEARCH(nume_candidat,#REF!)))</f>
        <v>0</v>
      </c>
      <c r="G54" s="355" t="e">
        <f>LEN(#REF!)-LEN(SUBSTITUTE(#REF!,",",""))+1</f>
        <v>#REF!</v>
      </c>
    </row>
    <row r="55" spans="1:7">
      <c r="A55" s="5" t="s">
        <v>113</v>
      </c>
      <c r="B55" s="6"/>
      <c r="C55" s="217"/>
      <c r="D55" s="74"/>
      <c r="E55" s="16" t="str">
        <f t="shared" si="0"/>
        <v/>
      </c>
      <c r="F55" s="354" t="b">
        <f>IF(nume_candidat="",FALSE,ISNUMBER(SEARCH(nume_candidat,#REF!)))</f>
        <v>0</v>
      </c>
      <c r="G55" s="355" t="e">
        <f>LEN(#REF!)-LEN(SUBSTITUTE(#REF!,",",""))+1</f>
        <v>#REF!</v>
      </c>
    </row>
    <row r="56" spans="1:7">
      <c r="A56" s="5" t="s">
        <v>114</v>
      </c>
      <c r="B56" s="6"/>
      <c r="C56" s="217"/>
      <c r="D56" s="74"/>
      <c r="E56" s="16" t="str">
        <f t="shared" si="0"/>
        <v/>
      </c>
      <c r="F56" s="354" t="b">
        <f>IF(nume_candidat="",FALSE,ISNUMBER(SEARCH(nume_candidat,#REF!)))</f>
        <v>0</v>
      </c>
      <c r="G56" s="355" t="e">
        <f>LEN(#REF!)-LEN(SUBSTITUTE(#REF!,",",""))+1</f>
        <v>#REF!</v>
      </c>
    </row>
    <row r="57" spans="1:7">
      <c r="A57" s="5" t="s">
        <v>115</v>
      </c>
      <c r="B57" s="6"/>
      <c r="C57" s="217"/>
      <c r="D57" s="74"/>
      <c r="E57" s="16" t="str">
        <f t="shared" si="0"/>
        <v/>
      </c>
      <c r="F57" s="354" t="b">
        <f>IF(nume_candidat="",FALSE,ISNUMBER(SEARCH(nume_candidat,#REF!)))</f>
        <v>0</v>
      </c>
      <c r="G57" s="355" t="e">
        <f>LEN(#REF!)-LEN(SUBSTITUTE(#REF!,",",""))+1</f>
        <v>#REF!</v>
      </c>
    </row>
    <row r="58" spans="1:7">
      <c r="A58" s="5" t="s">
        <v>116</v>
      </c>
      <c r="B58" s="6"/>
      <c r="C58" s="217"/>
      <c r="D58" s="74"/>
      <c r="E58" s="16" t="str">
        <f t="shared" si="0"/>
        <v/>
      </c>
      <c r="F58" s="354" t="b">
        <f>IF(nume_candidat="",FALSE,ISNUMBER(SEARCH(nume_candidat,#REF!)))</f>
        <v>0</v>
      </c>
      <c r="G58" s="355" t="e">
        <f>LEN(#REF!)-LEN(SUBSTITUTE(#REF!,",",""))+1</f>
        <v>#REF!</v>
      </c>
    </row>
    <row r="59" spans="1:7">
      <c r="A59" s="5" t="s">
        <v>117</v>
      </c>
      <c r="B59" s="6"/>
      <c r="C59" s="217"/>
      <c r="D59" s="74"/>
      <c r="E59" s="16" t="str">
        <f t="shared" si="0"/>
        <v/>
      </c>
      <c r="F59" s="354" t="b">
        <f>IF(nume_candidat="",FALSE,ISNUMBER(SEARCH(nume_candidat,#REF!)))</f>
        <v>0</v>
      </c>
      <c r="G59" s="355" t="e">
        <f>LEN(#REF!)-LEN(SUBSTITUTE(#REF!,",",""))+1</f>
        <v>#REF!</v>
      </c>
    </row>
    <row r="60" spans="1:7">
      <c r="A60" s="5" t="s">
        <v>118</v>
      </c>
      <c r="B60" s="6"/>
      <c r="C60" s="217"/>
      <c r="D60" s="74"/>
      <c r="E60" s="16" t="str">
        <f t="shared" si="0"/>
        <v/>
      </c>
      <c r="F60" s="354" t="b">
        <f>IF(nume_candidat="",FALSE,ISNUMBER(SEARCH(nume_candidat,#REF!)))</f>
        <v>0</v>
      </c>
      <c r="G60" s="355" t="e">
        <f>LEN(#REF!)-LEN(SUBSTITUTE(#REF!,",",""))+1</f>
        <v>#REF!</v>
      </c>
    </row>
    <row r="61" spans="1:7">
      <c r="A61" s="5" t="s">
        <v>119</v>
      </c>
      <c r="B61" s="6"/>
      <c r="C61" s="217"/>
      <c r="D61" s="74"/>
      <c r="E61" s="16" t="str">
        <f t="shared" si="0"/>
        <v/>
      </c>
      <c r="F61" s="354" t="b">
        <f>IF(nume_candidat="",FALSE,ISNUMBER(SEARCH(nume_candidat,#REF!)))</f>
        <v>0</v>
      </c>
      <c r="G61" s="355" t="e">
        <f>LEN(#REF!)-LEN(SUBSTITUTE(#REF!,",",""))+1</f>
        <v>#REF!</v>
      </c>
    </row>
    <row r="62" spans="1:7">
      <c r="A62" s="5" t="s">
        <v>120</v>
      </c>
      <c r="B62" s="6"/>
      <c r="C62" s="217"/>
      <c r="D62" s="74"/>
      <c r="E62" s="16" t="str">
        <f t="shared" si="0"/>
        <v/>
      </c>
      <c r="F62" s="354" t="b">
        <f>IF(nume_candidat="",FALSE,ISNUMBER(SEARCH(nume_candidat,#REF!)))</f>
        <v>0</v>
      </c>
      <c r="G62" s="355" t="e">
        <f>LEN(#REF!)-LEN(SUBSTITUTE(#REF!,",",""))+1</f>
        <v>#REF!</v>
      </c>
    </row>
    <row r="63" spans="1:7">
      <c r="A63" s="5" t="s">
        <v>121</v>
      </c>
      <c r="B63" s="6"/>
      <c r="C63" s="217"/>
      <c r="D63" s="74"/>
      <c r="E63" s="16" t="str">
        <f t="shared" si="0"/>
        <v/>
      </c>
      <c r="F63" s="354" t="b">
        <f>IF(nume_candidat="",FALSE,ISNUMBER(SEARCH(nume_candidat,#REF!)))</f>
        <v>0</v>
      </c>
      <c r="G63" s="355" t="e">
        <f>LEN(#REF!)-LEN(SUBSTITUTE(#REF!,",",""))+1</f>
        <v>#REF!</v>
      </c>
    </row>
    <row r="64" spans="1:7">
      <c r="A64" s="5" t="s">
        <v>122</v>
      </c>
      <c r="B64" s="6"/>
      <c r="C64" s="217"/>
      <c r="D64" s="74"/>
      <c r="E64" s="16" t="str">
        <f t="shared" si="0"/>
        <v/>
      </c>
      <c r="F64" s="354" t="b">
        <f>IF(nume_candidat="",FALSE,ISNUMBER(SEARCH(nume_candidat,#REF!)))</f>
        <v>0</v>
      </c>
      <c r="G64" s="355" t="e">
        <f>LEN(#REF!)-LEN(SUBSTITUTE(#REF!,",",""))+1</f>
        <v>#REF!</v>
      </c>
    </row>
    <row r="65" spans="1:7">
      <c r="A65" s="5" t="s">
        <v>123</v>
      </c>
      <c r="B65" s="6"/>
      <c r="C65" s="217"/>
      <c r="D65" s="74"/>
      <c r="E65" s="16" t="str">
        <f t="shared" si="0"/>
        <v/>
      </c>
      <c r="F65" s="354" t="b">
        <f>IF(nume_candidat="",FALSE,ISNUMBER(SEARCH(nume_candidat,#REF!)))</f>
        <v>0</v>
      </c>
      <c r="G65" s="355" t="e">
        <f>LEN(#REF!)-LEN(SUBSTITUTE(#REF!,",",""))+1</f>
        <v>#REF!</v>
      </c>
    </row>
    <row r="66" spans="1:7">
      <c r="A66" s="5" t="s">
        <v>124</v>
      </c>
      <c r="B66" s="6"/>
      <c r="C66" s="217"/>
      <c r="D66" s="74"/>
      <c r="E66" s="16" t="str">
        <f t="shared" si="0"/>
        <v/>
      </c>
      <c r="F66" s="354" t="b">
        <f>IF(nume_candidat="",FALSE,ISNUMBER(SEARCH(nume_candidat,#REF!)))</f>
        <v>0</v>
      </c>
      <c r="G66" s="355" t="e">
        <f>LEN(#REF!)-LEN(SUBSTITUTE(#REF!,",",""))+1</f>
        <v>#REF!</v>
      </c>
    </row>
    <row r="67" spans="1:7">
      <c r="A67" s="5" t="s">
        <v>125</v>
      </c>
      <c r="B67" s="6"/>
      <c r="C67" s="217"/>
      <c r="D67" s="74"/>
      <c r="E67" s="16" t="str">
        <f t="shared" si="0"/>
        <v/>
      </c>
      <c r="F67" s="354" t="b">
        <f>IF(nume_candidat="",FALSE,ISNUMBER(SEARCH(nume_candidat,#REF!)))</f>
        <v>0</v>
      </c>
      <c r="G67" s="355" t="e">
        <f>LEN(#REF!)-LEN(SUBSTITUTE(#REF!,",",""))+1</f>
        <v>#REF!</v>
      </c>
    </row>
    <row r="68" spans="1:7">
      <c r="A68" s="5" t="s">
        <v>126</v>
      </c>
      <c r="B68" s="6"/>
      <c r="C68" s="217"/>
      <c r="D68" s="74"/>
      <c r="E68" s="16" t="str">
        <f t="shared" si="0"/>
        <v/>
      </c>
      <c r="F68" s="354" t="b">
        <f>IF(nume_candidat="",FALSE,ISNUMBER(SEARCH(nume_candidat,#REF!)))</f>
        <v>0</v>
      </c>
      <c r="G68" s="355" t="e">
        <f>LEN(#REF!)-LEN(SUBSTITUTE(#REF!,",",""))+1</f>
        <v>#REF!</v>
      </c>
    </row>
    <row r="69" spans="1:7">
      <c r="A69" s="5" t="s">
        <v>127</v>
      </c>
      <c r="B69" s="6"/>
      <c r="C69" s="217"/>
      <c r="D69" s="74"/>
      <c r="E69" s="16" t="str">
        <f t="shared" si="0"/>
        <v/>
      </c>
      <c r="F69" s="354" t="b">
        <f>IF(nume_candidat="",FALSE,ISNUMBER(SEARCH(nume_candidat,#REF!)))</f>
        <v>0</v>
      </c>
      <c r="G69" s="355" t="e">
        <f>LEN(#REF!)-LEN(SUBSTITUTE(#REF!,",",""))+1</f>
        <v>#REF!</v>
      </c>
    </row>
    <row r="70" spans="1:7">
      <c r="A70" s="5" t="s">
        <v>128</v>
      </c>
      <c r="B70" s="6"/>
      <c r="C70" s="217"/>
      <c r="D70" s="74"/>
      <c r="E70" s="16" t="str">
        <f t="shared" si="0"/>
        <v/>
      </c>
      <c r="F70" s="354" t="b">
        <f>IF(nume_candidat="",FALSE,ISNUMBER(SEARCH(nume_candidat,#REF!)))</f>
        <v>0</v>
      </c>
      <c r="G70" s="355" t="e">
        <f>LEN(#REF!)-LEN(SUBSTITUTE(#REF!,",",""))+1</f>
        <v>#REF!</v>
      </c>
    </row>
    <row r="71" spans="1:7">
      <c r="A71" s="5" t="s">
        <v>129</v>
      </c>
      <c r="B71" s="6"/>
      <c r="C71" s="217"/>
      <c r="D71" s="74"/>
      <c r="E71" s="16" t="str">
        <f t="shared" si="0"/>
        <v/>
      </c>
      <c r="F71" s="354" t="b">
        <f>IF(nume_candidat="",FALSE,ISNUMBER(SEARCH(nume_candidat,#REF!)))</f>
        <v>0</v>
      </c>
      <c r="G71" s="355" t="e">
        <f>LEN(#REF!)-LEN(SUBSTITUTE(#REF!,",",""))+1</f>
        <v>#REF!</v>
      </c>
    </row>
    <row r="72" spans="1:7">
      <c r="A72" s="5" t="s">
        <v>130</v>
      </c>
      <c r="B72" s="6"/>
      <c r="C72" s="217"/>
      <c r="D72" s="74"/>
      <c r="E72" s="16" t="str">
        <f t="shared" si="0"/>
        <v/>
      </c>
      <c r="F72" s="354" t="b">
        <f>IF(nume_candidat="",FALSE,ISNUMBER(SEARCH(nume_candidat,#REF!)))</f>
        <v>0</v>
      </c>
      <c r="G72" s="355" t="e">
        <f>LEN(#REF!)-LEN(SUBSTITUTE(#REF!,",",""))+1</f>
        <v>#REF!</v>
      </c>
    </row>
    <row r="73" spans="1:7">
      <c r="A73" s="5" t="s">
        <v>131</v>
      </c>
      <c r="B73" s="6"/>
      <c r="C73" s="217"/>
      <c r="D73" s="74"/>
      <c r="E73" s="16" t="str">
        <f t="shared" si="0"/>
        <v/>
      </c>
      <c r="F73" s="354" t="b">
        <f>IF(nume_candidat="",FALSE,ISNUMBER(SEARCH(nume_candidat,#REF!)))</f>
        <v>0</v>
      </c>
      <c r="G73" s="355" t="e">
        <f>LEN(#REF!)-LEN(SUBSTITUTE(#REF!,",",""))+1</f>
        <v>#REF!</v>
      </c>
    </row>
    <row r="74" spans="1:7">
      <c r="A74" s="5" t="s">
        <v>132</v>
      </c>
      <c r="B74" s="6"/>
      <c r="C74" s="217"/>
      <c r="D74" s="74"/>
      <c r="E74" s="16" t="str">
        <f t="shared" ref="E74:E137" si="1">IF(OR($B74="",$C74="",$C74&lt;an_initial,$C74&gt;an_final,),"",
(50*(D74="premiu")+25*(D74="nominalizare"))
)</f>
        <v/>
      </c>
      <c r="F74" s="354" t="b">
        <f>IF(nume_candidat="",FALSE,ISNUMBER(SEARCH(nume_candidat,#REF!)))</f>
        <v>0</v>
      </c>
      <c r="G74" s="355" t="e">
        <f>LEN(#REF!)-LEN(SUBSTITUTE(#REF!,",",""))+1</f>
        <v>#REF!</v>
      </c>
    </row>
    <row r="75" spans="1:7">
      <c r="A75" s="5" t="s">
        <v>133</v>
      </c>
      <c r="B75" s="6"/>
      <c r="C75" s="217"/>
      <c r="D75" s="74"/>
      <c r="E75" s="16" t="str">
        <f t="shared" si="1"/>
        <v/>
      </c>
      <c r="F75" s="354" t="b">
        <f>IF(nume_candidat="",FALSE,ISNUMBER(SEARCH(nume_candidat,#REF!)))</f>
        <v>0</v>
      </c>
      <c r="G75" s="355" t="e">
        <f>LEN(#REF!)-LEN(SUBSTITUTE(#REF!,",",""))+1</f>
        <v>#REF!</v>
      </c>
    </row>
    <row r="76" spans="1:7">
      <c r="A76" s="5" t="s">
        <v>134</v>
      </c>
      <c r="B76" s="6"/>
      <c r="C76" s="217"/>
      <c r="D76" s="74"/>
      <c r="E76" s="16" t="str">
        <f t="shared" si="1"/>
        <v/>
      </c>
      <c r="F76" s="354" t="b">
        <f>IF(nume_candidat="",FALSE,ISNUMBER(SEARCH(nume_candidat,#REF!)))</f>
        <v>0</v>
      </c>
      <c r="G76" s="355" t="e">
        <f>LEN(#REF!)-LEN(SUBSTITUTE(#REF!,",",""))+1</f>
        <v>#REF!</v>
      </c>
    </row>
    <row r="77" spans="1:7">
      <c r="A77" s="5" t="s">
        <v>135</v>
      </c>
      <c r="B77" s="6"/>
      <c r="C77" s="217"/>
      <c r="D77" s="74"/>
      <c r="E77" s="16" t="str">
        <f t="shared" si="1"/>
        <v/>
      </c>
      <c r="F77" s="354" t="b">
        <f>IF(nume_candidat="",FALSE,ISNUMBER(SEARCH(nume_candidat,#REF!)))</f>
        <v>0</v>
      </c>
      <c r="G77" s="355" t="e">
        <f>LEN(#REF!)-LEN(SUBSTITUTE(#REF!,",",""))+1</f>
        <v>#REF!</v>
      </c>
    </row>
    <row r="78" spans="1:7">
      <c r="A78" s="5" t="s">
        <v>136</v>
      </c>
      <c r="B78" s="6"/>
      <c r="C78" s="217"/>
      <c r="D78" s="74"/>
      <c r="E78" s="16" t="str">
        <f t="shared" si="1"/>
        <v/>
      </c>
      <c r="F78" s="354" t="b">
        <f>IF(nume_candidat="",FALSE,ISNUMBER(SEARCH(nume_candidat,#REF!)))</f>
        <v>0</v>
      </c>
      <c r="G78" s="355" t="e">
        <f>LEN(#REF!)-LEN(SUBSTITUTE(#REF!,",",""))+1</f>
        <v>#REF!</v>
      </c>
    </row>
    <row r="79" spans="1:7">
      <c r="A79" s="5" t="s">
        <v>137</v>
      </c>
      <c r="B79" s="6"/>
      <c r="C79" s="217"/>
      <c r="D79" s="74"/>
      <c r="E79" s="16" t="str">
        <f t="shared" si="1"/>
        <v/>
      </c>
      <c r="F79" s="354" t="b">
        <f>IF(nume_candidat="",FALSE,ISNUMBER(SEARCH(nume_candidat,#REF!)))</f>
        <v>0</v>
      </c>
      <c r="G79" s="355" t="e">
        <f>LEN(#REF!)-LEN(SUBSTITUTE(#REF!,",",""))+1</f>
        <v>#REF!</v>
      </c>
    </row>
    <row r="80" spans="1:7">
      <c r="A80" s="5" t="s">
        <v>138</v>
      </c>
      <c r="B80" s="6"/>
      <c r="C80" s="217"/>
      <c r="D80" s="74"/>
      <c r="E80" s="16" t="str">
        <f t="shared" si="1"/>
        <v/>
      </c>
      <c r="F80" s="354" t="b">
        <f>IF(nume_candidat="",FALSE,ISNUMBER(SEARCH(nume_candidat,#REF!)))</f>
        <v>0</v>
      </c>
      <c r="G80" s="355" t="e">
        <f>LEN(#REF!)-LEN(SUBSTITUTE(#REF!,",",""))+1</f>
        <v>#REF!</v>
      </c>
    </row>
    <row r="81" spans="1:7">
      <c r="A81" s="5" t="s">
        <v>139</v>
      </c>
      <c r="B81" s="6"/>
      <c r="C81" s="217"/>
      <c r="D81" s="74"/>
      <c r="E81" s="16" t="str">
        <f t="shared" si="1"/>
        <v/>
      </c>
      <c r="F81" s="354" t="b">
        <f>IF(nume_candidat="",FALSE,ISNUMBER(SEARCH(nume_candidat,#REF!)))</f>
        <v>0</v>
      </c>
      <c r="G81" s="355" t="e">
        <f>LEN(#REF!)-LEN(SUBSTITUTE(#REF!,",",""))+1</f>
        <v>#REF!</v>
      </c>
    </row>
    <row r="82" spans="1:7">
      <c r="A82" s="5" t="s">
        <v>140</v>
      </c>
      <c r="B82" s="6"/>
      <c r="C82" s="217"/>
      <c r="D82" s="74"/>
      <c r="E82" s="16" t="str">
        <f t="shared" si="1"/>
        <v/>
      </c>
      <c r="F82" s="354" t="b">
        <f>IF(nume_candidat="",FALSE,ISNUMBER(SEARCH(nume_candidat,#REF!)))</f>
        <v>0</v>
      </c>
      <c r="G82" s="355" t="e">
        <f>LEN(#REF!)-LEN(SUBSTITUTE(#REF!,",",""))+1</f>
        <v>#REF!</v>
      </c>
    </row>
    <row r="83" spans="1:7">
      <c r="A83" s="5" t="s">
        <v>141</v>
      </c>
      <c r="B83" s="6"/>
      <c r="C83" s="217"/>
      <c r="D83" s="74"/>
      <c r="E83" s="16" t="str">
        <f t="shared" si="1"/>
        <v/>
      </c>
      <c r="F83" s="354" t="b">
        <f>IF(nume_candidat="",FALSE,ISNUMBER(SEARCH(nume_candidat,#REF!)))</f>
        <v>0</v>
      </c>
      <c r="G83" s="355" t="e">
        <f>LEN(#REF!)-LEN(SUBSTITUTE(#REF!,",",""))+1</f>
        <v>#REF!</v>
      </c>
    </row>
    <row r="84" spans="1:7">
      <c r="A84" s="5" t="s">
        <v>142</v>
      </c>
      <c r="B84" s="6"/>
      <c r="C84" s="217"/>
      <c r="D84" s="74"/>
      <c r="E84" s="16" t="str">
        <f t="shared" si="1"/>
        <v/>
      </c>
      <c r="F84" s="354" t="b">
        <f>IF(nume_candidat="",FALSE,ISNUMBER(SEARCH(nume_candidat,#REF!)))</f>
        <v>0</v>
      </c>
      <c r="G84" s="355" t="e">
        <f>LEN(#REF!)-LEN(SUBSTITUTE(#REF!,",",""))+1</f>
        <v>#REF!</v>
      </c>
    </row>
    <row r="85" spans="1:7">
      <c r="A85" s="5" t="s">
        <v>143</v>
      </c>
      <c r="B85" s="6"/>
      <c r="C85" s="217"/>
      <c r="D85" s="74"/>
      <c r="E85" s="16" t="str">
        <f t="shared" si="1"/>
        <v/>
      </c>
      <c r="F85" s="354" t="b">
        <f>IF(nume_candidat="",FALSE,ISNUMBER(SEARCH(nume_candidat,#REF!)))</f>
        <v>0</v>
      </c>
      <c r="G85" s="355" t="e">
        <f>LEN(#REF!)-LEN(SUBSTITUTE(#REF!,",",""))+1</f>
        <v>#REF!</v>
      </c>
    </row>
    <row r="86" spans="1:7">
      <c r="A86" s="5" t="s">
        <v>144</v>
      </c>
      <c r="B86" s="6"/>
      <c r="C86" s="217"/>
      <c r="D86" s="74"/>
      <c r="E86" s="16" t="str">
        <f t="shared" si="1"/>
        <v/>
      </c>
      <c r="F86" s="354" t="b">
        <f>IF(nume_candidat="",FALSE,ISNUMBER(SEARCH(nume_candidat,#REF!)))</f>
        <v>0</v>
      </c>
      <c r="G86" s="355" t="e">
        <f>LEN(#REF!)-LEN(SUBSTITUTE(#REF!,",",""))+1</f>
        <v>#REF!</v>
      </c>
    </row>
    <row r="87" spans="1:7">
      <c r="A87" s="5" t="s">
        <v>145</v>
      </c>
      <c r="B87" s="6"/>
      <c r="C87" s="217"/>
      <c r="D87" s="74"/>
      <c r="E87" s="16" t="str">
        <f t="shared" si="1"/>
        <v/>
      </c>
      <c r="F87" s="354" t="b">
        <f>IF(nume_candidat="",FALSE,ISNUMBER(SEARCH(nume_candidat,#REF!)))</f>
        <v>0</v>
      </c>
      <c r="G87" s="355" t="e">
        <f>LEN(#REF!)-LEN(SUBSTITUTE(#REF!,",",""))+1</f>
        <v>#REF!</v>
      </c>
    </row>
    <row r="88" spans="1:7">
      <c r="A88" s="5" t="s">
        <v>146</v>
      </c>
      <c r="B88" s="6"/>
      <c r="C88" s="217"/>
      <c r="D88" s="74"/>
      <c r="E88" s="16" t="str">
        <f t="shared" si="1"/>
        <v/>
      </c>
      <c r="F88" s="354" t="b">
        <f>IF(nume_candidat="",FALSE,ISNUMBER(SEARCH(nume_candidat,#REF!)))</f>
        <v>0</v>
      </c>
      <c r="G88" s="355" t="e">
        <f>LEN(#REF!)-LEN(SUBSTITUTE(#REF!,",",""))+1</f>
        <v>#REF!</v>
      </c>
    </row>
    <row r="89" spans="1:7">
      <c r="A89" s="5" t="s">
        <v>147</v>
      </c>
      <c r="B89" s="6"/>
      <c r="C89" s="217"/>
      <c r="D89" s="74"/>
      <c r="E89" s="16" t="str">
        <f t="shared" si="1"/>
        <v/>
      </c>
      <c r="F89" s="354" t="b">
        <f>IF(nume_candidat="",FALSE,ISNUMBER(SEARCH(nume_candidat,#REF!)))</f>
        <v>0</v>
      </c>
      <c r="G89" s="355" t="e">
        <f>LEN(#REF!)-LEN(SUBSTITUTE(#REF!,",",""))+1</f>
        <v>#REF!</v>
      </c>
    </row>
    <row r="90" spans="1:7">
      <c r="A90" s="5" t="s">
        <v>148</v>
      </c>
      <c r="B90" s="6"/>
      <c r="C90" s="217"/>
      <c r="D90" s="74"/>
      <c r="E90" s="16" t="str">
        <f t="shared" si="1"/>
        <v/>
      </c>
      <c r="F90" s="354" t="b">
        <f>IF(nume_candidat="",FALSE,ISNUMBER(SEARCH(nume_candidat,#REF!)))</f>
        <v>0</v>
      </c>
      <c r="G90" s="355" t="e">
        <f>LEN(#REF!)-LEN(SUBSTITUTE(#REF!,",",""))+1</f>
        <v>#REF!</v>
      </c>
    </row>
    <row r="91" spans="1:7">
      <c r="A91" s="5" t="s">
        <v>149</v>
      </c>
      <c r="B91" s="6"/>
      <c r="C91" s="217"/>
      <c r="D91" s="74"/>
      <c r="E91" s="16" t="str">
        <f t="shared" si="1"/>
        <v/>
      </c>
      <c r="F91" s="354" t="b">
        <f>IF(nume_candidat="",FALSE,ISNUMBER(SEARCH(nume_candidat,#REF!)))</f>
        <v>0</v>
      </c>
      <c r="G91" s="355" t="e">
        <f>LEN(#REF!)-LEN(SUBSTITUTE(#REF!,",",""))+1</f>
        <v>#REF!</v>
      </c>
    </row>
    <row r="92" spans="1:7">
      <c r="A92" s="5" t="s">
        <v>150</v>
      </c>
      <c r="B92" s="6"/>
      <c r="C92" s="217"/>
      <c r="D92" s="74"/>
      <c r="E92" s="16" t="str">
        <f t="shared" si="1"/>
        <v/>
      </c>
      <c r="F92" s="354" t="b">
        <f>IF(nume_candidat="",FALSE,ISNUMBER(SEARCH(nume_candidat,#REF!)))</f>
        <v>0</v>
      </c>
      <c r="G92" s="355" t="e">
        <f>LEN(#REF!)-LEN(SUBSTITUTE(#REF!,",",""))+1</f>
        <v>#REF!</v>
      </c>
    </row>
    <row r="93" spans="1:7">
      <c r="A93" s="5" t="s">
        <v>151</v>
      </c>
      <c r="B93" s="6"/>
      <c r="C93" s="217"/>
      <c r="D93" s="74"/>
      <c r="E93" s="16" t="str">
        <f t="shared" si="1"/>
        <v/>
      </c>
      <c r="F93" s="354" t="b">
        <f>IF(nume_candidat="",FALSE,ISNUMBER(SEARCH(nume_candidat,#REF!)))</f>
        <v>0</v>
      </c>
      <c r="G93" s="355" t="e">
        <f>LEN(#REF!)-LEN(SUBSTITUTE(#REF!,",",""))+1</f>
        <v>#REF!</v>
      </c>
    </row>
    <row r="94" spans="1:7">
      <c r="A94" s="5" t="s">
        <v>152</v>
      </c>
      <c r="B94" s="6"/>
      <c r="C94" s="217"/>
      <c r="D94" s="74"/>
      <c r="E94" s="16" t="str">
        <f t="shared" si="1"/>
        <v/>
      </c>
      <c r="F94" s="354" t="b">
        <f>IF(nume_candidat="",FALSE,ISNUMBER(SEARCH(nume_candidat,#REF!)))</f>
        <v>0</v>
      </c>
      <c r="G94" s="355" t="e">
        <f>LEN(#REF!)-LEN(SUBSTITUTE(#REF!,",",""))+1</f>
        <v>#REF!</v>
      </c>
    </row>
    <row r="95" spans="1:7">
      <c r="A95" s="5" t="s">
        <v>153</v>
      </c>
      <c r="B95" s="6"/>
      <c r="C95" s="217"/>
      <c r="D95" s="74"/>
      <c r="E95" s="16" t="str">
        <f t="shared" si="1"/>
        <v/>
      </c>
      <c r="F95" s="354" t="b">
        <f>IF(nume_candidat="",FALSE,ISNUMBER(SEARCH(nume_candidat,#REF!)))</f>
        <v>0</v>
      </c>
      <c r="G95" s="355" t="e">
        <f>LEN(#REF!)-LEN(SUBSTITUTE(#REF!,",",""))+1</f>
        <v>#REF!</v>
      </c>
    </row>
    <row r="96" spans="1:7">
      <c r="A96" s="5" t="s">
        <v>154</v>
      </c>
      <c r="B96" s="6"/>
      <c r="C96" s="217"/>
      <c r="D96" s="74"/>
      <c r="E96" s="16" t="str">
        <f t="shared" si="1"/>
        <v/>
      </c>
      <c r="F96" s="354" t="b">
        <f>IF(nume_candidat="",FALSE,ISNUMBER(SEARCH(nume_candidat,#REF!)))</f>
        <v>0</v>
      </c>
      <c r="G96" s="355" t="e">
        <f>LEN(#REF!)-LEN(SUBSTITUTE(#REF!,",",""))+1</f>
        <v>#REF!</v>
      </c>
    </row>
    <row r="97" spans="1:7">
      <c r="A97" s="5" t="s">
        <v>155</v>
      </c>
      <c r="B97" s="6"/>
      <c r="C97" s="217"/>
      <c r="D97" s="74"/>
      <c r="E97" s="16" t="str">
        <f t="shared" si="1"/>
        <v/>
      </c>
      <c r="F97" s="354" t="b">
        <f>IF(nume_candidat="",FALSE,ISNUMBER(SEARCH(nume_candidat,#REF!)))</f>
        <v>0</v>
      </c>
      <c r="G97" s="355" t="e">
        <f>LEN(#REF!)-LEN(SUBSTITUTE(#REF!,",",""))+1</f>
        <v>#REF!</v>
      </c>
    </row>
    <row r="98" spans="1:7">
      <c r="A98" s="5" t="s">
        <v>156</v>
      </c>
      <c r="B98" s="6"/>
      <c r="C98" s="217"/>
      <c r="D98" s="74"/>
      <c r="E98" s="16" t="str">
        <f t="shared" si="1"/>
        <v/>
      </c>
      <c r="F98" s="354" t="b">
        <f>IF(nume_candidat="",FALSE,ISNUMBER(SEARCH(nume_candidat,#REF!)))</f>
        <v>0</v>
      </c>
      <c r="G98" s="355" t="e">
        <f>LEN(#REF!)-LEN(SUBSTITUTE(#REF!,",",""))+1</f>
        <v>#REF!</v>
      </c>
    </row>
    <row r="99" spans="1:7">
      <c r="A99" s="5" t="s">
        <v>157</v>
      </c>
      <c r="B99" s="6"/>
      <c r="C99" s="217"/>
      <c r="D99" s="74"/>
      <c r="E99" s="16" t="str">
        <f t="shared" si="1"/>
        <v/>
      </c>
      <c r="F99" s="354" t="b">
        <f>IF(nume_candidat="",FALSE,ISNUMBER(SEARCH(nume_candidat,#REF!)))</f>
        <v>0</v>
      </c>
      <c r="G99" s="355" t="e">
        <f>LEN(#REF!)-LEN(SUBSTITUTE(#REF!,",",""))+1</f>
        <v>#REF!</v>
      </c>
    </row>
    <row r="100" spans="1:7">
      <c r="A100" s="5" t="s">
        <v>158</v>
      </c>
      <c r="B100" s="6"/>
      <c r="C100" s="217"/>
      <c r="D100" s="74"/>
      <c r="E100" s="16" t="str">
        <f t="shared" si="1"/>
        <v/>
      </c>
      <c r="F100" s="354" t="b">
        <f>IF(nume_candidat="",FALSE,ISNUMBER(SEARCH(nume_candidat,#REF!)))</f>
        <v>0</v>
      </c>
      <c r="G100" s="355" t="e">
        <f>LEN(#REF!)-LEN(SUBSTITUTE(#REF!,",",""))+1</f>
        <v>#REF!</v>
      </c>
    </row>
    <row r="101" spans="1:7">
      <c r="A101" s="5" t="s">
        <v>159</v>
      </c>
      <c r="B101" s="6"/>
      <c r="C101" s="217"/>
      <c r="D101" s="74"/>
      <c r="E101" s="16" t="str">
        <f t="shared" si="1"/>
        <v/>
      </c>
      <c r="F101" s="354" t="b">
        <f>IF(nume_candidat="",FALSE,ISNUMBER(SEARCH(nume_candidat,#REF!)))</f>
        <v>0</v>
      </c>
      <c r="G101" s="355" t="e">
        <f>LEN(#REF!)-LEN(SUBSTITUTE(#REF!,",",""))+1</f>
        <v>#REF!</v>
      </c>
    </row>
    <row r="102" spans="1:7">
      <c r="A102" s="5" t="s">
        <v>160</v>
      </c>
      <c r="B102" s="6"/>
      <c r="C102" s="217"/>
      <c r="D102" s="74"/>
      <c r="E102" s="16" t="str">
        <f t="shared" si="1"/>
        <v/>
      </c>
      <c r="F102" s="354" t="b">
        <f>IF(nume_candidat="",FALSE,ISNUMBER(SEARCH(nume_candidat,#REF!)))</f>
        <v>0</v>
      </c>
      <c r="G102" s="355" t="e">
        <f>LEN(#REF!)-LEN(SUBSTITUTE(#REF!,",",""))+1</f>
        <v>#REF!</v>
      </c>
    </row>
    <row r="103" spans="1:7">
      <c r="A103" s="5" t="s">
        <v>161</v>
      </c>
      <c r="B103" s="6"/>
      <c r="C103" s="217"/>
      <c r="D103" s="74"/>
      <c r="E103" s="16" t="str">
        <f t="shared" si="1"/>
        <v/>
      </c>
      <c r="F103" s="354" t="b">
        <f>IF(nume_candidat="",FALSE,ISNUMBER(SEARCH(nume_candidat,#REF!)))</f>
        <v>0</v>
      </c>
      <c r="G103" s="355" t="e">
        <f>LEN(#REF!)-LEN(SUBSTITUTE(#REF!,",",""))+1</f>
        <v>#REF!</v>
      </c>
    </row>
    <row r="104" spans="1:7">
      <c r="A104" s="5" t="s">
        <v>162</v>
      </c>
      <c r="B104" s="6"/>
      <c r="C104" s="217"/>
      <c r="D104" s="74"/>
      <c r="E104" s="16" t="str">
        <f t="shared" si="1"/>
        <v/>
      </c>
      <c r="F104" s="354" t="b">
        <f>IF(nume_candidat="",FALSE,ISNUMBER(SEARCH(nume_candidat,#REF!)))</f>
        <v>0</v>
      </c>
      <c r="G104" s="355" t="e">
        <f>LEN(#REF!)-LEN(SUBSTITUTE(#REF!,",",""))+1</f>
        <v>#REF!</v>
      </c>
    </row>
    <row r="105" spans="1:7">
      <c r="A105" s="5" t="s">
        <v>163</v>
      </c>
      <c r="B105" s="6"/>
      <c r="C105" s="217"/>
      <c r="D105" s="74"/>
      <c r="E105" s="16" t="str">
        <f t="shared" si="1"/>
        <v/>
      </c>
      <c r="F105" s="354" t="b">
        <f>IF(nume_candidat="",FALSE,ISNUMBER(SEARCH(nume_candidat,#REF!)))</f>
        <v>0</v>
      </c>
      <c r="G105" s="355" t="e">
        <f>LEN(#REF!)-LEN(SUBSTITUTE(#REF!,",",""))+1</f>
        <v>#REF!</v>
      </c>
    </row>
    <row r="106" spans="1:7">
      <c r="A106" s="5" t="s">
        <v>164</v>
      </c>
      <c r="B106" s="6"/>
      <c r="C106" s="217"/>
      <c r="D106" s="74"/>
      <c r="E106" s="16" t="str">
        <f t="shared" si="1"/>
        <v/>
      </c>
      <c r="F106" s="354" t="b">
        <f>IF(nume_candidat="",FALSE,ISNUMBER(SEARCH(nume_candidat,#REF!)))</f>
        <v>0</v>
      </c>
      <c r="G106" s="355" t="e">
        <f>LEN(#REF!)-LEN(SUBSTITUTE(#REF!,",",""))+1</f>
        <v>#REF!</v>
      </c>
    </row>
    <row r="107" spans="1:7">
      <c r="A107" s="5" t="s">
        <v>165</v>
      </c>
      <c r="B107" s="6"/>
      <c r="C107" s="217"/>
      <c r="D107" s="74"/>
      <c r="E107" s="16" t="str">
        <f t="shared" si="1"/>
        <v/>
      </c>
      <c r="F107" s="354" t="b">
        <f>IF(nume_candidat="",FALSE,ISNUMBER(SEARCH(nume_candidat,#REF!)))</f>
        <v>0</v>
      </c>
      <c r="G107" s="355" t="e">
        <f>LEN(#REF!)-LEN(SUBSTITUTE(#REF!,",",""))+1</f>
        <v>#REF!</v>
      </c>
    </row>
    <row r="108" spans="1:7">
      <c r="A108" s="5" t="s">
        <v>166</v>
      </c>
      <c r="B108" s="6"/>
      <c r="C108" s="217"/>
      <c r="D108" s="74"/>
      <c r="E108" s="16" t="str">
        <f t="shared" si="1"/>
        <v/>
      </c>
      <c r="F108" s="354" t="b">
        <f>IF(nume_candidat="",FALSE,ISNUMBER(SEARCH(nume_candidat,#REF!)))</f>
        <v>0</v>
      </c>
      <c r="G108" s="355" t="e">
        <f>LEN(#REF!)-LEN(SUBSTITUTE(#REF!,",",""))+1</f>
        <v>#REF!</v>
      </c>
    </row>
    <row r="109" spans="1:7">
      <c r="A109" s="5" t="s">
        <v>167</v>
      </c>
      <c r="B109" s="6"/>
      <c r="C109" s="217"/>
      <c r="D109" s="74"/>
      <c r="E109" s="16" t="str">
        <f t="shared" si="1"/>
        <v/>
      </c>
      <c r="F109" s="354" t="b">
        <f>IF(nume_candidat="",FALSE,ISNUMBER(SEARCH(nume_candidat,#REF!)))</f>
        <v>0</v>
      </c>
      <c r="G109" s="355" t="e">
        <f>LEN(#REF!)-LEN(SUBSTITUTE(#REF!,",",""))+1</f>
        <v>#REF!</v>
      </c>
    </row>
    <row r="110" spans="1:7">
      <c r="A110" s="5" t="s">
        <v>168</v>
      </c>
      <c r="B110" s="6"/>
      <c r="C110" s="217"/>
      <c r="D110" s="74"/>
      <c r="E110" s="16" t="str">
        <f t="shared" si="1"/>
        <v/>
      </c>
      <c r="F110" s="354" t="b">
        <f>IF(nume_candidat="",FALSE,ISNUMBER(SEARCH(nume_candidat,#REF!)))</f>
        <v>0</v>
      </c>
      <c r="G110" s="355" t="e">
        <f>LEN(#REF!)-LEN(SUBSTITUTE(#REF!,",",""))+1</f>
        <v>#REF!</v>
      </c>
    </row>
    <row r="111" spans="1:7">
      <c r="A111" s="5" t="s">
        <v>169</v>
      </c>
      <c r="B111" s="6"/>
      <c r="C111" s="217"/>
      <c r="D111" s="74"/>
      <c r="E111" s="16" t="str">
        <f t="shared" si="1"/>
        <v/>
      </c>
      <c r="F111" s="354" t="b">
        <f>IF(nume_candidat="",FALSE,ISNUMBER(SEARCH(nume_candidat,#REF!)))</f>
        <v>0</v>
      </c>
      <c r="G111" s="355" t="e">
        <f>LEN(#REF!)-LEN(SUBSTITUTE(#REF!,",",""))+1</f>
        <v>#REF!</v>
      </c>
    </row>
    <row r="112" spans="1:7">
      <c r="A112" s="5" t="s">
        <v>170</v>
      </c>
      <c r="B112" s="6"/>
      <c r="C112" s="217"/>
      <c r="D112" s="74"/>
      <c r="E112" s="16" t="str">
        <f t="shared" si="1"/>
        <v/>
      </c>
      <c r="F112" s="354" t="b">
        <f>IF(nume_candidat="",FALSE,ISNUMBER(SEARCH(nume_candidat,#REF!)))</f>
        <v>0</v>
      </c>
      <c r="G112" s="355" t="e">
        <f>LEN(#REF!)-LEN(SUBSTITUTE(#REF!,",",""))+1</f>
        <v>#REF!</v>
      </c>
    </row>
    <row r="113" spans="1:7">
      <c r="A113" s="5" t="s">
        <v>171</v>
      </c>
      <c r="B113" s="6"/>
      <c r="C113" s="217"/>
      <c r="D113" s="74"/>
      <c r="E113" s="16" t="str">
        <f t="shared" si="1"/>
        <v/>
      </c>
      <c r="F113" s="354" t="b">
        <f>IF(nume_candidat="",FALSE,ISNUMBER(SEARCH(nume_candidat,#REF!)))</f>
        <v>0</v>
      </c>
      <c r="G113" s="355" t="e">
        <f>LEN(#REF!)-LEN(SUBSTITUTE(#REF!,",",""))+1</f>
        <v>#REF!</v>
      </c>
    </row>
    <row r="114" spans="1:7">
      <c r="A114" s="5" t="s">
        <v>172</v>
      </c>
      <c r="B114" s="6"/>
      <c r="C114" s="217"/>
      <c r="D114" s="74"/>
      <c r="E114" s="16" t="str">
        <f t="shared" si="1"/>
        <v/>
      </c>
      <c r="F114" s="354" t="b">
        <f>IF(nume_candidat="",FALSE,ISNUMBER(SEARCH(nume_candidat,#REF!)))</f>
        <v>0</v>
      </c>
      <c r="G114" s="355" t="e">
        <f>LEN(#REF!)-LEN(SUBSTITUTE(#REF!,",",""))+1</f>
        <v>#REF!</v>
      </c>
    </row>
    <row r="115" spans="1:7">
      <c r="A115" s="5" t="s">
        <v>173</v>
      </c>
      <c r="B115" s="6"/>
      <c r="C115" s="217"/>
      <c r="D115" s="74"/>
      <c r="E115" s="16" t="str">
        <f t="shared" si="1"/>
        <v/>
      </c>
      <c r="F115" s="354" t="b">
        <f>IF(nume_candidat="",FALSE,ISNUMBER(SEARCH(nume_candidat,#REF!)))</f>
        <v>0</v>
      </c>
      <c r="G115" s="355" t="e">
        <f>LEN(#REF!)-LEN(SUBSTITUTE(#REF!,",",""))+1</f>
        <v>#REF!</v>
      </c>
    </row>
    <row r="116" spans="1:7">
      <c r="A116" s="5" t="s">
        <v>174</v>
      </c>
      <c r="B116" s="6"/>
      <c r="C116" s="217"/>
      <c r="D116" s="74"/>
      <c r="E116" s="16" t="str">
        <f t="shared" si="1"/>
        <v/>
      </c>
      <c r="F116" s="354" t="b">
        <f>IF(nume_candidat="",FALSE,ISNUMBER(SEARCH(nume_candidat,#REF!)))</f>
        <v>0</v>
      </c>
      <c r="G116" s="355" t="e">
        <f>LEN(#REF!)-LEN(SUBSTITUTE(#REF!,",",""))+1</f>
        <v>#REF!</v>
      </c>
    </row>
    <row r="117" spans="1:7">
      <c r="A117" s="5" t="s">
        <v>175</v>
      </c>
      <c r="B117" s="6"/>
      <c r="C117" s="217"/>
      <c r="D117" s="74"/>
      <c r="E117" s="16" t="str">
        <f t="shared" si="1"/>
        <v/>
      </c>
      <c r="F117" s="354" t="b">
        <f>IF(nume_candidat="",FALSE,ISNUMBER(SEARCH(nume_candidat,#REF!)))</f>
        <v>0</v>
      </c>
      <c r="G117" s="355" t="e">
        <f>LEN(#REF!)-LEN(SUBSTITUTE(#REF!,",",""))+1</f>
        <v>#REF!</v>
      </c>
    </row>
    <row r="118" spans="1:7">
      <c r="A118" s="5" t="s">
        <v>176</v>
      </c>
      <c r="B118" s="6"/>
      <c r="C118" s="217"/>
      <c r="D118" s="74"/>
      <c r="E118" s="16" t="str">
        <f t="shared" si="1"/>
        <v/>
      </c>
      <c r="F118" s="354" t="b">
        <f>IF(nume_candidat="",FALSE,ISNUMBER(SEARCH(nume_candidat,#REF!)))</f>
        <v>0</v>
      </c>
      <c r="G118" s="355" t="e">
        <f>LEN(#REF!)-LEN(SUBSTITUTE(#REF!,",",""))+1</f>
        <v>#REF!</v>
      </c>
    </row>
    <row r="119" spans="1:7">
      <c r="A119" s="5" t="s">
        <v>177</v>
      </c>
      <c r="B119" s="6"/>
      <c r="C119" s="217"/>
      <c r="D119" s="74"/>
      <c r="E119" s="16" t="str">
        <f t="shared" si="1"/>
        <v/>
      </c>
      <c r="F119" s="354" t="b">
        <f>IF(nume_candidat="",FALSE,ISNUMBER(SEARCH(nume_candidat,#REF!)))</f>
        <v>0</v>
      </c>
      <c r="G119" s="355" t="e">
        <f>LEN(#REF!)-LEN(SUBSTITUTE(#REF!,",",""))+1</f>
        <v>#REF!</v>
      </c>
    </row>
    <row r="120" spans="1:7">
      <c r="A120" s="5" t="s">
        <v>178</v>
      </c>
      <c r="B120" s="6"/>
      <c r="C120" s="217"/>
      <c r="D120" s="74"/>
      <c r="E120" s="16" t="str">
        <f t="shared" si="1"/>
        <v/>
      </c>
      <c r="F120" s="354" t="b">
        <f>IF(nume_candidat="",FALSE,ISNUMBER(SEARCH(nume_candidat,#REF!)))</f>
        <v>0</v>
      </c>
      <c r="G120" s="355" t="e">
        <f>LEN(#REF!)-LEN(SUBSTITUTE(#REF!,",",""))+1</f>
        <v>#REF!</v>
      </c>
    </row>
    <row r="121" spans="1:7">
      <c r="A121" s="5" t="s">
        <v>179</v>
      </c>
      <c r="B121" s="6"/>
      <c r="C121" s="217"/>
      <c r="D121" s="74"/>
      <c r="E121" s="16" t="str">
        <f t="shared" si="1"/>
        <v/>
      </c>
      <c r="F121" s="354" t="b">
        <f>IF(nume_candidat="",FALSE,ISNUMBER(SEARCH(nume_candidat,#REF!)))</f>
        <v>0</v>
      </c>
      <c r="G121" s="355" t="e">
        <f>LEN(#REF!)-LEN(SUBSTITUTE(#REF!,",",""))+1</f>
        <v>#REF!</v>
      </c>
    </row>
    <row r="122" spans="1:7">
      <c r="A122" s="5" t="s">
        <v>180</v>
      </c>
      <c r="B122" s="6"/>
      <c r="C122" s="217"/>
      <c r="D122" s="74"/>
      <c r="E122" s="16" t="str">
        <f t="shared" si="1"/>
        <v/>
      </c>
      <c r="F122" s="354" t="b">
        <f>IF(nume_candidat="",FALSE,ISNUMBER(SEARCH(nume_candidat,#REF!)))</f>
        <v>0</v>
      </c>
      <c r="G122" s="355" t="e">
        <f>LEN(#REF!)-LEN(SUBSTITUTE(#REF!,",",""))+1</f>
        <v>#REF!</v>
      </c>
    </row>
    <row r="123" spans="1:7">
      <c r="A123" s="5" t="s">
        <v>181</v>
      </c>
      <c r="B123" s="6"/>
      <c r="C123" s="217"/>
      <c r="D123" s="74"/>
      <c r="E123" s="16" t="str">
        <f t="shared" si="1"/>
        <v/>
      </c>
      <c r="F123" s="354" t="b">
        <f>IF(nume_candidat="",FALSE,ISNUMBER(SEARCH(nume_candidat,#REF!)))</f>
        <v>0</v>
      </c>
      <c r="G123" s="355" t="e">
        <f>LEN(#REF!)-LEN(SUBSTITUTE(#REF!,",",""))+1</f>
        <v>#REF!</v>
      </c>
    </row>
    <row r="124" spans="1:7">
      <c r="A124" s="5" t="s">
        <v>182</v>
      </c>
      <c r="B124" s="6"/>
      <c r="C124" s="217"/>
      <c r="D124" s="74"/>
      <c r="E124" s="16" t="str">
        <f t="shared" si="1"/>
        <v/>
      </c>
      <c r="F124" s="354" t="b">
        <f>IF(nume_candidat="",FALSE,ISNUMBER(SEARCH(nume_candidat,#REF!)))</f>
        <v>0</v>
      </c>
      <c r="G124" s="355" t="e">
        <f>LEN(#REF!)-LEN(SUBSTITUTE(#REF!,",",""))+1</f>
        <v>#REF!</v>
      </c>
    </row>
    <row r="125" spans="1:7">
      <c r="A125" s="5" t="s">
        <v>183</v>
      </c>
      <c r="B125" s="6"/>
      <c r="C125" s="217"/>
      <c r="D125" s="74"/>
      <c r="E125" s="16" t="str">
        <f t="shared" si="1"/>
        <v/>
      </c>
      <c r="F125" s="354" t="b">
        <f>IF(nume_candidat="",FALSE,ISNUMBER(SEARCH(nume_candidat,#REF!)))</f>
        <v>0</v>
      </c>
      <c r="G125" s="355" t="e">
        <f>LEN(#REF!)-LEN(SUBSTITUTE(#REF!,",",""))+1</f>
        <v>#REF!</v>
      </c>
    </row>
    <row r="126" spans="1:7">
      <c r="A126" s="5" t="s">
        <v>184</v>
      </c>
      <c r="B126" s="6"/>
      <c r="C126" s="217"/>
      <c r="D126" s="74"/>
      <c r="E126" s="16" t="str">
        <f t="shared" si="1"/>
        <v/>
      </c>
      <c r="F126" s="354" t="b">
        <f>IF(nume_candidat="",FALSE,ISNUMBER(SEARCH(nume_candidat,#REF!)))</f>
        <v>0</v>
      </c>
      <c r="G126" s="355" t="e">
        <f>LEN(#REF!)-LEN(SUBSTITUTE(#REF!,",",""))+1</f>
        <v>#REF!</v>
      </c>
    </row>
    <row r="127" spans="1:7">
      <c r="A127" s="5" t="s">
        <v>185</v>
      </c>
      <c r="B127" s="6"/>
      <c r="C127" s="217"/>
      <c r="D127" s="74"/>
      <c r="E127" s="16" t="str">
        <f t="shared" si="1"/>
        <v/>
      </c>
      <c r="F127" s="354" t="b">
        <f>IF(nume_candidat="",FALSE,ISNUMBER(SEARCH(nume_candidat,#REF!)))</f>
        <v>0</v>
      </c>
      <c r="G127" s="355" t="e">
        <f>LEN(#REF!)-LEN(SUBSTITUTE(#REF!,",",""))+1</f>
        <v>#REF!</v>
      </c>
    </row>
    <row r="128" spans="1:7">
      <c r="A128" s="5" t="s">
        <v>186</v>
      </c>
      <c r="B128" s="6"/>
      <c r="C128" s="217"/>
      <c r="D128" s="74"/>
      <c r="E128" s="16" t="str">
        <f t="shared" si="1"/>
        <v/>
      </c>
      <c r="F128" s="354" t="b">
        <f>IF(nume_candidat="",FALSE,ISNUMBER(SEARCH(nume_candidat,#REF!)))</f>
        <v>0</v>
      </c>
      <c r="G128" s="355" t="e">
        <f>LEN(#REF!)-LEN(SUBSTITUTE(#REF!,",",""))+1</f>
        <v>#REF!</v>
      </c>
    </row>
    <row r="129" spans="1:7">
      <c r="A129" s="5" t="s">
        <v>187</v>
      </c>
      <c r="B129" s="6"/>
      <c r="C129" s="217"/>
      <c r="D129" s="74"/>
      <c r="E129" s="16" t="str">
        <f t="shared" si="1"/>
        <v/>
      </c>
      <c r="F129" s="354" t="b">
        <f>IF(nume_candidat="",FALSE,ISNUMBER(SEARCH(nume_candidat,#REF!)))</f>
        <v>0</v>
      </c>
      <c r="G129" s="355" t="e">
        <f>LEN(#REF!)-LEN(SUBSTITUTE(#REF!,",",""))+1</f>
        <v>#REF!</v>
      </c>
    </row>
    <row r="130" spans="1:7">
      <c r="A130" s="5" t="s">
        <v>188</v>
      </c>
      <c r="B130" s="6"/>
      <c r="C130" s="217"/>
      <c r="D130" s="74"/>
      <c r="E130" s="16" t="str">
        <f t="shared" si="1"/>
        <v/>
      </c>
      <c r="F130" s="354" t="b">
        <f>IF(nume_candidat="",FALSE,ISNUMBER(SEARCH(nume_candidat,#REF!)))</f>
        <v>0</v>
      </c>
      <c r="G130" s="355" t="e">
        <f>LEN(#REF!)-LEN(SUBSTITUTE(#REF!,",",""))+1</f>
        <v>#REF!</v>
      </c>
    </row>
    <row r="131" spans="1:7">
      <c r="A131" s="5" t="s">
        <v>189</v>
      </c>
      <c r="B131" s="6"/>
      <c r="C131" s="217"/>
      <c r="D131" s="74"/>
      <c r="E131" s="16" t="str">
        <f t="shared" si="1"/>
        <v/>
      </c>
      <c r="F131" s="354" t="b">
        <f>IF(nume_candidat="",FALSE,ISNUMBER(SEARCH(nume_candidat,#REF!)))</f>
        <v>0</v>
      </c>
      <c r="G131" s="355" t="e">
        <f>LEN(#REF!)-LEN(SUBSTITUTE(#REF!,",",""))+1</f>
        <v>#REF!</v>
      </c>
    </row>
    <row r="132" spans="1:7">
      <c r="A132" s="5" t="s">
        <v>190</v>
      </c>
      <c r="B132" s="6"/>
      <c r="C132" s="217"/>
      <c r="D132" s="74"/>
      <c r="E132" s="16" t="str">
        <f t="shared" si="1"/>
        <v/>
      </c>
      <c r="F132" s="354" t="b">
        <f>IF(nume_candidat="",FALSE,ISNUMBER(SEARCH(nume_candidat,#REF!)))</f>
        <v>0</v>
      </c>
      <c r="G132" s="355" t="e">
        <f>LEN(#REF!)-LEN(SUBSTITUTE(#REF!,",",""))+1</f>
        <v>#REF!</v>
      </c>
    </row>
    <row r="133" spans="1:7">
      <c r="A133" s="5" t="s">
        <v>191</v>
      </c>
      <c r="B133" s="6"/>
      <c r="C133" s="217"/>
      <c r="D133" s="74"/>
      <c r="E133" s="16" t="str">
        <f t="shared" si="1"/>
        <v/>
      </c>
      <c r="F133" s="354" t="b">
        <f>IF(nume_candidat="",FALSE,ISNUMBER(SEARCH(nume_candidat,#REF!)))</f>
        <v>0</v>
      </c>
      <c r="G133" s="355" t="e">
        <f>LEN(#REF!)-LEN(SUBSTITUTE(#REF!,",",""))+1</f>
        <v>#REF!</v>
      </c>
    </row>
    <row r="134" spans="1:7">
      <c r="A134" s="5" t="s">
        <v>192</v>
      </c>
      <c r="B134" s="6"/>
      <c r="C134" s="217"/>
      <c r="D134" s="74"/>
      <c r="E134" s="16" t="str">
        <f t="shared" si="1"/>
        <v/>
      </c>
      <c r="F134" s="354" t="b">
        <f>IF(nume_candidat="",FALSE,ISNUMBER(SEARCH(nume_candidat,#REF!)))</f>
        <v>0</v>
      </c>
      <c r="G134" s="355" t="e">
        <f>LEN(#REF!)-LEN(SUBSTITUTE(#REF!,",",""))+1</f>
        <v>#REF!</v>
      </c>
    </row>
    <row r="135" spans="1:7">
      <c r="A135" s="5" t="s">
        <v>193</v>
      </c>
      <c r="B135" s="6"/>
      <c r="C135" s="217"/>
      <c r="D135" s="74"/>
      <c r="E135" s="16" t="str">
        <f t="shared" si="1"/>
        <v/>
      </c>
      <c r="F135" s="354" t="b">
        <f>IF(nume_candidat="",FALSE,ISNUMBER(SEARCH(nume_candidat,#REF!)))</f>
        <v>0</v>
      </c>
      <c r="G135" s="355" t="e">
        <f>LEN(#REF!)-LEN(SUBSTITUTE(#REF!,",",""))+1</f>
        <v>#REF!</v>
      </c>
    </row>
    <row r="136" spans="1:7">
      <c r="A136" s="5" t="s">
        <v>194</v>
      </c>
      <c r="B136" s="6"/>
      <c r="C136" s="217"/>
      <c r="D136" s="74"/>
      <c r="E136" s="16" t="str">
        <f t="shared" si="1"/>
        <v/>
      </c>
      <c r="F136" s="354" t="b">
        <f>IF(nume_candidat="",FALSE,ISNUMBER(SEARCH(nume_candidat,#REF!)))</f>
        <v>0</v>
      </c>
      <c r="G136" s="355" t="e">
        <f>LEN(#REF!)-LEN(SUBSTITUTE(#REF!,",",""))+1</f>
        <v>#REF!</v>
      </c>
    </row>
    <row r="137" spans="1:7">
      <c r="A137" s="5" t="s">
        <v>195</v>
      </c>
      <c r="B137" s="6"/>
      <c r="C137" s="217"/>
      <c r="D137" s="74"/>
      <c r="E137" s="16" t="str">
        <f t="shared" si="1"/>
        <v/>
      </c>
      <c r="F137" s="354" t="b">
        <f>IF(nume_candidat="",FALSE,ISNUMBER(SEARCH(nume_candidat,#REF!)))</f>
        <v>0</v>
      </c>
      <c r="G137" s="355" t="e">
        <f>LEN(#REF!)-LEN(SUBSTITUTE(#REF!,",",""))+1</f>
        <v>#REF!</v>
      </c>
    </row>
    <row r="138" spans="1:7">
      <c r="A138" s="5" t="s">
        <v>196</v>
      </c>
      <c r="B138" s="6"/>
      <c r="C138" s="217"/>
      <c r="D138" s="74"/>
      <c r="E138" s="16" t="str">
        <f t="shared" ref="E138:E201" si="2">IF(OR($B138="",$C138="",$C138&lt;an_initial,$C138&gt;an_final,),"",
(50*(D138="premiu")+25*(D138="nominalizare"))
)</f>
        <v/>
      </c>
      <c r="F138" s="354" t="b">
        <f>IF(nume_candidat="",FALSE,ISNUMBER(SEARCH(nume_candidat,#REF!)))</f>
        <v>0</v>
      </c>
      <c r="G138" s="355" t="e">
        <f>LEN(#REF!)-LEN(SUBSTITUTE(#REF!,",",""))+1</f>
        <v>#REF!</v>
      </c>
    </row>
    <row r="139" spans="1:7">
      <c r="A139" s="5" t="s">
        <v>197</v>
      </c>
      <c r="B139" s="6"/>
      <c r="C139" s="217"/>
      <c r="D139" s="74"/>
      <c r="E139" s="16" t="str">
        <f t="shared" si="2"/>
        <v/>
      </c>
      <c r="F139" s="354" t="b">
        <f>IF(nume_candidat="",FALSE,ISNUMBER(SEARCH(nume_candidat,#REF!)))</f>
        <v>0</v>
      </c>
      <c r="G139" s="355" t="e">
        <f>LEN(#REF!)-LEN(SUBSTITUTE(#REF!,",",""))+1</f>
        <v>#REF!</v>
      </c>
    </row>
    <row r="140" spans="1:7">
      <c r="A140" s="5" t="s">
        <v>198</v>
      </c>
      <c r="B140" s="6"/>
      <c r="C140" s="217"/>
      <c r="D140" s="74"/>
      <c r="E140" s="16" t="str">
        <f t="shared" si="2"/>
        <v/>
      </c>
      <c r="F140" s="354" t="b">
        <f>IF(nume_candidat="",FALSE,ISNUMBER(SEARCH(nume_candidat,#REF!)))</f>
        <v>0</v>
      </c>
      <c r="G140" s="355" t="e">
        <f>LEN(#REF!)-LEN(SUBSTITUTE(#REF!,",",""))+1</f>
        <v>#REF!</v>
      </c>
    </row>
    <row r="141" spans="1:7">
      <c r="A141" s="5" t="s">
        <v>199</v>
      </c>
      <c r="B141" s="6"/>
      <c r="C141" s="217"/>
      <c r="D141" s="74"/>
      <c r="E141" s="16" t="str">
        <f t="shared" si="2"/>
        <v/>
      </c>
      <c r="F141" s="354" t="b">
        <f>IF(nume_candidat="",FALSE,ISNUMBER(SEARCH(nume_candidat,#REF!)))</f>
        <v>0</v>
      </c>
      <c r="G141" s="355" t="e">
        <f>LEN(#REF!)-LEN(SUBSTITUTE(#REF!,",",""))+1</f>
        <v>#REF!</v>
      </c>
    </row>
    <row r="142" spans="1:7">
      <c r="A142" s="5" t="s">
        <v>200</v>
      </c>
      <c r="B142" s="6"/>
      <c r="C142" s="217"/>
      <c r="D142" s="74"/>
      <c r="E142" s="16" t="str">
        <f t="shared" si="2"/>
        <v/>
      </c>
      <c r="F142" s="354" t="b">
        <f>IF(nume_candidat="",FALSE,ISNUMBER(SEARCH(nume_candidat,#REF!)))</f>
        <v>0</v>
      </c>
      <c r="G142" s="355" t="e">
        <f>LEN(#REF!)-LEN(SUBSTITUTE(#REF!,",",""))+1</f>
        <v>#REF!</v>
      </c>
    </row>
    <row r="143" spans="1:7">
      <c r="A143" s="5" t="s">
        <v>201</v>
      </c>
      <c r="B143" s="6"/>
      <c r="C143" s="217"/>
      <c r="D143" s="74"/>
      <c r="E143" s="16" t="str">
        <f t="shared" si="2"/>
        <v/>
      </c>
      <c r="F143" s="354" t="b">
        <f>IF(nume_candidat="",FALSE,ISNUMBER(SEARCH(nume_candidat,#REF!)))</f>
        <v>0</v>
      </c>
      <c r="G143" s="355" t="e">
        <f>LEN(#REF!)-LEN(SUBSTITUTE(#REF!,",",""))+1</f>
        <v>#REF!</v>
      </c>
    </row>
    <row r="144" spans="1:7">
      <c r="A144" s="5" t="s">
        <v>202</v>
      </c>
      <c r="B144" s="6"/>
      <c r="C144" s="217"/>
      <c r="D144" s="74"/>
      <c r="E144" s="16" t="str">
        <f t="shared" si="2"/>
        <v/>
      </c>
      <c r="F144" s="354" t="b">
        <f>IF(nume_candidat="",FALSE,ISNUMBER(SEARCH(nume_candidat,#REF!)))</f>
        <v>0</v>
      </c>
      <c r="G144" s="355" t="e">
        <f>LEN(#REF!)-LEN(SUBSTITUTE(#REF!,",",""))+1</f>
        <v>#REF!</v>
      </c>
    </row>
    <row r="145" spans="1:7">
      <c r="A145" s="5" t="s">
        <v>203</v>
      </c>
      <c r="B145" s="6"/>
      <c r="C145" s="217"/>
      <c r="D145" s="74"/>
      <c r="E145" s="16" t="str">
        <f t="shared" si="2"/>
        <v/>
      </c>
      <c r="F145" s="354" t="b">
        <f>IF(nume_candidat="",FALSE,ISNUMBER(SEARCH(nume_candidat,#REF!)))</f>
        <v>0</v>
      </c>
      <c r="G145" s="355" t="e">
        <f>LEN(#REF!)-LEN(SUBSTITUTE(#REF!,",",""))+1</f>
        <v>#REF!</v>
      </c>
    </row>
    <row r="146" spans="1:7">
      <c r="A146" s="5" t="s">
        <v>204</v>
      </c>
      <c r="B146" s="6"/>
      <c r="C146" s="217"/>
      <c r="D146" s="74"/>
      <c r="E146" s="16" t="str">
        <f t="shared" si="2"/>
        <v/>
      </c>
      <c r="F146" s="354" t="b">
        <f>IF(nume_candidat="",FALSE,ISNUMBER(SEARCH(nume_candidat,#REF!)))</f>
        <v>0</v>
      </c>
      <c r="G146" s="355" t="e">
        <f>LEN(#REF!)-LEN(SUBSTITUTE(#REF!,",",""))+1</f>
        <v>#REF!</v>
      </c>
    </row>
    <row r="147" spans="1:7">
      <c r="A147" s="5" t="s">
        <v>205</v>
      </c>
      <c r="B147" s="6"/>
      <c r="C147" s="217"/>
      <c r="D147" s="74"/>
      <c r="E147" s="16" t="str">
        <f t="shared" si="2"/>
        <v/>
      </c>
      <c r="F147" s="354" t="b">
        <f>IF(nume_candidat="",FALSE,ISNUMBER(SEARCH(nume_candidat,#REF!)))</f>
        <v>0</v>
      </c>
      <c r="G147" s="355" t="e">
        <f>LEN(#REF!)-LEN(SUBSTITUTE(#REF!,",",""))+1</f>
        <v>#REF!</v>
      </c>
    </row>
    <row r="148" spans="1:7">
      <c r="A148" s="5" t="s">
        <v>206</v>
      </c>
      <c r="B148" s="6"/>
      <c r="C148" s="217"/>
      <c r="D148" s="74"/>
      <c r="E148" s="16" t="str">
        <f t="shared" si="2"/>
        <v/>
      </c>
      <c r="F148" s="354" t="b">
        <f>IF(nume_candidat="",FALSE,ISNUMBER(SEARCH(nume_candidat,#REF!)))</f>
        <v>0</v>
      </c>
      <c r="G148" s="355" t="e">
        <f>LEN(#REF!)-LEN(SUBSTITUTE(#REF!,",",""))+1</f>
        <v>#REF!</v>
      </c>
    </row>
    <row r="149" spans="1:7">
      <c r="A149" s="5" t="s">
        <v>207</v>
      </c>
      <c r="B149" s="6"/>
      <c r="C149" s="217"/>
      <c r="D149" s="74"/>
      <c r="E149" s="16" t="str">
        <f t="shared" si="2"/>
        <v/>
      </c>
      <c r="F149" s="354" t="b">
        <f>IF(nume_candidat="",FALSE,ISNUMBER(SEARCH(nume_candidat,#REF!)))</f>
        <v>0</v>
      </c>
      <c r="G149" s="355" t="e">
        <f>LEN(#REF!)-LEN(SUBSTITUTE(#REF!,",",""))+1</f>
        <v>#REF!</v>
      </c>
    </row>
    <row r="150" spans="1:7">
      <c r="A150" s="5" t="s">
        <v>208</v>
      </c>
      <c r="B150" s="6"/>
      <c r="C150" s="217"/>
      <c r="D150" s="74"/>
      <c r="E150" s="16" t="str">
        <f t="shared" si="2"/>
        <v/>
      </c>
      <c r="F150" s="354" t="b">
        <f>IF(nume_candidat="",FALSE,ISNUMBER(SEARCH(nume_candidat,#REF!)))</f>
        <v>0</v>
      </c>
      <c r="G150" s="355" t="e">
        <f>LEN(#REF!)-LEN(SUBSTITUTE(#REF!,",",""))+1</f>
        <v>#REF!</v>
      </c>
    </row>
    <row r="151" spans="1:7">
      <c r="A151" s="5" t="s">
        <v>209</v>
      </c>
      <c r="B151" s="6"/>
      <c r="C151" s="217"/>
      <c r="D151" s="74"/>
      <c r="E151" s="16" t="str">
        <f t="shared" si="2"/>
        <v/>
      </c>
      <c r="F151" s="354" t="b">
        <f>IF(nume_candidat="",FALSE,ISNUMBER(SEARCH(nume_candidat,#REF!)))</f>
        <v>0</v>
      </c>
      <c r="G151" s="355" t="e">
        <f>LEN(#REF!)-LEN(SUBSTITUTE(#REF!,",",""))+1</f>
        <v>#REF!</v>
      </c>
    </row>
    <row r="152" spans="1:7">
      <c r="A152" s="5" t="s">
        <v>210</v>
      </c>
      <c r="B152" s="6"/>
      <c r="C152" s="217"/>
      <c r="D152" s="74"/>
      <c r="E152" s="16" t="str">
        <f t="shared" si="2"/>
        <v/>
      </c>
      <c r="F152" s="354" t="b">
        <f>IF(nume_candidat="",FALSE,ISNUMBER(SEARCH(nume_candidat,#REF!)))</f>
        <v>0</v>
      </c>
      <c r="G152" s="355" t="e">
        <f>LEN(#REF!)-LEN(SUBSTITUTE(#REF!,",",""))+1</f>
        <v>#REF!</v>
      </c>
    </row>
    <row r="153" spans="1:7">
      <c r="A153" s="5" t="s">
        <v>211</v>
      </c>
      <c r="B153" s="6"/>
      <c r="C153" s="217"/>
      <c r="D153" s="74"/>
      <c r="E153" s="16" t="str">
        <f t="shared" si="2"/>
        <v/>
      </c>
      <c r="F153" s="354" t="b">
        <f>IF(nume_candidat="",FALSE,ISNUMBER(SEARCH(nume_candidat,#REF!)))</f>
        <v>0</v>
      </c>
      <c r="G153" s="355" t="e">
        <f>LEN(#REF!)-LEN(SUBSTITUTE(#REF!,",",""))+1</f>
        <v>#REF!</v>
      </c>
    </row>
    <row r="154" spans="1:7">
      <c r="A154" s="5" t="s">
        <v>212</v>
      </c>
      <c r="B154" s="6"/>
      <c r="C154" s="217"/>
      <c r="D154" s="74"/>
      <c r="E154" s="16" t="str">
        <f t="shared" si="2"/>
        <v/>
      </c>
      <c r="F154" s="354" t="b">
        <f>IF(nume_candidat="",FALSE,ISNUMBER(SEARCH(nume_candidat,#REF!)))</f>
        <v>0</v>
      </c>
      <c r="G154" s="355" t="e">
        <f>LEN(#REF!)-LEN(SUBSTITUTE(#REF!,",",""))+1</f>
        <v>#REF!</v>
      </c>
    </row>
    <row r="155" spans="1:7">
      <c r="A155" s="5" t="s">
        <v>213</v>
      </c>
      <c r="B155" s="6"/>
      <c r="C155" s="217"/>
      <c r="D155" s="74"/>
      <c r="E155" s="16" t="str">
        <f t="shared" si="2"/>
        <v/>
      </c>
      <c r="F155" s="354" t="b">
        <f>IF(nume_candidat="",FALSE,ISNUMBER(SEARCH(nume_candidat,#REF!)))</f>
        <v>0</v>
      </c>
      <c r="G155" s="355" t="e">
        <f>LEN(#REF!)-LEN(SUBSTITUTE(#REF!,",",""))+1</f>
        <v>#REF!</v>
      </c>
    </row>
    <row r="156" spans="1:7">
      <c r="A156" s="5" t="s">
        <v>214</v>
      </c>
      <c r="B156" s="6"/>
      <c r="C156" s="217"/>
      <c r="D156" s="74"/>
      <c r="E156" s="16" t="str">
        <f t="shared" si="2"/>
        <v/>
      </c>
      <c r="F156" s="354" t="b">
        <f>IF(nume_candidat="",FALSE,ISNUMBER(SEARCH(nume_candidat,#REF!)))</f>
        <v>0</v>
      </c>
      <c r="G156" s="355" t="e">
        <f>LEN(#REF!)-LEN(SUBSTITUTE(#REF!,",",""))+1</f>
        <v>#REF!</v>
      </c>
    </row>
    <row r="157" spans="1:7">
      <c r="A157" s="5" t="s">
        <v>215</v>
      </c>
      <c r="B157" s="6"/>
      <c r="C157" s="217"/>
      <c r="D157" s="74"/>
      <c r="E157" s="16" t="str">
        <f t="shared" si="2"/>
        <v/>
      </c>
      <c r="F157" s="354" t="b">
        <f>IF(nume_candidat="",FALSE,ISNUMBER(SEARCH(nume_candidat,#REF!)))</f>
        <v>0</v>
      </c>
      <c r="G157" s="355" t="e">
        <f>LEN(#REF!)-LEN(SUBSTITUTE(#REF!,",",""))+1</f>
        <v>#REF!</v>
      </c>
    </row>
    <row r="158" spans="1:7">
      <c r="A158" s="5" t="s">
        <v>216</v>
      </c>
      <c r="B158" s="6"/>
      <c r="C158" s="217"/>
      <c r="D158" s="74"/>
      <c r="E158" s="16" t="str">
        <f t="shared" si="2"/>
        <v/>
      </c>
      <c r="F158" s="354" t="b">
        <f>IF(nume_candidat="",FALSE,ISNUMBER(SEARCH(nume_candidat,#REF!)))</f>
        <v>0</v>
      </c>
      <c r="G158" s="355" t="e">
        <f>LEN(#REF!)-LEN(SUBSTITUTE(#REF!,",",""))+1</f>
        <v>#REF!</v>
      </c>
    </row>
    <row r="159" spans="1:7">
      <c r="A159" s="5" t="s">
        <v>217</v>
      </c>
      <c r="B159" s="6"/>
      <c r="C159" s="217"/>
      <c r="D159" s="74"/>
      <c r="E159" s="16" t="str">
        <f t="shared" si="2"/>
        <v/>
      </c>
      <c r="F159" s="354" t="b">
        <f>IF(nume_candidat="",FALSE,ISNUMBER(SEARCH(nume_candidat,#REF!)))</f>
        <v>0</v>
      </c>
      <c r="G159" s="355" t="e">
        <f>LEN(#REF!)-LEN(SUBSTITUTE(#REF!,",",""))+1</f>
        <v>#REF!</v>
      </c>
    </row>
    <row r="160" spans="1:7">
      <c r="A160" s="5" t="s">
        <v>218</v>
      </c>
      <c r="B160" s="6"/>
      <c r="C160" s="217"/>
      <c r="D160" s="74"/>
      <c r="E160" s="16" t="str">
        <f t="shared" si="2"/>
        <v/>
      </c>
      <c r="F160" s="354" t="b">
        <f>IF(nume_candidat="",FALSE,ISNUMBER(SEARCH(nume_candidat,#REF!)))</f>
        <v>0</v>
      </c>
      <c r="G160" s="355" t="e">
        <f>LEN(#REF!)-LEN(SUBSTITUTE(#REF!,",",""))+1</f>
        <v>#REF!</v>
      </c>
    </row>
    <row r="161" spans="1:7">
      <c r="A161" s="5" t="s">
        <v>219</v>
      </c>
      <c r="B161" s="6"/>
      <c r="C161" s="217"/>
      <c r="D161" s="74"/>
      <c r="E161" s="16" t="str">
        <f t="shared" si="2"/>
        <v/>
      </c>
      <c r="F161" s="354" t="b">
        <f>IF(nume_candidat="",FALSE,ISNUMBER(SEARCH(nume_candidat,#REF!)))</f>
        <v>0</v>
      </c>
      <c r="G161" s="355" t="e">
        <f>LEN(#REF!)-LEN(SUBSTITUTE(#REF!,",",""))+1</f>
        <v>#REF!</v>
      </c>
    </row>
    <row r="162" spans="1:7">
      <c r="A162" s="5" t="s">
        <v>220</v>
      </c>
      <c r="B162" s="6"/>
      <c r="C162" s="217"/>
      <c r="D162" s="74"/>
      <c r="E162" s="16" t="str">
        <f t="shared" si="2"/>
        <v/>
      </c>
      <c r="F162" s="354" t="b">
        <f>IF(nume_candidat="",FALSE,ISNUMBER(SEARCH(nume_candidat,#REF!)))</f>
        <v>0</v>
      </c>
      <c r="G162" s="355" t="e">
        <f>LEN(#REF!)-LEN(SUBSTITUTE(#REF!,",",""))+1</f>
        <v>#REF!</v>
      </c>
    </row>
    <row r="163" spans="1:7">
      <c r="A163" s="5" t="s">
        <v>221</v>
      </c>
      <c r="B163" s="6"/>
      <c r="C163" s="217"/>
      <c r="D163" s="74"/>
      <c r="E163" s="16" t="str">
        <f t="shared" si="2"/>
        <v/>
      </c>
      <c r="F163" s="354" t="b">
        <f>IF(nume_candidat="",FALSE,ISNUMBER(SEARCH(nume_candidat,#REF!)))</f>
        <v>0</v>
      </c>
      <c r="G163" s="355" t="e">
        <f>LEN(#REF!)-LEN(SUBSTITUTE(#REF!,",",""))+1</f>
        <v>#REF!</v>
      </c>
    </row>
    <row r="164" spans="1:7">
      <c r="A164" s="5" t="s">
        <v>222</v>
      </c>
      <c r="B164" s="6"/>
      <c r="C164" s="217"/>
      <c r="D164" s="74"/>
      <c r="E164" s="16" t="str">
        <f t="shared" si="2"/>
        <v/>
      </c>
      <c r="F164" s="354" t="b">
        <f>IF(nume_candidat="",FALSE,ISNUMBER(SEARCH(nume_candidat,#REF!)))</f>
        <v>0</v>
      </c>
      <c r="G164" s="355" t="e">
        <f>LEN(#REF!)-LEN(SUBSTITUTE(#REF!,",",""))+1</f>
        <v>#REF!</v>
      </c>
    </row>
    <row r="165" spans="1:7">
      <c r="A165" s="5" t="s">
        <v>223</v>
      </c>
      <c r="B165" s="6"/>
      <c r="C165" s="217"/>
      <c r="D165" s="74"/>
      <c r="E165" s="16" t="str">
        <f t="shared" si="2"/>
        <v/>
      </c>
      <c r="F165" s="354" t="b">
        <f>IF(nume_candidat="",FALSE,ISNUMBER(SEARCH(nume_candidat,#REF!)))</f>
        <v>0</v>
      </c>
      <c r="G165" s="355" t="e">
        <f>LEN(#REF!)-LEN(SUBSTITUTE(#REF!,",",""))+1</f>
        <v>#REF!</v>
      </c>
    </row>
    <row r="166" spans="1:7">
      <c r="A166" s="5" t="s">
        <v>224</v>
      </c>
      <c r="B166" s="6"/>
      <c r="C166" s="217"/>
      <c r="D166" s="74"/>
      <c r="E166" s="16" t="str">
        <f t="shared" si="2"/>
        <v/>
      </c>
      <c r="F166" s="354" t="b">
        <f>IF(nume_candidat="",FALSE,ISNUMBER(SEARCH(nume_candidat,#REF!)))</f>
        <v>0</v>
      </c>
      <c r="G166" s="355" t="e">
        <f>LEN(#REF!)-LEN(SUBSTITUTE(#REF!,",",""))+1</f>
        <v>#REF!</v>
      </c>
    </row>
    <row r="167" spans="1:7">
      <c r="A167" s="5" t="s">
        <v>225</v>
      </c>
      <c r="B167" s="6"/>
      <c r="C167" s="217"/>
      <c r="D167" s="74"/>
      <c r="E167" s="16" t="str">
        <f t="shared" si="2"/>
        <v/>
      </c>
      <c r="F167" s="354" t="b">
        <f>IF(nume_candidat="",FALSE,ISNUMBER(SEARCH(nume_candidat,#REF!)))</f>
        <v>0</v>
      </c>
      <c r="G167" s="355" t="e">
        <f>LEN(#REF!)-LEN(SUBSTITUTE(#REF!,",",""))+1</f>
        <v>#REF!</v>
      </c>
    </row>
    <row r="168" spans="1:7">
      <c r="A168" s="5" t="s">
        <v>226</v>
      </c>
      <c r="B168" s="6"/>
      <c r="C168" s="217"/>
      <c r="D168" s="74"/>
      <c r="E168" s="16" t="str">
        <f t="shared" si="2"/>
        <v/>
      </c>
      <c r="F168" s="354" t="b">
        <f>IF(nume_candidat="",FALSE,ISNUMBER(SEARCH(nume_candidat,#REF!)))</f>
        <v>0</v>
      </c>
      <c r="G168" s="355" t="e">
        <f>LEN(#REF!)-LEN(SUBSTITUTE(#REF!,",",""))+1</f>
        <v>#REF!</v>
      </c>
    </row>
    <row r="169" spans="1:7">
      <c r="A169" s="5" t="s">
        <v>227</v>
      </c>
      <c r="B169" s="6"/>
      <c r="C169" s="217"/>
      <c r="D169" s="74"/>
      <c r="E169" s="16" t="str">
        <f t="shared" si="2"/>
        <v/>
      </c>
      <c r="F169" s="354" t="b">
        <f>IF(nume_candidat="",FALSE,ISNUMBER(SEARCH(nume_candidat,#REF!)))</f>
        <v>0</v>
      </c>
      <c r="G169" s="355" t="e">
        <f>LEN(#REF!)-LEN(SUBSTITUTE(#REF!,",",""))+1</f>
        <v>#REF!</v>
      </c>
    </row>
    <row r="170" spans="1:7">
      <c r="A170" s="5" t="s">
        <v>228</v>
      </c>
      <c r="B170" s="6"/>
      <c r="C170" s="217"/>
      <c r="D170" s="74"/>
      <c r="E170" s="16" t="str">
        <f t="shared" si="2"/>
        <v/>
      </c>
      <c r="F170" s="354" t="b">
        <f>IF(nume_candidat="",FALSE,ISNUMBER(SEARCH(nume_candidat,#REF!)))</f>
        <v>0</v>
      </c>
      <c r="G170" s="355" t="e">
        <f>LEN(#REF!)-LEN(SUBSTITUTE(#REF!,",",""))+1</f>
        <v>#REF!</v>
      </c>
    </row>
    <row r="171" spans="1:7">
      <c r="A171" s="5" t="s">
        <v>229</v>
      </c>
      <c r="B171" s="6"/>
      <c r="C171" s="217"/>
      <c r="D171" s="74"/>
      <c r="E171" s="16" t="str">
        <f t="shared" si="2"/>
        <v/>
      </c>
      <c r="F171" s="354" t="b">
        <f>IF(nume_candidat="",FALSE,ISNUMBER(SEARCH(nume_candidat,#REF!)))</f>
        <v>0</v>
      </c>
      <c r="G171" s="355" t="e">
        <f>LEN(#REF!)-LEN(SUBSTITUTE(#REF!,",",""))+1</f>
        <v>#REF!</v>
      </c>
    </row>
    <row r="172" spans="1:7">
      <c r="A172" s="5" t="s">
        <v>230</v>
      </c>
      <c r="B172" s="6"/>
      <c r="C172" s="217"/>
      <c r="D172" s="74"/>
      <c r="E172" s="16" t="str">
        <f t="shared" si="2"/>
        <v/>
      </c>
      <c r="F172" s="354" t="b">
        <f>IF(nume_candidat="",FALSE,ISNUMBER(SEARCH(nume_candidat,#REF!)))</f>
        <v>0</v>
      </c>
      <c r="G172" s="355" t="e">
        <f>LEN(#REF!)-LEN(SUBSTITUTE(#REF!,",",""))+1</f>
        <v>#REF!</v>
      </c>
    </row>
    <row r="173" spans="1:7">
      <c r="A173" s="5" t="s">
        <v>231</v>
      </c>
      <c r="B173" s="6"/>
      <c r="C173" s="217"/>
      <c r="D173" s="74"/>
      <c r="E173" s="16" t="str">
        <f t="shared" si="2"/>
        <v/>
      </c>
      <c r="F173" s="354" t="b">
        <f>IF(nume_candidat="",FALSE,ISNUMBER(SEARCH(nume_candidat,#REF!)))</f>
        <v>0</v>
      </c>
      <c r="G173" s="355" t="e">
        <f>LEN(#REF!)-LEN(SUBSTITUTE(#REF!,",",""))+1</f>
        <v>#REF!</v>
      </c>
    </row>
    <row r="174" spans="1:7">
      <c r="A174" s="5" t="s">
        <v>232</v>
      </c>
      <c r="B174" s="6"/>
      <c r="C174" s="217"/>
      <c r="D174" s="74"/>
      <c r="E174" s="16" t="str">
        <f t="shared" si="2"/>
        <v/>
      </c>
      <c r="F174" s="354" t="b">
        <f>IF(nume_candidat="",FALSE,ISNUMBER(SEARCH(nume_candidat,#REF!)))</f>
        <v>0</v>
      </c>
      <c r="G174" s="355" t="e">
        <f>LEN(#REF!)-LEN(SUBSTITUTE(#REF!,",",""))+1</f>
        <v>#REF!</v>
      </c>
    </row>
    <row r="175" spans="1:7">
      <c r="A175" s="5" t="s">
        <v>233</v>
      </c>
      <c r="B175" s="6"/>
      <c r="C175" s="217"/>
      <c r="D175" s="74"/>
      <c r="E175" s="16" t="str">
        <f t="shared" si="2"/>
        <v/>
      </c>
      <c r="F175" s="354" t="b">
        <f>IF(nume_candidat="",FALSE,ISNUMBER(SEARCH(nume_candidat,#REF!)))</f>
        <v>0</v>
      </c>
      <c r="G175" s="355" t="e">
        <f>LEN(#REF!)-LEN(SUBSTITUTE(#REF!,",",""))+1</f>
        <v>#REF!</v>
      </c>
    </row>
    <row r="176" spans="1:7">
      <c r="A176" s="5" t="s">
        <v>234</v>
      </c>
      <c r="B176" s="6"/>
      <c r="C176" s="217"/>
      <c r="D176" s="74"/>
      <c r="E176" s="16" t="str">
        <f t="shared" si="2"/>
        <v/>
      </c>
      <c r="F176" s="354" t="b">
        <f>IF(nume_candidat="",FALSE,ISNUMBER(SEARCH(nume_candidat,#REF!)))</f>
        <v>0</v>
      </c>
      <c r="G176" s="355" t="e">
        <f>LEN(#REF!)-LEN(SUBSTITUTE(#REF!,",",""))+1</f>
        <v>#REF!</v>
      </c>
    </row>
    <row r="177" spans="1:7">
      <c r="A177" s="5" t="s">
        <v>235</v>
      </c>
      <c r="B177" s="6"/>
      <c r="C177" s="217"/>
      <c r="D177" s="74"/>
      <c r="E177" s="16" t="str">
        <f t="shared" si="2"/>
        <v/>
      </c>
      <c r="F177" s="354" t="b">
        <f>IF(nume_candidat="",FALSE,ISNUMBER(SEARCH(nume_candidat,#REF!)))</f>
        <v>0</v>
      </c>
      <c r="G177" s="355" t="e">
        <f>LEN(#REF!)-LEN(SUBSTITUTE(#REF!,",",""))+1</f>
        <v>#REF!</v>
      </c>
    </row>
    <row r="178" spans="1:7">
      <c r="A178" s="5" t="s">
        <v>236</v>
      </c>
      <c r="B178" s="6"/>
      <c r="C178" s="217"/>
      <c r="D178" s="74"/>
      <c r="E178" s="16" t="str">
        <f t="shared" si="2"/>
        <v/>
      </c>
      <c r="F178" s="354" t="b">
        <f>IF(nume_candidat="",FALSE,ISNUMBER(SEARCH(nume_candidat,#REF!)))</f>
        <v>0</v>
      </c>
      <c r="G178" s="355" t="e">
        <f>LEN(#REF!)-LEN(SUBSTITUTE(#REF!,",",""))+1</f>
        <v>#REF!</v>
      </c>
    </row>
    <row r="179" spans="1:7">
      <c r="A179" s="5" t="s">
        <v>237</v>
      </c>
      <c r="B179" s="6"/>
      <c r="C179" s="217"/>
      <c r="D179" s="74"/>
      <c r="E179" s="16" t="str">
        <f t="shared" si="2"/>
        <v/>
      </c>
      <c r="F179" s="354" t="b">
        <f>IF(nume_candidat="",FALSE,ISNUMBER(SEARCH(nume_candidat,#REF!)))</f>
        <v>0</v>
      </c>
      <c r="G179" s="355" t="e">
        <f>LEN(#REF!)-LEN(SUBSTITUTE(#REF!,",",""))+1</f>
        <v>#REF!</v>
      </c>
    </row>
    <row r="180" spans="1:7">
      <c r="A180" s="5" t="s">
        <v>238</v>
      </c>
      <c r="B180" s="6"/>
      <c r="C180" s="217"/>
      <c r="D180" s="74"/>
      <c r="E180" s="16" t="str">
        <f t="shared" si="2"/>
        <v/>
      </c>
      <c r="F180" s="354" t="b">
        <f>IF(nume_candidat="",FALSE,ISNUMBER(SEARCH(nume_candidat,#REF!)))</f>
        <v>0</v>
      </c>
      <c r="G180" s="355" t="e">
        <f>LEN(#REF!)-LEN(SUBSTITUTE(#REF!,",",""))+1</f>
        <v>#REF!</v>
      </c>
    </row>
    <row r="181" spans="1:7">
      <c r="A181" s="5" t="s">
        <v>239</v>
      </c>
      <c r="B181" s="6"/>
      <c r="C181" s="217"/>
      <c r="D181" s="74"/>
      <c r="E181" s="16" t="str">
        <f t="shared" si="2"/>
        <v/>
      </c>
      <c r="F181" s="354" t="b">
        <f>IF(nume_candidat="",FALSE,ISNUMBER(SEARCH(nume_candidat,#REF!)))</f>
        <v>0</v>
      </c>
      <c r="G181" s="355" t="e">
        <f>LEN(#REF!)-LEN(SUBSTITUTE(#REF!,",",""))+1</f>
        <v>#REF!</v>
      </c>
    </row>
    <row r="182" spans="1:7">
      <c r="A182" s="5" t="s">
        <v>240</v>
      </c>
      <c r="B182" s="6"/>
      <c r="C182" s="217"/>
      <c r="D182" s="74"/>
      <c r="E182" s="16" t="str">
        <f t="shared" si="2"/>
        <v/>
      </c>
      <c r="F182" s="354" t="b">
        <f>IF(nume_candidat="",FALSE,ISNUMBER(SEARCH(nume_candidat,#REF!)))</f>
        <v>0</v>
      </c>
      <c r="G182" s="355" t="e">
        <f>LEN(#REF!)-LEN(SUBSTITUTE(#REF!,",",""))+1</f>
        <v>#REF!</v>
      </c>
    </row>
    <row r="183" spans="1:7">
      <c r="A183" s="5" t="s">
        <v>241</v>
      </c>
      <c r="B183" s="6"/>
      <c r="C183" s="217"/>
      <c r="D183" s="74"/>
      <c r="E183" s="16" t="str">
        <f t="shared" si="2"/>
        <v/>
      </c>
      <c r="F183" s="354" t="b">
        <f>IF(nume_candidat="",FALSE,ISNUMBER(SEARCH(nume_candidat,#REF!)))</f>
        <v>0</v>
      </c>
      <c r="G183" s="355" t="e">
        <f>LEN(#REF!)-LEN(SUBSTITUTE(#REF!,",",""))+1</f>
        <v>#REF!</v>
      </c>
    </row>
    <row r="184" spans="1:7">
      <c r="A184" s="5" t="s">
        <v>242</v>
      </c>
      <c r="B184" s="6"/>
      <c r="C184" s="217"/>
      <c r="D184" s="74"/>
      <c r="E184" s="16" t="str">
        <f t="shared" si="2"/>
        <v/>
      </c>
      <c r="F184" s="354" t="b">
        <f>IF(nume_candidat="",FALSE,ISNUMBER(SEARCH(nume_candidat,#REF!)))</f>
        <v>0</v>
      </c>
      <c r="G184" s="355" t="e">
        <f>LEN(#REF!)-LEN(SUBSTITUTE(#REF!,",",""))+1</f>
        <v>#REF!</v>
      </c>
    </row>
    <row r="185" spans="1:7">
      <c r="A185" s="5" t="s">
        <v>243</v>
      </c>
      <c r="B185" s="6"/>
      <c r="C185" s="217"/>
      <c r="D185" s="74"/>
      <c r="E185" s="16" t="str">
        <f t="shared" si="2"/>
        <v/>
      </c>
      <c r="F185" s="354" t="b">
        <f>IF(nume_candidat="",FALSE,ISNUMBER(SEARCH(nume_candidat,#REF!)))</f>
        <v>0</v>
      </c>
      <c r="G185" s="355" t="e">
        <f>LEN(#REF!)-LEN(SUBSTITUTE(#REF!,",",""))+1</f>
        <v>#REF!</v>
      </c>
    </row>
    <row r="186" spans="1:7">
      <c r="A186" s="5" t="s">
        <v>244</v>
      </c>
      <c r="B186" s="6"/>
      <c r="C186" s="217"/>
      <c r="D186" s="74"/>
      <c r="E186" s="16" t="str">
        <f t="shared" si="2"/>
        <v/>
      </c>
      <c r="F186" s="354" t="b">
        <f>IF(nume_candidat="",FALSE,ISNUMBER(SEARCH(nume_candidat,#REF!)))</f>
        <v>0</v>
      </c>
      <c r="G186" s="355" t="e">
        <f>LEN(#REF!)-LEN(SUBSTITUTE(#REF!,",",""))+1</f>
        <v>#REF!</v>
      </c>
    </row>
    <row r="187" spans="1:7">
      <c r="A187" s="5" t="s">
        <v>245</v>
      </c>
      <c r="B187" s="6"/>
      <c r="C187" s="217"/>
      <c r="D187" s="74"/>
      <c r="E187" s="16" t="str">
        <f t="shared" si="2"/>
        <v/>
      </c>
      <c r="F187" s="354" t="b">
        <f>IF(nume_candidat="",FALSE,ISNUMBER(SEARCH(nume_candidat,#REF!)))</f>
        <v>0</v>
      </c>
      <c r="G187" s="355" t="e">
        <f>LEN(#REF!)-LEN(SUBSTITUTE(#REF!,",",""))+1</f>
        <v>#REF!</v>
      </c>
    </row>
    <row r="188" spans="1:7">
      <c r="A188" s="5" t="s">
        <v>246</v>
      </c>
      <c r="B188" s="6"/>
      <c r="C188" s="217"/>
      <c r="D188" s="74"/>
      <c r="E188" s="16" t="str">
        <f t="shared" si="2"/>
        <v/>
      </c>
      <c r="F188" s="354" t="b">
        <f>IF(nume_candidat="",FALSE,ISNUMBER(SEARCH(nume_candidat,#REF!)))</f>
        <v>0</v>
      </c>
      <c r="G188" s="355" t="e">
        <f>LEN(#REF!)-LEN(SUBSTITUTE(#REF!,",",""))+1</f>
        <v>#REF!</v>
      </c>
    </row>
    <row r="189" spans="1:7">
      <c r="A189" s="5" t="s">
        <v>247</v>
      </c>
      <c r="B189" s="6"/>
      <c r="C189" s="217"/>
      <c r="D189" s="74"/>
      <c r="E189" s="16" t="str">
        <f t="shared" si="2"/>
        <v/>
      </c>
      <c r="F189" s="354" t="b">
        <f>IF(nume_candidat="",FALSE,ISNUMBER(SEARCH(nume_candidat,#REF!)))</f>
        <v>0</v>
      </c>
      <c r="G189" s="355" t="e">
        <f>LEN(#REF!)-LEN(SUBSTITUTE(#REF!,",",""))+1</f>
        <v>#REF!</v>
      </c>
    </row>
    <row r="190" spans="1:7">
      <c r="A190" s="5" t="s">
        <v>248</v>
      </c>
      <c r="B190" s="6"/>
      <c r="C190" s="217"/>
      <c r="D190" s="74"/>
      <c r="E190" s="16" t="str">
        <f t="shared" si="2"/>
        <v/>
      </c>
      <c r="F190" s="354" t="b">
        <f>IF(nume_candidat="",FALSE,ISNUMBER(SEARCH(nume_candidat,#REF!)))</f>
        <v>0</v>
      </c>
      <c r="G190" s="355" t="e">
        <f>LEN(#REF!)-LEN(SUBSTITUTE(#REF!,",",""))+1</f>
        <v>#REF!</v>
      </c>
    </row>
    <row r="191" spans="1:7">
      <c r="A191" s="5" t="s">
        <v>249</v>
      </c>
      <c r="B191" s="6"/>
      <c r="C191" s="217"/>
      <c r="D191" s="74"/>
      <c r="E191" s="16" t="str">
        <f t="shared" si="2"/>
        <v/>
      </c>
      <c r="F191" s="354" t="b">
        <f>IF(nume_candidat="",FALSE,ISNUMBER(SEARCH(nume_candidat,#REF!)))</f>
        <v>0</v>
      </c>
      <c r="G191" s="355" t="e">
        <f>LEN(#REF!)-LEN(SUBSTITUTE(#REF!,",",""))+1</f>
        <v>#REF!</v>
      </c>
    </row>
    <row r="192" spans="1:7">
      <c r="A192" s="5" t="s">
        <v>250</v>
      </c>
      <c r="B192" s="6"/>
      <c r="C192" s="217"/>
      <c r="D192" s="74"/>
      <c r="E192" s="16" t="str">
        <f t="shared" si="2"/>
        <v/>
      </c>
      <c r="F192" s="354" t="b">
        <f>IF(nume_candidat="",FALSE,ISNUMBER(SEARCH(nume_candidat,#REF!)))</f>
        <v>0</v>
      </c>
      <c r="G192" s="355" t="e">
        <f>LEN(#REF!)-LEN(SUBSTITUTE(#REF!,",",""))+1</f>
        <v>#REF!</v>
      </c>
    </row>
    <row r="193" spans="1:7">
      <c r="A193" s="5" t="s">
        <v>251</v>
      </c>
      <c r="B193" s="6"/>
      <c r="C193" s="217"/>
      <c r="D193" s="74"/>
      <c r="E193" s="16" t="str">
        <f t="shared" si="2"/>
        <v/>
      </c>
      <c r="F193" s="354" t="b">
        <f>IF(nume_candidat="",FALSE,ISNUMBER(SEARCH(nume_candidat,#REF!)))</f>
        <v>0</v>
      </c>
      <c r="G193" s="355" t="e">
        <f>LEN(#REF!)-LEN(SUBSTITUTE(#REF!,",",""))+1</f>
        <v>#REF!</v>
      </c>
    </row>
    <row r="194" spans="1:7">
      <c r="A194" s="5" t="s">
        <v>252</v>
      </c>
      <c r="B194" s="6"/>
      <c r="C194" s="217"/>
      <c r="D194" s="74"/>
      <c r="E194" s="16" t="str">
        <f t="shared" si="2"/>
        <v/>
      </c>
      <c r="F194" s="354" t="b">
        <f>IF(nume_candidat="",FALSE,ISNUMBER(SEARCH(nume_candidat,#REF!)))</f>
        <v>0</v>
      </c>
      <c r="G194" s="355" t="e">
        <f>LEN(#REF!)-LEN(SUBSTITUTE(#REF!,",",""))+1</f>
        <v>#REF!</v>
      </c>
    </row>
    <row r="195" spans="1:7">
      <c r="A195" s="5" t="s">
        <v>253</v>
      </c>
      <c r="B195" s="6"/>
      <c r="C195" s="217"/>
      <c r="D195" s="74"/>
      <c r="E195" s="16" t="str">
        <f t="shared" si="2"/>
        <v/>
      </c>
      <c r="F195" s="354" t="b">
        <f>IF(nume_candidat="",FALSE,ISNUMBER(SEARCH(nume_candidat,#REF!)))</f>
        <v>0</v>
      </c>
      <c r="G195" s="355" t="e">
        <f>LEN(#REF!)-LEN(SUBSTITUTE(#REF!,",",""))+1</f>
        <v>#REF!</v>
      </c>
    </row>
    <row r="196" spans="1:7">
      <c r="A196" s="5" t="s">
        <v>254</v>
      </c>
      <c r="B196" s="6"/>
      <c r="C196" s="217"/>
      <c r="D196" s="74"/>
      <c r="E196" s="16" t="str">
        <f t="shared" si="2"/>
        <v/>
      </c>
      <c r="F196" s="354" t="b">
        <f>IF(nume_candidat="",FALSE,ISNUMBER(SEARCH(nume_candidat,#REF!)))</f>
        <v>0</v>
      </c>
      <c r="G196" s="355" t="e">
        <f>LEN(#REF!)-LEN(SUBSTITUTE(#REF!,",",""))+1</f>
        <v>#REF!</v>
      </c>
    </row>
    <row r="197" spans="1:7">
      <c r="A197" s="5" t="s">
        <v>255</v>
      </c>
      <c r="B197" s="6"/>
      <c r="C197" s="217"/>
      <c r="D197" s="74"/>
      <c r="E197" s="16" t="str">
        <f t="shared" si="2"/>
        <v/>
      </c>
      <c r="F197" s="354" t="b">
        <f>IF(nume_candidat="",FALSE,ISNUMBER(SEARCH(nume_candidat,#REF!)))</f>
        <v>0</v>
      </c>
      <c r="G197" s="355" t="e">
        <f>LEN(#REF!)-LEN(SUBSTITUTE(#REF!,",",""))+1</f>
        <v>#REF!</v>
      </c>
    </row>
    <row r="198" spans="1:7">
      <c r="A198" s="5" t="s">
        <v>256</v>
      </c>
      <c r="B198" s="6"/>
      <c r="C198" s="217"/>
      <c r="D198" s="74"/>
      <c r="E198" s="16" t="str">
        <f t="shared" si="2"/>
        <v/>
      </c>
      <c r="F198" s="354" t="b">
        <f>IF(nume_candidat="",FALSE,ISNUMBER(SEARCH(nume_candidat,#REF!)))</f>
        <v>0</v>
      </c>
      <c r="G198" s="355" t="e">
        <f>LEN(#REF!)-LEN(SUBSTITUTE(#REF!,",",""))+1</f>
        <v>#REF!</v>
      </c>
    </row>
    <row r="199" spans="1:7">
      <c r="A199" s="5" t="s">
        <v>257</v>
      </c>
      <c r="B199" s="6"/>
      <c r="C199" s="217"/>
      <c r="D199" s="74"/>
      <c r="E199" s="16" t="str">
        <f t="shared" si="2"/>
        <v/>
      </c>
      <c r="F199" s="354" t="b">
        <f>IF(nume_candidat="",FALSE,ISNUMBER(SEARCH(nume_candidat,#REF!)))</f>
        <v>0</v>
      </c>
      <c r="G199" s="355" t="e">
        <f>LEN(#REF!)-LEN(SUBSTITUTE(#REF!,",",""))+1</f>
        <v>#REF!</v>
      </c>
    </row>
    <row r="200" spans="1:7">
      <c r="A200" s="5" t="s">
        <v>258</v>
      </c>
      <c r="B200" s="6"/>
      <c r="C200" s="217"/>
      <c r="D200" s="74"/>
      <c r="E200" s="16" t="str">
        <f t="shared" si="2"/>
        <v/>
      </c>
      <c r="F200" s="354" t="b">
        <f>IF(nume_candidat="",FALSE,ISNUMBER(SEARCH(nume_candidat,#REF!)))</f>
        <v>0</v>
      </c>
      <c r="G200" s="355" t="e">
        <f>LEN(#REF!)-LEN(SUBSTITUTE(#REF!,",",""))+1</f>
        <v>#REF!</v>
      </c>
    </row>
    <row r="201" spans="1:7">
      <c r="A201" s="5" t="s">
        <v>259</v>
      </c>
      <c r="B201" s="6"/>
      <c r="C201" s="217"/>
      <c r="D201" s="74"/>
      <c r="E201" s="16" t="str">
        <f t="shared" si="2"/>
        <v/>
      </c>
      <c r="F201" s="354" t="b">
        <f>IF(nume_candidat="",FALSE,ISNUMBER(SEARCH(nume_candidat,#REF!)))</f>
        <v>0</v>
      </c>
      <c r="G201" s="355" t="e">
        <f>LEN(#REF!)-LEN(SUBSTITUTE(#REF!,",",""))+1</f>
        <v>#REF!</v>
      </c>
    </row>
    <row r="202" spans="1:7">
      <c r="A202" s="5" t="s">
        <v>260</v>
      </c>
      <c r="B202" s="6"/>
      <c r="C202" s="217"/>
      <c r="D202" s="74"/>
      <c r="E202" s="16" t="str">
        <f t="shared" ref="E202:E259" si="3">IF(OR($B202="",$C202="",$C202&lt;an_initial,$C202&gt;an_final,),"",
(50*(D202="premiu")+25*(D202="nominalizare"))
)</f>
        <v/>
      </c>
      <c r="F202" s="354" t="b">
        <f>IF(nume_candidat="",FALSE,ISNUMBER(SEARCH(nume_candidat,#REF!)))</f>
        <v>0</v>
      </c>
      <c r="G202" s="355" t="e">
        <f>LEN(#REF!)-LEN(SUBSTITUTE(#REF!,",",""))+1</f>
        <v>#REF!</v>
      </c>
    </row>
    <row r="203" spans="1:7">
      <c r="A203" s="5" t="s">
        <v>261</v>
      </c>
      <c r="B203" s="6"/>
      <c r="C203" s="217"/>
      <c r="D203" s="74"/>
      <c r="E203" s="16" t="str">
        <f t="shared" si="3"/>
        <v/>
      </c>
      <c r="F203" s="354" t="b">
        <f>IF(nume_candidat="",FALSE,ISNUMBER(SEARCH(nume_candidat,#REF!)))</f>
        <v>0</v>
      </c>
      <c r="G203" s="355" t="e">
        <f>LEN(#REF!)-LEN(SUBSTITUTE(#REF!,",",""))+1</f>
        <v>#REF!</v>
      </c>
    </row>
    <row r="204" spans="1:7">
      <c r="A204" s="5" t="s">
        <v>262</v>
      </c>
      <c r="B204" s="6"/>
      <c r="C204" s="217"/>
      <c r="D204" s="74"/>
      <c r="E204" s="16" t="str">
        <f t="shared" si="3"/>
        <v/>
      </c>
      <c r="F204" s="354" t="b">
        <f>IF(nume_candidat="",FALSE,ISNUMBER(SEARCH(nume_candidat,#REF!)))</f>
        <v>0</v>
      </c>
      <c r="G204" s="355" t="e">
        <f>LEN(#REF!)-LEN(SUBSTITUTE(#REF!,",",""))+1</f>
        <v>#REF!</v>
      </c>
    </row>
    <row r="205" spans="1:7">
      <c r="A205" s="5" t="s">
        <v>263</v>
      </c>
      <c r="B205" s="6"/>
      <c r="C205" s="217"/>
      <c r="D205" s="74"/>
      <c r="E205" s="16" t="str">
        <f t="shared" si="3"/>
        <v/>
      </c>
      <c r="F205" s="354" t="b">
        <f>IF(nume_candidat="",FALSE,ISNUMBER(SEARCH(nume_candidat,#REF!)))</f>
        <v>0</v>
      </c>
      <c r="G205" s="355" t="e">
        <f>LEN(#REF!)-LEN(SUBSTITUTE(#REF!,",",""))+1</f>
        <v>#REF!</v>
      </c>
    </row>
    <row r="206" spans="1:7">
      <c r="A206" s="5" t="s">
        <v>264</v>
      </c>
      <c r="B206" s="6"/>
      <c r="C206" s="217"/>
      <c r="D206" s="74"/>
      <c r="E206" s="16" t="str">
        <f t="shared" si="3"/>
        <v/>
      </c>
      <c r="F206" s="354" t="b">
        <f>IF(nume_candidat="",FALSE,ISNUMBER(SEARCH(nume_candidat,#REF!)))</f>
        <v>0</v>
      </c>
      <c r="G206" s="355" t="e">
        <f>LEN(#REF!)-LEN(SUBSTITUTE(#REF!,",",""))+1</f>
        <v>#REF!</v>
      </c>
    </row>
    <row r="207" spans="1:7">
      <c r="A207" s="5" t="s">
        <v>265</v>
      </c>
      <c r="B207" s="6"/>
      <c r="C207" s="217"/>
      <c r="D207" s="74"/>
      <c r="E207" s="16" t="str">
        <f t="shared" si="3"/>
        <v/>
      </c>
      <c r="F207" s="354" t="b">
        <f>IF(nume_candidat="",FALSE,ISNUMBER(SEARCH(nume_candidat,#REF!)))</f>
        <v>0</v>
      </c>
      <c r="G207" s="355" t="e">
        <f>LEN(#REF!)-LEN(SUBSTITUTE(#REF!,",",""))+1</f>
        <v>#REF!</v>
      </c>
    </row>
    <row r="208" spans="1:7">
      <c r="A208" s="5" t="s">
        <v>266</v>
      </c>
      <c r="B208" s="6"/>
      <c r="C208" s="217"/>
      <c r="D208" s="74"/>
      <c r="E208" s="16" t="str">
        <f t="shared" si="3"/>
        <v/>
      </c>
      <c r="F208" s="354" t="b">
        <f>IF(nume_candidat="",FALSE,ISNUMBER(SEARCH(nume_candidat,#REF!)))</f>
        <v>0</v>
      </c>
      <c r="G208" s="355" t="e">
        <f>LEN(#REF!)-LEN(SUBSTITUTE(#REF!,",",""))+1</f>
        <v>#REF!</v>
      </c>
    </row>
    <row r="209" spans="1:7">
      <c r="A209" s="5" t="s">
        <v>267</v>
      </c>
      <c r="B209" s="6"/>
      <c r="C209" s="217"/>
      <c r="D209" s="74"/>
      <c r="E209" s="16" t="str">
        <f t="shared" si="3"/>
        <v/>
      </c>
      <c r="F209" s="354" t="b">
        <f>IF(nume_candidat="",FALSE,ISNUMBER(SEARCH(nume_candidat,#REF!)))</f>
        <v>0</v>
      </c>
      <c r="G209" s="355" t="e">
        <f>LEN(#REF!)-LEN(SUBSTITUTE(#REF!,",",""))+1</f>
        <v>#REF!</v>
      </c>
    </row>
    <row r="210" spans="1:7">
      <c r="A210" s="5" t="s">
        <v>268</v>
      </c>
      <c r="B210" s="6"/>
      <c r="C210" s="217"/>
      <c r="D210" s="74"/>
      <c r="E210" s="16" t="str">
        <f t="shared" si="3"/>
        <v/>
      </c>
      <c r="F210" s="354" t="b">
        <f>IF(nume_candidat="",FALSE,ISNUMBER(SEARCH(nume_candidat,#REF!)))</f>
        <v>0</v>
      </c>
      <c r="G210" s="355" t="e">
        <f>LEN(#REF!)-LEN(SUBSTITUTE(#REF!,",",""))+1</f>
        <v>#REF!</v>
      </c>
    </row>
    <row r="211" spans="1:7">
      <c r="A211" s="5" t="s">
        <v>269</v>
      </c>
      <c r="B211" s="6"/>
      <c r="C211" s="217"/>
      <c r="D211" s="74"/>
      <c r="E211" s="16" t="str">
        <f t="shared" si="3"/>
        <v/>
      </c>
      <c r="F211" s="354" t="b">
        <f>IF(nume_candidat="",FALSE,ISNUMBER(SEARCH(nume_candidat,#REF!)))</f>
        <v>0</v>
      </c>
      <c r="G211" s="355" t="e">
        <f>LEN(#REF!)-LEN(SUBSTITUTE(#REF!,",",""))+1</f>
        <v>#REF!</v>
      </c>
    </row>
    <row r="212" spans="1:7">
      <c r="A212" s="5" t="s">
        <v>270</v>
      </c>
      <c r="B212" s="6"/>
      <c r="C212" s="217"/>
      <c r="D212" s="74"/>
      <c r="E212" s="16" t="str">
        <f t="shared" si="3"/>
        <v/>
      </c>
      <c r="F212" s="354" t="b">
        <f>IF(nume_candidat="",FALSE,ISNUMBER(SEARCH(nume_candidat,#REF!)))</f>
        <v>0</v>
      </c>
      <c r="G212" s="355" t="e">
        <f>LEN(#REF!)-LEN(SUBSTITUTE(#REF!,",",""))+1</f>
        <v>#REF!</v>
      </c>
    </row>
    <row r="213" spans="1:7">
      <c r="A213" s="5" t="s">
        <v>271</v>
      </c>
      <c r="B213" s="6"/>
      <c r="C213" s="217"/>
      <c r="D213" s="74"/>
      <c r="E213" s="16" t="str">
        <f t="shared" si="3"/>
        <v/>
      </c>
      <c r="F213" s="354" t="b">
        <f>IF(nume_candidat="",FALSE,ISNUMBER(SEARCH(nume_candidat,#REF!)))</f>
        <v>0</v>
      </c>
      <c r="G213" s="355" t="e">
        <f>LEN(#REF!)-LEN(SUBSTITUTE(#REF!,",",""))+1</f>
        <v>#REF!</v>
      </c>
    </row>
    <row r="214" spans="1:7">
      <c r="A214" s="5" t="s">
        <v>272</v>
      </c>
      <c r="B214" s="6"/>
      <c r="C214" s="217"/>
      <c r="D214" s="74"/>
      <c r="E214" s="16" t="str">
        <f t="shared" si="3"/>
        <v/>
      </c>
      <c r="F214" s="354" t="b">
        <f>IF(nume_candidat="",FALSE,ISNUMBER(SEARCH(nume_candidat,#REF!)))</f>
        <v>0</v>
      </c>
      <c r="G214" s="355" t="e">
        <f>LEN(#REF!)-LEN(SUBSTITUTE(#REF!,",",""))+1</f>
        <v>#REF!</v>
      </c>
    </row>
    <row r="215" spans="1:7">
      <c r="A215" s="5" t="s">
        <v>273</v>
      </c>
      <c r="B215" s="6"/>
      <c r="C215" s="217"/>
      <c r="D215" s="74"/>
      <c r="E215" s="16" t="str">
        <f t="shared" si="3"/>
        <v/>
      </c>
      <c r="F215" s="354" t="b">
        <f>IF(nume_candidat="",FALSE,ISNUMBER(SEARCH(nume_candidat,#REF!)))</f>
        <v>0</v>
      </c>
      <c r="G215" s="355" t="e">
        <f>LEN(#REF!)-LEN(SUBSTITUTE(#REF!,",",""))+1</f>
        <v>#REF!</v>
      </c>
    </row>
    <row r="216" spans="1:7">
      <c r="A216" s="5" t="s">
        <v>274</v>
      </c>
      <c r="B216" s="6"/>
      <c r="C216" s="217"/>
      <c r="D216" s="74"/>
      <c r="E216" s="16" t="str">
        <f t="shared" si="3"/>
        <v/>
      </c>
      <c r="F216" s="354" t="b">
        <f>IF(nume_candidat="",FALSE,ISNUMBER(SEARCH(nume_candidat,#REF!)))</f>
        <v>0</v>
      </c>
      <c r="G216" s="355" t="e">
        <f>LEN(#REF!)-LEN(SUBSTITUTE(#REF!,",",""))+1</f>
        <v>#REF!</v>
      </c>
    </row>
    <row r="217" spans="1:7">
      <c r="A217" s="5" t="s">
        <v>275</v>
      </c>
      <c r="B217" s="6"/>
      <c r="C217" s="217"/>
      <c r="D217" s="74"/>
      <c r="E217" s="16" t="str">
        <f t="shared" si="3"/>
        <v/>
      </c>
      <c r="F217" s="354" t="b">
        <f>IF(nume_candidat="",FALSE,ISNUMBER(SEARCH(nume_candidat,#REF!)))</f>
        <v>0</v>
      </c>
      <c r="G217" s="355" t="e">
        <f>LEN(#REF!)-LEN(SUBSTITUTE(#REF!,",",""))+1</f>
        <v>#REF!</v>
      </c>
    </row>
    <row r="218" spans="1:7">
      <c r="A218" s="5" t="s">
        <v>276</v>
      </c>
      <c r="B218" s="6"/>
      <c r="C218" s="217"/>
      <c r="D218" s="74"/>
      <c r="E218" s="16" t="str">
        <f t="shared" si="3"/>
        <v/>
      </c>
      <c r="F218" s="354" t="b">
        <f>IF(nume_candidat="",FALSE,ISNUMBER(SEARCH(nume_candidat,#REF!)))</f>
        <v>0</v>
      </c>
      <c r="G218" s="355" t="e">
        <f>LEN(#REF!)-LEN(SUBSTITUTE(#REF!,",",""))+1</f>
        <v>#REF!</v>
      </c>
    </row>
    <row r="219" spans="1:7">
      <c r="A219" s="5" t="s">
        <v>277</v>
      </c>
      <c r="B219" s="6"/>
      <c r="C219" s="217"/>
      <c r="D219" s="74"/>
      <c r="E219" s="16" t="str">
        <f t="shared" si="3"/>
        <v/>
      </c>
      <c r="F219" s="354" t="b">
        <f>IF(nume_candidat="",FALSE,ISNUMBER(SEARCH(nume_candidat,#REF!)))</f>
        <v>0</v>
      </c>
      <c r="G219" s="355" t="e">
        <f>LEN(#REF!)-LEN(SUBSTITUTE(#REF!,",",""))+1</f>
        <v>#REF!</v>
      </c>
    </row>
    <row r="220" spans="1:7">
      <c r="A220" s="5" t="s">
        <v>278</v>
      </c>
      <c r="B220" s="6"/>
      <c r="C220" s="217"/>
      <c r="D220" s="74"/>
      <c r="E220" s="16" t="str">
        <f t="shared" si="3"/>
        <v/>
      </c>
      <c r="F220" s="354" t="b">
        <f>IF(nume_candidat="",FALSE,ISNUMBER(SEARCH(nume_candidat,#REF!)))</f>
        <v>0</v>
      </c>
      <c r="G220" s="355" t="e">
        <f>LEN(#REF!)-LEN(SUBSTITUTE(#REF!,",",""))+1</f>
        <v>#REF!</v>
      </c>
    </row>
    <row r="221" spans="1:7">
      <c r="A221" s="5" t="s">
        <v>279</v>
      </c>
      <c r="B221" s="6"/>
      <c r="C221" s="217"/>
      <c r="D221" s="74"/>
      <c r="E221" s="16" t="str">
        <f t="shared" si="3"/>
        <v/>
      </c>
      <c r="F221" s="354" t="b">
        <f>IF(nume_candidat="",FALSE,ISNUMBER(SEARCH(nume_candidat,#REF!)))</f>
        <v>0</v>
      </c>
      <c r="G221" s="355" t="e">
        <f>LEN(#REF!)-LEN(SUBSTITUTE(#REF!,",",""))+1</f>
        <v>#REF!</v>
      </c>
    </row>
    <row r="222" spans="1:7">
      <c r="A222" s="5" t="s">
        <v>280</v>
      </c>
      <c r="B222" s="6"/>
      <c r="C222" s="217"/>
      <c r="D222" s="74"/>
      <c r="E222" s="16" t="str">
        <f t="shared" si="3"/>
        <v/>
      </c>
      <c r="F222" s="354" t="b">
        <f>IF(nume_candidat="",FALSE,ISNUMBER(SEARCH(nume_candidat,#REF!)))</f>
        <v>0</v>
      </c>
      <c r="G222" s="355" t="e">
        <f>LEN(#REF!)-LEN(SUBSTITUTE(#REF!,",",""))+1</f>
        <v>#REF!</v>
      </c>
    </row>
    <row r="223" spans="1:7">
      <c r="A223" s="5" t="s">
        <v>281</v>
      </c>
      <c r="B223" s="6"/>
      <c r="C223" s="217"/>
      <c r="D223" s="74"/>
      <c r="E223" s="16" t="str">
        <f t="shared" si="3"/>
        <v/>
      </c>
      <c r="F223" s="354" t="b">
        <f>IF(nume_candidat="",FALSE,ISNUMBER(SEARCH(nume_candidat,#REF!)))</f>
        <v>0</v>
      </c>
      <c r="G223" s="355" t="e">
        <f>LEN(#REF!)-LEN(SUBSTITUTE(#REF!,",",""))+1</f>
        <v>#REF!</v>
      </c>
    </row>
    <row r="224" spans="1:7">
      <c r="A224" s="5" t="s">
        <v>282</v>
      </c>
      <c r="B224" s="6"/>
      <c r="C224" s="217"/>
      <c r="D224" s="74"/>
      <c r="E224" s="16" t="str">
        <f t="shared" si="3"/>
        <v/>
      </c>
      <c r="F224" s="354" t="b">
        <f>IF(nume_candidat="",FALSE,ISNUMBER(SEARCH(nume_candidat,#REF!)))</f>
        <v>0</v>
      </c>
      <c r="G224" s="355" t="e">
        <f>LEN(#REF!)-LEN(SUBSTITUTE(#REF!,",",""))+1</f>
        <v>#REF!</v>
      </c>
    </row>
    <row r="225" spans="1:7">
      <c r="A225" s="5" t="s">
        <v>283</v>
      </c>
      <c r="B225" s="6"/>
      <c r="C225" s="217"/>
      <c r="D225" s="74"/>
      <c r="E225" s="16" t="str">
        <f t="shared" si="3"/>
        <v/>
      </c>
      <c r="F225" s="354" t="b">
        <f>IF(nume_candidat="",FALSE,ISNUMBER(SEARCH(nume_candidat,#REF!)))</f>
        <v>0</v>
      </c>
      <c r="G225" s="355" t="e">
        <f>LEN(#REF!)-LEN(SUBSTITUTE(#REF!,",",""))+1</f>
        <v>#REF!</v>
      </c>
    </row>
    <row r="226" spans="1:7">
      <c r="A226" s="5" t="s">
        <v>284</v>
      </c>
      <c r="B226" s="6"/>
      <c r="C226" s="217"/>
      <c r="D226" s="74"/>
      <c r="E226" s="16" t="str">
        <f t="shared" si="3"/>
        <v/>
      </c>
      <c r="F226" s="354" t="b">
        <f>IF(nume_candidat="",FALSE,ISNUMBER(SEARCH(nume_candidat,#REF!)))</f>
        <v>0</v>
      </c>
      <c r="G226" s="355" t="e">
        <f>LEN(#REF!)-LEN(SUBSTITUTE(#REF!,",",""))+1</f>
        <v>#REF!</v>
      </c>
    </row>
    <row r="227" spans="1:7">
      <c r="A227" s="5" t="s">
        <v>285</v>
      </c>
      <c r="B227" s="6"/>
      <c r="C227" s="217"/>
      <c r="D227" s="74"/>
      <c r="E227" s="16" t="str">
        <f t="shared" si="3"/>
        <v/>
      </c>
      <c r="F227" s="354" t="b">
        <f>IF(nume_candidat="",FALSE,ISNUMBER(SEARCH(nume_candidat,#REF!)))</f>
        <v>0</v>
      </c>
      <c r="G227" s="355" t="e">
        <f>LEN(#REF!)-LEN(SUBSTITUTE(#REF!,",",""))+1</f>
        <v>#REF!</v>
      </c>
    </row>
    <row r="228" spans="1:7">
      <c r="A228" s="5" t="s">
        <v>286</v>
      </c>
      <c r="B228" s="6"/>
      <c r="C228" s="217"/>
      <c r="D228" s="74"/>
      <c r="E228" s="16" t="str">
        <f t="shared" si="3"/>
        <v/>
      </c>
      <c r="F228" s="354" t="b">
        <f>IF(nume_candidat="",FALSE,ISNUMBER(SEARCH(nume_candidat,#REF!)))</f>
        <v>0</v>
      </c>
      <c r="G228" s="355" t="e">
        <f>LEN(#REF!)-LEN(SUBSTITUTE(#REF!,",",""))+1</f>
        <v>#REF!</v>
      </c>
    </row>
    <row r="229" spans="1:7">
      <c r="A229" s="5" t="s">
        <v>287</v>
      </c>
      <c r="B229" s="6"/>
      <c r="C229" s="217"/>
      <c r="D229" s="74"/>
      <c r="E229" s="16" t="str">
        <f t="shared" si="3"/>
        <v/>
      </c>
      <c r="F229" s="354" t="b">
        <f>IF(nume_candidat="",FALSE,ISNUMBER(SEARCH(nume_candidat,#REF!)))</f>
        <v>0</v>
      </c>
      <c r="G229" s="355" t="e">
        <f>LEN(#REF!)-LEN(SUBSTITUTE(#REF!,",",""))+1</f>
        <v>#REF!</v>
      </c>
    </row>
    <row r="230" spans="1:7">
      <c r="A230" s="5" t="s">
        <v>288</v>
      </c>
      <c r="B230" s="6"/>
      <c r="C230" s="217"/>
      <c r="D230" s="74"/>
      <c r="E230" s="16" t="str">
        <f t="shared" si="3"/>
        <v/>
      </c>
      <c r="F230" s="354" t="b">
        <f>IF(nume_candidat="",FALSE,ISNUMBER(SEARCH(nume_candidat,#REF!)))</f>
        <v>0</v>
      </c>
      <c r="G230" s="355" t="e">
        <f>LEN(#REF!)-LEN(SUBSTITUTE(#REF!,",",""))+1</f>
        <v>#REF!</v>
      </c>
    </row>
    <row r="231" spans="1:7">
      <c r="A231" s="5" t="s">
        <v>289</v>
      </c>
      <c r="B231" s="6"/>
      <c r="C231" s="217"/>
      <c r="D231" s="74"/>
      <c r="E231" s="16" t="str">
        <f t="shared" si="3"/>
        <v/>
      </c>
      <c r="F231" s="354" t="b">
        <f>IF(nume_candidat="",FALSE,ISNUMBER(SEARCH(nume_candidat,#REF!)))</f>
        <v>0</v>
      </c>
      <c r="G231" s="355" t="e">
        <f>LEN(#REF!)-LEN(SUBSTITUTE(#REF!,",",""))+1</f>
        <v>#REF!</v>
      </c>
    </row>
    <row r="232" spans="1:7">
      <c r="A232" s="5" t="s">
        <v>290</v>
      </c>
      <c r="B232" s="6"/>
      <c r="C232" s="217"/>
      <c r="D232" s="74"/>
      <c r="E232" s="16" t="str">
        <f t="shared" si="3"/>
        <v/>
      </c>
      <c r="F232" s="354" t="b">
        <f>IF(nume_candidat="",FALSE,ISNUMBER(SEARCH(nume_candidat,#REF!)))</f>
        <v>0</v>
      </c>
      <c r="G232" s="355" t="e">
        <f>LEN(#REF!)-LEN(SUBSTITUTE(#REF!,",",""))+1</f>
        <v>#REF!</v>
      </c>
    </row>
    <row r="233" spans="1:7">
      <c r="A233" s="5" t="s">
        <v>291</v>
      </c>
      <c r="B233" s="6"/>
      <c r="C233" s="217"/>
      <c r="D233" s="74"/>
      <c r="E233" s="16" t="str">
        <f t="shared" si="3"/>
        <v/>
      </c>
      <c r="F233" s="354" t="b">
        <f>IF(nume_candidat="",FALSE,ISNUMBER(SEARCH(nume_candidat,#REF!)))</f>
        <v>0</v>
      </c>
      <c r="G233" s="355" t="e">
        <f>LEN(#REF!)-LEN(SUBSTITUTE(#REF!,",",""))+1</f>
        <v>#REF!</v>
      </c>
    </row>
    <row r="234" spans="1:7">
      <c r="A234" s="5" t="s">
        <v>292</v>
      </c>
      <c r="B234" s="6"/>
      <c r="C234" s="217"/>
      <c r="D234" s="74"/>
      <c r="E234" s="16" t="str">
        <f t="shared" si="3"/>
        <v/>
      </c>
      <c r="F234" s="354" t="b">
        <f>IF(nume_candidat="",FALSE,ISNUMBER(SEARCH(nume_candidat,#REF!)))</f>
        <v>0</v>
      </c>
      <c r="G234" s="355" t="e">
        <f>LEN(#REF!)-LEN(SUBSTITUTE(#REF!,",",""))+1</f>
        <v>#REF!</v>
      </c>
    </row>
    <row r="235" spans="1:7">
      <c r="A235" s="5" t="s">
        <v>293</v>
      </c>
      <c r="B235" s="6"/>
      <c r="C235" s="217"/>
      <c r="D235" s="74"/>
      <c r="E235" s="16" t="str">
        <f t="shared" si="3"/>
        <v/>
      </c>
      <c r="F235" s="354" t="b">
        <f>IF(nume_candidat="",FALSE,ISNUMBER(SEARCH(nume_candidat,#REF!)))</f>
        <v>0</v>
      </c>
      <c r="G235" s="355" t="e">
        <f>LEN(#REF!)-LEN(SUBSTITUTE(#REF!,",",""))+1</f>
        <v>#REF!</v>
      </c>
    </row>
    <row r="236" spans="1:7">
      <c r="A236" s="5" t="s">
        <v>294</v>
      </c>
      <c r="B236" s="6"/>
      <c r="C236" s="217"/>
      <c r="D236" s="74"/>
      <c r="E236" s="16" t="str">
        <f t="shared" si="3"/>
        <v/>
      </c>
      <c r="F236" s="354" t="b">
        <f>IF(nume_candidat="",FALSE,ISNUMBER(SEARCH(nume_candidat,#REF!)))</f>
        <v>0</v>
      </c>
      <c r="G236" s="355" t="e">
        <f>LEN(#REF!)-LEN(SUBSTITUTE(#REF!,",",""))+1</f>
        <v>#REF!</v>
      </c>
    </row>
    <row r="237" spans="1:7">
      <c r="A237" s="5" t="s">
        <v>295</v>
      </c>
      <c r="B237" s="6"/>
      <c r="C237" s="217"/>
      <c r="D237" s="74"/>
      <c r="E237" s="16" t="str">
        <f t="shared" si="3"/>
        <v/>
      </c>
      <c r="F237" s="354" t="b">
        <f>IF(nume_candidat="",FALSE,ISNUMBER(SEARCH(nume_candidat,#REF!)))</f>
        <v>0</v>
      </c>
      <c r="G237" s="355" t="e">
        <f>LEN(#REF!)-LEN(SUBSTITUTE(#REF!,",",""))+1</f>
        <v>#REF!</v>
      </c>
    </row>
    <row r="238" spans="1:7">
      <c r="A238" s="5" t="s">
        <v>296</v>
      </c>
      <c r="B238" s="6"/>
      <c r="C238" s="217"/>
      <c r="D238" s="74"/>
      <c r="E238" s="16" t="str">
        <f t="shared" si="3"/>
        <v/>
      </c>
      <c r="F238" s="354" t="b">
        <f>IF(nume_candidat="",FALSE,ISNUMBER(SEARCH(nume_candidat,#REF!)))</f>
        <v>0</v>
      </c>
      <c r="G238" s="355" t="e">
        <f>LEN(#REF!)-LEN(SUBSTITUTE(#REF!,",",""))+1</f>
        <v>#REF!</v>
      </c>
    </row>
    <row r="239" spans="1:7">
      <c r="A239" s="5" t="s">
        <v>297</v>
      </c>
      <c r="B239" s="6"/>
      <c r="C239" s="217"/>
      <c r="D239" s="74"/>
      <c r="E239" s="16" t="str">
        <f t="shared" si="3"/>
        <v/>
      </c>
      <c r="F239" s="354" t="b">
        <f>IF(nume_candidat="",FALSE,ISNUMBER(SEARCH(nume_candidat,#REF!)))</f>
        <v>0</v>
      </c>
      <c r="G239" s="355" t="e">
        <f>LEN(#REF!)-LEN(SUBSTITUTE(#REF!,",",""))+1</f>
        <v>#REF!</v>
      </c>
    </row>
    <row r="240" spans="1:7">
      <c r="A240" s="5" t="s">
        <v>298</v>
      </c>
      <c r="B240" s="6"/>
      <c r="C240" s="217"/>
      <c r="D240" s="74"/>
      <c r="E240" s="16" t="str">
        <f t="shared" si="3"/>
        <v/>
      </c>
      <c r="F240" s="354" t="b">
        <f>IF(nume_candidat="",FALSE,ISNUMBER(SEARCH(nume_candidat,#REF!)))</f>
        <v>0</v>
      </c>
      <c r="G240" s="355" t="e">
        <f>LEN(#REF!)-LEN(SUBSTITUTE(#REF!,",",""))+1</f>
        <v>#REF!</v>
      </c>
    </row>
    <row r="241" spans="1:7">
      <c r="A241" s="5" t="s">
        <v>299</v>
      </c>
      <c r="B241" s="6"/>
      <c r="C241" s="217"/>
      <c r="D241" s="74"/>
      <c r="E241" s="16" t="str">
        <f t="shared" si="3"/>
        <v/>
      </c>
      <c r="F241" s="354" t="b">
        <f>IF(nume_candidat="",FALSE,ISNUMBER(SEARCH(nume_candidat,#REF!)))</f>
        <v>0</v>
      </c>
      <c r="G241" s="355" t="e">
        <f>LEN(#REF!)-LEN(SUBSTITUTE(#REF!,",",""))+1</f>
        <v>#REF!</v>
      </c>
    </row>
    <row r="242" spans="1:7">
      <c r="A242" s="5" t="s">
        <v>300</v>
      </c>
      <c r="B242" s="6"/>
      <c r="C242" s="217"/>
      <c r="D242" s="74"/>
      <c r="E242" s="16" t="str">
        <f t="shared" si="3"/>
        <v/>
      </c>
      <c r="F242" s="354" t="b">
        <f>IF(nume_candidat="",FALSE,ISNUMBER(SEARCH(nume_candidat,#REF!)))</f>
        <v>0</v>
      </c>
      <c r="G242" s="355" t="e">
        <f>LEN(#REF!)-LEN(SUBSTITUTE(#REF!,",",""))+1</f>
        <v>#REF!</v>
      </c>
    </row>
    <row r="243" spans="1:7">
      <c r="A243" s="5" t="s">
        <v>301</v>
      </c>
      <c r="B243" s="6"/>
      <c r="C243" s="217"/>
      <c r="D243" s="74"/>
      <c r="E243" s="16" t="str">
        <f t="shared" si="3"/>
        <v/>
      </c>
      <c r="F243" s="354" t="b">
        <f>IF(nume_candidat="",FALSE,ISNUMBER(SEARCH(nume_candidat,#REF!)))</f>
        <v>0</v>
      </c>
      <c r="G243" s="355" t="e">
        <f>LEN(#REF!)-LEN(SUBSTITUTE(#REF!,",",""))+1</f>
        <v>#REF!</v>
      </c>
    </row>
    <row r="244" spans="1:7">
      <c r="A244" s="5" t="s">
        <v>302</v>
      </c>
      <c r="B244" s="6"/>
      <c r="C244" s="217"/>
      <c r="D244" s="74"/>
      <c r="E244" s="16" t="str">
        <f t="shared" si="3"/>
        <v/>
      </c>
      <c r="F244" s="354" t="b">
        <f>IF(nume_candidat="",FALSE,ISNUMBER(SEARCH(nume_candidat,#REF!)))</f>
        <v>0</v>
      </c>
      <c r="G244" s="355" t="e">
        <f>LEN(#REF!)-LEN(SUBSTITUTE(#REF!,",",""))+1</f>
        <v>#REF!</v>
      </c>
    </row>
    <row r="245" spans="1:7">
      <c r="A245" s="5" t="s">
        <v>303</v>
      </c>
      <c r="B245" s="6"/>
      <c r="C245" s="217"/>
      <c r="D245" s="74"/>
      <c r="E245" s="16" t="str">
        <f t="shared" si="3"/>
        <v/>
      </c>
      <c r="F245" s="354" t="b">
        <f>IF(nume_candidat="",FALSE,ISNUMBER(SEARCH(nume_candidat,#REF!)))</f>
        <v>0</v>
      </c>
      <c r="G245" s="355" t="e">
        <f>LEN(#REF!)-LEN(SUBSTITUTE(#REF!,",",""))+1</f>
        <v>#REF!</v>
      </c>
    </row>
    <row r="246" spans="1:7">
      <c r="A246" s="5" t="s">
        <v>304</v>
      </c>
      <c r="B246" s="6"/>
      <c r="C246" s="217"/>
      <c r="D246" s="74"/>
      <c r="E246" s="16" t="str">
        <f t="shared" si="3"/>
        <v/>
      </c>
      <c r="F246" s="354" t="b">
        <f>IF(nume_candidat="",FALSE,ISNUMBER(SEARCH(nume_candidat,#REF!)))</f>
        <v>0</v>
      </c>
      <c r="G246" s="355" t="e">
        <f>LEN(#REF!)-LEN(SUBSTITUTE(#REF!,",",""))+1</f>
        <v>#REF!</v>
      </c>
    </row>
    <row r="247" spans="1:7">
      <c r="A247" s="5" t="s">
        <v>305</v>
      </c>
      <c r="B247" s="6"/>
      <c r="C247" s="217"/>
      <c r="D247" s="74"/>
      <c r="E247" s="16" t="str">
        <f t="shared" si="3"/>
        <v/>
      </c>
      <c r="F247" s="354" t="b">
        <f>IF(nume_candidat="",FALSE,ISNUMBER(SEARCH(nume_candidat,#REF!)))</f>
        <v>0</v>
      </c>
      <c r="G247" s="355" t="e">
        <f>LEN(#REF!)-LEN(SUBSTITUTE(#REF!,",",""))+1</f>
        <v>#REF!</v>
      </c>
    </row>
    <row r="248" spans="1:7">
      <c r="A248" s="5" t="s">
        <v>306</v>
      </c>
      <c r="B248" s="6"/>
      <c r="C248" s="217"/>
      <c r="D248" s="74"/>
      <c r="E248" s="16" t="str">
        <f t="shared" si="3"/>
        <v/>
      </c>
      <c r="F248" s="354" t="b">
        <f>IF(nume_candidat="",FALSE,ISNUMBER(SEARCH(nume_candidat,#REF!)))</f>
        <v>0</v>
      </c>
      <c r="G248" s="355" t="e">
        <f>LEN(#REF!)-LEN(SUBSTITUTE(#REF!,",",""))+1</f>
        <v>#REF!</v>
      </c>
    </row>
    <row r="249" spans="1:7">
      <c r="A249" s="5" t="s">
        <v>307</v>
      </c>
      <c r="B249" s="6"/>
      <c r="C249" s="217"/>
      <c r="D249" s="74"/>
      <c r="E249" s="16" t="str">
        <f t="shared" si="3"/>
        <v/>
      </c>
      <c r="F249" s="354" t="b">
        <f>IF(nume_candidat="",FALSE,ISNUMBER(SEARCH(nume_candidat,#REF!)))</f>
        <v>0</v>
      </c>
      <c r="G249" s="355" t="e">
        <f>LEN(#REF!)-LEN(SUBSTITUTE(#REF!,",",""))+1</f>
        <v>#REF!</v>
      </c>
    </row>
    <row r="250" spans="1:7">
      <c r="A250" s="5" t="s">
        <v>308</v>
      </c>
      <c r="B250" s="6"/>
      <c r="C250" s="217"/>
      <c r="D250" s="74"/>
      <c r="E250" s="16" t="str">
        <f t="shared" si="3"/>
        <v/>
      </c>
      <c r="F250" s="354" t="b">
        <f>IF(nume_candidat="",FALSE,ISNUMBER(SEARCH(nume_candidat,#REF!)))</f>
        <v>0</v>
      </c>
      <c r="G250" s="355" t="e">
        <f>LEN(#REF!)-LEN(SUBSTITUTE(#REF!,",",""))+1</f>
        <v>#REF!</v>
      </c>
    </row>
    <row r="251" spans="1:7">
      <c r="A251" s="5" t="s">
        <v>309</v>
      </c>
      <c r="B251" s="6"/>
      <c r="C251" s="217"/>
      <c r="D251" s="74"/>
      <c r="E251" s="16" t="str">
        <f t="shared" si="3"/>
        <v/>
      </c>
      <c r="F251" s="354" t="b">
        <f>IF(nume_candidat="",FALSE,ISNUMBER(SEARCH(nume_candidat,#REF!)))</f>
        <v>0</v>
      </c>
      <c r="G251" s="355" t="e">
        <f>LEN(#REF!)-LEN(SUBSTITUTE(#REF!,",",""))+1</f>
        <v>#REF!</v>
      </c>
    </row>
    <row r="252" spans="1:7">
      <c r="A252" s="5" t="s">
        <v>310</v>
      </c>
      <c r="B252" s="6"/>
      <c r="C252" s="217"/>
      <c r="D252" s="74"/>
      <c r="E252" s="16" t="str">
        <f t="shared" si="3"/>
        <v/>
      </c>
      <c r="F252" s="354" t="b">
        <f>IF(nume_candidat="",FALSE,ISNUMBER(SEARCH(nume_candidat,#REF!)))</f>
        <v>0</v>
      </c>
      <c r="G252" s="355" t="e">
        <f>LEN(#REF!)-LEN(SUBSTITUTE(#REF!,",",""))+1</f>
        <v>#REF!</v>
      </c>
    </row>
    <row r="253" spans="1:7">
      <c r="A253" s="5" t="s">
        <v>311</v>
      </c>
      <c r="B253" s="6"/>
      <c r="C253" s="217"/>
      <c r="D253" s="74"/>
      <c r="E253" s="16" t="str">
        <f t="shared" si="3"/>
        <v/>
      </c>
      <c r="F253" s="354" t="b">
        <f>IF(nume_candidat="",FALSE,ISNUMBER(SEARCH(nume_candidat,#REF!)))</f>
        <v>0</v>
      </c>
      <c r="G253" s="355" t="e">
        <f>LEN(#REF!)-LEN(SUBSTITUTE(#REF!,",",""))+1</f>
        <v>#REF!</v>
      </c>
    </row>
    <row r="254" spans="1:7">
      <c r="A254" s="5" t="s">
        <v>312</v>
      </c>
      <c r="B254" s="6"/>
      <c r="C254" s="217"/>
      <c r="D254" s="74"/>
      <c r="E254" s="16" t="str">
        <f t="shared" si="3"/>
        <v/>
      </c>
      <c r="F254" s="354" t="b">
        <f>IF(nume_candidat="",FALSE,ISNUMBER(SEARCH(nume_candidat,#REF!)))</f>
        <v>0</v>
      </c>
      <c r="G254" s="355" t="e">
        <f>LEN(#REF!)-LEN(SUBSTITUTE(#REF!,",",""))+1</f>
        <v>#REF!</v>
      </c>
    </row>
    <row r="255" spans="1:7">
      <c r="A255" s="5" t="s">
        <v>313</v>
      </c>
      <c r="B255" s="6"/>
      <c r="C255" s="217"/>
      <c r="D255" s="74"/>
      <c r="E255" s="16" t="str">
        <f t="shared" si="3"/>
        <v/>
      </c>
      <c r="F255" s="354" t="b">
        <f>IF(nume_candidat="",FALSE,ISNUMBER(SEARCH(nume_candidat,#REF!)))</f>
        <v>0</v>
      </c>
      <c r="G255" s="355" t="e">
        <f>LEN(#REF!)-LEN(SUBSTITUTE(#REF!,",",""))+1</f>
        <v>#REF!</v>
      </c>
    </row>
    <row r="256" spans="1:7">
      <c r="A256" s="5" t="s">
        <v>314</v>
      </c>
      <c r="B256" s="6"/>
      <c r="C256" s="217"/>
      <c r="D256" s="74"/>
      <c r="E256" s="16" t="str">
        <f t="shared" si="3"/>
        <v/>
      </c>
      <c r="F256" s="354" t="b">
        <f>IF(nume_candidat="",FALSE,ISNUMBER(SEARCH(nume_candidat,#REF!)))</f>
        <v>0</v>
      </c>
      <c r="G256" s="355" t="e">
        <f>LEN(#REF!)-LEN(SUBSTITUTE(#REF!,",",""))+1</f>
        <v>#REF!</v>
      </c>
    </row>
    <row r="257" spans="1:7">
      <c r="A257" s="5" t="s">
        <v>315</v>
      </c>
      <c r="B257" s="6"/>
      <c r="C257" s="217"/>
      <c r="D257" s="74"/>
      <c r="E257" s="16" t="str">
        <f t="shared" si="3"/>
        <v/>
      </c>
      <c r="F257" s="354" t="b">
        <f>IF(nume_candidat="",FALSE,ISNUMBER(SEARCH(nume_candidat,#REF!)))</f>
        <v>0</v>
      </c>
      <c r="G257" s="355" t="e">
        <f>LEN(#REF!)-LEN(SUBSTITUTE(#REF!,",",""))+1</f>
        <v>#REF!</v>
      </c>
    </row>
    <row r="258" spans="1:7">
      <c r="A258" s="5" t="s">
        <v>316</v>
      </c>
      <c r="B258" s="6"/>
      <c r="C258" s="217"/>
      <c r="D258" s="74"/>
      <c r="E258" s="16" t="str">
        <f t="shared" si="3"/>
        <v/>
      </c>
      <c r="F258" s="354" t="b">
        <f>IF(nume_candidat="",FALSE,ISNUMBER(SEARCH(nume_candidat,#REF!)))</f>
        <v>0</v>
      </c>
      <c r="G258" s="355" t="e">
        <f>LEN(#REF!)-LEN(SUBSTITUTE(#REF!,",",""))+1</f>
        <v>#REF!</v>
      </c>
    </row>
    <row r="259" spans="1:7">
      <c r="A259" s="5" t="s">
        <v>317</v>
      </c>
      <c r="B259" s="6"/>
      <c r="C259" s="217"/>
      <c r="D259" s="74"/>
      <c r="E259" s="16" t="str">
        <f t="shared" si="3"/>
        <v/>
      </c>
      <c r="F259" s="354" t="b">
        <f>IF(nume_candidat="",FALSE,ISNUMBER(SEARCH(nume_candidat,#REF!)))</f>
        <v>0</v>
      </c>
      <c r="G259" s="355" t="e">
        <f>LEN(#REF!)-LEN(SUBSTITUTE(#REF!,",",""))+1</f>
        <v>#REF!</v>
      </c>
    </row>
  </sheetData>
  <sheetProtection algorithmName="SHA-512" hashValue="FsXILN+Xp5SA2OmSGjM/eTM8fz//mz+PU6+W+7XepVo0UWxxu8C3zg6Q6EXWC5wE1tkgMBknU3Upz2LGD+BvSw==" saltValue="GeoLja+b60aBkkoe84+n1A==" spinCount="100000" sheet="1" objects="1" scenarios="1"/>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topLeftCell="D1" zoomScaleNormal="100" workbookViewId="0">
      <selection activeCell="H10" sqref="H10:H12"/>
    </sheetView>
  </sheetViews>
  <sheetFormatPr defaultColWidth="9.109375" defaultRowHeight="15.6"/>
  <cols>
    <col min="1" max="1" width="5.6640625" style="60" customWidth="1"/>
    <col min="2" max="4" width="35.6640625" style="64" customWidth="1"/>
    <col min="5" max="5" width="45.109375" style="64" customWidth="1"/>
    <col min="6" max="6" width="23" style="64" customWidth="1"/>
    <col min="7" max="7" width="10.6640625" style="69" customWidth="1"/>
    <col min="8" max="8" width="10.6640625" style="64" customWidth="1"/>
    <col min="9" max="9" width="17.6640625" style="64" customWidth="1"/>
    <col min="10" max="10" width="9.109375" style="71" hidden="1" customWidth="1"/>
    <col min="11" max="11" width="9.109375" style="64" hidden="1" customWidth="1"/>
    <col min="12" max="21" width="9.109375" style="64" customWidth="1"/>
    <col min="22" max="16384" width="9.109375" style="64"/>
  </cols>
  <sheetData>
    <row r="1" spans="1:11" s="60" customFormat="1">
      <c r="A1" s="59" t="s">
        <v>483</v>
      </c>
      <c r="G1" s="61"/>
      <c r="I1" s="63"/>
      <c r="J1" s="289"/>
    </row>
    <row r="2" spans="1:11" s="60" customFormat="1">
      <c r="A2" s="59" t="s">
        <v>946</v>
      </c>
      <c r="G2" s="61"/>
      <c r="I2" s="63"/>
      <c r="J2" s="289"/>
    </row>
    <row r="3" spans="1:11" s="60" customFormat="1">
      <c r="A3" s="59"/>
      <c r="G3" s="61"/>
      <c r="I3" s="63"/>
      <c r="J3" s="289"/>
    </row>
    <row r="4" spans="1:11">
      <c r="A4" s="540" t="s">
        <v>906</v>
      </c>
      <c r="B4" s="540"/>
      <c r="C4" s="540"/>
      <c r="D4" s="540"/>
      <c r="E4" s="540"/>
      <c r="F4" s="540"/>
      <c r="G4" s="540"/>
      <c r="H4" s="540"/>
      <c r="I4" s="540"/>
      <c r="J4" s="291"/>
    </row>
    <row r="5" spans="1:11">
      <c r="A5" s="540" t="s">
        <v>947</v>
      </c>
      <c r="B5" s="540"/>
      <c r="C5" s="540"/>
      <c r="D5" s="540"/>
      <c r="E5" s="540"/>
      <c r="F5" s="540"/>
      <c r="G5" s="540"/>
      <c r="H5" s="540"/>
      <c r="I5" s="540"/>
    </row>
    <row r="6" spans="1:11" ht="13.5" customHeight="1">
      <c r="G6" s="64"/>
      <c r="I6" s="347" t="str">
        <f>CONCATENATE(functie," ",nume_candidat)</f>
        <v>Profesor Socalici Ana Virginia</v>
      </c>
    </row>
    <row r="7" spans="1:11" ht="18.75" customHeight="1">
      <c r="A7" s="537" t="s">
        <v>338</v>
      </c>
      <c r="B7" s="537" t="s">
        <v>0</v>
      </c>
      <c r="C7" s="537" t="s">
        <v>545</v>
      </c>
      <c r="D7" s="537" t="s">
        <v>1055</v>
      </c>
      <c r="E7" s="537" t="s">
        <v>1035</v>
      </c>
      <c r="F7" s="537" t="s">
        <v>16</v>
      </c>
      <c r="G7" s="543" t="s">
        <v>2</v>
      </c>
      <c r="H7" s="537" t="s">
        <v>18</v>
      </c>
      <c r="I7" s="599" t="s">
        <v>544</v>
      </c>
      <c r="J7" s="544" t="s">
        <v>541</v>
      </c>
      <c r="K7" s="545" t="s">
        <v>551</v>
      </c>
    </row>
    <row r="8" spans="1:11" ht="46.5" customHeight="1">
      <c r="A8" s="537"/>
      <c r="B8" s="537"/>
      <c r="C8" s="537"/>
      <c r="D8" s="537"/>
      <c r="E8" s="537"/>
      <c r="F8" s="537"/>
      <c r="G8" s="543"/>
      <c r="H8" s="537"/>
      <c r="I8" s="600"/>
      <c r="J8" s="544"/>
      <c r="K8" s="545"/>
    </row>
    <row r="9" spans="1:11">
      <c r="A9" s="88"/>
      <c r="B9" s="65"/>
      <c r="C9" s="65"/>
      <c r="D9" s="65"/>
      <c r="E9" s="65"/>
      <c r="F9" s="65"/>
      <c r="G9" s="30"/>
      <c r="H9" s="66"/>
      <c r="I9" s="148">
        <f>SUMIF(I10:I1010,"&gt;0")</f>
        <v>0</v>
      </c>
      <c r="J9" s="298"/>
    </row>
    <row r="10" spans="1:11">
      <c r="A10" s="37">
        <v>1</v>
      </c>
      <c r="B10" s="7"/>
      <c r="C10" s="7"/>
      <c r="D10" s="380"/>
      <c r="E10" s="7"/>
      <c r="F10" s="7"/>
      <c r="G10" s="220"/>
      <c r="H10" s="220"/>
      <c r="I10" s="16" t="str">
        <f t="shared" ref="I10:I73" si="0">IF(OR($B10="",$C10="",$F10="",,$G10&lt;an_initial,$G10&gt;an_final,$J10=FALSE),"",HLOOKUP(E10,ii521punctaje,2,FALSE)*H10/K10)</f>
        <v/>
      </c>
      <c r="J10" s="349" t="b">
        <f t="shared" ref="J10:J73" si="1">IF(nume_candidat="",FALSE,ISNUMBER(SEARCH(nume_candidat,$B10)))</f>
        <v>0</v>
      </c>
      <c r="K10" s="350">
        <f t="shared" ref="K10:K41" si="2">LEN(B10)-LEN(SUBSTITUTE(B10,",",""))+1</f>
        <v>1</v>
      </c>
    </row>
    <row r="11" spans="1:11">
      <c r="A11" s="37">
        <v>2</v>
      </c>
      <c r="B11" s="7"/>
      <c r="C11" s="7"/>
      <c r="D11" s="380"/>
      <c r="E11" s="7"/>
      <c r="F11" s="7"/>
      <c r="G11" s="220"/>
      <c r="H11" s="220"/>
      <c r="I11" s="16" t="str">
        <f t="shared" si="0"/>
        <v/>
      </c>
      <c r="J11" s="349" t="b">
        <f t="shared" si="1"/>
        <v>0</v>
      </c>
      <c r="K11" s="350">
        <f t="shared" si="2"/>
        <v>1</v>
      </c>
    </row>
    <row r="12" spans="1:11">
      <c r="A12" s="37">
        <v>3</v>
      </c>
      <c r="B12" s="6"/>
      <c r="C12" s="7"/>
      <c r="D12" s="380"/>
      <c r="E12" s="7"/>
      <c r="F12" s="7"/>
      <c r="G12" s="220"/>
      <c r="H12" s="220"/>
      <c r="I12" s="16" t="str">
        <f t="shared" si="0"/>
        <v/>
      </c>
      <c r="J12" s="349" t="b">
        <f t="shared" si="1"/>
        <v>0</v>
      </c>
      <c r="K12" s="350">
        <f t="shared" si="2"/>
        <v>1</v>
      </c>
    </row>
    <row r="13" spans="1:11">
      <c r="A13" s="37">
        <v>4</v>
      </c>
      <c r="B13" s="6"/>
      <c r="C13" s="6"/>
      <c r="D13" s="6"/>
      <c r="E13" s="6"/>
      <c r="F13" s="6"/>
      <c r="G13" s="216"/>
      <c r="H13" s="216"/>
      <c r="I13" s="16" t="str">
        <f t="shared" si="0"/>
        <v/>
      </c>
      <c r="J13" s="349" t="b">
        <f t="shared" si="1"/>
        <v>0</v>
      </c>
      <c r="K13" s="350">
        <f t="shared" si="2"/>
        <v>1</v>
      </c>
    </row>
    <row r="14" spans="1:11">
      <c r="A14" s="37">
        <v>5</v>
      </c>
      <c r="B14" s="6"/>
      <c r="C14" s="6"/>
      <c r="D14" s="6"/>
      <c r="E14" s="6"/>
      <c r="F14" s="6"/>
      <c r="G14" s="216"/>
      <c r="H14" s="216"/>
      <c r="I14" s="16" t="str">
        <f t="shared" si="0"/>
        <v/>
      </c>
      <c r="J14" s="349" t="b">
        <f t="shared" si="1"/>
        <v>0</v>
      </c>
      <c r="K14" s="350">
        <f t="shared" si="2"/>
        <v>1</v>
      </c>
    </row>
    <row r="15" spans="1:11">
      <c r="A15" s="37">
        <v>6</v>
      </c>
      <c r="B15" s="6"/>
      <c r="C15" s="6"/>
      <c r="D15" s="6"/>
      <c r="E15" s="6"/>
      <c r="F15" s="6"/>
      <c r="G15" s="216"/>
      <c r="H15" s="216"/>
      <c r="I15" s="16" t="str">
        <f t="shared" si="0"/>
        <v/>
      </c>
      <c r="J15" s="349" t="b">
        <f t="shared" si="1"/>
        <v>0</v>
      </c>
      <c r="K15" s="350">
        <f t="shared" si="2"/>
        <v>1</v>
      </c>
    </row>
    <row r="16" spans="1:11">
      <c r="A16" s="37">
        <v>7</v>
      </c>
      <c r="B16" s="6"/>
      <c r="C16" s="6"/>
      <c r="D16" s="6"/>
      <c r="E16" s="6"/>
      <c r="F16" s="6"/>
      <c r="G16" s="216"/>
      <c r="H16" s="216"/>
      <c r="I16" s="16" t="str">
        <f t="shared" si="0"/>
        <v/>
      </c>
      <c r="J16" s="349" t="b">
        <f t="shared" si="1"/>
        <v>0</v>
      </c>
      <c r="K16" s="350">
        <f t="shared" si="2"/>
        <v>1</v>
      </c>
    </row>
    <row r="17" spans="1:11">
      <c r="A17" s="37">
        <v>8</v>
      </c>
      <c r="B17" s="6"/>
      <c r="C17" s="6"/>
      <c r="D17" s="6"/>
      <c r="E17" s="6"/>
      <c r="F17" s="6"/>
      <c r="G17" s="216"/>
      <c r="H17" s="216"/>
      <c r="I17" s="16" t="str">
        <f t="shared" si="0"/>
        <v/>
      </c>
      <c r="J17" s="349" t="b">
        <f t="shared" si="1"/>
        <v>0</v>
      </c>
      <c r="K17" s="350">
        <f t="shared" si="2"/>
        <v>1</v>
      </c>
    </row>
    <row r="18" spans="1:11">
      <c r="A18" s="37">
        <v>9</v>
      </c>
      <c r="B18" s="6"/>
      <c r="C18" s="6"/>
      <c r="D18" s="6"/>
      <c r="E18" s="6"/>
      <c r="F18" s="6"/>
      <c r="G18" s="216"/>
      <c r="H18" s="216"/>
      <c r="I18" s="16" t="str">
        <f t="shared" si="0"/>
        <v/>
      </c>
      <c r="J18" s="349" t="b">
        <f t="shared" si="1"/>
        <v>0</v>
      </c>
      <c r="K18" s="350">
        <f t="shared" si="2"/>
        <v>1</v>
      </c>
    </row>
    <row r="19" spans="1:11">
      <c r="A19" s="37">
        <v>10</v>
      </c>
      <c r="B19" s="6"/>
      <c r="C19" s="6"/>
      <c r="D19" s="6"/>
      <c r="E19" s="6"/>
      <c r="F19" s="6"/>
      <c r="G19" s="216"/>
      <c r="H19" s="216"/>
      <c r="I19" s="16" t="str">
        <f t="shared" si="0"/>
        <v/>
      </c>
      <c r="J19" s="349" t="b">
        <f t="shared" si="1"/>
        <v>0</v>
      </c>
      <c r="K19" s="350">
        <f t="shared" si="2"/>
        <v>1</v>
      </c>
    </row>
    <row r="20" spans="1:11">
      <c r="A20" s="37">
        <v>11</v>
      </c>
      <c r="B20" s="6"/>
      <c r="C20" s="6"/>
      <c r="D20" s="6"/>
      <c r="E20" s="6"/>
      <c r="F20" s="6"/>
      <c r="G20" s="216"/>
      <c r="H20" s="216"/>
      <c r="I20" s="16" t="str">
        <f t="shared" si="0"/>
        <v/>
      </c>
      <c r="J20" s="349" t="b">
        <f t="shared" si="1"/>
        <v>0</v>
      </c>
      <c r="K20" s="350">
        <f t="shared" si="2"/>
        <v>1</v>
      </c>
    </row>
    <row r="21" spans="1:11">
      <c r="A21" s="37">
        <v>12</v>
      </c>
      <c r="B21" s="6"/>
      <c r="C21" s="6"/>
      <c r="D21" s="6"/>
      <c r="E21" s="6"/>
      <c r="F21" s="6"/>
      <c r="G21" s="216"/>
      <c r="H21" s="216"/>
      <c r="I21" s="16" t="str">
        <f t="shared" si="0"/>
        <v/>
      </c>
      <c r="J21" s="349" t="b">
        <f t="shared" si="1"/>
        <v>0</v>
      </c>
      <c r="K21" s="350">
        <f t="shared" si="2"/>
        <v>1</v>
      </c>
    </row>
    <row r="22" spans="1:11">
      <c r="A22" s="37">
        <v>13</v>
      </c>
      <c r="B22" s="6"/>
      <c r="C22" s="6"/>
      <c r="D22" s="6"/>
      <c r="E22" s="6"/>
      <c r="F22" s="6"/>
      <c r="G22" s="216"/>
      <c r="H22" s="216"/>
      <c r="I22" s="16" t="str">
        <f t="shared" si="0"/>
        <v/>
      </c>
      <c r="J22" s="349" t="b">
        <f t="shared" si="1"/>
        <v>0</v>
      </c>
      <c r="K22" s="350">
        <f t="shared" si="2"/>
        <v>1</v>
      </c>
    </row>
    <row r="23" spans="1:11">
      <c r="A23" s="37">
        <v>14</v>
      </c>
      <c r="B23" s="6"/>
      <c r="C23" s="6"/>
      <c r="D23" s="6"/>
      <c r="E23" s="6"/>
      <c r="F23" s="6"/>
      <c r="G23" s="216"/>
      <c r="H23" s="216"/>
      <c r="I23" s="16" t="str">
        <f t="shared" si="0"/>
        <v/>
      </c>
      <c r="J23" s="349" t="b">
        <f t="shared" si="1"/>
        <v>0</v>
      </c>
      <c r="K23" s="350">
        <f t="shared" si="2"/>
        <v>1</v>
      </c>
    </row>
    <row r="24" spans="1:11">
      <c r="A24" s="37">
        <v>15</v>
      </c>
      <c r="B24" s="6"/>
      <c r="C24" s="6"/>
      <c r="D24" s="6"/>
      <c r="E24" s="6"/>
      <c r="F24" s="6"/>
      <c r="G24" s="216"/>
      <c r="H24" s="216"/>
      <c r="I24" s="16" t="str">
        <f t="shared" si="0"/>
        <v/>
      </c>
      <c r="J24" s="349" t="b">
        <f t="shared" si="1"/>
        <v>0</v>
      </c>
      <c r="K24" s="350">
        <f t="shared" si="2"/>
        <v>1</v>
      </c>
    </row>
    <row r="25" spans="1:11">
      <c r="A25" s="37">
        <v>16</v>
      </c>
      <c r="B25" s="6"/>
      <c r="C25" s="6"/>
      <c r="D25" s="6"/>
      <c r="E25" s="6"/>
      <c r="F25" s="6"/>
      <c r="G25" s="216"/>
      <c r="H25" s="216"/>
      <c r="I25" s="16" t="str">
        <f t="shared" si="0"/>
        <v/>
      </c>
      <c r="J25" s="349" t="b">
        <f t="shared" si="1"/>
        <v>0</v>
      </c>
      <c r="K25" s="350">
        <f t="shared" si="2"/>
        <v>1</v>
      </c>
    </row>
    <row r="26" spans="1:11">
      <c r="A26" s="37">
        <v>17</v>
      </c>
      <c r="B26" s="6"/>
      <c r="C26" s="6"/>
      <c r="D26" s="6"/>
      <c r="E26" s="6"/>
      <c r="F26" s="6"/>
      <c r="G26" s="216"/>
      <c r="H26" s="216"/>
      <c r="I26" s="16" t="str">
        <f t="shared" si="0"/>
        <v/>
      </c>
      <c r="J26" s="349" t="b">
        <f t="shared" si="1"/>
        <v>0</v>
      </c>
      <c r="K26" s="350">
        <f t="shared" si="2"/>
        <v>1</v>
      </c>
    </row>
    <row r="27" spans="1:11">
      <c r="A27" s="37">
        <v>18</v>
      </c>
      <c r="B27" s="6"/>
      <c r="C27" s="6"/>
      <c r="D27" s="6"/>
      <c r="E27" s="6"/>
      <c r="F27" s="6"/>
      <c r="G27" s="216"/>
      <c r="H27" s="216"/>
      <c r="I27" s="16" t="str">
        <f t="shared" si="0"/>
        <v/>
      </c>
      <c r="J27" s="349" t="b">
        <f t="shared" si="1"/>
        <v>0</v>
      </c>
      <c r="K27" s="350">
        <f t="shared" si="2"/>
        <v>1</v>
      </c>
    </row>
    <row r="28" spans="1:11">
      <c r="A28" s="37">
        <v>19</v>
      </c>
      <c r="B28" s="6"/>
      <c r="C28" s="6"/>
      <c r="D28" s="6"/>
      <c r="E28" s="6"/>
      <c r="F28" s="6"/>
      <c r="G28" s="216"/>
      <c r="H28" s="216"/>
      <c r="I28" s="16" t="str">
        <f t="shared" si="0"/>
        <v/>
      </c>
      <c r="J28" s="349" t="b">
        <f t="shared" si="1"/>
        <v>0</v>
      </c>
      <c r="K28" s="350">
        <f t="shared" si="2"/>
        <v>1</v>
      </c>
    </row>
    <row r="29" spans="1:11">
      <c r="A29" s="37">
        <v>20</v>
      </c>
      <c r="B29" s="6"/>
      <c r="C29" s="6"/>
      <c r="D29" s="6"/>
      <c r="E29" s="6"/>
      <c r="F29" s="6"/>
      <c r="G29" s="216"/>
      <c r="H29" s="216"/>
      <c r="I29" s="16" t="str">
        <f t="shared" si="0"/>
        <v/>
      </c>
      <c r="J29" s="349" t="b">
        <f t="shared" si="1"/>
        <v>0</v>
      </c>
      <c r="K29" s="350">
        <f t="shared" si="2"/>
        <v>1</v>
      </c>
    </row>
    <row r="30" spans="1:11">
      <c r="A30" s="37">
        <v>21</v>
      </c>
      <c r="B30" s="6"/>
      <c r="C30" s="6"/>
      <c r="D30" s="6"/>
      <c r="E30" s="6"/>
      <c r="F30" s="6"/>
      <c r="G30" s="216"/>
      <c r="H30" s="216"/>
      <c r="I30" s="16" t="str">
        <f t="shared" si="0"/>
        <v/>
      </c>
      <c r="J30" s="349" t="b">
        <f t="shared" si="1"/>
        <v>0</v>
      </c>
      <c r="K30" s="350">
        <f t="shared" si="2"/>
        <v>1</v>
      </c>
    </row>
    <row r="31" spans="1:11">
      <c r="A31" s="37">
        <v>22</v>
      </c>
      <c r="B31" s="6"/>
      <c r="C31" s="6"/>
      <c r="D31" s="6"/>
      <c r="E31" s="6"/>
      <c r="F31" s="6"/>
      <c r="G31" s="216"/>
      <c r="H31" s="216"/>
      <c r="I31" s="16" t="str">
        <f t="shared" si="0"/>
        <v/>
      </c>
      <c r="J31" s="349" t="b">
        <f t="shared" si="1"/>
        <v>0</v>
      </c>
      <c r="K31" s="350">
        <f t="shared" si="2"/>
        <v>1</v>
      </c>
    </row>
    <row r="32" spans="1:11">
      <c r="A32" s="37">
        <v>23</v>
      </c>
      <c r="B32" s="6"/>
      <c r="C32" s="6"/>
      <c r="D32" s="6"/>
      <c r="E32" s="6"/>
      <c r="F32" s="6"/>
      <c r="G32" s="216"/>
      <c r="H32" s="216"/>
      <c r="I32" s="16" t="str">
        <f t="shared" si="0"/>
        <v/>
      </c>
      <c r="J32" s="349" t="b">
        <f t="shared" si="1"/>
        <v>0</v>
      </c>
      <c r="K32" s="350">
        <f t="shared" si="2"/>
        <v>1</v>
      </c>
    </row>
    <row r="33" spans="1:11">
      <c r="A33" s="37">
        <v>24</v>
      </c>
      <c r="B33" s="6"/>
      <c r="C33" s="6"/>
      <c r="D33" s="6"/>
      <c r="E33" s="6"/>
      <c r="F33" s="6"/>
      <c r="G33" s="216"/>
      <c r="H33" s="216"/>
      <c r="I33" s="16" t="str">
        <f t="shared" si="0"/>
        <v/>
      </c>
      <c r="J33" s="349" t="b">
        <f t="shared" si="1"/>
        <v>0</v>
      </c>
      <c r="K33" s="350">
        <f t="shared" si="2"/>
        <v>1</v>
      </c>
    </row>
    <row r="34" spans="1:11">
      <c r="A34" s="37">
        <v>25</v>
      </c>
      <c r="B34" s="6"/>
      <c r="C34" s="6"/>
      <c r="D34" s="6"/>
      <c r="E34" s="6"/>
      <c r="F34" s="6"/>
      <c r="G34" s="216"/>
      <c r="H34" s="216"/>
      <c r="I34" s="16" t="str">
        <f t="shared" si="0"/>
        <v/>
      </c>
      <c r="J34" s="349" t="b">
        <f t="shared" si="1"/>
        <v>0</v>
      </c>
      <c r="K34" s="350">
        <f t="shared" si="2"/>
        <v>1</v>
      </c>
    </row>
    <row r="35" spans="1:11">
      <c r="A35" s="37">
        <v>26</v>
      </c>
      <c r="B35" s="6"/>
      <c r="C35" s="6"/>
      <c r="D35" s="6"/>
      <c r="E35" s="6"/>
      <c r="F35" s="6"/>
      <c r="G35" s="216"/>
      <c r="H35" s="216"/>
      <c r="I35" s="16" t="str">
        <f t="shared" si="0"/>
        <v/>
      </c>
      <c r="J35" s="349" t="b">
        <f t="shared" si="1"/>
        <v>0</v>
      </c>
      <c r="K35" s="350">
        <f t="shared" si="2"/>
        <v>1</v>
      </c>
    </row>
    <row r="36" spans="1:11">
      <c r="A36" s="37">
        <v>27</v>
      </c>
      <c r="B36" s="6"/>
      <c r="C36" s="6"/>
      <c r="D36" s="6"/>
      <c r="E36" s="6"/>
      <c r="F36" s="6"/>
      <c r="G36" s="216"/>
      <c r="H36" s="216"/>
      <c r="I36" s="16" t="str">
        <f t="shared" si="0"/>
        <v/>
      </c>
      <c r="J36" s="349" t="b">
        <f t="shared" si="1"/>
        <v>0</v>
      </c>
      <c r="K36" s="350">
        <f t="shared" si="2"/>
        <v>1</v>
      </c>
    </row>
    <row r="37" spans="1:11">
      <c r="A37" s="37">
        <v>28</v>
      </c>
      <c r="B37" s="6"/>
      <c r="C37" s="6"/>
      <c r="D37" s="6"/>
      <c r="E37" s="6"/>
      <c r="F37" s="6"/>
      <c r="G37" s="216"/>
      <c r="H37" s="216"/>
      <c r="I37" s="16" t="str">
        <f t="shared" si="0"/>
        <v/>
      </c>
      <c r="J37" s="349" t="b">
        <f t="shared" si="1"/>
        <v>0</v>
      </c>
      <c r="K37" s="350">
        <f t="shared" si="2"/>
        <v>1</v>
      </c>
    </row>
    <row r="38" spans="1:11">
      <c r="A38" s="37">
        <v>29</v>
      </c>
      <c r="B38" s="6"/>
      <c r="C38" s="6"/>
      <c r="D38" s="6"/>
      <c r="E38" s="6"/>
      <c r="F38" s="6"/>
      <c r="G38" s="216"/>
      <c r="H38" s="216"/>
      <c r="I38" s="16" t="str">
        <f t="shared" si="0"/>
        <v/>
      </c>
      <c r="J38" s="349" t="b">
        <f t="shared" si="1"/>
        <v>0</v>
      </c>
      <c r="K38" s="350">
        <f t="shared" si="2"/>
        <v>1</v>
      </c>
    </row>
    <row r="39" spans="1:11">
      <c r="A39" s="37">
        <v>30</v>
      </c>
      <c r="B39" s="6"/>
      <c r="C39" s="6"/>
      <c r="D39" s="6"/>
      <c r="E39" s="6"/>
      <c r="F39" s="6"/>
      <c r="G39" s="216"/>
      <c r="H39" s="216"/>
      <c r="I39" s="16" t="str">
        <f t="shared" si="0"/>
        <v/>
      </c>
      <c r="J39" s="349" t="b">
        <f t="shared" si="1"/>
        <v>0</v>
      </c>
      <c r="K39" s="350">
        <f t="shared" si="2"/>
        <v>1</v>
      </c>
    </row>
    <row r="40" spans="1:11">
      <c r="A40" s="37">
        <v>31</v>
      </c>
      <c r="B40" s="6"/>
      <c r="C40" s="6"/>
      <c r="D40" s="6"/>
      <c r="E40" s="6"/>
      <c r="F40" s="6"/>
      <c r="G40" s="216"/>
      <c r="H40" s="216"/>
      <c r="I40" s="16" t="str">
        <f t="shared" si="0"/>
        <v/>
      </c>
      <c r="J40" s="349" t="b">
        <f t="shared" si="1"/>
        <v>0</v>
      </c>
      <c r="K40" s="350">
        <f t="shared" si="2"/>
        <v>1</v>
      </c>
    </row>
    <row r="41" spans="1:11">
      <c r="A41" s="37">
        <v>32</v>
      </c>
      <c r="B41" s="6"/>
      <c r="C41" s="6"/>
      <c r="D41" s="6"/>
      <c r="E41" s="6"/>
      <c r="F41" s="6"/>
      <c r="G41" s="216"/>
      <c r="H41" s="216"/>
      <c r="I41" s="16" t="str">
        <f t="shared" si="0"/>
        <v/>
      </c>
      <c r="J41" s="349" t="b">
        <f t="shared" si="1"/>
        <v>0</v>
      </c>
      <c r="K41" s="350">
        <f t="shared" si="2"/>
        <v>1</v>
      </c>
    </row>
    <row r="42" spans="1:11">
      <c r="A42" s="37">
        <v>33</v>
      </c>
      <c r="B42" s="6"/>
      <c r="C42" s="6"/>
      <c r="D42" s="6"/>
      <c r="E42" s="6"/>
      <c r="F42" s="6"/>
      <c r="G42" s="216"/>
      <c r="H42" s="216"/>
      <c r="I42" s="16" t="str">
        <f t="shared" si="0"/>
        <v/>
      </c>
      <c r="J42" s="349" t="b">
        <f t="shared" si="1"/>
        <v>0</v>
      </c>
      <c r="K42" s="350">
        <f t="shared" ref="K42:K73" si="3">LEN(B42)-LEN(SUBSTITUTE(B42,",",""))+1</f>
        <v>1</v>
      </c>
    </row>
    <row r="43" spans="1:11">
      <c r="A43" s="37">
        <v>34</v>
      </c>
      <c r="B43" s="6"/>
      <c r="C43" s="6"/>
      <c r="D43" s="6"/>
      <c r="E43" s="6"/>
      <c r="F43" s="6"/>
      <c r="G43" s="216"/>
      <c r="H43" s="216"/>
      <c r="I43" s="16" t="str">
        <f t="shared" si="0"/>
        <v/>
      </c>
      <c r="J43" s="349" t="b">
        <f t="shared" si="1"/>
        <v>0</v>
      </c>
      <c r="K43" s="350">
        <f t="shared" si="3"/>
        <v>1</v>
      </c>
    </row>
    <row r="44" spans="1:11">
      <c r="A44" s="37">
        <v>35</v>
      </c>
      <c r="B44" s="6"/>
      <c r="C44" s="6"/>
      <c r="D44" s="6"/>
      <c r="E44" s="6"/>
      <c r="F44" s="6"/>
      <c r="G44" s="216"/>
      <c r="H44" s="216"/>
      <c r="I44" s="16" t="str">
        <f t="shared" si="0"/>
        <v/>
      </c>
      <c r="J44" s="349" t="b">
        <f t="shared" si="1"/>
        <v>0</v>
      </c>
      <c r="K44" s="350">
        <f t="shared" si="3"/>
        <v>1</v>
      </c>
    </row>
    <row r="45" spans="1:11">
      <c r="A45" s="37">
        <v>36</v>
      </c>
      <c r="B45" s="6"/>
      <c r="C45" s="6"/>
      <c r="D45" s="6"/>
      <c r="E45" s="6"/>
      <c r="F45" s="6"/>
      <c r="G45" s="216"/>
      <c r="H45" s="216"/>
      <c r="I45" s="16" t="str">
        <f t="shared" si="0"/>
        <v/>
      </c>
      <c r="J45" s="349" t="b">
        <f t="shared" si="1"/>
        <v>0</v>
      </c>
      <c r="K45" s="350">
        <f t="shared" si="3"/>
        <v>1</v>
      </c>
    </row>
    <row r="46" spans="1:11">
      <c r="A46" s="37">
        <v>37</v>
      </c>
      <c r="B46" s="6"/>
      <c r="C46" s="6"/>
      <c r="D46" s="6"/>
      <c r="E46" s="6"/>
      <c r="F46" s="6"/>
      <c r="G46" s="216"/>
      <c r="H46" s="216"/>
      <c r="I46" s="16" t="str">
        <f t="shared" si="0"/>
        <v/>
      </c>
      <c r="J46" s="349" t="b">
        <f t="shared" si="1"/>
        <v>0</v>
      </c>
      <c r="K46" s="350">
        <f t="shared" si="3"/>
        <v>1</v>
      </c>
    </row>
    <row r="47" spans="1:11">
      <c r="A47" s="37">
        <v>38</v>
      </c>
      <c r="B47" s="6"/>
      <c r="C47" s="6"/>
      <c r="D47" s="6"/>
      <c r="E47" s="6"/>
      <c r="F47" s="6"/>
      <c r="G47" s="216"/>
      <c r="H47" s="216"/>
      <c r="I47" s="16" t="str">
        <f t="shared" si="0"/>
        <v/>
      </c>
      <c r="J47" s="349" t="b">
        <f t="shared" si="1"/>
        <v>0</v>
      </c>
      <c r="K47" s="350">
        <f t="shared" si="3"/>
        <v>1</v>
      </c>
    </row>
    <row r="48" spans="1:11">
      <c r="A48" s="37">
        <v>39</v>
      </c>
      <c r="B48" s="6"/>
      <c r="C48" s="6"/>
      <c r="D48" s="6"/>
      <c r="E48" s="6"/>
      <c r="F48" s="6"/>
      <c r="G48" s="216"/>
      <c r="H48" s="216"/>
      <c r="I48" s="16" t="str">
        <f t="shared" si="0"/>
        <v/>
      </c>
      <c r="J48" s="349" t="b">
        <f t="shared" si="1"/>
        <v>0</v>
      </c>
      <c r="K48" s="350">
        <f t="shared" si="3"/>
        <v>1</v>
      </c>
    </row>
    <row r="49" spans="1:11">
      <c r="A49" s="37">
        <v>40</v>
      </c>
      <c r="B49" s="6"/>
      <c r="C49" s="6"/>
      <c r="D49" s="6"/>
      <c r="E49" s="6"/>
      <c r="F49" s="6"/>
      <c r="G49" s="216"/>
      <c r="H49" s="216"/>
      <c r="I49" s="16" t="str">
        <f t="shared" si="0"/>
        <v/>
      </c>
      <c r="J49" s="349" t="b">
        <f t="shared" si="1"/>
        <v>0</v>
      </c>
      <c r="K49" s="350">
        <f t="shared" si="3"/>
        <v>1</v>
      </c>
    </row>
    <row r="50" spans="1:11">
      <c r="A50" s="37">
        <v>41</v>
      </c>
      <c r="B50" s="6"/>
      <c r="C50" s="6"/>
      <c r="D50" s="6"/>
      <c r="E50" s="6"/>
      <c r="F50" s="6"/>
      <c r="G50" s="216"/>
      <c r="H50" s="216"/>
      <c r="I50" s="16" t="str">
        <f t="shared" si="0"/>
        <v/>
      </c>
      <c r="J50" s="349" t="b">
        <f t="shared" si="1"/>
        <v>0</v>
      </c>
      <c r="K50" s="350">
        <f t="shared" si="3"/>
        <v>1</v>
      </c>
    </row>
    <row r="51" spans="1:11">
      <c r="A51" s="37">
        <v>42</v>
      </c>
      <c r="B51" s="6"/>
      <c r="C51" s="6"/>
      <c r="D51" s="6"/>
      <c r="E51" s="6"/>
      <c r="F51" s="6"/>
      <c r="G51" s="216"/>
      <c r="H51" s="216"/>
      <c r="I51" s="16" t="str">
        <f t="shared" si="0"/>
        <v/>
      </c>
      <c r="J51" s="349" t="b">
        <f t="shared" si="1"/>
        <v>0</v>
      </c>
      <c r="K51" s="350">
        <f t="shared" si="3"/>
        <v>1</v>
      </c>
    </row>
    <row r="52" spans="1:11">
      <c r="A52" s="37">
        <v>43</v>
      </c>
      <c r="B52" s="6"/>
      <c r="C52" s="6"/>
      <c r="D52" s="6"/>
      <c r="E52" s="6"/>
      <c r="F52" s="6"/>
      <c r="G52" s="216"/>
      <c r="H52" s="216"/>
      <c r="I52" s="16" t="str">
        <f t="shared" si="0"/>
        <v/>
      </c>
      <c r="J52" s="349" t="b">
        <f t="shared" si="1"/>
        <v>0</v>
      </c>
      <c r="K52" s="350">
        <f t="shared" si="3"/>
        <v>1</v>
      </c>
    </row>
    <row r="53" spans="1:11">
      <c r="A53" s="37">
        <v>44</v>
      </c>
      <c r="B53" s="6"/>
      <c r="C53" s="6"/>
      <c r="D53" s="6"/>
      <c r="E53" s="6"/>
      <c r="F53" s="6"/>
      <c r="G53" s="216"/>
      <c r="H53" s="216"/>
      <c r="I53" s="16" t="str">
        <f t="shared" si="0"/>
        <v/>
      </c>
      <c r="J53" s="349" t="b">
        <f t="shared" si="1"/>
        <v>0</v>
      </c>
      <c r="K53" s="350">
        <f t="shared" si="3"/>
        <v>1</v>
      </c>
    </row>
    <row r="54" spans="1:11">
      <c r="A54" s="37">
        <v>45</v>
      </c>
      <c r="B54" s="6"/>
      <c r="C54" s="6"/>
      <c r="D54" s="6"/>
      <c r="E54" s="6"/>
      <c r="F54" s="6"/>
      <c r="G54" s="216"/>
      <c r="H54" s="216"/>
      <c r="I54" s="16" t="str">
        <f t="shared" si="0"/>
        <v/>
      </c>
      <c r="J54" s="349" t="b">
        <f t="shared" si="1"/>
        <v>0</v>
      </c>
      <c r="K54" s="350">
        <f t="shared" si="3"/>
        <v>1</v>
      </c>
    </row>
    <row r="55" spans="1:11">
      <c r="A55" s="37">
        <v>46</v>
      </c>
      <c r="B55" s="6"/>
      <c r="C55" s="6"/>
      <c r="D55" s="6"/>
      <c r="E55" s="6"/>
      <c r="F55" s="6"/>
      <c r="G55" s="216"/>
      <c r="H55" s="216"/>
      <c r="I55" s="16" t="str">
        <f t="shared" si="0"/>
        <v/>
      </c>
      <c r="J55" s="349" t="b">
        <f t="shared" si="1"/>
        <v>0</v>
      </c>
      <c r="K55" s="350">
        <f t="shared" si="3"/>
        <v>1</v>
      </c>
    </row>
    <row r="56" spans="1:11">
      <c r="A56" s="37">
        <v>47</v>
      </c>
      <c r="B56" s="6"/>
      <c r="C56" s="6"/>
      <c r="D56" s="6"/>
      <c r="E56" s="6"/>
      <c r="F56" s="6"/>
      <c r="G56" s="216"/>
      <c r="H56" s="216"/>
      <c r="I56" s="16" t="str">
        <f t="shared" si="0"/>
        <v/>
      </c>
      <c r="J56" s="349" t="b">
        <f t="shared" si="1"/>
        <v>0</v>
      </c>
      <c r="K56" s="350">
        <f t="shared" si="3"/>
        <v>1</v>
      </c>
    </row>
    <row r="57" spans="1:11">
      <c r="A57" s="37">
        <v>48</v>
      </c>
      <c r="B57" s="6"/>
      <c r="C57" s="6"/>
      <c r="D57" s="6"/>
      <c r="E57" s="6"/>
      <c r="F57" s="6"/>
      <c r="G57" s="216"/>
      <c r="H57" s="216"/>
      <c r="I57" s="16" t="str">
        <f t="shared" si="0"/>
        <v/>
      </c>
      <c r="J57" s="349" t="b">
        <f t="shared" si="1"/>
        <v>0</v>
      </c>
      <c r="K57" s="350">
        <f t="shared" si="3"/>
        <v>1</v>
      </c>
    </row>
    <row r="58" spans="1:11">
      <c r="A58" s="37">
        <v>49</v>
      </c>
      <c r="B58" s="6"/>
      <c r="C58" s="6"/>
      <c r="D58" s="6"/>
      <c r="E58" s="6"/>
      <c r="F58" s="6"/>
      <c r="G58" s="216"/>
      <c r="H58" s="216"/>
      <c r="I58" s="16" t="str">
        <f t="shared" si="0"/>
        <v/>
      </c>
      <c r="J58" s="349" t="b">
        <f t="shared" si="1"/>
        <v>0</v>
      </c>
      <c r="K58" s="350">
        <f t="shared" si="3"/>
        <v>1</v>
      </c>
    </row>
    <row r="59" spans="1:11">
      <c r="A59" s="37">
        <v>50</v>
      </c>
      <c r="B59" s="6"/>
      <c r="C59" s="6"/>
      <c r="D59" s="6"/>
      <c r="E59" s="6"/>
      <c r="F59" s="6"/>
      <c r="G59" s="216"/>
      <c r="H59" s="216"/>
      <c r="I59" s="16" t="str">
        <f t="shared" si="0"/>
        <v/>
      </c>
      <c r="J59" s="349" t="b">
        <f t="shared" si="1"/>
        <v>0</v>
      </c>
      <c r="K59" s="350">
        <f t="shared" si="3"/>
        <v>1</v>
      </c>
    </row>
    <row r="60" spans="1:11">
      <c r="A60" s="37">
        <v>51</v>
      </c>
      <c r="B60" s="6"/>
      <c r="C60" s="6"/>
      <c r="D60" s="6"/>
      <c r="E60" s="6"/>
      <c r="F60" s="6"/>
      <c r="G60" s="216"/>
      <c r="H60" s="216"/>
      <c r="I60" s="16" t="str">
        <f t="shared" si="0"/>
        <v/>
      </c>
      <c r="J60" s="349" t="b">
        <f t="shared" si="1"/>
        <v>0</v>
      </c>
      <c r="K60" s="350">
        <f t="shared" si="3"/>
        <v>1</v>
      </c>
    </row>
    <row r="61" spans="1:11">
      <c r="A61" s="37">
        <v>52</v>
      </c>
      <c r="B61" s="6"/>
      <c r="C61" s="6"/>
      <c r="D61" s="6"/>
      <c r="E61" s="6"/>
      <c r="F61" s="6"/>
      <c r="G61" s="216"/>
      <c r="H61" s="216"/>
      <c r="I61" s="16" t="str">
        <f t="shared" si="0"/>
        <v/>
      </c>
      <c r="J61" s="349" t="b">
        <f t="shared" si="1"/>
        <v>0</v>
      </c>
      <c r="K61" s="350">
        <f t="shared" si="3"/>
        <v>1</v>
      </c>
    </row>
    <row r="62" spans="1:11">
      <c r="A62" s="37">
        <v>53</v>
      </c>
      <c r="B62" s="6"/>
      <c r="C62" s="6"/>
      <c r="D62" s="6"/>
      <c r="E62" s="6"/>
      <c r="F62" s="6"/>
      <c r="G62" s="216"/>
      <c r="H62" s="216"/>
      <c r="I62" s="16" t="str">
        <f t="shared" si="0"/>
        <v/>
      </c>
      <c r="J62" s="349" t="b">
        <f t="shared" si="1"/>
        <v>0</v>
      </c>
      <c r="K62" s="350">
        <f t="shared" si="3"/>
        <v>1</v>
      </c>
    </row>
    <row r="63" spans="1:11">
      <c r="A63" s="37">
        <v>54</v>
      </c>
      <c r="B63" s="6"/>
      <c r="C63" s="6"/>
      <c r="D63" s="6"/>
      <c r="E63" s="6"/>
      <c r="F63" s="6"/>
      <c r="G63" s="216"/>
      <c r="H63" s="216"/>
      <c r="I63" s="16" t="str">
        <f t="shared" si="0"/>
        <v/>
      </c>
      <c r="J63" s="349" t="b">
        <f t="shared" si="1"/>
        <v>0</v>
      </c>
      <c r="K63" s="350">
        <f t="shared" si="3"/>
        <v>1</v>
      </c>
    </row>
    <row r="64" spans="1:11">
      <c r="A64" s="37">
        <v>55</v>
      </c>
      <c r="B64" s="6"/>
      <c r="C64" s="6"/>
      <c r="D64" s="6"/>
      <c r="E64" s="6"/>
      <c r="F64" s="6"/>
      <c r="G64" s="216"/>
      <c r="H64" s="216"/>
      <c r="I64" s="16" t="str">
        <f t="shared" si="0"/>
        <v/>
      </c>
      <c r="J64" s="349" t="b">
        <f t="shared" si="1"/>
        <v>0</v>
      </c>
      <c r="K64" s="350">
        <f t="shared" si="3"/>
        <v>1</v>
      </c>
    </row>
    <row r="65" spans="1:11">
      <c r="A65" s="37">
        <v>56</v>
      </c>
      <c r="B65" s="6"/>
      <c r="C65" s="6"/>
      <c r="D65" s="6"/>
      <c r="E65" s="6"/>
      <c r="F65" s="6"/>
      <c r="G65" s="216"/>
      <c r="H65" s="216"/>
      <c r="I65" s="16" t="str">
        <f t="shared" si="0"/>
        <v/>
      </c>
      <c r="J65" s="349" t="b">
        <f t="shared" si="1"/>
        <v>0</v>
      </c>
      <c r="K65" s="350">
        <f t="shared" si="3"/>
        <v>1</v>
      </c>
    </row>
    <row r="66" spans="1:11">
      <c r="A66" s="37">
        <v>57</v>
      </c>
      <c r="B66" s="6"/>
      <c r="C66" s="6"/>
      <c r="D66" s="6"/>
      <c r="E66" s="6"/>
      <c r="F66" s="6"/>
      <c r="G66" s="216"/>
      <c r="H66" s="216"/>
      <c r="I66" s="16" t="str">
        <f t="shared" si="0"/>
        <v/>
      </c>
      <c r="J66" s="349" t="b">
        <f t="shared" si="1"/>
        <v>0</v>
      </c>
      <c r="K66" s="350">
        <f t="shared" si="3"/>
        <v>1</v>
      </c>
    </row>
    <row r="67" spans="1:11">
      <c r="A67" s="37">
        <v>58</v>
      </c>
      <c r="B67" s="6"/>
      <c r="C67" s="6"/>
      <c r="D67" s="6"/>
      <c r="E67" s="6"/>
      <c r="F67" s="6"/>
      <c r="G67" s="216"/>
      <c r="H67" s="216"/>
      <c r="I67" s="16" t="str">
        <f t="shared" si="0"/>
        <v/>
      </c>
      <c r="J67" s="349" t="b">
        <f t="shared" si="1"/>
        <v>0</v>
      </c>
      <c r="K67" s="350">
        <f t="shared" si="3"/>
        <v>1</v>
      </c>
    </row>
    <row r="68" spans="1:11">
      <c r="A68" s="37">
        <v>59</v>
      </c>
      <c r="B68" s="6"/>
      <c r="C68" s="6"/>
      <c r="D68" s="6"/>
      <c r="E68" s="6"/>
      <c r="F68" s="6"/>
      <c r="G68" s="216"/>
      <c r="H68" s="216"/>
      <c r="I68" s="16" t="str">
        <f t="shared" si="0"/>
        <v/>
      </c>
      <c r="J68" s="349" t="b">
        <f t="shared" si="1"/>
        <v>0</v>
      </c>
      <c r="K68" s="350">
        <f t="shared" si="3"/>
        <v>1</v>
      </c>
    </row>
    <row r="69" spans="1:11">
      <c r="A69" s="37">
        <v>60</v>
      </c>
      <c r="B69" s="6"/>
      <c r="C69" s="6"/>
      <c r="D69" s="6"/>
      <c r="E69" s="6"/>
      <c r="F69" s="6"/>
      <c r="G69" s="216"/>
      <c r="H69" s="216"/>
      <c r="I69" s="16" t="str">
        <f t="shared" si="0"/>
        <v/>
      </c>
      <c r="J69" s="349" t="b">
        <f t="shared" si="1"/>
        <v>0</v>
      </c>
      <c r="K69" s="350">
        <f t="shared" si="3"/>
        <v>1</v>
      </c>
    </row>
    <row r="70" spans="1:11">
      <c r="A70" s="37">
        <v>61</v>
      </c>
      <c r="B70" s="6"/>
      <c r="C70" s="6"/>
      <c r="D70" s="6"/>
      <c r="E70" s="6"/>
      <c r="F70" s="6"/>
      <c r="G70" s="216"/>
      <c r="H70" s="216"/>
      <c r="I70" s="16" t="str">
        <f t="shared" si="0"/>
        <v/>
      </c>
      <c r="J70" s="349" t="b">
        <f t="shared" si="1"/>
        <v>0</v>
      </c>
      <c r="K70" s="350">
        <f t="shared" si="3"/>
        <v>1</v>
      </c>
    </row>
    <row r="71" spans="1:11">
      <c r="A71" s="37">
        <v>62</v>
      </c>
      <c r="B71" s="6"/>
      <c r="C71" s="6"/>
      <c r="D71" s="6"/>
      <c r="E71" s="6"/>
      <c r="F71" s="6"/>
      <c r="G71" s="216"/>
      <c r="H71" s="216"/>
      <c r="I71" s="16" t="str">
        <f t="shared" si="0"/>
        <v/>
      </c>
      <c r="J71" s="349" t="b">
        <f t="shared" si="1"/>
        <v>0</v>
      </c>
      <c r="K71" s="350">
        <f t="shared" si="3"/>
        <v>1</v>
      </c>
    </row>
    <row r="72" spans="1:11">
      <c r="A72" s="37">
        <v>63</v>
      </c>
      <c r="B72" s="6"/>
      <c r="C72" s="6"/>
      <c r="D72" s="6"/>
      <c r="E72" s="6"/>
      <c r="F72" s="6"/>
      <c r="G72" s="216"/>
      <c r="H72" s="216"/>
      <c r="I72" s="16" t="str">
        <f t="shared" si="0"/>
        <v/>
      </c>
      <c r="J72" s="349" t="b">
        <f t="shared" si="1"/>
        <v>0</v>
      </c>
      <c r="K72" s="350">
        <f t="shared" si="3"/>
        <v>1</v>
      </c>
    </row>
    <row r="73" spans="1:11">
      <c r="A73" s="37">
        <v>64</v>
      </c>
      <c r="B73" s="6"/>
      <c r="C73" s="6"/>
      <c r="D73" s="6"/>
      <c r="E73" s="6"/>
      <c r="F73" s="6"/>
      <c r="G73" s="216"/>
      <c r="H73" s="216"/>
      <c r="I73" s="16" t="str">
        <f t="shared" si="0"/>
        <v/>
      </c>
      <c r="J73" s="349" t="b">
        <f t="shared" si="1"/>
        <v>0</v>
      </c>
      <c r="K73" s="350">
        <f t="shared" si="3"/>
        <v>1</v>
      </c>
    </row>
    <row r="74" spans="1:11">
      <c r="A74" s="37">
        <v>65</v>
      </c>
      <c r="B74" s="6"/>
      <c r="C74" s="6"/>
      <c r="D74" s="6"/>
      <c r="E74" s="6"/>
      <c r="F74" s="6"/>
      <c r="G74" s="216"/>
      <c r="H74" s="216"/>
      <c r="I74" s="16" t="str">
        <f t="shared" ref="I74:I137" si="4">IF(OR($B74="",$C74="",$F74="",,$G74&lt;an_initial,$G74&gt;an_final,$J74=FALSE),"",HLOOKUP(E74,ii521punctaje,2,FALSE)*H74/K74)</f>
        <v/>
      </c>
      <c r="J74" s="349" t="b">
        <f t="shared" ref="J74:J108" si="5">IF(nume_candidat="",FALSE,ISNUMBER(SEARCH(nume_candidat,$B74)))</f>
        <v>0</v>
      </c>
      <c r="K74" s="350">
        <f t="shared" ref="K74:K108" si="6">LEN(B74)-LEN(SUBSTITUTE(B74,",",""))+1</f>
        <v>1</v>
      </c>
    </row>
    <row r="75" spans="1:11">
      <c r="A75" s="37">
        <v>66</v>
      </c>
      <c r="B75" s="6"/>
      <c r="C75" s="6"/>
      <c r="D75" s="6"/>
      <c r="E75" s="6"/>
      <c r="F75" s="6"/>
      <c r="G75" s="216"/>
      <c r="H75" s="216"/>
      <c r="I75" s="16" t="str">
        <f t="shared" si="4"/>
        <v/>
      </c>
      <c r="J75" s="349" t="b">
        <f t="shared" si="5"/>
        <v>0</v>
      </c>
      <c r="K75" s="350">
        <f t="shared" si="6"/>
        <v>1</v>
      </c>
    </row>
    <row r="76" spans="1:11">
      <c r="A76" s="37">
        <v>67</v>
      </c>
      <c r="B76" s="6"/>
      <c r="C76" s="6"/>
      <c r="D76" s="6"/>
      <c r="E76" s="6"/>
      <c r="F76" s="6"/>
      <c r="G76" s="216"/>
      <c r="H76" s="216"/>
      <c r="I76" s="16" t="str">
        <f t="shared" si="4"/>
        <v/>
      </c>
      <c r="J76" s="349" t="b">
        <f t="shared" si="5"/>
        <v>0</v>
      </c>
      <c r="K76" s="350">
        <f t="shared" si="6"/>
        <v>1</v>
      </c>
    </row>
    <row r="77" spans="1:11">
      <c r="A77" s="37">
        <v>68</v>
      </c>
      <c r="B77" s="6"/>
      <c r="C77" s="6"/>
      <c r="D77" s="6"/>
      <c r="E77" s="6"/>
      <c r="F77" s="6"/>
      <c r="G77" s="216"/>
      <c r="H77" s="216"/>
      <c r="I77" s="16" t="str">
        <f t="shared" si="4"/>
        <v/>
      </c>
      <c r="J77" s="349" t="b">
        <f t="shared" si="5"/>
        <v>0</v>
      </c>
      <c r="K77" s="350">
        <f t="shared" si="6"/>
        <v>1</v>
      </c>
    </row>
    <row r="78" spans="1:11">
      <c r="A78" s="37">
        <v>69</v>
      </c>
      <c r="B78" s="6"/>
      <c r="C78" s="6"/>
      <c r="D78" s="6"/>
      <c r="E78" s="6"/>
      <c r="F78" s="6"/>
      <c r="G78" s="216"/>
      <c r="H78" s="216"/>
      <c r="I78" s="16" t="str">
        <f t="shared" si="4"/>
        <v/>
      </c>
      <c r="J78" s="349" t="b">
        <f t="shared" si="5"/>
        <v>0</v>
      </c>
      <c r="K78" s="350">
        <f t="shared" si="6"/>
        <v>1</v>
      </c>
    </row>
    <row r="79" spans="1:11">
      <c r="A79" s="37">
        <v>70</v>
      </c>
      <c r="B79" s="6"/>
      <c r="C79" s="6"/>
      <c r="D79" s="6"/>
      <c r="E79" s="6"/>
      <c r="F79" s="6"/>
      <c r="G79" s="216"/>
      <c r="H79" s="216"/>
      <c r="I79" s="16" t="str">
        <f t="shared" si="4"/>
        <v/>
      </c>
      <c r="J79" s="349" t="b">
        <f t="shared" si="5"/>
        <v>0</v>
      </c>
      <c r="K79" s="350">
        <f t="shared" si="6"/>
        <v>1</v>
      </c>
    </row>
    <row r="80" spans="1:11">
      <c r="A80" s="37">
        <v>71</v>
      </c>
      <c r="B80" s="6"/>
      <c r="C80" s="6"/>
      <c r="D80" s="6"/>
      <c r="E80" s="6"/>
      <c r="F80" s="6"/>
      <c r="G80" s="216"/>
      <c r="H80" s="216"/>
      <c r="I80" s="16" t="str">
        <f t="shared" si="4"/>
        <v/>
      </c>
      <c r="J80" s="349" t="b">
        <f t="shared" si="5"/>
        <v>0</v>
      </c>
      <c r="K80" s="350">
        <f t="shared" si="6"/>
        <v>1</v>
      </c>
    </row>
    <row r="81" spans="1:11">
      <c r="A81" s="37">
        <v>72</v>
      </c>
      <c r="B81" s="6"/>
      <c r="C81" s="6"/>
      <c r="D81" s="6"/>
      <c r="E81" s="6"/>
      <c r="F81" s="6"/>
      <c r="G81" s="216"/>
      <c r="H81" s="216"/>
      <c r="I81" s="16" t="str">
        <f t="shared" si="4"/>
        <v/>
      </c>
      <c r="J81" s="349" t="b">
        <f t="shared" si="5"/>
        <v>0</v>
      </c>
      <c r="K81" s="350">
        <f t="shared" si="6"/>
        <v>1</v>
      </c>
    </row>
    <row r="82" spans="1:11">
      <c r="A82" s="37">
        <v>73</v>
      </c>
      <c r="B82" s="6"/>
      <c r="C82" s="6"/>
      <c r="D82" s="6"/>
      <c r="E82" s="6"/>
      <c r="F82" s="6"/>
      <c r="G82" s="216"/>
      <c r="H82" s="216"/>
      <c r="I82" s="16" t="str">
        <f t="shared" si="4"/>
        <v/>
      </c>
      <c r="J82" s="349" t="b">
        <f t="shared" si="5"/>
        <v>0</v>
      </c>
      <c r="K82" s="350">
        <f t="shared" si="6"/>
        <v>1</v>
      </c>
    </row>
    <row r="83" spans="1:11">
      <c r="A83" s="37">
        <v>74</v>
      </c>
      <c r="B83" s="6"/>
      <c r="C83" s="6"/>
      <c r="D83" s="6"/>
      <c r="E83" s="6"/>
      <c r="F83" s="6"/>
      <c r="G83" s="216"/>
      <c r="H83" s="216"/>
      <c r="I83" s="16" t="str">
        <f t="shared" si="4"/>
        <v/>
      </c>
      <c r="J83" s="349" t="b">
        <f t="shared" si="5"/>
        <v>0</v>
      </c>
      <c r="K83" s="350">
        <f t="shared" si="6"/>
        <v>1</v>
      </c>
    </row>
    <row r="84" spans="1:11">
      <c r="A84" s="37">
        <v>75</v>
      </c>
      <c r="B84" s="6"/>
      <c r="C84" s="6"/>
      <c r="D84" s="6"/>
      <c r="E84" s="6"/>
      <c r="F84" s="6"/>
      <c r="G84" s="216"/>
      <c r="H84" s="216"/>
      <c r="I84" s="16" t="str">
        <f t="shared" si="4"/>
        <v/>
      </c>
      <c r="J84" s="349" t="b">
        <f t="shared" si="5"/>
        <v>0</v>
      </c>
      <c r="K84" s="350">
        <f t="shared" si="6"/>
        <v>1</v>
      </c>
    </row>
    <row r="85" spans="1:11">
      <c r="A85" s="37">
        <v>76</v>
      </c>
      <c r="B85" s="6"/>
      <c r="C85" s="6"/>
      <c r="D85" s="6"/>
      <c r="E85" s="6"/>
      <c r="F85" s="6"/>
      <c r="G85" s="216"/>
      <c r="H85" s="216"/>
      <c r="I85" s="16" t="str">
        <f t="shared" si="4"/>
        <v/>
      </c>
      <c r="J85" s="349" t="b">
        <f t="shared" si="5"/>
        <v>0</v>
      </c>
      <c r="K85" s="350">
        <f t="shared" si="6"/>
        <v>1</v>
      </c>
    </row>
    <row r="86" spans="1:11">
      <c r="A86" s="37">
        <v>77</v>
      </c>
      <c r="B86" s="6"/>
      <c r="C86" s="6"/>
      <c r="D86" s="6"/>
      <c r="E86" s="6"/>
      <c r="F86" s="6"/>
      <c r="G86" s="216"/>
      <c r="H86" s="216"/>
      <c r="I86" s="16" t="str">
        <f t="shared" si="4"/>
        <v/>
      </c>
      <c r="J86" s="349" t="b">
        <f t="shared" si="5"/>
        <v>0</v>
      </c>
      <c r="K86" s="350">
        <f t="shared" si="6"/>
        <v>1</v>
      </c>
    </row>
    <row r="87" spans="1:11">
      <c r="A87" s="37">
        <v>78</v>
      </c>
      <c r="B87" s="6"/>
      <c r="C87" s="6"/>
      <c r="D87" s="6"/>
      <c r="E87" s="6"/>
      <c r="F87" s="6"/>
      <c r="G87" s="216"/>
      <c r="H87" s="216"/>
      <c r="I87" s="16" t="str">
        <f t="shared" si="4"/>
        <v/>
      </c>
      <c r="J87" s="349" t="b">
        <f t="shared" si="5"/>
        <v>0</v>
      </c>
      <c r="K87" s="350">
        <f t="shared" si="6"/>
        <v>1</v>
      </c>
    </row>
    <row r="88" spans="1:11">
      <c r="A88" s="37">
        <v>79</v>
      </c>
      <c r="B88" s="6"/>
      <c r="C88" s="6"/>
      <c r="D88" s="6"/>
      <c r="E88" s="6"/>
      <c r="F88" s="6"/>
      <c r="G88" s="216"/>
      <c r="H88" s="216"/>
      <c r="I88" s="16" t="str">
        <f t="shared" si="4"/>
        <v/>
      </c>
      <c r="J88" s="349" t="b">
        <f t="shared" si="5"/>
        <v>0</v>
      </c>
      <c r="K88" s="350">
        <f t="shared" si="6"/>
        <v>1</v>
      </c>
    </row>
    <row r="89" spans="1:11">
      <c r="A89" s="37">
        <v>80</v>
      </c>
      <c r="B89" s="6"/>
      <c r="C89" s="6"/>
      <c r="D89" s="6"/>
      <c r="E89" s="6"/>
      <c r="F89" s="6"/>
      <c r="G89" s="216"/>
      <c r="H89" s="216"/>
      <c r="I89" s="16" t="str">
        <f t="shared" si="4"/>
        <v/>
      </c>
      <c r="J89" s="349" t="b">
        <f t="shared" si="5"/>
        <v>0</v>
      </c>
      <c r="K89" s="350">
        <f t="shared" si="6"/>
        <v>1</v>
      </c>
    </row>
    <row r="90" spans="1:11">
      <c r="A90" s="37">
        <v>81</v>
      </c>
      <c r="B90" s="6"/>
      <c r="C90" s="6"/>
      <c r="D90" s="6"/>
      <c r="E90" s="6"/>
      <c r="F90" s="6"/>
      <c r="G90" s="216"/>
      <c r="H90" s="216"/>
      <c r="I90" s="16" t="str">
        <f t="shared" si="4"/>
        <v/>
      </c>
      <c r="J90" s="349" t="b">
        <f t="shared" si="5"/>
        <v>0</v>
      </c>
      <c r="K90" s="350">
        <f t="shared" si="6"/>
        <v>1</v>
      </c>
    </row>
    <row r="91" spans="1:11">
      <c r="A91" s="37">
        <v>82</v>
      </c>
      <c r="B91" s="6"/>
      <c r="C91" s="6"/>
      <c r="D91" s="6"/>
      <c r="E91" s="6"/>
      <c r="F91" s="6"/>
      <c r="G91" s="216"/>
      <c r="H91" s="216"/>
      <c r="I91" s="16" t="str">
        <f t="shared" si="4"/>
        <v/>
      </c>
      <c r="J91" s="349" t="b">
        <f t="shared" si="5"/>
        <v>0</v>
      </c>
      <c r="K91" s="350">
        <f t="shared" si="6"/>
        <v>1</v>
      </c>
    </row>
    <row r="92" spans="1:11">
      <c r="A92" s="37">
        <v>83</v>
      </c>
      <c r="B92" s="6"/>
      <c r="C92" s="6"/>
      <c r="D92" s="6"/>
      <c r="E92" s="6"/>
      <c r="F92" s="6"/>
      <c r="G92" s="216"/>
      <c r="H92" s="216"/>
      <c r="I92" s="16" t="str">
        <f t="shared" si="4"/>
        <v/>
      </c>
      <c r="J92" s="349" t="b">
        <f t="shared" si="5"/>
        <v>0</v>
      </c>
      <c r="K92" s="350">
        <f t="shared" si="6"/>
        <v>1</v>
      </c>
    </row>
    <row r="93" spans="1:11">
      <c r="A93" s="37">
        <v>84</v>
      </c>
      <c r="B93" s="6"/>
      <c r="C93" s="6"/>
      <c r="D93" s="6"/>
      <c r="E93" s="6"/>
      <c r="F93" s="6"/>
      <c r="G93" s="216"/>
      <c r="H93" s="216"/>
      <c r="I93" s="16" t="str">
        <f t="shared" si="4"/>
        <v/>
      </c>
      <c r="J93" s="349" t="b">
        <f t="shared" si="5"/>
        <v>0</v>
      </c>
      <c r="K93" s="350">
        <f t="shared" si="6"/>
        <v>1</v>
      </c>
    </row>
    <row r="94" spans="1:11">
      <c r="A94" s="37">
        <v>85</v>
      </c>
      <c r="B94" s="6"/>
      <c r="C94" s="6"/>
      <c r="D94" s="6"/>
      <c r="E94" s="6"/>
      <c r="F94" s="6"/>
      <c r="G94" s="216"/>
      <c r="H94" s="216"/>
      <c r="I94" s="16" t="str">
        <f t="shared" si="4"/>
        <v/>
      </c>
      <c r="J94" s="349" t="b">
        <f t="shared" si="5"/>
        <v>0</v>
      </c>
      <c r="K94" s="350">
        <f t="shared" si="6"/>
        <v>1</v>
      </c>
    </row>
    <row r="95" spans="1:11">
      <c r="A95" s="37">
        <v>86</v>
      </c>
      <c r="B95" s="6"/>
      <c r="C95" s="6"/>
      <c r="D95" s="6"/>
      <c r="E95" s="6"/>
      <c r="F95" s="6"/>
      <c r="G95" s="216"/>
      <c r="H95" s="216"/>
      <c r="I95" s="16" t="str">
        <f t="shared" si="4"/>
        <v/>
      </c>
      <c r="J95" s="349" t="b">
        <f t="shared" si="5"/>
        <v>0</v>
      </c>
      <c r="K95" s="350">
        <f t="shared" si="6"/>
        <v>1</v>
      </c>
    </row>
    <row r="96" spans="1:11">
      <c r="A96" s="37">
        <v>87</v>
      </c>
      <c r="B96" s="6"/>
      <c r="C96" s="6"/>
      <c r="D96" s="6"/>
      <c r="E96" s="6"/>
      <c r="F96" s="6"/>
      <c r="G96" s="216"/>
      <c r="H96" s="216"/>
      <c r="I96" s="16" t="str">
        <f t="shared" si="4"/>
        <v/>
      </c>
      <c r="J96" s="349" t="b">
        <f t="shared" si="5"/>
        <v>0</v>
      </c>
      <c r="K96" s="350">
        <f t="shared" si="6"/>
        <v>1</v>
      </c>
    </row>
    <row r="97" spans="1:11">
      <c r="A97" s="37">
        <v>88</v>
      </c>
      <c r="B97" s="6"/>
      <c r="C97" s="6"/>
      <c r="D97" s="6"/>
      <c r="E97" s="6"/>
      <c r="F97" s="6"/>
      <c r="G97" s="216"/>
      <c r="H97" s="216"/>
      <c r="I97" s="16" t="str">
        <f t="shared" si="4"/>
        <v/>
      </c>
      <c r="J97" s="349" t="b">
        <f t="shared" si="5"/>
        <v>0</v>
      </c>
      <c r="K97" s="350">
        <f t="shared" si="6"/>
        <v>1</v>
      </c>
    </row>
    <row r="98" spans="1:11">
      <c r="A98" s="37">
        <v>89</v>
      </c>
      <c r="B98" s="6"/>
      <c r="C98" s="6"/>
      <c r="D98" s="6"/>
      <c r="E98" s="6"/>
      <c r="F98" s="6"/>
      <c r="G98" s="216"/>
      <c r="H98" s="216"/>
      <c r="I98" s="16" t="str">
        <f t="shared" si="4"/>
        <v/>
      </c>
      <c r="J98" s="349" t="b">
        <f t="shared" si="5"/>
        <v>0</v>
      </c>
      <c r="K98" s="350">
        <f t="shared" si="6"/>
        <v>1</v>
      </c>
    </row>
    <row r="99" spans="1:11">
      <c r="A99" s="37">
        <v>90</v>
      </c>
      <c r="B99" s="6"/>
      <c r="C99" s="6"/>
      <c r="D99" s="6"/>
      <c r="E99" s="6"/>
      <c r="F99" s="6"/>
      <c r="G99" s="216"/>
      <c r="H99" s="216"/>
      <c r="I99" s="16" t="str">
        <f t="shared" si="4"/>
        <v/>
      </c>
      <c r="J99" s="349" t="b">
        <f t="shared" si="5"/>
        <v>0</v>
      </c>
      <c r="K99" s="350">
        <f t="shared" si="6"/>
        <v>1</v>
      </c>
    </row>
    <row r="100" spans="1:11">
      <c r="A100" s="37">
        <v>91</v>
      </c>
      <c r="B100" s="6"/>
      <c r="C100" s="6"/>
      <c r="D100" s="6"/>
      <c r="E100" s="6"/>
      <c r="F100" s="6"/>
      <c r="G100" s="216"/>
      <c r="H100" s="216"/>
      <c r="I100" s="16" t="str">
        <f t="shared" si="4"/>
        <v/>
      </c>
      <c r="J100" s="349" t="b">
        <f t="shared" si="5"/>
        <v>0</v>
      </c>
      <c r="K100" s="350">
        <f t="shared" si="6"/>
        <v>1</v>
      </c>
    </row>
    <row r="101" spans="1:11">
      <c r="A101" s="37">
        <v>92</v>
      </c>
      <c r="B101" s="6"/>
      <c r="C101" s="6"/>
      <c r="D101" s="6"/>
      <c r="E101" s="6"/>
      <c r="F101" s="6"/>
      <c r="G101" s="216"/>
      <c r="H101" s="216"/>
      <c r="I101" s="16" t="str">
        <f t="shared" si="4"/>
        <v/>
      </c>
      <c r="J101" s="349" t="b">
        <f t="shared" si="5"/>
        <v>0</v>
      </c>
      <c r="K101" s="350">
        <f t="shared" si="6"/>
        <v>1</v>
      </c>
    </row>
    <row r="102" spans="1:11">
      <c r="A102" s="37">
        <v>93</v>
      </c>
      <c r="B102" s="6"/>
      <c r="C102" s="6"/>
      <c r="D102" s="6"/>
      <c r="E102" s="6"/>
      <c r="F102" s="6"/>
      <c r="G102" s="216"/>
      <c r="H102" s="216"/>
      <c r="I102" s="16" t="str">
        <f t="shared" si="4"/>
        <v/>
      </c>
      <c r="J102" s="349" t="b">
        <f t="shared" si="5"/>
        <v>0</v>
      </c>
      <c r="K102" s="350">
        <f t="shared" si="6"/>
        <v>1</v>
      </c>
    </row>
    <row r="103" spans="1:11">
      <c r="A103" s="37">
        <v>94</v>
      </c>
      <c r="B103" s="6"/>
      <c r="C103" s="6"/>
      <c r="D103" s="6"/>
      <c r="E103" s="6"/>
      <c r="F103" s="6"/>
      <c r="G103" s="216"/>
      <c r="H103" s="216"/>
      <c r="I103" s="16" t="str">
        <f t="shared" si="4"/>
        <v/>
      </c>
      <c r="J103" s="349" t="b">
        <f t="shared" si="5"/>
        <v>0</v>
      </c>
      <c r="K103" s="350">
        <f t="shared" si="6"/>
        <v>1</v>
      </c>
    </row>
    <row r="104" spans="1:11">
      <c r="A104" s="37">
        <v>95</v>
      </c>
      <c r="B104" s="6"/>
      <c r="C104" s="6"/>
      <c r="D104" s="6"/>
      <c r="E104" s="6"/>
      <c r="F104" s="6"/>
      <c r="G104" s="216"/>
      <c r="H104" s="216"/>
      <c r="I104" s="16" t="str">
        <f t="shared" si="4"/>
        <v/>
      </c>
      <c r="J104" s="349" t="b">
        <f t="shared" si="5"/>
        <v>0</v>
      </c>
      <c r="K104" s="350">
        <f t="shared" si="6"/>
        <v>1</v>
      </c>
    </row>
    <row r="105" spans="1:11">
      <c r="A105" s="37">
        <v>96</v>
      </c>
      <c r="B105" s="6"/>
      <c r="C105" s="6"/>
      <c r="D105" s="6"/>
      <c r="E105" s="6"/>
      <c r="F105" s="6"/>
      <c r="G105" s="216"/>
      <c r="H105" s="216"/>
      <c r="I105" s="16" t="str">
        <f t="shared" si="4"/>
        <v/>
      </c>
      <c r="J105" s="349" t="b">
        <f t="shared" si="5"/>
        <v>0</v>
      </c>
      <c r="K105" s="350">
        <f t="shared" si="6"/>
        <v>1</v>
      </c>
    </row>
    <row r="106" spans="1:11">
      <c r="A106" s="37">
        <v>97</v>
      </c>
      <c r="B106" s="6"/>
      <c r="C106" s="6"/>
      <c r="D106" s="6"/>
      <c r="E106" s="6"/>
      <c r="F106" s="6"/>
      <c r="G106" s="216"/>
      <c r="H106" s="216"/>
      <c r="I106" s="16" t="str">
        <f t="shared" si="4"/>
        <v/>
      </c>
      <c r="J106" s="349" t="b">
        <f t="shared" si="5"/>
        <v>0</v>
      </c>
      <c r="K106" s="350">
        <f t="shared" si="6"/>
        <v>1</v>
      </c>
    </row>
    <row r="107" spans="1:11">
      <c r="A107" s="37">
        <v>98</v>
      </c>
      <c r="B107" s="6"/>
      <c r="C107" s="6"/>
      <c r="D107" s="6"/>
      <c r="E107" s="6"/>
      <c r="F107" s="6"/>
      <c r="G107" s="216"/>
      <c r="H107" s="216"/>
      <c r="I107" s="16" t="str">
        <f t="shared" si="4"/>
        <v/>
      </c>
      <c r="J107" s="349" t="b">
        <f t="shared" si="5"/>
        <v>0</v>
      </c>
      <c r="K107" s="350">
        <f t="shared" si="6"/>
        <v>1</v>
      </c>
    </row>
    <row r="108" spans="1:11">
      <c r="A108" s="143">
        <v>99</v>
      </c>
      <c r="B108" s="6"/>
      <c r="C108" s="6"/>
      <c r="D108" s="6"/>
      <c r="E108" s="6"/>
      <c r="F108" s="6"/>
      <c r="G108" s="216"/>
      <c r="H108" s="216"/>
      <c r="I108" s="16" t="str">
        <f t="shared" si="4"/>
        <v/>
      </c>
      <c r="J108" s="349" t="b">
        <f t="shared" si="5"/>
        <v>0</v>
      </c>
      <c r="K108" s="350">
        <f t="shared" si="6"/>
        <v>1</v>
      </c>
    </row>
    <row r="109" spans="1:11">
      <c r="A109" s="143">
        <v>100</v>
      </c>
      <c r="B109" s="144"/>
      <c r="C109" s="144"/>
      <c r="D109" s="144"/>
      <c r="E109" s="144"/>
      <c r="F109" s="144"/>
      <c r="G109" s="146"/>
      <c r="H109" s="144"/>
      <c r="I109" s="16" t="str">
        <f t="shared" si="4"/>
        <v/>
      </c>
    </row>
    <row r="110" spans="1:11">
      <c r="A110" s="143">
        <v>101</v>
      </c>
      <c r="B110" s="144"/>
      <c r="C110" s="144"/>
      <c r="D110" s="144"/>
      <c r="E110" s="144"/>
      <c r="F110" s="144"/>
      <c r="G110" s="146"/>
      <c r="H110" s="144"/>
      <c r="I110" s="16" t="str">
        <f t="shared" si="4"/>
        <v/>
      </c>
    </row>
    <row r="111" spans="1:11">
      <c r="A111" s="143">
        <v>102</v>
      </c>
      <c r="B111" s="144"/>
      <c r="C111" s="144"/>
      <c r="D111" s="144"/>
      <c r="E111" s="144"/>
      <c r="F111" s="144"/>
      <c r="G111" s="146"/>
      <c r="H111" s="144"/>
      <c r="I111" s="16" t="str">
        <f t="shared" si="4"/>
        <v/>
      </c>
    </row>
    <row r="112" spans="1:11">
      <c r="A112" s="143">
        <v>103</v>
      </c>
      <c r="B112" s="144"/>
      <c r="C112" s="144"/>
      <c r="D112" s="144"/>
      <c r="E112" s="144"/>
      <c r="F112" s="144"/>
      <c r="G112" s="146"/>
      <c r="H112" s="144"/>
      <c r="I112" s="16" t="str">
        <f t="shared" si="4"/>
        <v/>
      </c>
    </row>
    <row r="113" spans="1:9">
      <c r="A113" s="143">
        <v>104</v>
      </c>
      <c r="B113" s="144"/>
      <c r="C113" s="144"/>
      <c r="D113" s="144"/>
      <c r="E113" s="144"/>
      <c r="F113" s="144"/>
      <c r="G113" s="146"/>
      <c r="H113" s="144"/>
      <c r="I113" s="16" t="str">
        <f t="shared" si="4"/>
        <v/>
      </c>
    </row>
    <row r="114" spans="1:9">
      <c r="A114" s="143">
        <v>105</v>
      </c>
      <c r="B114" s="144"/>
      <c r="C114" s="144"/>
      <c r="D114" s="144"/>
      <c r="E114" s="144"/>
      <c r="F114" s="144"/>
      <c r="G114" s="146"/>
      <c r="H114" s="144"/>
      <c r="I114" s="16" t="str">
        <f t="shared" si="4"/>
        <v/>
      </c>
    </row>
    <row r="115" spans="1:9">
      <c r="A115" s="143">
        <v>106</v>
      </c>
      <c r="B115" s="144"/>
      <c r="C115" s="144"/>
      <c r="D115" s="144"/>
      <c r="E115" s="144"/>
      <c r="F115" s="144"/>
      <c r="G115" s="146"/>
      <c r="H115" s="144"/>
      <c r="I115" s="16" t="str">
        <f t="shared" si="4"/>
        <v/>
      </c>
    </row>
    <row r="116" spans="1:9">
      <c r="A116" s="143">
        <v>107</v>
      </c>
      <c r="B116" s="144"/>
      <c r="C116" s="144"/>
      <c r="D116" s="144"/>
      <c r="E116" s="144"/>
      <c r="F116" s="144"/>
      <c r="G116" s="146"/>
      <c r="H116" s="144"/>
      <c r="I116" s="16" t="str">
        <f t="shared" si="4"/>
        <v/>
      </c>
    </row>
    <row r="117" spans="1:9">
      <c r="A117" s="143">
        <v>108</v>
      </c>
      <c r="B117" s="144"/>
      <c r="C117" s="144"/>
      <c r="D117" s="144"/>
      <c r="E117" s="144"/>
      <c r="F117" s="144"/>
      <c r="G117" s="146"/>
      <c r="H117" s="144"/>
      <c r="I117" s="16" t="str">
        <f t="shared" si="4"/>
        <v/>
      </c>
    </row>
    <row r="118" spans="1:9">
      <c r="A118" s="143">
        <v>109</v>
      </c>
      <c r="B118" s="144"/>
      <c r="C118" s="144"/>
      <c r="D118" s="144"/>
      <c r="E118" s="144"/>
      <c r="F118" s="144"/>
      <c r="G118" s="146"/>
      <c r="H118" s="144"/>
      <c r="I118" s="16" t="str">
        <f t="shared" si="4"/>
        <v/>
      </c>
    </row>
    <row r="119" spans="1:9">
      <c r="A119" s="143">
        <v>110</v>
      </c>
      <c r="B119" s="144"/>
      <c r="C119" s="144"/>
      <c r="D119" s="144"/>
      <c r="E119" s="144"/>
      <c r="F119" s="144"/>
      <c r="G119" s="146"/>
      <c r="H119" s="144"/>
      <c r="I119" s="16" t="str">
        <f t="shared" si="4"/>
        <v/>
      </c>
    </row>
    <row r="120" spans="1:9">
      <c r="A120" s="143">
        <v>111</v>
      </c>
      <c r="B120" s="144"/>
      <c r="C120" s="144"/>
      <c r="D120" s="144"/>
      <c r="E120" s="144"/>
      <c r="F120" s="144"/>
      <c r="G120" s="146"/>
      <c r="H120" s="144"/>
      <c r="I120" s="16" t="str">
        <f t="shared" si="4"/>
        <v/>
      </c>
    </row>
    <row r="121" spans="1:9">
      <c r="A121" s="143">
        <v>112</v>
      </c>
      <c r="B121" s="144"/>
      <c r="C121" s="144"/>
      <c r="D121" s="144"/>
      <c r="E121" s="144"/>
      <c r="F121" s="144"/>
      <c r="G121" s="146"/>
      <c r="H121" s="144"/>
      <c r="I121" s="16" t="str">
        <f t="shared" si="4"/>
        <v/>
      </c>
    </row>
    <row r="122" spans="1:9">
      <c r="A122" s="143">
        <v>113</v>
      </c>
      <c r="B122" s="144"/>
      <c r="C122" s="144"/>
      <c r="D122" s="144"/>
      <c r="E122" s="144"/>
      <c r="F122" s="144"/>
      <c r="G122" s="146"/>
      <c r="H122" s="144"/>
      <c r="I122" s="16" t="str">
        <f t="shared" si="4"/>
        <v/>
      </c>
    </row>
    <row r="123" spans="1:9">
      <c r="A123" s="143">
        <v>114</v>
      </c>
      <c r="B123" s="144"/>
      <c r="C123" s="144"/>
      <c r="D123" s="144"/>
      <c r="E123" s="144"/>
      <c r="F123" s="144"/>
      <c r="G123" s="146"/>
      <c r="H123" s="144"/>
      <c r="I123" s="16" t="str">
        <f t="shared" si="4"/>
        <v/>
      </c>
    </row>
    <row r="124" spans="1:9">
      <c r="A124" s="143">
        <v>115</v>
      </c>
      <c r="B124" s="144"/>
      <c r="C124" s="144"/>
      <c r="D124" s="144"/>
      <c r="E124" s="144"/>
      <c r="F124" s="144"/>
      <c r="G124" s="146"/>
      <c r="H124" s="144"/>
      <c r="I124" s="16" t="str">
        <f t="shared" si="4"/>
        <v/>
      </c>
    </row>
    <row r="125" spans="1:9">
      <c r="A125" s="143">
        <v>116</v>
      </c>
      <c r="B125" s="144"/>
      <c r="C125" s="144"/>
      <c r="D125" s="144"/>
      <c r="E125" s="144"/>
      <c r="F125" s="144"/>
      <c r="G125" s="146"/>
      <c r="H125" s="144"/>
      <c r="I125" s="16" t="str">
        <f t="shared" si="4"/>
        <v/>
      </c>
    </row>
    <row r="126" spans="1:9">
      <c r="A126" s="143">
        <v>117</v>
      </c>
      <c r="B126" s="144"/>
      <c r="C126" s="144"/>
      <c r="D126" s="144"/>
      <c r="E126" s="144"/>
      <c r="F126" s="144"/>
      <c r="G126" s="146"/>
      <c r="H126" s="144"/>
      <c r="I126" s="16" t="str">
        <f t="shared" si="4"/>
        <v/>
      </c>
    </row>
    <row r="127" spans="1:9">
      <c r="A127" s="143">
        <v>118</v>
      </c>
      <c r="B127" s="144"/>
      <c r="C127" s="144"/>
      <c r="D127" s="144"/>
      <c r="E127" s="144"/>
      <c r="F127" s="144"/>
      <c r="G127" s="146"/>
      <c r="H127" s="144"/>
      <c r="I127" s="16" t="str">
        <f t="shared" si="4"/>
        <v/>
      </c>
    </row>
    <row r="128" spans="1:9">
      <c r="A128" s="143">
        <v>119</v>
      </c>
      <c r="B128" s="144"/>
      <c r="C128" s="144"/>
      <c r="D128" s="144"/>
      <c r="E128" s="144"/>
      <c r="F128" s="144"/>
      <c r="G128" s="146"/>
      <c r="H128" s="144"/>
      <c r="I128" s="16" t="str">
        <f t="shared" si="4"/>
        <v/>
      </c>
    </row>
    <row r="129" spans="1:9">
      <c r="A129" s="143">
        <v>120</v>
      </c>
      <c r="B129" s="144"/>
      <c r="C129" s="144"/>
      <c r="D129" s="144"/>
      <c r="E129" s="144"/>
      <c r="F129" s="144"/>
      <c r="G129" s="146"/>
      <c r="H129" s="144"/>
      <c r="I129" s="16" t="str">
        <f t="shared" si="4"/>
        <v/>
      </c>
    </row>
    <row r="130" spans="1:9">
      <c r="A130" s="143">
        <v>121</v>
      </c>
      <c r="B130" s="144"/>
      <c r="C130" s="144"/>
      <c r="D130" s="144"/>
      <c r="E130" s="144"/>
      <c r="F130" s="144"/>
      <c r="G130" s="146"/>
      <c r="H130" s="144"/>
      <c r="I130" s="16" t="str">
        <f t="shared" si="4"/>
        <v/>
      </c>
    </row>
    <row r="131" spans="1:9">
      <c r="A131" s="143">
        <v>122</v>
      </c>
      <c r="B131" s="144"/>
      <c r="C131" s="144"/>
      <c r="D131" s="144"/>
      <c r="E131" s="144"/>
      <c r="F131" s="144"/>
      <c r="G131" s="146"/>
      <c r="H131" s="144"/>
      <c r="I131" s="16" t="str">
        <f t="shared" si="4"/>
        <v/>
      </c>
    </row>
    <row r="132" spans="1:9">
      <c r="A132" s="143">
        <v>123</v>
      </c>
      <c r="B132" s="144"/>
      <c r="C132" s="144"/>
      <c r="D132" s="144"/>
      <c r="E132" s="144"/>
      <c r="F132" s="144"/>
      <c r="G132" s="146"/>
      <c r="H132" s="144"/>
      <c r="I132" s="16" t="str">
        <f t="shared" si="4"/>
        <v/>
      </c>
    </row>
    <row r="133" spans="1:9">
      <c r="A133" s="143">
        <v>124</v>
      </c>
      <c r="B133" s="144"/>
      <c r="C133" s="144"/>
      <c r="D133" s="144"/>
      <c r="E133" s="144"/>
      <c r="F133" s="144"/>
      <c r="G133" s="146"/>
      <c r="H133" s="144"/>
      <c r="I133" s="16" t="str">
        <f t="shared" si="4"/>
        <v/>
      </c>
    </row>
    <row r="134" spans="1:9">
      <c r="A134" s="143">
        <v>125</v>
      </c>
      <c r="B134" s="144"/>
      <c r="C134" s="144"/>
      <c r="D134" s="144"/>
      <c r="E134" s="144"/>
      <c r="F134" s="144"/>
      <c r="G134" s="146"/>
      <c r="H134" s="144"/>
      <c r="I134" s="16" t="str">
        <f t="shared" si="4"/>
        <v/>
      </c>
    </row>
    <row r="135" spans="1:9">
      <c r="A135" s="143">
        <v>126</v>
      </c>
      <c r="B135" s="144"/>
      <c r="C135" s="144"/>
      <c r="D135" s="144"/>
      <c r="E135" s="144"/>
      <c r="F135" s="144"/>
      <c r="G135" s="146"/>
      <c r="H135" s="144"/>
      <c r="I135" s="16" t="str">
        <f t="shared" si="4"/>
        <v/>
      </c>
    </row>
    <row r="136" spans="1:9">
      <c r="A136" s="143">
        <v>127</v>
      </c>
      <c r="B136" s="144"/>
      <c r="C136" s="144"/>
      <c r="D136" s="144"/>
      <c r="E136" s="144"/>
      <c r="F136" s="144"/>
      <c r="G136" s="146"/>
      <c r="H136" s="144"/>
      <c r="I136" s="16" t="str">
        <f t="shared" si="4"/>
        <v/>
      </c>
    </row>
    <row r="137" spans="1:9">
      <c r="A137" s="143">
        <v>128</v>
      </c>
      <c r="B137" s="144"/>
      <c r="C137" s="144"/>
      <c r="D137" s="144"/>
      <c r="E137" s="144"/>
      <c r="F137" s="144"/>
      <c r="G137" s="146"/>
      <c r="H137" s="144"/>
      <c r="I137" s="16" t="str">
        <f t="shared" si="4"/>
        <v/>
      </c>
    </row>
    <row r="138" spans="1:9">
      <c r="A138" s="143">
        <v>129</v>
      </c>
      <c r="B138" s="144"/>
      <c r="C138" s="144"/>
      <c r="D138" s="144"/>
      <c r="E138" s="144"/>
      <c r="F138" s="144"/>
      <c r="G138" s="146"/>
      <c r="H138" s="144"/>
      <c r="I138" s="16" t="str">
        <f t="shared" ref="I138:I201" si="7">IF(OR($B138="",$C138="",$F138="",,$G138&lt;an_initial,$G138&gt;an_final,$J138=FALSE),"",HLOOKUP(E138,ii521punctaje,2,FALSE)*H138/K138)</f>
        <v/>
      </c>
    </row>
    <row r="139" spans="1:9">
      <c r="A139" s="143">
        <v>130</v>
      </c>
      <c r="B139" s="144"/>
      <c r="C139" s="144"/>
      <c r="D139" s="144"/>
      <c r="E139" s="144"/>
      <c r="F139" s="144"/>
      <c r="G139" s="146"/>
      <c r="H139" s="144"/>
      <c r="I139" s="16" t="str">
        <f t="shared" si="7"/>
        <v/>
      </c>
    </row>
    <row r="140" spans="1:9">
      <c r="A140" s="143">
        <v>131</v>
      </c>
      <c r="B140" s="144"/>
      <c r="C140" s="144"/>
      <c r="D140" s="144"/>
      <c r="E140" s="144"/>
      <c r="F140" s="144"/>
      <c r="G140" s="146"/>
      <c r="H140" s="144"/>
      <c r="I140" s="16" t="str">
        <f t="shared" si="7"/>
        <v/>
      </c>
    </row>
    <row r="141" spans="1:9">
      <c r="A141" s="143">
        <v>132</v>
      </c>
      <c r="B141" s="144"/>
      <c r="C141" s="144"/>
      <c r="D141" s="144"/>
      <c r="E141" s="144"/>
      <c r="F141" s="144"/>
      <c r="G141" s="146"/>
      <c r="H141" s="144"/>
      <c r="I141" s="16" t="str">
        <f t="shared" si="7"/>
        <v/>
      </c>
    </row>
    <row r="142" spans="1:9">
      <c r="A142" s="143">
        <v>133</v>
      </c>
      <c r="B142" s="144"/>
      <c r="C142" s="144"/>
      <c r="D142" s="144"/>
      <c r="E142" s="144"/>
      <c r="F142" s="144"/>
      <c r="G142" s="146"/>
      <c r="H142" s="144"/>
      <c r="I142" s="16" t="str">
        <f t="shared" si="7"/>
        <v/>
      </c>
    </row>
    <row r="143" spans="1:9">
      <c r="A143" s="143">
        <v>134</v>
      </c>
      <c r="B143" s="144"/>
      <c r="C143" s="144"/>
      <c r="D143" s="144"/>
      <c r="E143" s="144"/>
      <c r="F143" s="144"/>
      <c r="G143" s="146"/>
      <c r="H143" s="144"/>
      <c r="I143" s="16" t="str">
        <f t="shared" si="7"/>
        <v/>
      </c>
    </row>
    <row r="144" spans="1:9">
      <c r="A144" s="143">
        <v>135</v>
      </c>
      <c r="B144" s="144"/>
      <c r="C144" s="144"/>
      <c r="D144" s="144"/>
      <c r="E144" s="144"/>
      <c r="F144" s="144"/>
      <c r="G144" s="146"/>
      <c r="H144" s="144"/>
      <c r="I144" s="16" t="str">
        <f t="shared" si="7"/>
        <v/>
      </c>
    </row>
    <row r="145" spans="1:9">
      <c r="A145" s="143">
        <v>136</v>
      </c>
      <c r="B145" s="144"/>
      <c r="C145" s="144"/>
      <c r="D145" s="144"/>
      <c r="E145" s="144"/>
      <c r="F145" s="144"/>
      <c r="G145" s="146"/>
      <c r="H145" s="144"/>
      <c r="I145" s="16" t="str">
        <f t="shared" si="7"/>
        <v/>
      </c>
    </row>
    <row r="146" spans="1:9">
      <c r="A146" s="143">
        <v>137</v>
      </c>
      <c r="B146" s="144"/>
      <c r="C146" s="144"/>
      <c r="D146" s="144"/>
      <c r="E146" s="144"/>
      <c r="F146" s="144"/>
      <c r="G146" s="146"/>
      <c r="H146" s="144"/>
      <c r="I146" s="16" t="str">
        <f t="shared" si="7"/>
        <v/>
      </c>
    </row>
    <row r="147" spans="1:9">
      <c r="A147" s="143">
        <v>138</v>
      </c>
      <c r="B147" s="144"/>
      <c r="C147" s="144"/>
      <c r="D147" s="144"/>
      <c r="E147" s="144"/>
      <c r="F147" s="144"/>
      <c r="G147" s="146"/>
      <c r="H147" s="144"/>
      <c r="I147" s="16" t="str">
        <f t="shared" si="7"/>
        <v/>
      </c>
    </row>
    <row r="148" spans="1:9">
      <c r="A148" s="143">
        <v>139</v>
      </c>
      <c r="B148" s="144"/>
      <c r="C148" s="144"/>
      <c r="D148" s="144"/>
      <c r="E148" s="144"/>
      <c r="F148" s="144"/>
      <c r="G148" s="146"/>
      <c r="H148" s="144"/>
      <c r="I148" s="16" t="str">
        <f t="shared" si="7"/>
        <v/>
      </c>
    </row>
    <row r="149" spans="1:9">
      <c r="A149" s="143">
        <v>140</v>
      </c>
      <c r="B149" s="144"/>
      <c r="C149" s="144"/>
      <c r="D149" s="144"/>
      <c r="E149" s="144"/>
      <c r="F149" s="144"/>
      <c r="G149" s="146"/>
      <c r="H149" s="144"/>
      <c r="I149" s="16" t="str">
        <f t="shared" si="7"/>
        <v/>
      </c>
    </row>
    <row r="150" spans="1:9">
      <c r="A150" s="143">
        <v>141</v>
      </c>
      <c r="B150" s="144"/>
      <c r="C150" s="144"/>
      <c r="D150" s="144"/>
      <c r="E150" s="144"/>
      <c r="F150" s="144"/>
      <c r="G150" s="146"/>
      <c r="H150" s="144"/>
      <c r="I150" s="16" t="str">
        <f t="shared" si="7"/>
        <v/>
      </c>
    </row>
    <row r="151" spans="1:9">
      <c r="A151" s="143">
        <v>142</v>
      </c>
      <c r="B151" s="144"/>
      <c r="C151" s="144"/>
      <c r="D151" s="144"/>
      <c r="E151" s="144"/>
      <c r="F151" s="144"/>
      <c r="G151" s="146"/>
      <c r="H151" s="144"/>
      <c r="I151" s="16" t="str">
        <f t="shared" si="7"/>
        <v/>
      </c>
    </row>
    <row r="152" spans="1:9">
      <c r="A152" s="143">
        <v>143</v>
      </c>
      <c r="B152" s="144"/>
      <c r="C152" s="144"/>
      <c r="D152" s="144"/>
      <c r="E152" s="144"/>
      <c r="F152" s="144"/>
      <c r="G152" s="146"/>
      <c r="H152" s="144"/>
      <c r="I152" s="16" t="str">
        <f t="shared" si="7"/>
        <v/>
      </c>
    </row>
    <row r="153" spans="1:9">
      <c r="A153" s="143">
        <v>144</v>
      </c>
      <c r="B153" s="144"/>
      <c r="C153" s="144"/>
      <c r="D153" s="144"/>
      <c r="E153" s="144"/>
      <c r="F153" s="144"/>
      <c r="G153" s="146"/>
      <c r="H153" s="144"/>
      <c r="I153" s="16" t="str">
        <f t="shared" si="7"/>
        <v/>
      </c>
    </row>
    <row r="154" spans="1:9">
      <c r="A154" s="143">
        <v>145</v>
      </c>
      <c r="B154" s="144"/>
      <c r="C154" s="144"/>
      <c r="D154" s="144"/>
      <c r="E154" s="144"/>
      <c r="F154" s="144"/>
      <c r="G154" s="146"/>
      <c r="H154" s="144"/>
      <c r="I154" s="16" t="str">
        <f t="shared" si="7"/>
        <v/>
      </c>
    </row>
    <row r="155" spans="1:9">
      <c r="A155" s="143">
        <v>146</v>
      </c>
      <c r="B155" s="144"/>
      <c r="C155" s="144"/>
      <c r="D155" s="144"/>
      <c r="E155" s="144"/>
      <c r="F155" s="144"/>
      <c r="G155" s="146"/>
      <c r="H155" s="144"/>
      <c r="I155" s="16" t="str">
        <f t="shared" si="7"/>
        <v/>
      </c>
    </row>
    <row r="156" spans="1:9">
      <c r="A156" s="143">
        <v>147</v>
      </c>
      <c r="B156" s="144"/>
      <c r="C156" s="144"/>
      <c r="D156" s="144"/>
      <c r="E156" s="144"/>
      <c r="F156" s="144"/>
      <c r="G156" s="146"/>
      <c r="H156" s="144"/>
      <c r="I156" s="16" t="str">
        <f t="shared" si="7"/>
        <v/>
      </c>
    </row>
    <row r="157" spans="1:9">
      <c r="A157" s="143">
        <v>148</v>
      </c>
      <c r="B157" s="144"/>
      <c r="C157" s="144"/>
      <c r="D157" s="144"/>
      <c r="E157" s="144"/>
      <c r="F157" s="144"/>
      <c r="G157" s="146"/>
      <c r="H157" s="144"/>
      <c r="I157" s="16" t="str">
        <f t="shared" si="7"/>
        <v/>
      </c>
    </row>
    <row r="158" spans="1:9">
      <c r="A158" s="143">
        <v>149</v>
      </c>
      <c r="B158" s="144"/>
      <c r="C158" s="144"/>
      <c r="D158" s="144"/>
      <c r="E158" s="144"/>
      <c r="F158" s="144"/>
      <c r="G158" s="146"/>
      <c r="H158" s="144"/>
      <c r="I158" s="16" t="str">
        <f t="shared" si="7"/>
        <v/>
      </c>
    </row>
    <row r="159" spans="1:9">
      <c r="A159" s="143">
        <v>150</v>
      </c>
      <c r="B159" s="144"/>
      <c r="C159" s="144"/>
      <c r="D159" s="144"/>
      <c r="E159" s="144"/>
      <c r="F159" s="144"/>
      <c r="G159" s="146"/>
      <c r="H159" s="144"/>
      <c r="I159" s="16" t="str">
        <f t="shared" si="7"/>
        <v/>
      </c>
    </row>
    <row r="160" spans="1:9">
      <c r="A160" s="143">
        <v>151</v>
      </c>
      <c r="B160" s="144"/>
      <c r="C160" s="144"/>
      <c r="D160" s="144"/>
      <c r="E160" s="144"/>
      <c r="F160" s="144"/>
      <c r="G160" s="146"/>
      <c r="H160" s="144"/>
      <c r="I160" s="16" t="str">
        <f t="shared" si="7"/>
        <v/>
      </c>
    </row>
    <row r="161" spans="1:9">
      <c r="A161" s="143">
        <v>152</v>
      </c>
      <c r="B161" s="144"/>
      <c r="C161" s="144"/>
      <c r="D161" s="144"/>
      <c r="E161" s="144"/>
      <c r="F161" s="144"/>
      <c r="G161" s="146"/>
      <c r="H161" s="144"/>
      <c r="I161" s="16" t="str">
        <f t="shared" si="7"/>
        <v/>
      </c>
    </row>
    <row r="162" spans="1:9">
      <c r="A162" s="143">
        <v>153</v>
      </c>
      <c r="B162" s="144"/>
      <c r="C162" s="144"/>
      <c r="D162" s="144"/>
      <c r="E162" s="144"/>
      <c r="F162" s="144"/>
      <c r="G162" s="146"/>
      <c r="H162" s="144"/>
      <c r="I162" s="16" t="str">
        <f t="shared" si="7"/>
        <v/>
      </c>
    </row>
    <row r="163" spans="1:9">
      <c r="A163" s="143">
        <v>154</v>
      </c>
      <c r="B163" s="144"/>
      <c r="C163" s="144"/>
      <c r="D163" s="144"/>
      <c r="E163" s="144"/>
      <c r="F163" s="144"/>
      <c r="G163" s="146"/>
      <c r="H163" s="144"/>
      <c r="I163" s="16" t="str">
        <f t="shared" si="7"/>
        <v/>
      </c>
    </row>
    <row r="164" spans="1:9">
      <c r="A164" s="143">
        <v>155</v>
      </c>
      <c r="B164" s="144"/>
      <c r="C164" s="144"/>
      <c r="D164" s="144"/>
      <c r="E164" s="144"/>
      <c r="F164" s="144"/>
      <c r="G164" s="146"/>
      <c r="H164" s="144"/>
      <c r="I164" s="16" t="str">
        <f t="shared" si="7"/>
        <v/>
      </c>
    </row>
    <row r="165" spans="1:9">
      <c r="A165" s="143">
        <v>156</v>
      </c>
      <c r="B165" s="144"/>
      <c r="C165" s="144"/>
      <c r="D165" s="144"/>
      <c r="E165" s="144"/>
      <c r="F165" s="144"/>
      <c r="G165" s="146"/>
      <c r="H165" s="144"/>
      <c r="I165" s="16" t="str">
        <f t="shared" si="7"/>
        <v/>
      </c>
    </row>
    <row r="166" spans="1:9">
      <c r="A166" s="143">
        <v>157</v>
      </c>
      <c r="B166" s="144"/>
      <c r="C166" s="144"/>
      <c r="D166" s="144"/>
      <c r="E166" s="144"/>
      <c r="F166" s="144"/>
      <c r="G166" s="146"/>
      <c r="H166" s="144"/>
      <c r="I166" s="16" t="str">
        <f t="shared" si="7"/>
        <v/>
      </c>
    </row>
    <row r="167" spans="1:9">
      <c r="A167" s="143">
        <v>158</v>
      </c>
      <c r="B167" s="144"/>
      <c r="C167" s="144"/>
      <c r="D167" s="144"/>
      <c r="E167" s="144"/>
      <c r="F167" s="144"/>
      <c r="G167" s="146"/>
      <c r="H167" s="144"/>
      <c r="I167" s="16" t="str">
        <f t="shared" si="7"/>
        <v/>
      </c>
    </row>
    <row r="168" spans="1:9">
      <c r="A168" s="143">
        <v>159</v>
      </c>
      <c r="B168" s="144"/>
      <c r="C168" s="144"/>
      <c r="D168" s="144"/>
      <c r="E168" s="144"/>
      <c r="F168" s="144"/>
      <c r="G168" s="146"/>
      <c r="H168" s="144"/>
      <c r="I168" s="16" t="str">
        <f t="shared" si="7"/>
        <v/>
      </c>
    </row>
    <row r="169" spans="1:9">
      <c r="A169" s="143">
        <v>160</v>
      </c>
      <c r="B169" s="144"/>
      <c r="C169" s="144"/>
      <c r="D169" s="144"/>
      <c r="E169" s="144"/>
      <c r="F169" s="144"/>
      <c r="G169" s="146"/>
      <c r="H169" s="144"/>
      <c r="I169" s="16" t="str">
        <f t="shared" si="7"/>
        <v/>
      </c>
    </row>
    <row r="170" spans="1:9">
      <c r="A170" s="143">
        <v>161</v>
      </c>
      <c r="B170" s="144"/>
      <c r="C170" s="144"/>
      <c r="D170" s="144"/>
      <c r="E170" s="144"/>
      <c r="F170" s="144"/>
      <c r="G170" s="146"/>
      <c r="H170" s="144"/>
      <c r="I170" s="16" t="str">
        <f t="shared" si="7"/>
        <v/>
      </c>
    </row>
    <row r="171" spans="1:9">
      <c r="A171" s="143">
        <v>162</v>
      </c>
      <c r="B171" s="144"/>
      <c r="C171" s="144"/>
      <c r="D171" s="144"/>
      <c r="E171" s="144"/>
      <c r="F171" s="144"/>
      <c r="G171" s="146"/>
      <c r="H171" s="144"/>
      <c r="I171" s="16" t="str">
        <f t="shared" si="7"/>
        <v/>
      </c>
    </row>
    <row r="172" spans="1:9">
      <c r="A172" s="143">
        <v>163</v>
      </c>
      <c r="B172" s="144"/>
      <c r="C172" s="144"/>
      <c r="D172" s="144"/>
      <c r="E172" s="144"/>
      <c r="F172" s="144"/>
      <c r="G172" s="146"/>
      <c r="H172" s="144"/>
      <c r="I172" s="16" t="str">
        <f t="shared" si="7"/>
        <v/>
      </c>
    </row>
    <row r="173" spans="1:9">
      <c r="A173" s="143">
        <v>164</v>
      </c>
      <c r="B173" s="144"/>
      <c r="C173" s="144"/>
      <c r="D173" s="144"/>
      <c r="E173" s="144"/>
      <c r="F173" s="144"/>
      <c r="G173" s="146"/>
      <c r="H173" s="144"/>
      <c r="I173" s="16" t="str">
        <f t="shared" si="7"/>
        <v/>
      </c>
    </row>
    <row r="174" spans="1:9">
      <c r="A174" s="143">
        <v>165</v>
      </c>
      <c r="B174" s="144"/>
      <c r="C174" s="144"/>
      <c r="D174" s="144"/>
      <c r="E174" s="144"/>
      <c r="F174" s="144"/>
      <c r="G174" s="146"/>
      <c r="H174" s="144"/>
      <c r="I174" s="16" t="str">
        <f t="shared" si="7"/>
        <v/>
      </c>
    </row>
    <row r="175" spans="1:9">
      <c r="A175" s="143">
        <v>166</v>
      </c>
      <c r="B175" s="144"/>
      <c r="C175" s="144"/>
      <c r="D175" s="144"/>
      <c r="E175" s="144"/>
      <c r="F175" s="144"/>
      <c r="G175" s="146"/>
      <c r="H175" s="144"/>
      <c r="I175" s="16" t="str">
        <f t="shared" si="7"/>
        <v/>
      </c>
    </row>
    <row r="176" spans="1:9">
      <c r="A176" s="143">
        <v>167</v>
      </c>
      <c r="B176" s="144"/>
      <c r="C176" s="144"/>
      <c r="D176" s="144"/>
      <c r="E176" s="144"/>
      <c r="F176" s="144"/>
      <c r="G176" s="146"/>
      <c r="H176" s="144"/>
      <c r="I176" s="16" t="str">
        <f t="shared" si="7"/>
        <v/>
      </c>
    </row>
    <row r="177" spans="1:9">
      <c r="A177" s="143">
        <v>168</v>
      </c>
      <c r="B177" s="144"/>
      <c r="C177" s="144"/>
      <c r="D177" s="144"/>
      <c r="E177" s="144"/>
      <c r="F177" s="144"/>
      <c r="G177" s="146"/>
      <c r="H177" s="144"/>
      <c r="I177" s="16" t="str">
        <f t="shared" si="7"/>
        <v/>
      </c>
    </row>
    <row r="178" spans="1:9">
      <c r="A178" s="143">
        <v>169</v>
      </c>
      <c r="B178" s="144"/>
      <c r="C178" s="144"/>
      <c r="D178" s="144"/>
      <c r="E178" s="144"/>
      <c r="F178" s="144"/>
      <c r="G178" s="146"/>
      <c r="H178" s="144"/>
      <c r="I178" s="16" t="str">
        <f t="shared" si="7"/>
        <v/>
      </c>
    </row>
    <row r="179" spans="1:9">
      <c r="A179" s="143">
        <v>170</v>
      </c>
      <c r="B179" s="144"/>
      <c r="C179" s="144"/>
      <c r="D179" s="144"/>
      <c r="E179" s="144"/>
      <c r="F179" s="144"/>
      <c r="G179" s="146"/>
      <c r="H179" s="144"/>
      <c r="I179" s="16" t="str">
        <f t="shared" si="7"/>
        <v/>
      </c>
    </row>
    <row r="180" spans="1:9">
      <c r="A180" s="143">
        <v>171</v>
      </c>
      <c r="B180" s="144"/>
      <c r="C180" s="144"/>
      <c r="D180" s="144"/>
      <c r="E180" s="144"/>
      <c r="F180" s="144"/>
      <c r="G180" s="146"/>
      <c r="H180" s="144"/>
      <c r="I180" s="16" t="str">
        <f t="shared" si="7"/>
        <v/>
      </c>
    </row>
    <row r="181" spans="1:9">
      <c r="A181" s="143">
        <v>172</v>
      </c>
      <c r="B181" s="144"/>
      <c r="C181" s="144"/>
      <c r="D181" s="144"/>
      <c r="E181" s="144"/>
      <c r="F181" s="144"/>
      <c r="G181" s="146"/>
      <c r="H181" s="144"/>
      <c r="I181" s="16" t="str">
        <f t="shared" si="7"/>
        <v/>
      </c>
    </row>
    <row r="182" spans="1:9">
      <c r="A182" s="143">
        <v>173</v>
      </c>
      <c r="B182" s="144"/>
      <c r="C182" s="144"/>
      <c r="D182" s="144"/>
      <c r="E182" s="144"/>
      <c r="F182" s="144"/>
      <c r="G182" s="146"/>
      <c r="H182" s="144"/>
      <c r="I182" s="16" t="str">
        <f t="shared" si="7"/>
        <v/>
      </c>
    </row>
    <row r="183" spans="1:9">
      <c r="A183" s="143">
        <v>174</v>
      </c>
      <c r="B183" s="144"/>
      <c r="C183" s="144"/>
      <c r="D183" s="144"/>
      <c r="E183" s="144"/>
      <c r="F183" s="144"/>
      <c r="G183" s="146"/>
      <c r="H183" s="144"/>
      <c r="I183" s="16" t="str">
        <f t="shared" si="7"/>
        <v/>
      </c>
    </row>
    <row r="184" spans="1:9">
      <c r="A184" s="143">
        <v>175</v>
      </c>
      <c r="B184" s="144"/>
      <c r="C184" s="144"/>
      <c r="D184" s="144"/>
      <c r="E184" s="144"/>
      <c r="F184" s="144"/>
      <c r="G184" s="146"/>
      <c r="H184" s="144"/>
      <c r="I184" s="16" t="str">
        <f t="shared" si="7"/>
        <v/>
      </c>
    </row>
    <row r="185" spans="1:9">
      <c r="A185" s="143">
        <v>176</v>
      </c>
      <c r="B185" s="144"/>
      <c r="C185" s="144"/>
      <c r="D185" s="144"/>
      <c r="E185" s="144"/>
      <c r="F185" s="144"/>
      <c r="G185" s="146"/>
      <c r="H185" s="144"/>
      <c r="I185" s="16" t="str">
        <f t="shared" si="7"/>
        <v/>
      </c>
    </row>
    <row r="186" spans="1:9">
      <c r="A186" s="143">
        <v>177</v>
      </c>
      <c r="B186" s="144"/>
      <c r="C186" s="144"/>
      <c r="D186" s="144"/>
      <c r="E186" s="144"/>
      <c r="F186" s="144"/>
      <c r="G186" s="146"/>
      <c r="H186" s="144"/>
      <c r="I186" s="16" t="str">
        <f t="shared" si="7"/>
        <v/>
      </c>
    </row>
    <row r="187" spans="1:9">
      <c r="A187" s="143">
        <v>178</v>
      </c>
      <c r="B187" s="144"/>
      <c r="C187" s="144"/>
      <c r="D187" s="144"/>
      <c r="E187" s="144"/>
      <c r="F187" s="144"/>
      <c r="G187" s="146"/>
      <c r="H187" s="144"/>
      <c r="I187" s="16" t="str">
        <f t="shared" si="7"/>
        <v/>
      </c>
    </row>
    <row r="188" spans="1:9">
      <c r="A188" s="143">
        <v>179</v>
      </c>
      <c r="B188" s="144"/>
      <c r="C188" s="144"/>
      <c r="D188" s="144"/>
      <c r="E188" s="144"/>
      <c r="F188" s="144"/>
      <c r="G188" s="146"/>
      <c r="H188" s="144"/>
      <c r="I188" s="16" t="str">
        <f t="shared" si="7"/>
        <v/>
      </c>
    </row>
    <row r="189" spans="1:9">
      <c r="A189" s="143">
        <v>180</v>
      </c>
      <c r="B189" s="144"/>
      <c r="C189" s="144"/>
      <c r="D189" s="144"/>
      <c r="E189" s="144"/>
      <c r="F189" s="144"/>
      <c r="G189" s="146"/>
      <c r="H189" s="144"/>
      <c r="I189" s="16" t="str">
        <f t="shared" si="7"/>
        <v/>
      </c>
    </row>
    <row r="190" spans="1:9">
      <c r="A190" s="143">
        <v>181</v>
      </c>
      <c r="B190" s="144"/>
      <c r="C190" s="144"/>
      <c r="D190" s="144"/>
      <c r="E190" s="144"/>
      <c r="F190" s="144"/>
      <c r="G190" s="146"/>
      <c r="H190" s="144"/>
      <c r="I190" s="16" t="str">
        <f t="shared" si="7"/>
        <v/>
      </c>
    </row>
    <row r="191" spans="1:9">
      <c r="A191" s="143">
        <v>182</v>
      </c>
      <c r="B191" s="144"/>
      <c r="C191" s="144"/>
      <c r="D191" s="144"/>
      <c r="E191" s="144"/>
      <c r="F191" s="144"/>
      <c r="G191" s="146"/>
      <c r="H191" s="144"/>
      <c r="I191" s="16" t="str">
        <f t="shared" si="7"/>
        <v/>
      </c>
    </row>
    <row r="192" spans="1:9">
      <c r="A192" s="143">
        <v>183</v>
      </c>
      <c r="B192" s="144"/>
      <c r="C192" s="144"/>
      <c r="D192" s="144"/>
      <c r="E192" s="144"/>
      <c r="F192" s="144"/>
      <c r="G192" s="146"/>
      <c r="H192" s="144"/>
      <c r="I192" s="16" t="str">
        <f t="shared" si="7"/>
        <v/>
      </c>
    </row>
    <row r="193" spans="1:9">
      <c r="A193" s="143">
        <v>184</v>
      </c>
      <c r="B193" s="144"/>
      <c r="C193" s="144"/>
      <c r="D193" s="144"/>
      <c r="E193" s="144"/>
      <c r="F193" s="144"/>
      <c r="G193" s="146"/>
      <c r="H193" s="144"/>
      <c r="I193" s="16" t="str">
        <f t="shared" si="7"/>
        <v/>
      </c>
    </row>
    <row r="194" spans="1:9">
      <c r="A194" s="143">
        <v>185</v>
      </c>
      <c r="B194" s="144"/>
      <c r="C194" s="144"/>
      <c r="D194" s="144"/>
      <c r="E194" s="144"/>
      <c r="F194" s="144"/>
      <c r="G194" s="146"/>
      <c r="H194" s="144"/>
      <c r="I194" s="16" t="str">
        <f t="shared" si="7"/>
        <v/>
      </c>
    </row>
    <row r="195" spans="1:9">
      <c r="A195" s="143">
        <v>186</v>
      </c>
      <c r="B195" s="144"/>
      <c r="C195" s="144"/>
      <c r="D195" s="144"/>
      <c r="E195" s="144"/>
      <c r="F195" s="144"/>
      <c r="G195" s="146"/>
      <c r="H195" s="144"/>
      <c r="I195" s="16" t="str">
        <f t="shared" si="7"/>
        <v/>
      </c>
    </row>
    <row r="196" spans="1:9">
      <c r="A196" s="143">
        <v>187</v>
      </c>
      <c r="B196" s="144"/>
      <c r="C196" s="144"/>
      <c r="D196" s="144"/>
      <c r="E196" s="144"/>
      <c r="F196" s="144"/>
      <c r="G196" s="146"/>
      <c r="H196" s="144"/>
      <c r="I196" s="16" t="str">
        <f t="shared" si="7"/>
        <v/>
      </c>
    </row>
    <row r="197" spans="1:9">
      <c r="A197" s="143">
        <v>188</v>
      </c>
      <c r="B197" s="144"/>
      <c r="C197" s="144"/>
      <c r="D197" s="144"/>
      <c r="E197" s="144"/>
      <c r="F197" s="144"/>
      <c r="G197" s="146"/>
      <c r="H197" s="144"/>
      <c r="I197" s="16" t="str">
        <f t="shared" si="7"/>
        <v/>
      </c>
    </row>
    <row r="198" spans="1:9">
      <c r="A198" s="143">
        <v>189</v>
      </c>
      <c r="B198" s="144"/>
      <c r="C198" s="144"/>
      <c r="D198" s="144"/>
      <c r="E198" s="144"/>
      <c r="F198" s="144"/>
      <c r="G198" s="146"/>
      <c r="H198" s="144"/>
      <c r="I198" s="16" t="str">
        <f t="shared" si="7"/>
        <v/>
      </c>
    </row>
    <row r="199" spans="1:9">
      <c r="A199" s="143">
        <v>190</v>
      </c>
      <c r="B199" s="144"/>
      <c r="C199" s="144"/>
      <c r="D199" s="144"/>
      <c r="E199" s="144"/>
      <c r="F199" s="144"/>
      <c r="G199" s="146"/>
      <c r="H199" s="144"/>
      <c r="I199" s="16" t="str">
        <f t="shared" si="7"/>
        <v/>
      </c>
    </row>
    <row r="200" spans="1:9">
      <c r="A200" s="143">
        <v>191</v>
      </c>
      <c r="B200" s="144"/>
      <c r="C200" s="144"/>
      <c r="D200" s="144"/>
      <c r="E200" s="144"/>
      <c r="F200" s="144"/>
      <c r="G200" s="146"/>
      <c r="H200" s="144"/>
      <c r="I200" s="16" t="str">
        <f t="shared" si="7"/>
        <v/>
      </c>
    </row>
    <row r="201" spans="1:9">
      <c r="A201" s="143">
        <v>192</v>
      </c>
      <c r="B201" s="144"/>
      <c r="C201" s="144"/>
      <c r="D201" s="144"/>
      <c r="E201" s="144"/>
      <c r="F201" s="144"/>
      <c r="G201" s="146"/>
      <c r="H201" s="144"/>
      <c r="I201" s="16" t="str">
        <f t="shared" si="7"/>
        <v/>
      </c>
    </row>
    <row r="202" spans="1:9">
      <c r="A202" s="143">
        <v>193</v>
      </c>
      <c r="B202" s="144"/>
      <c r="C202" s="144"/>
      <c r="D202" s="144"/>
      <c r="E202" s="144"/>
      <c r="F202" s="144"/>
      <c r="G202" s="146"/>
      <c r="H202" s="144"/>
      <c r="I202" s="16" t="str">
        <f t="shared" ref="I202:I259" si="8">IF(OR($B202="",$C202="",$F202="",,$G202&lt;an_initial,$G202&gt;an_final,$J202=FALSE),"",HLOOKUP(E202,ii521punctaje,2,FALSE)*H202/K202)</f>
        <v/>
      </c>
    </row>
    <row r="203" spans="1:9">
      <c r="A203" s="143">
        <v>194</v>
      </c>
      <c r="B203" s="144"/>
      <c r="C203" s="144"/>
      <c r="D203" s="144"/>
      <c r="E203" s="144"/>
      <c r="F203" s="144"/>
      <c r="G203" s="146"/>
      <c r="H203" s="144"/>
      <c r="I203" s="16" t="str">
        <f t="shared" si="8"/>
        <v/>
      </c>
    </row>
    <row r="204" spans="1:9">
      <c r="A204" s="143">
        <v>195</v>
      </c>
      <c r="B204" s="144"/>
      <c r="C204" s="144"/>
      <c r="D204" s="144"/>
      <c r="E204" s="144"/>
      <c r="F204" s="144"/>
      <c r="G204" s="146"/>
      <c r="H204" s="144"/>
      <c r="I204" s="16" t="str">
        <f t="shared" si="8"/>
        <v/>
      </c>
    </row>
    <row r="205" spans="1:9">
      <c r="A205" s="143">
        <v>196</v>
      </c>
      <c r="B205" s="144"/>
      <c r="C205" s="144"/>
      <c r="D205" s="144"/>
      <c r="E205" s="144"/>
      <c r="F205" s="144"/>
      <c r="G205" s="146"/>
      <c r="H205" s="144"/>
      <c r="I205" s="16" t="str">
        <f t="shared" si="8"/>
        <v/>
      </c>
    </row>
    <row r="206" spans="1:9">
      <c r="A206" s="143">
        <v>197</v>
      </c>
      <c r="B206" s="144"/>
      <c r="C206" s="144"/>
      <c r="D206" s="144"/>
      <c r="E206" s="144"/>
      <c r="F206" s="144"/>
      <c r="G206" s="146"/>
      <c r="H206" s="144"/>
      <c r="I206" s="16" t="str">
        <f t="shared" si="8"/>
        <v/>
      </c>
    </row>
    <row r="207" spans="1:9">
      <c r="A207" s="143">
        <v>198</v>
      </c>
      <c r="B207" s="144"/>
      <c r="C207" s="144"/>
      <c r="D207" s="144"/>
      <c r="E207" s="144"/>
      <c r="F207" s="144"/>
      <c r="G207" s="146"/>
      <c r="H207" s="144"/>
      <c r="I207" s="16" t="str">
        <f t="shared" si="8"/>
        <v/>
      </c>
    </row>
    <row r="208" spans="1:9">
      <c r="A208" s="143">
        <v>199</v>
      </c>
      <c r="B208" s="144"/>
      <c r="C208" s="144"/>
      <c r="D208" s="144"/>
      <c r="E208" s="144"/>
      <c r="F208" s="144"/>
      <c r="G208" s="146"/>
      <c r="H208" s="144"/>
      <c r="I208" s="16" t="str">
        <f t="shared" si="8"/>
        <v/>
      </c>
    </row>
    <row r="209" spans="1:9">
      <c r="A209" s="143">
        <v>200</v>
      </c>
      <c r="B209" s="144"/>
      <c r="C209" s="144"/>
      <c r="D209" s="144"/>
      <c r="E209" s="144"/>
      <c r="F209" s="144"/>
      <c r="G209" s="146"/>
      <c r="H209" s="144"/>
      <c r="I209" s="16" t="str">
        <f t="shared" si="8"/>
        <v/>
      </c>
    </row>
    <row r="210" spans="1:9">
      <c r="A210" s="143">
        <v>201</v>
      </c>
      <c r="B210" s="144"/>
      <c r="C210" s="144"/>
      <c r="D210" s="144"/>
      <c r="E210" s="144"/>
      <c r="F210" s="144"/>
      <c r="G210" s="146"/>
      <c r="H210" s="144"/>
      <c r="I210" s="16" t="str">
        <f t="shared" si="8"/>
        <v/>
      </c>
    </row>
    <row r="211" spans="1:9">
      <c r="A211" s="143">
        <v>202</v>
      </c>
      <c r="B211" s="144"/>
      <c r="C211" s="144"/>
      <c r="D211" s="144"/>
      <c r="E211" s="144"/>
      <c r="F211" s="144"/>
      <c r="G211" s="146"/>
      <c r="H211" s="144"/>
      <c r="I211" s="16" t="str">
        <f t="shared" si="8"/>
        <v/>
      </c>
    </row>
    <row r="212" spans="1:9">
      <c r="A212" s="143">
        <v>203</v>
      </c>
      <c r="B212" s="144"/>
      <c r="C212" s="144"/>
      <c r="D212" s="144"/>
      <c r="E212" s="144"/>
      <c r="F212" s="144"/>
      <c r="G212" s="146"/>
      <c r="H212" s="144"/>
      <c r="I212" s="16" t="str">
        <f t="shared" si="8"/>
        <v/>
      </c>
    </row>
    <row r="213" spans="1:9">
      <c r="A213" s="143">
        <v>204</v>
      </c>
      <c r="B213" s="144"/>
      <c r="C213" s="144"/>
      <c r="D213" s="144"/>
      <c r="E213" s="144"/>
      <c r="F213" s="144"/>
      <c r="G213" s="146"/>
      <c r="H213" s="144"/>
      <c r="I213" s="16" t="str">
        <f t="shared" si="8"/>
        <v/>
      </c>
    </row>
    <row r="214" spans="1:9">
      <c r="A214" s="143">
        <v>205</v>
      </c>
      <c r="B214" s="144"/>
      <c r="C214" s="144"/>
      <c r="D214" s="144"/>
      <c r="E214" s="144"/>
      <c r="F214" s="144"/>
      <c r="G214" s="146"/>
      <c r="H214" s="144"/>
      <c r="I214" s="16" t="str">
        <f t="shared" si="8"/>
        <v/>
      </c>
    </row>
    <row r="215" spans="1:9">
      <c r="A215" s="143">
        <v>206</v>
      </c>
      <c r="B215" s="144"/>
      <c r="C215" s="144"/>
      <c r="D215" s="144"/>
      <c r="E215" s="144"/>
      <c r="F215" s="144"/>
      <c r="G215" s="146"/>
      <c r="H215" s="144"/>
      <c r="I215" s="16" t="str">
        <f t="shared" si="8"/>
        <v/>
      </c>
    </row>
    <row r="216" spans="1:9">
      <c r="A216" s="143">
        <v>207</v>
      </c>
      <c r="B216" s="144"/>
      <c r="C216" s="144"/>
      <c r="D216" s="144"/>
      <c r="E216" s="144"/>
      <c r="F216" s="144"/>
      <c r="G216" s="146"/>
      <c r="H216" s="144"/>
      <c r="I216" s="16" t="str">
        <f t="shared" si="8"/>
        <v/>
      </c>
    </row>
    <row r="217" spans="1:9">
      <c r="A217" s="143">
        <v>208</v>
      </c>
      <c r="B217" s="144"/>
      <c r="C217" s="144"/>
      <c r="D217" s="144"/>
      <c r="E217" s="144"/>
      <c r="F217" s="144"/>
      <c r="G217" s="146"/>
      <c r="H217" s="144"/>
      <c r="I217" s="16" t="str">
        <f t="shared" si="8"/>
        <v/>
      </c>
    </row>
    <row r="218" spans="1:9">
      <c r="A218" s="143">
        <v>209</v>
      </c>
      <c r="B218" s="144"/>
      <c r="C218" s="144"/>
      <c r="D218" s="144"/>
      <c r="E218" s="144"/>
      <c r="F218" s="144"/>
      <c r="G218" s="146"/>
      <c r="H218" s="144"/>
      <c r="I218" s="16" t="str">
        <f t="shared" si="8"/>
        <v/>
      </c>
    </row>
    <row r="219" spans="1:9">
      <c r="A219" s="143">
        <v>210</v>
      </c>
      <c r="B219" s="144"/>
      <c r="C219" s="144"/>
      <c r="D219" s="144"/>
      <c r="E219" s="144"/>
      <c r="F219" s="144"/>
      <c r="G219" s="146"/>
      <c r="H219" s="144"/>
      <c r="I219" s="16" t="str">
        <f t="shared" si="8"/>
        <v/>
      </c>
    </row>
    <row r="220" spans="1:9">
      <c r="A220" s="143">
        <v>211</v>
      </c>
      <c r="B220" s="144"/>
      <c r="C220" s="144"/>
      <c r="D220" s="144"/>
      <c r="E220" s="144"/>
      <c r="F220" s="144"/>
      <c r="G220" s="146"/>
      <c r="H220" s="144"/>
      <c r="I220" s="16" t="str">
        <f t="shared" si="8"/>
        <v/>
      </c>
    </row>
    <row r="221" spans="1:9">
      <c r="A221" s="143">
        <v>212</v>
      </c>
      <c r="B221" s="144"/>
      <c r="C221" s="144"/>
      <c r="D221" s="144"/>
      <c r="E221" s="144"/>
      <c r="F221" s="144"/>
      <c r="G221" s="146"/>
      <c r="H221" s="144"/>
      <c r="I221" s="16" t="str">
        <f t="shared" si="8"/>
        <v/>
      </c>
    </row>
    <row r="222" spans="1:9">
      <c r="A222" s="143">
        <v>213</v>
      </c>
      <c r="B222" s="144"/>
      <c r="C222" s="144"/>
      <c r="D222" s="144"/>
      <c r="E222" s="144"/>
      <c r="F222" s="144"/>
      <c r="G222" s="146"/>
      <c r="H222" s="144"/>
      <c r="I222" s="16" t="str">
        <f t="shared" si="8"/>
        <v/>
      </c>
    </row>
    <row r="223" spans="1:9">
      <c r="A223" s="143">
        <v>214</v>
      </c>
      <c r="B223" s="144"/>
      <c r="C223" s="144"/>
      <c r="D223" s="144"/>
      <c r="E223" s="144"/>
      <c r="F223" s="144"/>
      <c r="G223" s="146"/>
      <c r="H223" s="144"/>
      <c r="I223" s="16" t="str">
        <f t="shared" si="8"/>
        <v/>
      </c>
    </row>
    <row r="224" spans="1:9">
      <c r="A224" s="143">
        <v>215</v>
      </c>
      <c r="B224" s="144"/>
      <c r="C224" s="144"/>
      <c r="D224" s="144"/>
      <c r="E224" s="144"/>
      <c r="F224" s="144"/>
      <c r="G224" s="146"/>
      <c r="H224" s="144"/>
      <c r="I224" s="16" t="str">
        <f t="shared" si="8"/>
        <v/>
      </c>
    </row>
    <row r="225" spans="1:9">
      <c r="A225" s="143">
        <v>216</v>
      </c>
      <c r="B225" s="144"/>
      <c r="C225" s="144"/>
      <c r="D225" s="144"/>
      <c r="E225" s="144"/>
      <c r="F225" s="144"/>
      <c r="G225" s="146"/>
      <c r="H225" s="144"/>
      <c r="I225" s="16" t="str">
        <f t="shared" si="8"/>
        <v/>
      </c>
    </row>
    <row r="226" spans="1:9">
      <c r="A226" s="143">
        <v>217</v>
      </c>
      <c r="B226" s="144"/>
      <c r="C226" s="144"/>
      <c r="D226" s="144"/>
      <c r="E226" s="144"/>
      <c r="F226" s="144"/>
      <c r="G226" s="146"/>
      <c r="H226" s="144"/>
      <c r="I226" s="16" t="str">
        <f t="shared" si="8"/>
        <v/>
      </c>
    </row>
    <row r="227" spans="1:9">
      <c r="A227" s="143">
        <v>218</v>
      </c>
      <c r="B227" s="144"/>
      <c r="C227" s="144"/>
      <c r="D227" s="144"/>
      <c r="E227" s="144"/>
      <c r="F227" s="144"/>
      <c r="G227" s="146"/>
      <c r="H227" s="144"/>
      <c r="I227" s="16" t="str">
        <f t="shared" si="8"/>
        <v/>
      </c>
    </row>
    <row r="228" spans="1:9">
      <c r="A228" s="143">
        <v>219</v>
      </c>
      <c r="B228" s="144"/>
      <c r="C228" s="144"/>
      <c r="D228" s="144"/>
      <c r="E228" s="144"/>
      <c r="F228" s="144"/>
      <c r="G228" s="146"/>
      <c r="H228" s="144"/>
      <c r="I228" s="16" t="str">
        <f t="shared" si="8"/>
        <v/>
      </c>
    </row>
    <row r="229" spans="1:9">
      <c r="A229" s="143">
        <v>220</v>
      </c>
      <c r="B229" s="144"/>
      <c r="C229" s="144"/>
      <c r="D229" s="144"/>
      <c r="E229" s="144"/>
      <c r="F229" s="144"/>
      <c r="G229" s="146"/>
      <c r="H229" s="144"/>
      <c r="I229" s="16" t="str">
        <f t="shared" si="8"/>
        <v/>
      </c>
    </row>
    <row r="230" spans="1:9">
      <c r="A230" s="143">
        <v>221</v>
      </c>
      <c r="B230" s="144"/>
      <c r="C230" s="144"/>
      <c r="D230" s="144"/>
      <c r="E230" s="144"/>
      <c r="F230" s="144"/>
      <c r="G230" s="146"/>
      <c r="H230" s="144"/>
      <c r="I230" s="16" t="str">
        <f t="shared" si="8"/>
        <v/>
      </c>
    </row>
    <row r="231" spans="1:9">
      <c r="A231" s="143">
        <v>222</v>
      </c>
      <c r="B231" s="144"/>
      <c r="C231" s="144"/>
      <c r="D231" s="144"/>
      <c r="E231" s="144"/>
      <c r="F231" s="144"/>
      <c r="G231" s="146"/>
      <c r="H231" s="144"/>
      <c r="I231" s="16" t="str">
        <f t="shared" si="8"/>
        <v/>
      </c>
    </row>
    <row r="232" spans="1:9">
      <c r="A232" s="143">
        <v>223</v>
      </c>
      <c r="B232" s="144"/>
      <c r="C232" s="144"/>
      <c r="D232" s="144"/>
      <c r="E232" s="144"/>
      <c r="F232" s="144"/>
      <c r="G232" s="146"/>
      <c r="H232" s="144"/>
      <c r="I232" s="16" t="str">
        <f t="shared" si="8"/>
        <v/>
      </c>
    </row>
    <row r="233" spans="1:9">
      <c r="A233" s="143">
        <v>224</v>
      </c>
      <c r="B233" s="144"/>
      <c r="C233" s="144"/>
      <c r="D233" s="144"/>
      <c r="E233" s="144"/>
      <c r="F233" s="144"/>
      <c r="G233" s="146"/>
      <c r="H233" s="144"/>
      <c r="I233" s="16" t="str">
        <f t="shared" si="8"/>
        <v/>
      </c>
    </row>
    <row r="234" spans="1:9">
      <c r="A234" s="143">
        <v>225</v>
      </c>
      <c r="B234" s="144"/>
      <c r="C234" s="144"/>
      <c r="D234" s="144"/>
      <c r="E234" s="144"/>
      <c r="F234" s="144"/>
      <c r="G234" s="146"/>
      <c r="H234" s="144"/>
      <c r="I234" s="16" t="str">
        <f t="shared" si="8"/>
        <v/>
      </c>
    </row>
    <row r="235" spans="1:9">
      <c r="A235" s="143">
        <v>226</v>
      </c>
      <c r="B235" s="144"/>
      <c r="C235" s="144"/>
      <c r="D235" s="144"/>
      <c r="E235" s="144"/>
      <c r="F235" s="144"/>
      <c r="G235" s="146"/>
      <c r="H235" s="144"/>
      <c r="I235" s="16" t="str">
        <f t="shared" si="8"/>
        <v/>
      </c>
    </row>
    <row r="236" spans="1:9">
      <c r="A236" s="143">
        <v>227</v>
      </c>
      <c r="B236" s="144"/>
      <c r="C236" s="144"/>
      <c r="D236" s="144"/>
      <c r="E236" s="144"/>
      <c r="F236" s="144"/>
      <c r="G236" s="146"/>
      <c r="H236" s="144"/>
      <c r="I236" s="16" t="str">
        <f t="shared" si="8"/>
        <v/>
      </c>
    </row>
    <row r="237" spans="1:9">
      <c r="A237" s="143">
        <v>228</v>
      </c>
      <c r="B237" s="144"/>
      <c r="C237" s="144"/>
      <c r="D237" s="144"/>
      <c r="E237" s="144"/>
      <c r="F237" s="144"/>
      <c r="G237" s="146"/>
      <c r="H237" s="144"/>
      <c r="I237" s="16" t="str">
        <f t="shared" si="8"/>
        <v/>
      </c>
    </row>
    <row r="238" spans="1:9">
      <c r="A238" s="143">
        <v>229</v>
      </c>
      <c r="B238" s="144"/>
      <c r="C238" s="144"/>
      <c r="D238" s="144"/>
      <c r="E238" s="144"/>
      <c r="F238" s="144"/>
      <c r="G238" s="146"/>
      <c r="H238" s="144"/>
      <c r="I238" s="16" t="str">
        <f t="shared" si="8"/>
        <v/>
      </c>
    </row>
    <row r="239" spans="1:9">
      <c r="A239" s="143">
        <v>230</v>
      </c>
      <c r="B239" s="144"/>
      <c r="C239" s="144"/>
      <c r="D239" s="144"/>
      <c r="E239" s="144"/>
      <c r="F239" s="144"/>
      <c r="G239" s="146"/>
      <c r="H239" s="144"/>
      <c r="I239" s="16" t="str">
        <f t="shared" si="8"/>
        <v/>
      </c>
    </row>
    <row r="240" spans="1:9">
      <c r="A240" s="143">
        <v>231</v>
      </c>
      <c r="B240" s="144"/>
      <c r="C240" s="144"/>
      <c r="D240" s="144"/>
      <c r="E240" s="144"/>
      <c r="F240" s="144"/>
      <c r="G240" s="146"/>
      <c r="H240" s="144"/>
      <c r="I240" s="16" t="str">
        <f t="shared" si="8"/>
        <v/>
      </c>
    </row>
    <row r="241" spans="1:9">
      <c r="A241" s="143">
        <v>232</v>
      </c>
      <c r="B241" s="144"/>
      <c r="C241" s="144"/>
      <c r="D241" s="144"/>
      <c r="E241" s="144"/>
      <c r="F241" s="144"/>
      <c r="G241" s="146"/>
      <c r="H241" s="144"/>
      <c r="I241" s="16" t="str">
        <f t="shared" si="8"/>
        <v/>
      </c>
    </row>
    <row r="242" spans="1:9">
      <c r="A242" s="143">
        <v>233</v>
      </c>
      <c r="B242" s="144"/>
      <c r="C242" s="144"/>
      <c r="D242" s="144"/>
      <c r="E242" s="144"/>
      <c r="F242" s="144"/>
      <c r="G242" s="146"/>
      <c r="H242" s="144"/>
      <c r="I242" s="16" t="str">
        <f t="shared" si="8"/>
        <v/>
      </c>
    </row>
    <row r="243" spans="1:9">
      <c r="A243" s="143">
        <v>234</v>
      </c>
      <c r="B243" s="144"/>
      <c r="C243" s="144"/>
      <c r="D243" s="144"/>
      <c r="E243" s="144"/>
      <c r="F243" s="144"/>
      <c r="G243" s="146"/>
      <c r="H243" s="144"/>
      <c r="I243" s="16" t="str">
        <f t="shared" si="8"/>
        <v/>
      </c>
    </row>
    <row r="244" spans="1:9">
      <c r="A244" s="143">
        <v>235</v>
      </c>
      <c r="B244" s="144"/>
      <c r="C244" s="144"/>
      <c r="D244" s="144"/>
      <c r="E244" s="144"/>
      <c r="F244" s="144"/>
      <c r="G244" s="146"/>
      <c r="H244" s="144"/>
      <c r="I244" s="16" t="str">
        <f t="shared" si="8"/>
        <v/>
      </c>
    </row>
    <row r="245" spans="1:9">
      <c r="A245" s="143">
        <v>236</v>
      </c>
      <c r="B245" s="144"/>
      <c r="C245" s="144"/>
      <c r="D245" s="144"/>
      <c r="E245" s="144"/>
      <c r="F245" s="144"/>
      <c r="G245" s="146"/>
      <c r="H245" s="144"/>
      <c r="I245" s="16" t="str">
        <f t="shared" si="8"/>
        <v/>
      </c>
    </row>
    <row r="246" spans="1:9">
      <c r="A246" s="143">
        <v>237</v>
      </c>
      <c r="B246" s="144"/>
      <c r="C246" s="144"/>
      <c r="D246" s="144"/>
      <c r="E246" s="144"/>
      <c r="F246" s="144"/>
      <c r="G246" s="146"/>
      <c r="H246" s="144"/>
      <c r="I246" s="16" t="str">
        <f t="shared" si="8"/>
        <v/>
      </c>
    </row>
    <row r="247" spans="1:9">
      <c r="A247" s="143">
        <v>238</v>
      </c>
      <c r="B247" s="144"/>
      <c r="C247" s="144"/>
      <c r="D247" s="144"/>
      <c r="E247" s="144"/>
      <c r="F247" s="144"/>
      <c r="G247" s="146"/>
      <c r="H247" s="144"/>
      <c r="I247" s="16" t="str">
        <f t="shared" si="8"/>
        <v/>
      </c>
    </row>
    <row r="248" spans="1:9">
      <c r="A248" s="143">
        <v>239</v>
      </c>
      <c r="B248" s="144"/>
      <c r="C248" s="144"/>
      <c r="D248" s="144"/>
      <c r="E248" s="144"/>
      <c r="F248" s="144"/>
      <c r="G248" s="146"/>
      <c r="H248" s="144"/>
      <c r="I248" s="16" t="str">
        <f t="shared" si="8"/>
        <v/>
      </c>
    </row>
    <row r="249" spans="1:9">
      <c r="A249" s="143">
        <v>240</v>
      </c>
      <c r="B249" s="144"/>
      <c r="C249" s="144"/>
      <c r="D249" s="144"/>
      <c r="E249" s="144"/>
      <c r="F249" s="144"/>
      <c r="G249" s="146"/>
      <c r="H249" s="144"/>
      <c r="I249" s="16" t="str">
        <f t="shared" si="8"/>
        <v/>
      </c>
    </row>
    <row r="250" spans="1:9">
      <c r="A250" s="143">
        <v>241</v>
      </c>
      <c r="B250" s="144"/>
      <c r="C250" s="144"/>
      <c r="D250" s="144"/>
      <c r="E250" s="144"/>
      <c r="F250" s="144"/>
      <c r="G250" s="146"/>
      <c r="H250" s="144"/>
      <c r="I250" s="16" t="str">
        <f t="shared" si="8"/>
        <v/>
      </c>
    </row>
    <row r="251" spans="1:9">
      <c r="A251" s="143">
        <v>242</v>
      </c>
      <c r="B251" s="144"/>
      <c r="C251" s="144"/>
      <c r="D251" s="144"/>
      <c r="E251" s="144"/>
      <c r="F251" s="144"/>
      <c r="G251" s="146"/>
      <c r="H251" s="144"/>
      <c r="I251" s="16" t="str">
        <f t="shared" si="8"/>
        <v/>
      </c>
    </row>
    <row r="252" spans="1:9">
      <c r="A252" s="143">
        <v>243</v>
      </c>
      <c r="B252" s="144"/>
      <c r="C252" s="144"/>
      <c r="D252" s="144"/>
      <c r="E252" s="144"/>
      <c r="F252" s="144"/>
      <c r="G252" s="146"/>
      <c r="H252" s="144"/>
      <c r="I252" s="16" t="str">
        <f t="shared" si="8"/>
        <v/>
      </c>
    </row>
    <row r="253" spans="1:9">
      <c r="A253" s="143">
        <v>244</v>
      </c>
      <c r="B253" s="144"/>
      <c r="C253" s="144"/>
      <c r="D253" s="144"/>
      <c r="E253" s="144"/>
      <c r="F253" s="144"/>
      <c r="G253" s="146"/>
      <c r="H253" s="144"/>
      <c r="I253" s="16" t="str">
        <f t="shared" si="8"/>
        <v/>
      </c>
    </row>
    <row r="254" spans="1:9">
      <c r="A254" s="143">
        <v>245</v>
      </c>
      <c r="B254" s="144"/>
      <c r="C254" s="144"/>
      <c r="D254" s="144"/>
      <c r="E254" s="144"/>
      <c r="F254" s="144"/>
      <c r="G254" s="146"/>
      <c r="H254" s="144"/>
      <c r="I254" s="16" t="str">
        <f t="shared" si="8"/>
        <v/>
      </c>
    </row>
    <row r="255" spans="1:9">
      <c r="A255" s="143">
        <v>246</v>
      </c>
      <c r="B255" s="144"/>
      <c r="C255" s="144"/>
      <c r="D255" s="144"/>
      <c r="E255" s="144"/>
      <c r="F255" s="144"/>
      <c r="G255" s="146"/>
      <c r="H255" s="144"/>
      <c r="I255" s="16" t="str">
        <f t="shared" si="8"/>
        <v/>
      </c>
    </row>
    <row r="256" spans="1:9">
      <c r="A256" s="143">
        <v>247</v>
      </c>
      <c r="B256" s="144"/>
      <c r="C256" s="144"/>
      <c r="D256" s="144"/>
      <c r="E256" s="144"/>
      <c r="F256" s="144"/>
      <c r="G256" s="146"/>
      <c r="H256" s="144"/>
      <c r="I256" s="16" t="str">
        <f t="shared" si="8"/>
        <v/>
      </c>
    </row>
    <row r="257" spans="1:9">
      <c r="A257" s="143">
        <v>248</v>
      </c>
      <c r="B257" s="144"/>
      <c r="C257" s="144"/>
      <c r="D257" s="144"/>
      <c r="E257" s="144"/>
      <c r="F257" s="144"/>
      <c r="G257" s="146"/>
      <c r="H257" s="144"/>
      <c r="I257" s="16" t="str">
        <f t="shared" si="8"/>
        <v/>
      </c>
    </row>
    <row r="258" spans="1:9">
      <c r="A258" s="143">
        <v>249</v>
      </c>
      <c r="B258" s="144"/>
      <c r="C258" s="144"/>
      <c r="D258" s="144"/>
      <c r="E258" s="144"/>
      <c r="F258" s="144"/>
      <c r="G258" s="146"/>
      <c r="H258" s="144"/>
      <c r="I258" s="16" t="str">
        <f t="shared" si="8"/>
        <v/>
      </c>
    </row>
    <row r="259" spans="1:9">
      <c r="A259" s="143">
        <v>250</v>
      </c>
      <c r="B259" s="144"/>
      <c r="C259" s="144"/>
      <c r="D259" s="144"/>
      <c r="E259" s="144"/>
      <c r="F259" s="144"/>
      <c r="G259" s="146"/>
      <c r="H259" s="144"/>
      <c r="I259" s="16" t="str">
        <f t="shared" si="8"/>
        <v/>
      </c>
    </row>
  </sheetData>
  <sheetProtection algorithmName="SHA-512" hashValue="rImrkqArBb9oaE3xeOU20MAG4xqsQ5mZWEekTt36aZCN6OVLTiKlcTebVPGYfzuavWhOjQZiaTXFJYe3wUYAYw==" saltValue="rIzD/WXkiVzc3DfSMRhQFw==" spinCount="100000" sheet="1" objects="1" scenarios="1"/>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2"/>
    </sheetView>
  </sheetViews>
  <sheetFormatPr defaultColWidth="9.109375" defaultRowHeight="15.6"/>
  <cols>
    <col min="1" max="1" width="5.6640625" style="60" customWidth="1"/>
    <col min="2" max="4" width="35.6640625" style="64" customWidth="1"/>
    <col min="5" max="5" width="45.109375" style="64" customWidth="1"/>
    <col min="6" max="6" width="10.6640625" style="69"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F1" s="61"/>
      <c r="G1" s="63"/>
      <c r="H1" s="289"/>
    </row>
    <row r="2" spans="1:9" s="60" customFormat="1">
      <c r="A2" s="59" t="s">
        <v>946</v>
      </c>
      <c r="F2" s="61"/>
      <c r="G2" s="63"/>
      <c r="H2" s="289"/>
    </row>
    <row r="3" spans="1:9" s="60" customFormat="1">
      <c r="A3" s="59"/>
      <c r="F3" s="61"/>
      <c r="G3" s="63"/>
      <c r="H3" s="289"/>
    </row>
    <row r="4" spans="1:9">
      <c r="A4" s="540" t="s">
        <v>906</v>
      </c>
      <c r="B4" s="540"/>
      <c r="C4" s="540"/>
      <c r="D4" s="540"/>
      <c r="E4" s="540"/>
      <c r="F4" s="540"/>
      <c r="G4" s="540"/>
      <c r="H4" s="291"/>
    </row>
    <row r="5" spans="1:9">
      <c r="A5" s="540" t="s">
        <v>951</v>
      </c>
      <c r="B5" s="540"/>
      <c r="C5" s="540"/>
      <c r="D5" s="540"/>
      <c r="E5" s="540"/>
      <c r="F5" s="540"/>
      <c r="G5" s="540"/>
    </row>
    <row r="6" spans="1:9" ht="13.5" customHeight="1">
      <c r="F6" s="64"/>
      <c r="G6" s="347" t="str">
        <f>CONCATENATE(functie," ",nume_candidat)</f>
        <v>Profesor Socalici Ana Virginia</v>
      </c>
    </row>
    <row r="7" spans="1:9" ht="18.75" customHeight="1">
      <c r="A7" s="537" t="s">
        <v>338</v>
      </c>
      <c r="B7" s="537" t="s">
        <v>0</v>
      </c>
      <c r="C7" s="537" t="s">
        <v>956</v>
      </c>
      <c r="D7" s="537" t="s">
        <v>1056</v>
      </c>
      <c r="E7" s="537" t="s">
        <v>1028</v>
      </c>
      <c r="F7" s="543" t="s">
        <v>2</v>
      </c>
      <c r="G7" s="599" t="s">
        <v>544</v>
      </c>
      <c r="H7" s="544" t="s">
        <v>541</v>
      </c>
      <c r="I7" s="545" t="s">
        <v>551</v>
      </c>
    </row>
    <row r="8" spans="1:9" ht="46.5" customHeight="1">
      <c r="A8" s="537"/>
      <c r="B8" s="537"/>
      <c r="C8" s="537"/>
      <c r="D8" s="537"/>
      <c r="E8" s="537"/>
      <c r="F8" s="543"/>
      <c r="G8" s="600"/>
      <c r="H8" s="544"/>
      <c r="I8" s="545"/>
    </row>
    <row r="9" spans="1:9">
      <c r="A9" s="88"/>
      <c r="B9" s="65"/>
      <c r="C9" s="65"/>
      <c r="D9" s="65"/>
      <c r="E9" s="65"/>
      <c r="F9" s="30"/>
      <c r="G9" s="148">
        <f>SUMIF(G10:G1010,"&gt;0")</f>
        <v>0</v>
      </c>
      <c r="H9" s="298"/>
    </row>
    <row r="10" spans="1:9">
      <c r="A10" s="37">
        <v>1</v>
      </c>
      <c r="B10" s="7"/>
      <c r="C10" s="7"/>
      <c r="D10" s="380"/>
      <c r="E10" s="7"/>
      <c r="F10" s="220"/>
      <c r="G10" s="16" t="str">
        <f t="shared" ref="G10:G73" si="0">IF(OR($B10="",$C10="",,,$F10&lt;an_initial,$F10&gt;an_final,$H10=FALSE),"",HLOOKUP(E10,ii522punctaje,2,FALSE)/I10)</f>
        <v/>
      </c>
      <c r="H10" s="349" t="b">
        <f t="shared" ref="H10:H73" si="1">IF(nume_candidat="",FALSE,ISNUMBER(SEARCH(nume_candidat,$B10)))</f>
        <v>0</v>
      </c>
      <c r="I10" s="350">
        <f t="shared" ref="I10:I41" si="2">LEN(B10)-LEN(SUBSTITUTE(B10,",",""))+1</f>
        <v>1</v>
      </c>
    </row>
    <row r="11" spans="1:9">
      <c r="A11" s="37">
        <v>2</v>
      </c>
      <c r="B11" s="7"/>
      <c r="C11" s="7"/>
      <c r="D11" s="380"/>
      <c r="E11" s="7"/>
      <c r="F11" s="220"/>
      <c r="G11" s="16" t="str">
        <f t="shared" si="0"/>
        <v/>
      </c>
      <c r="H11" s="349" t="b">
        <f t="shared" si="1"/>
        <v>0</v>
      </c>
      <c r="I11" s="350">
        <f t="shared" si="2"/>
        <v>1</v>
      </c>
    </row>
    <row r="12" spans="1:9">
      <c r="A12" s="37">
        <v>3</v>
      </c>
      <c r="B12" s="6"/>
      <c r="C12" s="7"/>
      <c r="D12" s="380"/>
      <c r="E12" s="7"/>
      <c r="F12" s="220"/>
      <c r="G12" s="16" t="str">
        <f t="shared" si="0"/>
        <v/>
      </c>
      <c r="H12" s="349" t="b">
        <f t="shared" si="1"/>
        <v>0</v>
      </c>
      <c r="I12" s="350">
        <f t="shared" si="2"/>
        <v>1</v>
      </c>
    </row>
    <row r="13" spans="1:9">
      <c r="A13" s="37">
        <v>4</v>
      </c>
      <c r="B13" s="6"/>
      <c r="C13" s="6"/>
      <c r="D13" s="6"/>
      <c r="E13" s="6"/>
      <c r="F13" s="216"/>
      <c r="G13" s="16" t="str">
        <f t="shared" si="0"/>
        <v/>
      </c>
      <c r="H13" s="349" t="b">
        <f t="shared" si="1"/>
        <v>0</v>
      </c>
      <c r="I13" s="350">
        <f t="shared" si="2"/>
        <v>1</v>
      </c>
    </row>
    <row r="14" spans="1:9">
      <c r="A14" s="37">
        <v>5</v>
      </c>
      <c r="B14" s="6"/>
      <c r="C14" s="6"/>
      <c r="D14" s="6"/>
      <c r="E14" s="6"/>
      <c r="F14" s="216"/>
      <c r="G14" s="16" t="str">
        <f t="shared" si="0"/>
        <v/>
      </c>
      <c r="H14" s="349" t="b">
        <f t="shared" si="1"/>
        <v>0</v>
      </c>
      <c r="I14" s="350">
        <f t="shared" si="2"/>
        <v>1</v>
      </c>
    </row>
    <row r="15" spans="1:9">
      <c r="A15" s="37">
        <v>6</v>
      </c>
      <c r="B15" s="6"/>
      <c r="C15" s="6"/>
      <c r="D15" s="6"/>
      <c r="E15" s="6"/>
      <c r="F15" s="216"/>
      <c r="G15" s="16" t="str">
        <f t="shared" si="0"/>
        <v/>
      </c>
      <c r="H15" s="349" t="b">
        <f t="shared" si="1"/>
        <v>0</v>
      </c>
      <c r="I15" s="350">
        <f t="shared" si="2"/>
        <v>1</v>
      </c>
    </row>
    <row r="16" spans="1:9">
      <c r="A16" s="37">
        <v>7</v>
      </c>
      <c r="B16" s="6"/>
      <c r="C16" s="6"/>
      <c r="D16" s="6"/>
      <c r="E16" s="6"/>
      <c r="F16" s="216"/>
      <c r="G16" s="16" t="str">
        <f t="shared" si="0"/>
        <v/>
      </c>
      <c r="H16" s="349" t="b">
        <f t="shared" si="1"/>
        <v>0</v>
      </c>
      <c r="I16" s="350">
        <f t="shared" si="2"/>
        <v>1</v>
      </c>
    </row>
    <row r="17" spans="1:9">
      <c r="A17" s="37">
        <v>8</v>
      </c>
      <c r="B17" s="6"/>
      <c r="C17" s="6"/>
      <c r="D17" s="6"/>
      <c r="E17" s="6"/>
      <c r="F17" s="216"/>
      <c r="G17" s="16" t="str">
        <f t="shared" si="0"/>
        <v/>
      </c>
      <c r="H17" s="349" t="b">
        <f t="shared" si="1"/>
        <v>0</v>
      </c>
      <c r="I17" s="350">
        <f t="shared" si="2"/>
        <v>1</v>
      </c>
    </row>
    <row r="18" spans="1:9">
      <c r="A18" s="37">
        <v>9</v>
      </c>
      <c r="B18" s="6"/>
      <c r="C18" s="6"/>
      <c r="D18" s="6"/>
      <c r="E18" s="6"/>
      <c r="F18" s="216"/>
      <c r="G18" s="16" t="str">
        <f t="shared" si="0"/>
        <v/>
      </c>
      <c r="H18" s="349" t="b">
        <f t="shared" si="1"/>
        <v>0</v>
      </c>
      <c r="I18" s="350">
        <f t="shared" si="2"/>
        <v>1</v>
      </c>
    </row>
    <row r="19" spans="1:9">
      <c r="A19" s="37">
        <v>10</v>
      </c>
      <c r="B19" s="6"/>
      <c r="C19" s="6"/>
      <c r="D19" s="6"/>
      <c r="E19" s="6"/>
      <c r="F19" s="216"/>
      <c r="G19" s="16" t="str">
        <f t="shared" si="0"/>
        <v/>
      </c>
      <c r="H19" s="349" t="b">
        <f t="shared" si="1"/>
        <v>0</v>
      </c>
      <c r="I19" s="350">
        <f t="shared" si="2"/>
        <v>1</v>
      </c>
    </row>
    <row r="20" spans="1:9">
      <c r="A20" s="37">
        <v>11</v>
      </c>
      <c r="B20" s="6"/>
      <c r="C20" s="6"/>
      <c r="D20" s="6"/>
      <c r="E20" s="6"/>
      <c r="F20" s="216"/>
      <c r="G20" s="16" t="str">
        <f t="shared" si="0"/>
        <v/>
      </c>
      <c r="H20" s="349" t="b">
        <f t="shared" si="1"/>
        <v>0</v>
      </c>
      <c r="I20" s="350">
        <f t="shared" si="2"/>
        <v>1</v>
      </c>
    </row>
    <row r="21" spans="1:9">
      <c r="A21" s="37">
        <v>12</v>
      </c>
      <c r="B21" s="6"/>
      <c r="C21" s="6"/>
      <c r="D21" s="6"/>
      <c r="E21" s="6"/>
      <c r="F21" s="216"/>
      <c r="G21" s="16" t="str">
        <f t="shared" si="0"/>
        <v/>
      </c>
      <c r="H21" s="349" t="b">
        <f t="shared" si="1"/>
        <v>0</v>
      </c>
      <c r="I21" s="350">
        <f t="shared" si="2"/>
        <v>1</v>
      </c>
    </row>
    <row r="22" spans="1:9">
      <c r="A22" s="37">
        <v>13</v>
      </c>
      <c r="B22" s="6"/>
      <c r="C22" s="6"/>
      <c r="D22" s="6"/>
      <c r="E22" s="6"/>
      <c r="F22" s="216"/>
      <c r="G22" s="16" t="str">
        <f t="shared" si="0"/>
        <v/>
      </c>
      <c r="H22" s="349" t="b">
        <f t="shared" si="1"/>
        <v>0</v>
      </c>
      <c r="I22" s="350">
        <f t="shared" si="2"/>
        <v>1</v>
      </c>
    </row>
    <row r="23" spans="1:9">
      <c r="A23" s="37">
        <v>14</v>
      </c>
      <c r="B23" s="6"/>
      <c r="C23" s="6"/>
      <c r="D23" s="6"/>
      <c r="E23" s="6"/>
      <c r="F23" s="216"/>
      <c r="G23" s="16" t="str">
        <f t="shared" si="0"/>
        <v/>
      </c>
      <c r="H23" s="349" t="b">
        <f t="shared" si="1"/>
        <v>0</v>
      </c>
      <c r="I23" s="350">
        <f t="shared" si="2"/>
        <v>1</v>
      </c>
    </row>
    <row r="24" spans="1:9">
      <c r="A24" s="37">
        <v>15</v>
      </c>
      <c r="B24" s="6"/>
      <c r="C24" s="6"/>
      <c r="D24" s="6"/>
      <c r="E24" s="6"/>
      <c r="F24" s="216"/>
      <c r="G24" s="16" t="str">
        <f t="shared" si="0"/>
        <v/>
      </c>
      <c r="H24" s="349" t="b">
        <f t="shared" si="1"/>
        <v>0</v>
      </c>
      <c r="I24" s="350">
        <f t="shared" si="2"/>
        <v>1</v>
      </c>
    </row>
    <row r="25" spans="1:9">
      <c r="A25" s="37">
        <v>16</v>
      </c>
      <c r="B25" s="6"/>
      <c r="C25" s="6"/>
      <c r="D25" s="6"/>
      <c r="E25" s="6"/>
      <c r="F25" s="216"/>
      <c r="G25" s="16" t="str">
        <f t="shared" si="0"/>
        <v/>
      </c>
      <c r="H25" s="349" t="b">
        <f t="shared" si="1"/>
        <v>0</v>
      </c>
      <c r="I25" s="350">
        <f t="shared" si="2"/>
        <v>1</v>
      </c>
    </row>
    <row r="26" spans="1:9">
      <c r="A26" s="37">
        <v>17</v>
      </c>
      <c r="B26" s="6"/>
      <c r="C26" s="6"/>
      <c r="D26" s="6"/>
      <c r="E26" s="6"/>
      <c r="F26" s="216"/>
      <c r="G26" s="16" t="str">
        <f t="shared" si="0"/>
        <v/>
      </c>
      <c r="H26" s="349" t="b">
        <f t="shared" si="1"/>
        <v>0</v>
      </c>
      <c r="I26" s="350">
        <f t="shared" si="2"/>
        <v>1</v>
      </c>
    </row>
    <row r="27" spans="1:9">
      <c r="A27" s="37">
        <v>18</v>
      </c>
      <c r="B27" s="6"/>
      <c r="C27" s="6"/>
      <c r="D27" s="6"/>
      <c r="E27" s="6"/>
      <c r="F27" s="216"/>
      <c r="G27" s="16" t="str">
        <f t="shared" si="0"/>
        <v/>
      </c>
      <c r="H27" s="349" t="b">
        <f t="shared" si="1"/>
        <v>0</v>
      </c>
      <c r="I27" s="350">
        <f t="shared" si="2"/>
        <v>1</v>
      </c>
    </row>
    <row r="28" spans="1:9">
      <c r="A28" s="37">
        <v>19</v>
      </c>
      <c r="B28" s="6"/>
      <c r="C28" s="6"/>
      <c r="D28" s="6"/>
      <c r="E28" s="6"/>
      <c r="F28" s="216"/>
      <c r="G28" s="16" t="str">
        <f t="shared" si="0"/>
        <v/>
      </c>
      <c r="H28" s="349" t="b">
        <f t="shared" si="1"/>
        <v>0</v>
      </c>
      <c r="I28" s="350">
        <f t="shared" si="2"/>
        <v>1</v>
      </c>
    </row>
    <row r="29" spans="1:9">
      <c r="A29" s="37">
        <v>20</v>
      </c>
      <c r="B29" s="6"/>
      <c r="C29" s="6"/>
      <c r="D29" s="6"/>
      <c r="E29" s="6"/>
      <c r="F29" s="216"/>
      <c r="G29" s="16" t="str">
        <f t="shared" si="0"/>
        <v/>
      </c>
      <c r="H29" s="349" t="b">
        <f t="shared" si="1"/>
        <v>0</v>
      </c>
      <c r="I29" s="350">
        <f t="shared" si="2"/>
        <v>1</v>
      </c>
    </row>
    <row r="30" spans="1:9">
      <c r="A30" s="37">
        <v>21</v>
      </c>
      <c r="B30" s="6"/>
      <c r="C30" s="6"/>
      <c r="D30" s="6"/>
      <c r="E30" s="6"/>
      <c r="F30" s="216"/>
      <c r="G30" s="16" t="str">
        <f t="shared" si="0"/>
        <v/>
      </c>
      <c r="H30" s="349" t="b">
        <f t="shared" si="1"/>
        <v>0</v>
      </c>
      <c r="I30" s="350">
        <f t="shared" si="2"/>
        <v>1</v>
      </c>
    </row>
    <row r="31" spans="1:9">
      <c r="A31" s="37">
        <v>22</v>
      </c>
      <c r="B31" s="6"/>
      <c r="C31" s="6"/>
      <c r="D31" s="6"/>
      <c r="E31" s="6"/>
      <c r="F31" s="216"/>
      <c r="G31" s="16" t="str">
        <f t="shared" si="0"/>
        <v/>
      </c>
      <c r="H31" s="349" t="b">
        <f t="shared" si="1"/>
        <v>0</v>
      </c>
      <c r="I31" s="350">
        <f t="shared" si="2"/>
        <v>1</v>
      </c>
    </row>
    <row r="32" spans="1:9">
      <c r="A32" s="37">
        <v>23</v>
      </c>
      <c r="B32" s="6"/>
      <c r="C32" s="6"/>
      <c r="D32" s="6"/>
      <c r="E32" s="6"/>
      <c r="F32" s="216"/>
      <c r="G32" s="16" t="str">
        <f t="shared" si="0"/>
        <v/>
      </c>
      <c r="H32" s="349" t="b">
        <f t="shared" si="1"/>
        <v>0</v>
      </c>
      <c r="I32" s="350">
        <f t="shared" si="2"/>
        <v>1</v>
      </c>
    </row>
    <row r="33" spans="1:9">
      <c r="A33" s="37">
        <v>24</v>
      </c>
      <c r="B33" s="6"/>
      <c r="C33" s="6"/>
      <c r="D33" s="6"/>
      <c r="E33" s="6"/>
      <c r="F33" s="216"/>
      <c r="G33" s="16" t="str">
        <f t="shared" si="0"/>
        <v/>
      </c>
      <c r="H33" s="349" t="b">
        <f t="shared" si="1"/>
        <v>0</v>
      </c>
      <c r="I33" s="350">
        <f t="shared" si="2"/>
        <v>1</v>
      </c>
    </row>
    <row r="34" spans="1:9">
      <c r="A34" s="37">
        <v>25</v>
      </c>
      <c r="B34" s="6"/>
      <c r="C34" s="6"/>
      <c r="D34" s="6"/>
      <c r="E34" s="6"/>
      <c r="F34" s="216"/>
      <c r="G34" s="16" t="str">
        <f t="shared" si="0"/>
        <v/>
      </c>
      <c r="H34" s="349" t="b">
        <f t="shared" si="1"/>
        <v>0</v>
      </c>
      <c r="I34" s="350">
        <f t="shared" si="2"/>
        <v>1</v>
      </c>
    </row>
    <row r="35" spans="1:9">
      <c r="A35" s="37">
        <v>26</v>
      </c>
      <c r="B35" s="6"/>
      <c r="C35" s="6"/>
      <c r="D35" s="6"/>
      <c r="E35" s="6"/>
      <c r="F35" s="216"/>
      <c r="G35" s="16" t="str">
        <f t="shared" si="0"/>
        <v/>
      </c>
      <c r="H35" s="349" t="b">
        <f t="shared" si="1"/>
        <v>0</v>
      </c>
      <c r="I35" s="350">
        <f t="shared" si="2"/>
        <v>1</v>
      </c>
    </row>
    <row r="36" spans="1:9">
      <c r="A36" s="37">
        <v>27</v>
      </c>
      <c r="B36" s="6"/>
      <c r="C36" s="6"/>
      <c r="D36" s="6"/>
      <c r="E36" s="6"/>
      <c r="F36" s="216"/>
      <c r="G36" s="16" t="str">
        <f t="shared" si="0"/>
        <v/>
      </c>
      <c r="H36" s="349" t="b">
        <f t="shared" si="1"/>
        <v>0</v>
      </c>
      <c r="I36" s="350">
        <f t="shared" si="2"/>
        <v>1</v>
      </c>
    </row>
    <row r="37" spans="1:9">
      <c r="A37" s="37">
        <v>28</v>
      </c>
      <c r="B37" s="6"/>
      <c r="C37" s="6"/>
      <c r="D37" s="6"/>
      <c r="E37" s="6"/>
      <c r="F37" s="216"/>
      <c r="G37" s="16" t="str">
        <f t="shared" si="0"/>
        <v/>
      </c>
      <c r="H37" s="349" t="b">
        <f t="shared" si="1"/>
        <v>0</v>
      </c>
      <c r="I37" s="350">
        <f t="shared" si="2"/>
        <v>1</v>
      </c>
    </row>
    <row r="38" spans="1:9">
      <c r="A38" s="37">
        <v>29</v>
      </c>
      <c r="B38" s="6"/>
      <c r="C38" s="6"/>
      <c r="D38" s="6"/>
      <c r="E38" s="6"/>
      <c r="F38" s="216"/>
      <c r="G38" s="16" t="str">
        <f t="shared" si="0"/>
        <v/>
      </c>
      <c r="H38" s="349" t="b">
        <f t="shared" si="1"/>
        <v>0</v>
      </c>
      <c r="I38" s="350">
        <f t="shared" si="2"/>
        <v>1</v>
      </c>
    </row>
    <row r="39" spans="1:9">
      <c r="A39" s="37">
        <v>30</v>
      </c>
      <c r="B39" s="6"/>
      <c r="C39" s="6"/>
      <c r="D39" s="6"/>
      <c r="E39" s="6"/>
      <c r="F39" s="216"/>
      <c r="G39" s="16" t="str">
        <f t="shared" si="0"/>
        <v/>
      </c>
      <c r="H39" s="349" t="b">
        <f t="shared" si="1"/>
        <v>0</v>
      </c>
      <c r="I39" s="350">
        <f t="shared" si="2"/>
        <v>1</v>
      </c>
    </row>
    <row r="40" spans="1:9">
      <c r="A40" s="37">
        <v>31</v>
      </c>
      <c r="B40" s="6"/>
      <c r="C40" s="6"/>
      <c r="D40" s="6"/>
      <c r="E40" s="6"/>
      <c r="F40" s="216"/>
      <c r="G40" s="16" t="str">
        <f t="shared" si="0"/>
        <v/>
      </c>
      <c r="H40" s="349" t="b">
        <f t="shared" si="1"/>
        <v>0</v>
      </c>
      <c r="I40" s="350">
        <f t="shared" si="2"/>
        <v>1</v>
      </c>
    </row>
    <row r="41" spans="1:9">
      <c r="A41" s="37">
        <v>32</v>
      </c>
      <c r="B41" s="6"/>
      <c r="C41" s="6"/>
      <c r="D41" s="6"/>
      <c r="E41" s="6"/>
      <c r="F41" s="216"/>
      <c r="G41" s="16" t="str">
        <f t="shared" si="0"/>
        <v/>
      </c>
      <c r="H41" s="349" t="b">
        <f t="shared" si="1"/>
        <v>0</v>
      </c>
      <c r="I41" s="350">
        <f t="shared" si="2"/>
        <v>1</v>
      </c>
    </row>
    <row r="42" spans="1:9">
      <c r="A42" s="37">
        <v>33</v>
      </c>
      <c r="B42" s="6"/>
      <c r="C42" s="6"/>
      <c r="D42" s="6"/>
      <c r="E42" s="6"/>
      <c r="F42" s="216"/>
      <c r="G42" s="16" t="str">
        <f t="shared" si="0"/>
        <v/>
      </c>
      <c r="H42" s="349" t="b">
        <f t="shared" si="1"/>
        <v>0</v>
      </c>
      <c r="I42" s="350">
        <f t="shared" ref="I42:I73" si="3">LEN(B42)-LEN(SUBSTITUTE(B42,",",""))+1</f>
        <v>1</v>
      </c>
    </row>
    <row r="43" spans="1:9">
      <c r="A43" s="37">
        <v>34</v>
      </c>
      <c r="B43" s="6"/>
      <c r="C43" s="6"/>
      <c r="D43" s="6"/>
      <c r="E43" s="6"/>
      <c r="F43" s="216"/>
      <c r="G43" s="16" t="str">
        <f t="shared" si="0"/>
        <v/>
      </c>
      <c r="H43" s="349" t="b">
        <f t="shared" si="1"/>
        <v>0</v>
      </c>
      <c r="I43" s="350">
        <f t="shared" si="3"/>
        <v>1</v>
      </c>
    </row>
    <row r="44" spans="1:9">
      <c r="A44" s="37">
        <v>35</v>
      </c>
      <c r="B44" s="6"/>
      <c r="C44" s="6"/>
      <c r="D44" s="6"/>
      <c r="E44" s="6"/>
      <c r="F44" s="216"/>
      <c r="G44" s="16" t="str">
        <f t="shared" si="0"/>
        <v/>
      </c>
      <c r="H44" s="349" t="b">
        <f t="shared" si="1"/>
        <v>0</v>
      </c>
      <c r="I44" s="350">
        <f t="shared" si="3"/>
        <v>1</v>
      </c>
    </row>
    <row r="45" spans="1:9">
      <c r="A45" s="37">
        <v>36</v>
      </c>
      <c r="B45" s="6"/>
      <c r="C45" s="6"/>
      <c r="D45" s="6"/>
      <c r="E45" s="6"/>
      <c r="F45" s="216"/>
      <c r="G45" s="16" t="str">
        <f t="shared" si="0"/>
        <v/>
      </c>
      <c r="H45" s="349" t="b">
        <f t="shared" si="1"/>
        <v>0</v>
      </c>
      <c r="I45" s="350">
        <f t="shared" si="3"/>
        <v>1</v>
      </c>
    </row>
    <row r="46" spans="1:9">
      <c r="A46" s="37">
        <v>37</v>
      </c>
      <c r="B46" s="6"/>
      <c r="C46" s="6"/>
      <c r="D46" s="6"/>
      <c r="E46" s="6"/>
      <c r="F46" s="216"/>
      <c r="G46" s="16" t="str">
        <f t="shared" si="0"/>
        <v/>
      </c>
      <c r="H46" s="349" t="b">
        <f t="shared" si="1"/>
        <v>0</v>
      </c>
      <c r="I46" s="350">
        <f t="shared" si="3"/>
        <v>1</v>
      </c>
    </row>
    <row r="47" spans="1:9">
      <c r="A47" s="37">
        <v>38</v>
      </c>
      <c r="B47" s="6"/>
      <c r="C47" s="6"/>
      <c r="D47" s="6"/>
      <c r="E47" s="6"/>
      <c r="F47" s="216"/>
      <c r="G47" s="16" t="str">
        <f t="shared" si="0"/>
        <v/>
      </c>
      <c r="H47" s="349" t="b">
        <f t="shared" si="1"/>
        <v>0</v>
      </c>
      <c r="I47" s="350">
        <f t="shared" si="3"/>
        <v>1</v>
      </c>
    </row>
    <row r="48" spans="1:9">
      <c r="A48" s="37">
        <v>39</v>
      </c>
      <c r="B48" s="6"/>
      <c r="C48" s="6"/>
      <c r="D48" s="6"/>
      <c r="E48" s="6"/>
      <c r="F48" s="216"/>
      <c r="G48" s="16" t="str">
        <f t="shared" si="0"/>
        <v/>
      </c>
      <c r="H48" s="349" t="b">
        <f t="shared" si="1"/>
        <v>0</v>
      </c>
      <c r="I48" s="350">
        <f t="shared" si="3"/>
        <v>1</v>
      </c>
    </row>
    <row r="49" spans="1:9">
      <c r="A49" s="37">
        <v>40</v>
      </c>
      <c r="B49" s="6"/>
      <c r="C49" s="6"/>
      <c r="D49" s="6"/>
      <c r="E49" s="6"/>
      <c r="F49" s="216"/>
      <c r="G49" s="16" t="str">
        <f t="shared" si="0"/>
        <v/>
      </c>
      <c r="H49" s="349" t="b">
        <f t="shared" si="1"/>
        <v>0</v>
      </c>
      <c r="I49" s="350">
        <f t="shared" si="3"/>
        <v>1</v>
      </c>
    </row>
    <row r="50" spans="1:9">
      <c r="A50" s="37">
        <v>41</v>
      </c>
      <c r="B50" s="6"/>
      <c r="C50" s="6"/>
      <c r="D50" s="6"/>
      <c r="E50" s="6"/>
      <c r="F50" s="216"/>
      <c r="G50" s="16" t="str">
        <f t="shared" si="0"/>
        <v/>
      </c>
      <c r="H50" s="349" t="b">
        <f t="shared" si="1"/>
        <v>0</v>
      </c>
      <c r="I50" s="350">
        <f t="shared" si="3"/>
        <v>1</v>
      </c>
    </row>
    <row r="51" spans="1:9">
      <c r="A51" s="37">
        <v>42</v>
      </c>
      <c r="B51" s="6"/>
      <c r="C51" s="6"/>
      <c r="D51" s="6"/>
      <c r="E51" s="6"/>
      <c r="F51" s="216"/>
      <c r="G51" s="16" t="str">
        <f t="shared" si="0"/>
        <v/>
      </c>
      <c r="H51" s="349" t="b">
        <f t="shared" si="1"/>
        <v>0</v>
      </c>
      <c r="I51" s="350">
        <f t="shared" si="3"/>
        <v>1</v>
      </c>
    </row>
    <row r="52" spans="1:9">
      <c r="A52" s="37">
        <v>43</v>
      </c>
      <c r="B52" s="6"/>
      <c r="C52" s="6"/>
      <c r="D52" s="6"/>
      <c r="E52" s="6"/>
      <c r="F52" s="216"/>
      <c r="G52" s="16" t="str">
        <f t="shared" si="0"/>
        <v/>
      </c>
      <c r="H52" s="349" t="b">
        <f t="shared" si="1"/>
        <v>0</v>
      </c>
      <c r="I52" s="350">
        <f t="shared" si="3"/>
        <v>1</v>
      </c>
    </row>
    <row r="53" spans="1:9">
      <c r="A53" s="37">
        <v>44</v>
      </c>
      <c r="B53" s="6"/>
      <c r="C53" s="6"/>
      <c r="D53" s="6"/>
      <c r="E53" s="6"/>
      <c r="F53" s="216"/>
      <c r="G53" s="16" t="str">
        <f t="shared" si="0"/>
        <v/>
      </c>
      <c r="H53" s="349" t="b">
        <f t="shared" si="1"/>
        <v>0</v>
      </c>
      <c r="I53" s="350">
        <f t="shared" si="3"/>
        <v>1</v>
      </c>
    </row>
    <row r="54" spans="1:9">
      <c r="A54" s="37">
        <v>45</v>
      </c>
      <c r="B54" s="6"/>
      <c r="C54" s="6"/>
      <c r="D54" s="6"/>
      <c r="E54" s="6"/>
      <c r="F54" s="216"/>
      <c r="G54" s="16" t="str">
        <f t="shared" si="0"/>
        <v/>
      </c>
      <c r="H54" s="349" t="b">
        <f t="shared" si="1"/>
        <v>0</v>
      </c>
      <c r="I54" s="350">
        <f t="shared" si="3"/>
        <v>1</v>
      </c>
    </row>
    <row r="55" spans="1:9">
      <c r="A55" s="37">
        <v>46</v>
      </c>
      <c r="B55" s="6"/>
      <c r="C55" s="6"/>
      <c r="D55" s="6"/>
      <c r="E55" s="6"/>
      <c r="F55" s="216"/>
      <c r="G55" s="16" t="str">
        <f t="shared" si="0"/>
        <v/>
      </c>
      <c r="H55" s="349" t="b">
        <f t="shared" si="1"/>
        <v>0</v>
      </c>
      <c r="I55" s="350">
        <f t="shared" si="3"/>
        <v>1</v>
      </c>
    </row>
    <row r="56" spans="1:9">
      <c r="A56" s="37">
        <v>47</v>
      </c>
      <c r="B56" s="6"/>
      <c r="C56" s="6"/>
      <c r="D56" s="6"/>
      <c r="E56" s="6"/>
      <c r="F56" s="216"/>
      <c r="G56" s="16" t="str">
        <f t="shared" si="0"/>
        <v/>
      </c>
      <c r="H56" s="349" t="b">
        <f t="shared" si="1"/>
        <v>0</v>
      </c>
      <c r="I56" s="350">
        <f t="shared" si="3"/>
        <v>1</v>
      </c>
    </row>
    <row r="57" spans="1:9">
      <c r="A57" s="37">
        <v>48</v>
      </c>
      <c r="B57" s="6"/>
      <c r="C57" s="6"/>
      <c r="D57" s="6"/>
      <c r="E57" s="6"/>
      <c r="F57" s="216"/>
      <c r="G57" s="16" t="str">
        <f t="shared" si="0"/>
        <v/>
      </c>
      <c r="H57" s="349" t="b">
        <f t="shared" si="1"/>
        <v>0</v>
      </c>
      <c r="I57" s="350">
        <f t="shared" si="3"/>
        <v>1</v>
      </c>
    </row>
    <row r="58" spans="1:9">
      <c r="A58" s="37">
        <v>49</v>
      </c>
      <c r="B58" s="6"/>
      <c r="C58" s="6"/>
      <c r="D58" s="6"/>
      <c r="E58" s="6"/>
      <c r="F58" s="216"/>
      <c r="G58" s="16" t="str">
        <f t="shared" si="0"/>
        <v/>
      </c>
      <c r="H58" s="349" t="b">
        <f t="shared" si="1"/>
        <v>0</v>
      </c>
      <c r="I58" s="350">
        <f t="shared" si="3"/>
        <v>1</v>
      </c>
    </row>
    <row r="59" spans="1:9">
      <c r="A59" s="37">
        <v>50</v>
      </c>
      <c r="B59" s="6"/>
      <c r="C59" s="6"/>
      <c r="D59" s="6"/>
      <c r="E59" s="6"/>
      <c r="F59" s="216"/>
      <c r="G59" s="16" t="str">
        <f t="shared" si="0"/>
        <v/>
      </c>
      <c r="H59" s="349" t="b">
        <f t="shared" si="1"/>
        <v>0</v>
      </c>
      <c r="I59" s="350">
        <f t="shared" si="3"/>
        <v>1</v>
      </c>
    </row>
    <row r="60" spans="1:9">
      <c r="A60" s="37">
        <v>51</v>
      </c>
      <c r="B60" s="6"/>
      <c r="C60" s="6"/>
      <c r="D60" s="6"/>
      <c r="E60" s="6"/>
      <c r="F60" s="216"/>
      <c r="G60" s="16" t="str">
        <f t="shared" si="0"/>
        <v/>
      </c>
      <c r="H60" s="349" t="b">
        <f t="shared" si="1"/>
        <v>0</v>
      </c>
      <c r="I60" s="350">
        <f t="shared" si="3"/>
        <v>1</v>
      </c>
    </row>
    <row r="61" spans="1:9">
      <c r="A61" s="37">
        <v>52</v>
      </c>
      <c r="B61" s="6"/>
      <c r="C61" s="6"/>
      <c r="D61" s="6"/>
      <c r="E61" s="6"/>
      <c r="F61" s="216"/>
      <c r="G61" s="16" t="str">
        <f t="shared" si="0"/>
        <v/>
      </c>
      <c r="H61" s="349" t="b">
        <f t="shared" si="1"/>
        <v>0</v>
      </c>
      <c r="I61" s="350">
        <f t="shared" si="3"/>
        <v>1</v>
      </c>
    </row>
    <row r="62" spans="1:9">
      <c r="A62" s="37">
        <v>53</v>
      </c>
      <c r="B62" s="6"/>
      <c r="C62" s="6"/>
      <c r="D62" s="6"/>
      <c r="E62" s="6"/>
      <c r="F62" s="216"/>
      <c r="G62" s="16" t="str">
        <f t="shared" si="0"/>
        <v/>
      </c>
      <c r="H62" s="349" t="b">
        <f t="shared" si="1"/>
        <v>0</v>
      </c>
      <c r="I62" s="350">
        <f t="shared" si="3"/>
        <v>1</v>
      </c>
    </row>
    <row r="63" spans="1:9">
      <c r="A63" s="37">
        <v>54</v>
      </c>
      <c r="B63" s="6"/>
      <c r="C63" s="6"/>
      <c r="D63" s="6"/>
      <c r="E63" s="6"/>
      <c r="F63" s="216"/>
      <c r="G63" s="16" t="str">
        <f t="shared" si="0"/>
        <v/>
      </c>
      <c r="H63" s="349" t="b">
        <f t="shared" si="1"/>
        <v>0</v>
      </c>
      <c r="I63" s="350">
        <f t="shared" si="3"/>
        <v>1</v>
      </c>
    </row>
    <row r="64" spans="1:9">
      <c r="A64" s="37">
        <v>55</v>
      </c>
      <c r="B64" s="6"/>
      <c r="C64" s="6"/>
      <c r="D64" s="6"/>
      <c r="E64" s="6"/>
      <c r="F64" s="216"/>
      <c r="G64" s="16" t="str">
        <f t="shared" si="0"/>
        <v/>
      </c>
      <c r="H64" s="349" t="b">
        <f t="shared" si="1"/>
        <v>0</v>
      </c>
      <c r="I64" s="350">
        <f t="shared" si="3"/>
        <v>1</v>
      </c>
    </row>
    <row r="65" spans="1:9">
      <c r="A65" s="37">
        <v>56</v>
      </c>
      <c r="B65" s="6"/>
      <c r="C65" s="6"/>
      <c r="D65" s="6"/>
      <c r="E65" s="6"/>
      <c r="F65" s="216"/>
      <c r="G65" s="16" t="str">
        <f t="shared" si="0"/>
        <v/>
      </c>
      <c r="H65" s="349" t="b">
        <f t="shared" si="1"/>
        <v>0</v>
      </c>
      <c r="I65" s="350">
        <f t="shared" si="3"/>
        <v>1</v>
      </c>
    </row>
    <row r="66" spans="1:9">
      <c r="A66" s="37">
        <v>57</v>
      </c>
      <c r="B66" s="6"/>
      <c r="C66" s="6"/>
      <c r="D66" s="6"/>
      <c r="E66" s="6"/>
      <c r="F66" s="216"/>
      <c r="G66" s="16" t="str">
        <f t="shared" si="0"/>
        <v/>
      </c>
      <c r="H66" s="349" t="b">
        <f t="shared" si="1"/>
        <v>0</v>
      </c>
      <c r="I66" s="350">
        <f t="shared" si="3"/>
        <v>1</v>
      </c>
    </row>
    <row r="67" spans="1:9">
      <c r="A67" s="37">
        <v>58</v>
      </c>
      <c r="B67" s="6"/>
      <c r="C67" s="6"/>
      <c r="D67" s="6"/>
      <c r="E67" s="6"/>
      <c r="F67" s="216"/>
      <c r="G67" s="16" t="str">
        <f t="shared" si="0"/>
        <v/>
      </c>
      <c r="H67" s="349" t="b">
        <f t="shared" si="1"/>
        <v>0</v>
      </c>
      <c r="I67" s="350">
        <f t="shared" si="3"/>
        <v>1</v>
      </c>
    </row>
    <row r="68" spans="1:9">
      <c r="A68" s="37">
        <v>59</v>
      </c>
      <c r="B68" s="6"/>
      <c r="C68" s="6"/>
      <c r="D68" s="6"/>
      <c r="E68" s="6"/>
      <c r="F68" s="216"/>
      <c r="G68" s="16" t="str">
        <f t="shared" si="0"/>
        <v/>
      </c>
      <c r="H68" s="349" t="b">
        <f t="shared" si="1"/>
        <v>0</v>
      </c>
      <c r="I68" s="350">
        <f t="shared" si="3"/>
        <v>1</v>
      </c>
    </row>
    <row r="69" spans="1:9">
      <c r="A69" s="37">
        <v>60</v>
      </c>
      <c r="B69" s="6"/>
      <c r="C69" s="6"/>
      <c r="D69" s="6"/>
      <c r="E69" s="6"/>
      <c r="F69" s="216"/>
      <c r="G69" s="16" t="str">
        <f t="shared" si="0"/>
        <v/>
      </c>
      <c r="H69" s="349" t="b">
        <f t="shared" si="1"/>
        <v>0</v>
      </c>
      <c r="I69" s="350">
        <f t="shared" si="3"/>
        <v>1</v>
      </c>
    </row>
    <row r="70" spans="1:9">
      <c r="A70" s="37">
        <v>61</v>
      </c>
      <c r="B70" s="6"/>
      <c r="C70" s="6"/>
      <c r="D70" s="6"/>
      <c r="E70" s="6"/>
      <c r="F70" s="216"/>
      <c r="G70" s="16" t="str">
        <f t="shared" si="0"/>
        <v/>
      </c>
      <c r="H70" s="349" t="b">
        <f t="shared" si="1"/>
        <v>0</v>
      </c>
      <c r="I70" s="350">
        <f t="shared" si="3"/>
        <v>1</v>
      </c>
    </row>
    <row r="71" spans="1:9">
      <c r="A71" s="37">
        <v>62</v>
      </c>
      <c r="B71" s="6"/>
      <c r="C71" s="6"/>
      <c r="D71" s="6"/>
      <c r="E71" s="6"/>
      <c r="F71" s="216"/>
      <c r="G71" s="16" t="str">
        <f t="shared" si="0"/>
        <v/>
      </c>
      <c r="H71" s="349" t="b">
        <f t="shared" si="1"/>
        <v>0</v>
      </c>
      <c r="I71" s="350">
        <f t="shared" si="3"/>
        <v>1</v>
      </c>
    </row>
    <row r="72" spans="1:9">
      <c r="A72" s="37">
        <v>63</v>
      </c>
      <c r="B72" s="6"/>
      <c r="C72" s="6"/>
      <c r="D72" s="6"/>
      <c r="E72" s="6"/>
      <c r="F72" s="216"/>
      <c r="G72" s="16" t="str">
        <f t="shared" si="0"/>
        <v/>
      </c>
      <c r="H72" s="349" t="b">
        <f t="shared" si="1"/>
        <v>0</v>
      </c>
      <c r="I72" s="350">
        <f t="shared" si="3"/>
        <v>1</v>
      </c>
    </row>
    <row r="73" spans="1:9">
      <c r="A73" s="37">
        <v>64</v>
      </c>
      <c r="B73" s="6"/>
      <c r="C73" s="6"/>
      <c r="D73" s="6"/>
      <c r="E73" s="6"/>
      <c r="F73" s="216"/>
      <c r="G73" s="16" t="str">
        <f t="shared" si="0"/>
        <v/>
      </c>
      <c r="H73" s="349" t="b">
        <f t="shared" si="1"/>
        <v>0</v>
      </c>
      <c r="I73" s="350">
        <f t="shared" si="3"/>
        <v>1</v>
      </c>
    </row>
    <row r="74" spans="1:9">
      <c r="A74" s="37">
        <v>65</v>
      </c>
      <c r="B74" s="6"/>
      <c r="C74" s="6"/>
      <c r="D74" s="6"/>
      <c r="E74" s="6"/>
      <c r="F74" s="216"/>
      <c r="G74" s="16" t="str">
        <f t="shared" ref="G74:G137" si="4">IF(OR($B74="",$C74="",,,$F74&lt;an_initial,$F74&gt;an_final,$H74=FALSE),"",HLOOKUP(E74,ii522punctaje,2,FALSE)/I74)</f>
        <v/>
      </c>
      <c r="H74" s="349" t="b">
        <f t="shared" ref="H74:H108" si="5">IF(nume_candidat="",FALSE,ISNUMBER(SEARCH(nume_candidat,$B74)))</f>
        <v>0</v>
      </c>
      <c r="I74" s="350">
        <f t="shared" ref="I74:I108" si="6">LEN(B74)-LEN(SUBSTITUTE(B74,",",""))+1</f>
        <v>1</v>
      </c>
    </row>
    <row r="75" spans="1:9">
      <c r="A75" s="37">
        <v>66</v>
      </c>
      <c r="B75" s="6"/>
      <c r="C75" s="6"/>
      <c r="D75" s="6"/>
      <c r="E75" s="6"/>
      <c r="F75" s="216"/>
      <c r="G75" s="16" t="str">
        <f t="shared" si="4"/>
        <v/>
      </c>
      <c r="H75" s="349" t="b">
        <f t="shared" si="5"/>
        <v>0</v>
      </c>
      <c r="I75" s="350">
        <f t="shared" si="6"/>
        <v>1</v>
      </c>
    </row>
    <row r="76" spans="1:9">
      <c r="A76" s="37">
        <v>67</v>
      </c>
      <c r="B76" s="6"/>
      <c r="C76" s="6"/>
      <c r="D76" s="6"/>
      <c r="E76" s="6"/>
      <c r="F76" s="216"/>
      <c r="G76" s="16" t="str">
        <f t="shared" si="4"/>
        <v/>
      </c>
      <c r="H76" s="349" t="b">
        <f t="shared" si="5"/>
        <v>0</v>
      </c>
      <c r="I76" s="350">
        <f t="shared" si="6"/>
        <v>1</v>
      </c>
    </row>
    <row r="77" spans="1:9">
      <c r="A77" s="37">
        <v>68</v>
      </c>
      <c r="B77" s="6"/>
      <c r="C77" s="6"/>
      <c r="D77" s="6"/>
      <c r="E77" s="6"/>
      <c r="F77" s="216"/>
      <c r="G77" s="16" t="str">
        <f t="shared" si="4"/>
        <v/>
      </c>
      <c r="H77" s="349" t="b">
        <f t="shared" si="5"/>
        <v>0</v>
      </c>
      <c r="I77" s="350">
        <f t="shared" si="6"/>
        <v>1</v>
      </c>
    </row>
    <row r="78" spans="1:9">
      <c r="A78" s="37">
        <v>69</v>
      </c>
      <c r="B78" s="6"/>
      <c r="C78" s="6"/>
      <c r="D78" s="6"/>
      <c r="E78" s="6"/>
      <c r="F78" s="216"/>
      <c r="G78" s="16" t="str">
        <f t="shared" si="4"/>
        <v/>
      </c>
      <c r="H78" s="349" t="b">
        <f t="shared" si="5"/>
        <v>0</v>
      </c>
      <c r="I78" s="350">
        <f t="shared" si="6"/>
        <v>1</v>
      </c>
    </row>
    <row r="79" spans="1:9">
      <c r="A79" s="37">
        <v>70</v>
      </c>
      <c r="B79" s="6"/>
      <c r="C79" s="6"/>
      <c r="D79" s="6"/>
      <c r="E79" s="6"/>
      <c r="F79" s="216"/>
      <c r="G79" s="16" t="str">
        <f t="shared" si="4"/>
        <v/>
      </c>
      <c r="H79" s="349" t="b">
        <f t="shared" si="5"/>
        <v>0</v>
      </c>
      <c r="I79" s="350">
        <f t="shared" si="6"/>
        <v>1</v>
      </c>
    </row>
    <row r="80" spans="1:9">
      <c r="A80" s="37">
        <v>71</v>
      </c>
      <c r="B80" s="6"/>
      <c r="C80" s="6"/>
      <c r="D80" s="6"/>
      <c r="E80" s="6"/>
      <c r="F80" s="216"/>
      <c r="G80" s="16" t="str">
        <f t="shared" si="4"/>
        <v/>
      </c>
      <c r="H80" s="349" t="b">
        <f t="shared" si="5"/>
        <v>0</v>
      </c>
      <c r="I80" s="350">
        <f t="shared" si="6"/>
        <v>1</v>
      </c>
    </row>
    <row r="81" spans="1:9">
      <c r="A81" s="37">
        <v>72</v>
      </c>
      <c r="B81" s="6"/>
      <c r="C81" s="6"/>
      <c r="D81" s="6"/>
      <c r="E81" s="6"/>
      <c r="F81" s="216"/>
      <c r="G81" s="16" t="str">
        <f t="shared" si="4"/>
        <v/>
      </c>
      <c r="H81" s="349" t="b">
        <f t="shared" si="5"/>
        <v>0</v>
      </c>
      <c r="I81" s="350">
        <f t="shared" si="6"/>
        <v>1</v>
      </c>
    </row>
    <row r="82" spans="1:9">
      <c r="A82" s="37">
        <v>73</v>
      </c>
      <c r="B82" s="6"/>
      <c r="C82" s="6"/>
      <c r="D82" s="6"/>
      <c r="E82" s="6"/>
      <c r="F82" s="216"/>
      <c r="G82" s="16" t="str">
        <f t="shared" si="4"/>
        <v/>
      </c>
      <c r="H82" s="349" t="b">
        <f t="shared" si="5"/>
        <v>0</v>
      </c>
      <c r="I82" s="350">
        <f t="shared" si="6"/>
        <v>1</v>
      </c>
    </row>
    <row r="83" spans="1:9">
      <c r="A83" s="37">
        <v>74</v>
      </c>
      <c r="B83" s="6"/>
      <c r="C83" s="6"/>
      <c r="D83" s="6"/>
      <c r="E83" s="6"/>
      <c r="F83" s="216"/>
      <c r="G83" s="16" t="str">
        <f t="shared" si="4"/>
        <v/>
      </c>
      <c r="H83" s="349" t="b">
        <f t="shared" si="5"/>
        <v>0</v>
      </c>
      <c r="I83" s="350">
        <f t="shared" si="6"/>
        <v>1</v>
      </c>
    </row>
    <row r="84" spans="1:9">
      <c r="A84" s="37">
        <v>75</v>
      </c>
      <c r="B84" s="6"/>
      <c r="C84" s="6"/>
      <c r="D84" s="6"/>
      <c r="E84" s="6"/>
      <c r="F84" s="216"/>
      <c r="G84" s="16" t="str">
        <f t="shared" si="4"/>
        <v/>
      </c>
      <c r="H84" s="349" t="b">
        <f t="shared" si="5"/>
        <v>0</v>
      </c>
      <c r="I84" s="350">
        <f t="shared" si="6"/>
        <v>1</v>
      </c>
    </row>
    <row r="85" spans="1:9">
      <c r="A85" s="37">
        <v>76</v>
      </c>
      <c r="B85" s="6"/>
      <c r="C85" s="6"/>
      <c r="D85" s="6"/>
      <c r="E85" s="6"/>
      <c r="F85" s="216"/>
      <c r="G85" s="16" t="str">
        <f t="shared" si="4"/>
        <v/>
      </c>
      <c r="H85" s="349" t="b">
        <f t="shared" si="5"/>
        <v>0</v>
      </c>
      <c r="I85" s="350">
        <f t="shared" si="6"/>
        <v>1</v>
      </c>
    </row>
    <row r="86" spans="1:9">
      <c r="A86" s="37">
        <v>77</v>
      </c>
      <c r="B86" s="6"/>
      <c r="C86" s="6"/>
      <c r="D86" s="6"/>
      <c r="E86" s="6"/>
      <c r="F86" s="216"/>
      <c r="G86" s="16" t="str">
        <f t="shared" si="4"/>
        <v/>
      </c>
      <c r="H86" s="349" t="b">
        <f t="shared" si="5"/>
        <v>0</v>
      </c>
      <c r="I86" s="350">
        <f t="shared" si="6"/>
        <v>1</v>
      </c>
    </row>
    <row r="87" spans="1:9">
      <c r="A87" s="37">
        <v>78</v>
      </c>
      <c r="B87" s="6"/>
      <c r="C87" s="6"/>
      <c r="D87" s="6"/>
      <c r="E87" s="6"/>
      <c r="F87" s="216"/>
      <c r="G87" s="16" t="str">
        <f t="shared" si="4"/>
        <v/>
      </c>
      <c r="H87" s="349" t="b">
        <f t="shared" si="5"/>
        <v>0</v>
      </c>
      <c r="I87" s="350">
        <f t="shared" si="6"/>
        <v>1</v>
      </c>
    </row>
    <row r="88" spans="1:9">
      <c r="A88" s="37">
        <v>79</v>
      </c>
      <c r="B88" s="6"/>
      <c r="C88" s="6"/>
      <c r="D88" s="6"/>
      <c r="E88" s="6"/>
      <c r="F88" s="216"/>
      <c r="G88" s="16" t="str">
        <f t="shared" si="4"/>
        <v/>
      </c>
      <c r="H88" s="349" t="b">
        <f t="shared" si="5"/>
        <v>0</v>
      </c>
      <c r="I88" s="350">
        <f t="shared" si="6"/>
        <v>1</v>
      </c>
    </row>
    <row r="89" spans="1:9">
      <c r="A89" s="37">
        <v>80</v>
      </c>
      <c r="B89" s="6"/>
      <c r="C89" s="6"/>
      <c r="D89" s="6"/>
      <c r="E89" s="6"/>
      <c r="F89" s="216"/>
      <c r="G89" s="16" t="str">
        <f t="shared" si="4"/>
        <v/>
      </c>
      <c r="H89" s="349" t="b">
        <f t="shared" si="5"/>
        <v>0</v>
      </c>
      <c r="I89" s="350">
        <f t="shared" si="6"/>
        <v>1</v>
      </c>
    </row>
    <row r="90" spans="1:9">
      <c r="A90" s="37">
        <v>81</v>
      </c>
      <c r="B90" s="6"/>
      <c r="C90" s="6"/>
      <c r="D90" s="6"/>
      <c r="E90" s="6"/>
      <c r="F90" s="216"/>
      <c r="G90" s="16" t="str">
        <f t="shared" si="4"/>
        <v/>
      </c>
      <c r="H90" s="349" t="b">
        <f t="shared" si="5"/>
        <v>0</v>
      </c>
      <c r="I90" s="350">
        <f t="shared" si="6"/>
        <v>1</v>
      </c>
    </row>
    <row r="91" spans="1:9">
      <c r="A91" s="37">
        <v>82</v>
      </c>
      <c r="B91" s="6"/>
      <c r="C91" s="6"/>
      <c r="D91" s="6"/>
      <c r="E91" s="6"/>
      <c r="F91" s="216"/>
      <c r="G91" s="16" t="str">
        <f t="shared" si="4"/>
        <v/>
      </c>
      <c r="H91" s="349" t="b">
        <f t="shared" si="5"/>
        <v>0</v>
      </c>
      <c r="I91" s="350">
        <f t="shared" si="6"/>
        <v>1</v>
      </c>
    </row>
    <row r="92" spans="1:9">
      <c r="A92" s="37">
        <v>83</v>
      </c>
      <c r="B92" s="6"/>
      <c r="C92" s="6"/>
      <c r="D92" s="6"/>
      <c r="E92" s="6"/>
      <c r="F92" s="216"/>
      <c r="G92" s="16" t="str">
        <f t="shared" si="4"/>
        <v/>
      </c>
      <c r="H92" s="349" t="b">
        <f t="shared" si="5"/>
        <v>0</v>
      </c>
      <c r="I92" s="350">
        <f t="shared" si="6"/>
        <v>1</v>
      </c>
    </row>
    <row r="93" spans="1:9">
      <c r="A93" s="37">
        <v>84</v>
      </c>
      <c r="B93" s="6"/>
      <c r="C93" s="6"/>
      <c r="D93" s="6"/>
      <c r="E93" s="6"/>
      <c r="F93" s="216"/>
      <c r="G93" s="16" t="str">
        <f t="shared" si="4"/>
        <v/>
      </c>
      <c r="H93" s="349" t="b">
        <f t="shared" si="5"/>
        <v>0</v>
      </c>
      <c r="I93" s="350">
        <f t="shared" si="6"/>
        <v>1</v>
      </c>
    </row>
    <row r="94" spans="1:9">
      <c r="A94" s="37">
        <v>85</v>
      </c>
      <c r="B94" s="6"/>
      <c r="C94" s="6"/>
      <c r="D94" s="6"/>
      <c r="E94" s="6"/>
      <c r="F94" s="216"/>
      <c r="G94" s="16" t="str">
        <f t="shared" si="4"/>
        <v/>
      </c>
      <c r="H94" s="349" t="b">
        <f t="shared" si="5"/>
        <v>0</v>
      </c>
      <c r="I94" s="350">
        <f t="shared" si="6"/>
        <v>1</v>
      </c>
    </row>
    <row r="95" spans="1:9">
      <c r="A95" s="37">
        <v>86</v>
      </c>
      <c r="B95" s="6"/>
      <c r="C95" s="6"/>
      <c r="D95" s="6"/>
      <c r="E95" s="6"/>
      <c r="F95" s="216"/>
      <c r="G95" s="16" t="str">
        <f t="shared" si="4"/>
        <v/>
      </c>
      <c r="H95" s="349" t="b">
        <f t="shared" si="5"/>
        <v>0</v>
      </c>
      <c r="I95" s="350">
        <f t="shared" si="6"/>
        <v>1</v>
      </c>
    </row>
    <row r="96" spans="1:9">
      <c r="A96" s="37">
        <v>87</v>
      </c>
      <c r="B96" s="6"/>
      <c r="C96" s="6"/>
      <c r="D96" s="6"/>
      <c r="E96" s="6"/>
      <c r="F96" s="216"/>
      <c r="G96" s="16" t="str">
        <f t="shared" si="4"/>
        <v/>
      </c>
      <c r="H96" s="349" t="b">
        <f t="shared" si="5"/>
        <v>0</v>
      </c>
      <c r="I96" s="350">
        <f t="shared" si="6"/>
        <v>1</v>
      </c>
    </row>
    <row r="97" spans="1:9">
      <c r="A97" s="37">
        <v>88</v>
      </c>
      <c r="B97" s="6"/>
      <c r="C97" s="6"/>
      <c r="D97" s="6"/>
      <c r="E97" s="6"/>
      <c r="F97" s="216"/>
      <c r="G97" s="16" t="str">
        <f t="shared" si="4"/>
        <v/>
      </c>
      <c r="H97" s="349" t="b">
        <f t="shared" si="5"/>
        <v>0</v>
      </c>
      <c r="I97" s="350">
        <f t="shared" si="6"/>
        <v>1</v>
      </c>
    </row>
    <row r="98" spans="1:9">
      <c r="A98" s="37">
        <v>89</v>
      </c>
      <c r="B98" s="6"/>
      <c r="C98" s="6"/>
      <c r="D98" s="6"/>
      <c r="E98" s="6"/>
      <c r="F98" s="216"/>
      <c r="G98" s="16" t="str">
        <f t="shared" si="4"/>
        <v/>
      </c>
      <c r="H98" s="349" t="b">
        <f t="shared" si="5"/>
        <v>0</v>
      </c>
      <c r="I98" s="350">
        <f t="shared" si="6"/>
        <v>1</v>
      </c>
    </row>
    <row r="99" spans="1:9">
      <c r="A99" s="37">
        <v>90</v>
      </c>
      <c r="B99" s="6"/>
      <c r="C99" s="6"/>
      <c r="D99" s="6"/>
      <c r="E99" s="6"/>
      <c r="F99" s="216"/>
      <c r="G99" s="16" t="str">
        <f t="shared" si="4"/>
        <v/>
      </c>
      <c r="H99" s="349" t="b">
        <f t="shared" si="5"/>
        <v>0</v>
      </c>
      <c r="I99" s="350">
        <f t="shared" si="6"/>
        <v>1</v>
      </c>
    </row>
    <row r="100" spans="1:9">
      <c r="A100" s="37">
        <v>91</v>
      </c>
      <c r="B100" s="6"/>
      <c r="C100" s="6"/>
      <c r="D100" s="6"/>
      <c r="E100" s="6"/>
      <c r="F100" s="216"/>
      <c r="G100" s="16" t="str">
        <f t="shared" si="4"/>
        <v/>
      </c>
      <c r="H100" s="349" t="b">
        <f t="shared" si="5"/>
        <v>0</v>
      </c>
      <c r="I100" s="350">
        <f t="shared" si="6"/>
        <v>1</v>
      </c>
    </row>
    <row r="101" spans="1:9">
      <c r="A101" s="37">
        <v>92</v>
      </c>
      <c r="B101" s="6"/>
      <c r="C101" s="6"/>
      <c r="D101" s="6"/>
      <c r="E101" s="6"/>
      <c r="F101" s="216"/>
      <c r="G101" s="16" t="str">
        <f t="shared" si="4"/>
        <v/>
      </c>
      <c r="H101" s="349" t="b">
        <f t="shared" si="5"/>
        <v>0</v>
      </c>
      <c r="I101" s="350">
        <f t="shared" si="6"/>
        <v>1</v>
      </c>
    </row>
    <row r="102" spans="1:9">
      <c r="A102" s="37">
        <v>93</v>
      </c>
      <c r="B102" s="6"/>
      <c r="C102" s="6"/>
      <c r="D102" s="6"/>
      <c r="E102" s="6"/>
      <c r="F102" s="216"/>
      <c r="G102" s="16" t="str">
        <f t="shared" si="4"/>
        <v/>
      </c>
      <c r="H102" s="349" t="b">
        <f t="shared" si="5"/>
        <v>0</v>
      </c>
      <c r="I102" s="350">
        <f t="shared" si="6"/>
        <v>1</v>
      </c>
    </row>
    <row r="103" spans="1:9">
      <c r="A103" s="37">
        <v>94</v>
      </c>
      <c r="B103" s="6"/>
      <c r="C103" s="6"/>
      <c r="D103" s="6"/>
      <c r="E103" s="6"/>
      <c r="F103" s="216"/>
      <c r="G103" s="16" t="str">
        <f t="shared" si="4"/>
        <v/>
      </c>
      <c r="H103" s="349" t="b">
        <f t="shared" si="5"/>
        <v>0</v>
      </c>
      <c r="I103" s="350">
        <f t="shared" si="6"/>
        <v>1</v>
      </c>
    </row>
    <row r="104" spans="1:9">
      <c r="A104" s="37">
        <v>95</v>
      </c>
      <c r="B104" s="6"/>
      <c r="C104" s="6"/>
      <c r="D104" s="6"/>
      <c r="E104" s="6"/>
      <c r="F104" s="216"/>
      <c r="G104" s="16" t="str">
        <f t="shared" si="4"/>
        <v/>
      </c>
      <c r="H104" s="349" t="b">
        <f t="shared" si="5"/>
        <v>0</v>
      </c>
      <c r="I104" s="350">
        <f t="shared" si="6"/>
        <v>1</v>
      </c>
    </row>
    <row r="105" spans="1:9">
      <c r="A105" s="37">
        <v>96</v>
      </c>
      <c r="B105" s="6"/>
      <c r="C105" s="6"/>
      <c r="D105" s="6"/>
      <c r="E105" s="6"/>
      <c r="F105" s="216"/>
      <c r="G105" s="16" t="str">
        <f t="shared" si="4"/>
        <v/>
      </c>
      <c r="H105" s="349" t="b">
        <f t="shared" si="5"/>
        <v>0</v>
      </c>
      <c r="I105" s="350">
        <f t="shared" si="6"/>
        <v>1</v>
      </c>
    </row>
    <row r="106" spans="1:9">
      <c r="A106" s="37">
        <v>97</v>
      </c>
      <c r="B106" s="6"/>
      <c r="C106" s="6"/>
      <c r="D106" s="6"/>
      <c r="E106" s="6"/>
      <c r="F106" s="216"/>
      <c r="G106" s="16" t="str">
        <f t="shared" si="4"/>
        <v/>
      </c>
      <c r="H106" s="349" t="b">
        <f t="shared" si="5"/>
        <v>0</v>
      </c>
      <c r="I106" s="350">
        <f t="shared" si="6"/>
        <v>1</v>
      </c>
    </row>
    <row r="107" spans="1:9">
      <c r="A107" s="37">
        <v>98</v>
      </c>
      <c r="B107" s="6"/>
      <c r="C107" s="6"/>
      <c r="D107" s="6"/>
      <c r="E107" s="6"/>
      <c r="F107" s="216"/>
      <c r="G107" s="16" t="str">
        <f t="shared" si="4"/>
        <v/>
      </c>
      <c r="H107" s="349" t="b">
        <f t="shared" si="5"/>
        <v>0</v>
      </c>
      <c r="I107" s="350">
        <f t="shared" si="6"/>
        <v>1</v>
      </c>
    </row>
    <row r="108" spans="1:9">
      <c r="A108" s="143">
        <v>99</v>
      </c>
      <c r="B108" s="6"/>
      <c r="C108" s="6"/>
      <c r="D108" s="6"/>
      <c r="E108" s="6"/>
      <c r="F108" s="216"/>
      <c r="G108" s="16" t="str">
        <f t="shared" si="4"/>
        <v/>
      </c>
      <c r="H108" s="349" t="b">
        <f t="shared" si="5"/>
        <v>0</v>
      </c>
      <c r="I108" s="350">
        <f t="shared" si="6"/>
        <v>1</v>
      </c>
    </row>
    <row r="109" spans="1:9">
      <c r="A109" s="143">
        <v>100</v>
      </c>
      <c r="B109" s="144"/>
      <c r="C109" s="144"/>
      <c r="D109" s="144"/>
      <c r="E109" s="144"/>
      <c r="F109" s="146"/>
      <c r="G109" s="16" t="str">
        <f t="shared" si="4"/>
        <v/>
      </c>
    </row>
    <row r="110" spans="1:9">
      <c r="A110" s="143">
        <v>101</v>
      </c>
      <c r="B110" s="144"/>
      <c r="C110" s="144"/>
      <c r="D110" s="144"/>
      <c r="E110" s="144"/>
      <c r="F110" s="146"/>
      <c r="G110" s="16" t="str">
        <f t="shared" si="4"/>
        <v/>
      </c>
    </row>
    <row r="111" spans="1:9">
      <c r="A111" s="143">
        <v>102</v>
      </c>
      <c r="B111" s="144"/>
      <c r="C111" s="144"/>
      <c r="D111" s="144"/>
      <c r="E111" s="144"/>
      <c r="F111" s="146"/>
      <c r="G111" s="16" t="str">
        <f t="shared" si="4"/>
        <v/>
      </c>
    </row>
    <row r="112" spans="1:9">
      <c r="A112" s="143">
        <v>103</v>
      </c>
      <c r="B112" s="144"/>
      <c r="C112" s="144"/>
      <c r="D112" s="144"/>
      <c r="E112" s="144"/>
      <c r="F112" s="146"/>
      <c r="G112" s="16" t="str">
        <f t="shared" si="4"/>
        <v/>
      </c>
    </row>
    <row r="113" spans="1:7">
      <c r="A113" s="143">
        <v>104</v>
      </c>
      <c r="B113" s="144"/>
      <c r="C113" s="144"/>
      <c r="D113" s="144"/>
      <c r="E113" s="144"/>
      <c r="F113" s="146"/>
      <c r="G113" s="16" t="str">
        <f t="shared" si="4"/>
        <v/>
      </c>
    </row>
    <row r="114" spans="1:7">
      <c r="A114" s="143">
        <v>105</v>
      </c>
      <c r="B114" s="144"/>
      <c r="C114" s="144"/>
      <c r="D114" s="144"/>
      <c r="E114" s="144"/>
      <c r="F114" s="146"/>
      <c r="G114" s="16" t="str">
        <f t="shared" si="4"/>
        <v/>
      </c>
    </row>
    <row r="115" spans="1:7">
      <c r="A115" s="143">
        <v>106</v>
      </c>
      <c r="B115" s="144"/>
      <c r="C115" s="144"/>
      <c r="D115" s="144"/>
      <c r="E115" s="144"/>
      <c r="F115" s="146"/>
      <c r="G115" s="16" t="str">
        <f t="shared" si="4"/>
        <v/>
      </c>
    </row>
    <row r="116" spans="1:7">
      <c r="A116" s="143">
        <v>107</v>
      </c>
      <c r="B116" s="144"/>
      <c r="C116" s="144"/>
      <c r="D116" s="144"/>
      <c r="E116" s="144"/>
      <c r="F116" s="146"/>
      <c r="G116" s="16" t="str">
        <f t="shared" si="4"/>
        <v/>
      </c>
    </row>
    <row r="117" spans="1:7">
      <c r="A117" s="143">
        <v>108</v>
      </c>
      <c r="B117" s="144"/>
      <c r="C117" s="144"/>
      <c r="D117" s="144"/>
      <c r="E117" s="144"/>
      <c r="F117" s="146"/>
      <c r="G117" s="16" t="str">
        <f t="shared" si="4"/>
        <v/>
      </c>
    </row>
    <row r="118" spans="1:7">
      <c r="A118" s="143">
        <v>109</v>
      </c>
      <c r="B118" s="144"/>
      <c r="C118" s="144"/>
      <c r="D118" s="144"/>
      <c r="E118" s="144"/>
      <c r="F118" s="146"/>
      <c r="G118" s="16" t="str">
        <f t="shared" si="4"/>
        <v/>
      </c>
    </row>
    <row r="119" spans="1:7">
      <c r="A119" s="143">
        <v>110</v>
      </c>
      <c r="B119" s="144"/>
      <c r="C119" s="144"/>
      <c r="D119" s="144"/>
      <c r="E119" s="144"/>
      <c r="F119" s="146"/>
      <c r="G119" s="16" t="str">
        <f t="shared" si="4"/>
        <v/>
      </c>
    </row>
    <row r="120" spans="1:7">
      <c r="A120" s="143">
        <v>111</v>
      </c>
      <c r="B120" s="144"/>
      <c r="C120" s="144"/>
      <c r="D120" s="144"/>
      <c r="E120" s="144"/>
      <c r="F120" s="146"/>
      <c r="G120" s="16" t="str">
        <f t="shared" si="4"/>
        <v/>
      </c>
    </row>
    <row r="121" spans="1:7">
      <c r="A121" s="143">
        <v>112</v>
      </c>
      <c r="B121" s="144"/>
      <c r="C121" s="144"/>
      <c r="D121" s="144"/>
      <c r="E121" s="144"/>
      <c r="F121" s="146"/>
      <c r="G121" s="16" t="str">
        <f t="shared" si="4"/>
        <v/>
      </c>
    </row>
    <row r="122" spans="1:7">
      <c r="A122" s="143">
        <v>113</v>
      </c>
      <c r="B122" s="144"/>
      <c r="C122" s="144"/>
      <c r="D122" s="144"/>
      <c r="E122" s="144"/>
      <c r="F122" s="146"/>
      <c r="G122" s="16" t="str">
        <f t="shared" si="4"/>
        <v/>
      </c>
    </row>
    <row r="123" spans="1:7">
      <c r="A123" s="143">
        <v>114</v>
      </c>
      <c r="B123" s="144"/>
      <c r="C123" s="144"/>
      <c r="D123" s="144"/>
      <c r="E123" s="144"/>
      <c r="F123" s="146"/>
      <c r="G123" s="16" t="str">
        <f t="shared" si="4"/>
        <v/>
      </c>
    </row>
    <row r="124" spans="1:7">
      <c r="A124" s="143">
        <v>115</v>
      </c>
      <c r="B124" s="144"/>
      <c r="C124" s="144"/>
      <c r="D124" s="144"/>
      <c r="E124" s="144"/>
      <c r="F124" s="146"/>
      <c r="G124" s="16" t="str">
        <f t="shared" si="4"/>
        <v/>
      </c>
    </row>
    <row r="125" spans="1:7">
      <c r="A125" s="143">
        <v>116</v>
      </c>
      <c r="B125" s="144"/>
      <c r="C125" s="144"/>
      <c r="D125" s="144"/>
      <c r="E125" s="144"/>
      <c r="F125" s="146"/>
      <c r="G125" s="16" t="str">
        <f t="shared" si="4"/>
        <v/>
      </c>
    </row>
    <row r="126" spans="1:7">
      <c r="A126" s="143">
        <v>117</v>
      </c>
      <c r="B126" s="144"/>
      <c r="C126" s="144"/>
      <c r="D126" s="144"/>
      <c r="E126" s="144"/>
      <c r="F126" s="146"/>
      <c r="G126" s="16" t="str">
        <f t="shared" si="4"/>
        <v/>
      </c>
    </row>
    <row r="127" spans="1:7">
      <c r="A127" s="143">
        <v>118</v>
      </c>
      <c r="B127" s="144"/>
      <c r="C127" s="144"/>
      <c r="D127" s="144"/>
      <c r="E127" s="144"/>
      <c r="F127" s="146"/>
      <c r="G127" s="16" t="str">
        <f t="shared" si="4"/>
        <v/>
      </c>
    </row>
    <row r="128" spans="1:7">
      <c r="A128" s="143">
        <v>119</v>
      </c>
      <c r="B128" s="144"/>
      <c r="C128" s="144"/>
      <c r="D128" s="144"/>
      <c r="E128" s="144"/>
      <c r="F128" s="146"/>
      <c r="G128" s="16" t="str">
        <f t="shared" si="4"/>
        <v/>
      </c>
    </row>
    <row r="129" spans="1:7">
      <c r="A129" s="143">
        <v>120</v>
      </c>
      <c r="B129" s="144"/>
      <c r="C129" s="144"/>
      <c r="D129" s="144"/>
      <c r="E129" s="144"/>
      <c r="F129" s="146"/>
      <c r="G129" s="16" t="str">
        <f t="shared" si="4"/>
        <v/>
      </c>
    </row>
    <row r="130" spans="1:7">
      <c r="A130" s="143">
        <v>121</v>
      </c>
      <c r="B130" s="144"/>
      <c r="C130" s="144"/>
      <c r="D130" s="144"/>
      <c r="E130" s="144"/>
      <c r="F130" s="146"/>
      <c r="G130" s="16" t="str">
        <f t="shared" si="4"/>
        <v/>
      </c>
    </row>
    <row r="131" spans="1:7">
      <c r="A131" s="143">
        <v>122</v>
      </c>
      <c r="B131" s="144"/>
      <c r="C131" s="144"/>
      <c r="D131" s="144"/>
      <c r="E131" s="144"/>
      <c r="F131" s="146"/>
      <c r="G131" s="16" t="str">
        <f t="shared" si="4"/>
        <v/>
      </c>
    </row>
    <row r="132" spans="1:7">
      <c r="A132" s="143">
        <v>123</v>
      </c>
      <c r="B132" s="144"/>
      <c r="C132" s="144"/>
      <c r="D132" s="144"/>
      <c r="E132" s="144"/>
      <c r="F132" s="146"/>
      <c r="G132" s="16" t="str">
        <f t="shared" si="4"/>
        <v/>
      </c>
    </row>
    <row r="133" spans="1:7">
      <c r="A133" s="143">
        <v>124</v>
      </c>
      <c r="B133" s="144"/>
      <c r="C133" s="144"/>
      <c r="D133" s="144"/>
      <c r="E133" s="144"/>
      <c r="F133" s="146"/>
      <c r="G133" s="16" t="str">
        <f t="shared" si="4"/>
        <v/>
      </c>
    </row>
    <row r="134" spans="1:7">
      <c r="A134" s="143">
        <v>125</v>
      </c>
      <c r="B134" s="144"/>
      <c r="C134" s="144"/>
      <c r="D134" s="144"/>
      <c r="E134" s="144"/>
      <c r="F134" s="146"/>
      <c r="G134" s="16" t="str">
        <f t="shared" si="4"/>
        <v/>
      </c>
    </row>
    <row r="135" spans="1:7">
      <c r="A135" s="143">
        <v>126</v>
      </c>
      <c r="B135" s="144"/>
      <c r="C135" s="144"/>
      <c r="D135" s="144"/>
      <c r="E135" s="144"/>
      <c r="F135" s="146"/>
      <c r="G135" s="16" t="str">
        <f t="shared" si="4"/>
        <v/>
      </c>
    </row>
    <row r="136" spans="1:7">
      <c r="A136" s="143">
        <v>127</v>
      </c>
      <c r="B136" s="144"/>
      <c r="C136" s="144"/>
      <c r="D136" s="144"/>
      <c r="E136" s="144"/>
      <c r="F136" s="146"/>
      <c r="G136" s="16" t="str">
        <f t="shared" si="4"/>
        <v/>
      </c>
    </row>
    <row r="137" spans="1:7">
      <c r="A137" s="143">
        <v>128</v>
      </c>
      <c r="B137" s="144"/>
      <c r="C137" s="144"/>
      <c r="D137" s="144"/>
      <c r="E137" s="144"/>
      <c r="F137" s="146"/>
      <c r="G137" s="16" t="str">
        <f t="shared" si="4"/>
        <v/>
      </c>
    </row>
    <row r="138" spans="1:7">
      <c r="A138" s="143">
        <v>129</v>
      </c>
      <c r="B138" s="144"/>
      <c r="C138" s="144"/>
      <c r="D138" s="144"/>
      <c r="E138" s="144"/>
      <c r="F138" s="146"/>
      <c r="G138" s="16" t="str">
        <f t="shared" ref="G138:G201" si="7">IF(OR($B138="",$C138="",,,$F138&lt;an_initial,$F138&gt;an_final,$H138=FALSE),"",HLOOKUP(E138,ii522punctaje,2,FALSE)/I138)</f>
        <v/>
      </c>
    </row>
    <row r="139" spans="1:7">
      <c r="A139" s="143">
        <v>130</v>
      </c>
      <c r="B139" s="144"/>
      <c r="C139" s="144"/>
      <c r="D139" s="144"/>
      <c r="E139" s="144"/>
      <c r="F139" s="146"/>
      <c r="G139" s="16" t="str">
        <f t="shared" si="7"/>
        <v/>
      </c>
    </row>
    <row r="140" spans="1:7">
      <c r="A140" s="143">
        <v>131</v>
      </c>
      <c r="B140" s="144"/>
      <c r="C140" s="144"/>
      <c r="D140" s="144"/>
      <c r="E140" s="144"/>
      <c r="F140" s="146"/>
      <c r="G140" s="16" t="str">
        <f t="shared" si="7"/>
        <v/>
      </c>
    </row>
    <row r="141" spans="1:7">
      <c r="A141" s="143">
        <v>132</v>
      </c>
      <c r="B141" s="144"/>
      <c r="C141" s="144"/>
      <c r="D141" s="144"/>
      <c r="E141" s="144"/>
      <c r="F141" s="146"/>
      <c r="G141" s="16" t="str">
        <f t="shared" si="7"/>
        <v/>
      </c>
    </row>
    <row r="142" spans="1:7">
      <c r="A142" s="143">
        <v>133</v>
      </c>
      <c r="B142" s="144"/>
      <c r="C142" s="144"/>
      <c r="D142" s="144"/>
      <c r="E142" s="144"/>
      <c r="F142" s="146"/>
      <c r="G142" s="16" t="str">
        <f t="shared" si="7"/>
        <v/>
      </c>
    </row>
    <row r="143" spans="1:7">
      <c r="A143" s="143">
        <v>134</v>
      </c>
      <c r="B143" s="144"/>
      <c r="C143" s="144"/>
      <c r="D143" s="144"/>
      <c r="E143" s="144"/>
      <c r="F143" s="146"/>
      <c r="G143" s="16" t="str">
        <f t="shared" si="7"/>
        <v/>
      </c>
    </row>
    <row r="144" spans="1:7">
      <c r="A144" s="143">
        <v>135</v>
      </c>
      <c r="B144" s="144"/>
      <c r="C144" s="144"/>
      <c r="D144" s="144"/>
      <c r="E144" s="144"/>
      <c r="F144" s="146"/>
      <c r="G144" s="16" t="str">
        <f t="shared" si="7"/>
        <v/>
      </c>
    </row>
    <row r="145" spans="1:7">
      <c r="A145" s="143">
        <v>136</v>
      </c>
      <c r="B145" s="144"/>
      <c r="C145" s="144"/>
      <c r="D145" s="144"/>
      <c r="E145" s="144"/>
      <c r="F145" s="146"/>
      <c r="G145" s="16" t="str">
        <f t="shared" si="7"/>
        <v/>
      </c>
    </row>
    <row r="146" spans="1:7">
      <c r="A146" s="143">
        <v>137</v>
      </c>
      <c r="B146" s="144"/>
      <c r="C146" s="144"/>
      <c r="D146" s="144"/>
      <c r="E146" s="144"/>
      <c r="F146" s="146"/>
      <c r="G146" s="16" t="str">
        <f t="shared" si="7"/>
        <v/>
      </c>
    </row>
    <row r="147" spans="1:7">
      <c r="A147" s="143">
        <v>138</v>
      </c>
      <c r="B147" s="144"/>
      <c r="C147" s="144"/>
      <c r="D147" s="144"/>
      <c r="E147" s="144"/>
      <c r="F147" s="146"/>
      <c r="G147" s="16" t="str">
        <f t="shared" si="7"/>
        <v/>
      </c>
    </row>
    <row r="148" spans="1:7">
      <c r="A148" s="143">
        <v>139</v>
      </c>
      <c r="B148" s="144"/>
      <c r="C148" s="144"/>
      <c r="D148" s="144"/>
      <c r="E148" s="144"/>
      <c r="F148" s="146"/>
      <c r="G148" s="16" t="str">
        <f t="shared" si="7"/>
        <v/>
      </c>
    </row>
    <row r="149" spans="1:7">
      <c r="A149" s="143">
        <v>140</v>
      </c>
      <c r="B149" s="144"/>
      <c r="C149" s="144"/>
      <c r="D149" s="144"/>
      <c r="E149" s="144"/>
      <c r="F149" s="146"/>
      <c r="G149" s="16" t="str">
        <f t="shared" si="7"/>
        <v/>
      </c>
    </row>
    <row r="150" spans="1:7">
      <c r="A150" s="143">
        <v>141</v>
      </c>
      <c r="B150" s="144"/>
      <c r="C150" s="144"/>
      <c r="D150" s="144"/>
      <c r="E150" s="144"/>
      <c r="F150" s="146"/>
      <c r="G150" s="16" t="str">
        <f t="shared" si="7"/>
        <v/>
      </c>
    </row>
    <row r="151" spans="1:7">
      <c r="A151" s="143">
        <v>142</v>
      </c>
      <c r="B151" s="144"/>
      <c r="C151" s="144"/>
      <c r="D151" s="144"/>
      <c r="E151" s="144"/>
      <c r="F151" s="146"/>
      <c r="G151" s="16" t="str">
        <f t="shared" si="7"/>
        <v/>
      </c>
    </row>
    <row r="152" spans="1:7">
      <c r="A152" s="143">
        <v>143</v>
      </c>
      <c r="B152" s="144"/>
      <c r="C152" s="144"/>
      <c r="D152" s="144"/>
      <c r="E152" s="144"/>
      <c r="F152" s="146"/>
      <c r="G152" s="16" t="str">
        <f t="shared" si="7"/>
        <v/>
      </c>
    </row>
    <row r="153" spans="1:7">
      <c r="A153" s="143">
        <v>144</v>
      </c>
      <c r="B153" s="144"/>
      <c r="C153" s="144"/>
      <c r="D153" s="144"/>
      <c r="E153" s="144"/>
      <c r="F153" s="146"/>
      <c r="G153" s="16" t="str">
        <f t="shared" si="7"/>
        <v/>
      </c>
    </row>
    <row r="154" spans="1:7">
      <c r="A154" s="143">
        <v>145</v>
      </c>
      <c r="B154" s="144"/>
      <c r="C154" s="144"/>
      <c r="D154" s="144"/>
      <c r="E154" s="144"/>
      <c r="F154" s="146"/>
      <c r="G154" s="16" t="str">
        <f t="shared" si="7"/>
        <v/>
      </c>
    </row>
    <row r="155" spans="1:7">
      <c r="A155" s="143">
        <v>146</v>
      </c>
      <c r="B155" s="144"/>
      <c r="C155" s="144"/>
      <c r="D155" s="144"/>
      <c r="E155" s="144"/>
      <c r="F155" s="146"/>
      <c r="G155" s="16" t="str">
        <f t="shared" si="7"/>
        <v/>
      </c>
    </row>
    <row r="156" spans="1:7">
      <c r="A156" s="143">
        <v>147</v>
      </c>
      <c r="B156" s="144"/>
      <c r="C156" s="144"/>
      <c r="D156" s="144"/>
      <c r="E156" s="144"/>
      <c r="F156" s="146"/>
      <c r="G156" s="16" t="str">
        <f t="shared" si="7"/>
        <v/>
      </c>
    </row>
    <row r="157" spans="1:7">
      <c r="A157" s="143">
        <v>148</v>
      </c>
      <c r="B157" s="144"/>
      <c r="C157" s="144"/>
      <c r="D157" s="144"/>
      <c r="E157" s="144"/>
      <c r="F157" s="146"/>
      <c r="G157" s="16" t="str">
        <f t="shared" si="7"/>
        <v/>
      </c>
    </row>
    <row r="158" spans="1:7">
      <c r="A158" s="143">
        <v>149</v>
      </c>
      <c r="B158" s="144"/>
      <c r="C158" s="144"/>
      <c r="D158" s="144"/>
      <c r="E158" s="144"/>
      <c r="F158" s="146"/>
      <c r="G158" s="16" t="str">
        <f t="shared" si="7"/>
        <v/>
      </c>
    </row>
    <row r="159" spans="1:7">
      <c r="A159" s="143">
        <v>150</v>
      </c>
      <c r="B159" s="144"/>
      <c r="C159" s="144"/>
      <c r="D159" s="144"/>
      <c r="E159" s="144"/>
      <c r="F159" s="146"/>
      <c r="G159" s="16" t="str">
        <f t="shared" si="7"/>
        <v/>
      </c>
    </row>
    <row r="160" spans="1:7">
      <c r="A160" s="143">
        <v>151</v>
      </c>
      <c r="B160" s="144"/>
      <c r="C160" s="144"/>
      <c r="D160" s="144"/>
      <c r="E160" s="144"/>
      <c r="F160" s="146"/>
      <c r="G160" s="16" t="str">
        <f t="shared" si="7"/>
        <v/>
      </c>
    </row>
    <row r="161" spans="1:7">
      <c r="A161" s="143">
        <v>152</v>
      </c>
      <c r="B161" s="144"/>
      <c r="C161" s="144"/>
      <c r="D161" s="144"/>
      <c r="E161" s="144"/>
      <c r="F161" s="146"/>
      <c r="G161" s="16" t="str">
        <f t="shared" si="7"/>
        <v/>
      </c>
    </row>
    <row r="162" spans="1:7">
      <c r="A162" s="143">
        <v>153</v>
      </c>
      <c r="B162" s="144"/>
      <c r="C162" s="144"/>
      <c r="D162" s="144"/>
      <c r="E162" s="144"/>
      <c r="F162" s="146"/>
      <c r="G162" s="16" t="str">
        <f t="shared" si="7"/>
        <v/>
      </c>
    </row>
    <row r="163" spans="1:7">
      <c r="A163" s="143">
        <v>154</v>
      </c>
      <c r="B163" s="144"/>
      <c r="C163" s="144"/>
      <c r="D163" s="144"/>
      <c r="E163" s="144"/>
      <c r="F163" s="146"/>
      <c r="G163" s="16" t="str">
        <f t="shared" si="7"/>
        <v/>
      </c>
    </row>
    <row r="164" spans="1:7">
      <c r="A164" s="143">
        <v>155</v>
      </c>
      <c r="B164" s="144"/>
      <c r="C164" s="144"/>
      <c r="D164" s="144"/>
      <c r="E164" s="144"/>
      <c r="F164" s="146"/>
      <c r="G164" s="16" t="str">
        <f t="shared" si="7"/>
        <v/>
      </c>
    </row>
    <row r="165" spans="1:7">
      <c r="A165" s="143">
        <v>156</v>
      </c>
      <c r="B165" s="144"/>
      <c r="C165" s="144"/>
      <c r="D165" s="144"/>
      <c r="E165" s="144"/>
      <c r="F165" s="146"/>
      <c r="G165" s="16" t="str">
        <f t="shared" si="7"/>
        <v/>
      </c>
    </row>
    <row r="166" spans="1:7">
      <c r="A166" s="143">
        <v>157</v>
      </c>
      <c r="B166" s="144"/>
      <c r="C166" s="144"/>
      <c r="D166" s="144"/>
      <c r="E166" s="144"/>
      <c r="F166" s="146"/>
      <c r="G166" s="16" t="str">
        <f t="shared" si="7"/>
        <v/>
      </c>
    </row>
    <row r="167" spans="1:7">
      <c r="A167" s="143">
        <v>158</v>
      </c>
      <c r="B167" s="144"/>
      <c r="C167" s="144"/>
      <c r="D167" s="144"/>
      <c r="E167" s="144"/>
      <c r="F167" s="146"/>
      <c r="G167" s="16" t="str">
        <f t="shared" si="7"/>
        <v/>
      </c>
    </row>
    <row r="168" spans="1:7">
      <c r="A168" s="143">
        <v>159</v>
      </c>
      <c r="B168" s="144"/>
      <c r="C168" s="144"/>
      <c r="D168" s="144"/>
      <c r="E168" s="144"/>
      <c r="F168" s="146"/>
      <c r="G168" s="16" t="str">
        <f t="shared" si="7"/>
        <v/>
      </c>
    </row>
    <row r="169" spans="1:7">
      <c r="A169" s="143">
        <v>160</v>
      </c>
      <c r="B169" s="144"/>
      <c r="C169" s="144"/>
      <c r="D169" s="144"/>
      <c r="E169" s="144"/>
      <c r="F169" s="146"/>
      <c r="G169" s="16" t="str">
        <f t="shared" si="7"/>
        <v/>
      </c>
    </row>
    <row r="170" spans="1:7">
      <c r="A170" s="143">
        <v>161</v>
      </c>
      <c r="B170" s="144"/>
      <c r="C170" s="144"/>
      <c r="D170" s="144"/>
      <c r="E170" s="144"/>
      <c r="F170" s="146"/>
      <c r="G170" s="16" t="str">
        <f t="shared" si="7"/>
        <v/>
      </c>
    </row>
    <row r="171" spans="1:7">
      <c r="A171" s="143">
        <v>162</v>
      </c>
      <c r="B171" s="144"/>
      <c r="C171" s="144"/>
      <c r="D171" s="144"/>
      <c r="E171" s="144"/>
      <c r="F171" s="146"/>
      <c r="G171" s="16" t="str">
        <f t="shared" si="7"/>
        <v/>
      </c>
    </row>
    <row r="172" spans="1:7">
      <c r="A172" s="143">
        <v>163</v>
      </c>
      <c r="B172" s="144"/>
      <c r="C172" s="144"/>
      <c r="D172" s="144"/>
      <c r="E172" s="144"/>
      <c r="F172" s="146"/>
      <c r="G172" s="16" t="str">
        <f t="shared" si="7"/>
        <v/>
      </c>
    </row>
    <row r="173" spans="1:7">
      <c r="A173" s="143">
        <v>164</v>
      </c>
      <c r="B173" s="144"/>
      <c r="C173" s="144"/>
      <c r="D173" s="144"/>
      <c r="E173" s="144"/>
      <c r="F173" s="146"/>
      <c r="G173" s="16" t="str">
        <f t="shared" si="7"/>
        <v/>
      </c>
    </row>
    <row r="174" spans="1:7">
      <c r="A174" s="143">
        <v>165</v>
      </c>
      <c r="B174" s="144"/>
      <c r="C174" s="144"/>
      <c r="D174" s="144"/>
      <c r="E174" s="144"/>
      <c r="F174" s="146"/>
      <c r="G174" s="16" t="str">
        <f t="shared" si="7"/>
        <v/>
      </c>
    </row>
    <row r="175" spans="1:7">
      <c r="A175" s="143">
        <v>166</v>
      </c>
      <c r="B175" s="144"/>
      <c r="C175" s="144"/>
      <c r="D175" s="144"/>
      <c r="E175" s="144"/>
      <c r="F175" s="146"/>
      <c r="G175" s="16" t="str">
        <f t="shared" si="7"/>
        <v/>
      </c>
    </row>
    <row r="176" spans="1:7">
      <c r="A176" s="143">
        <v>167</v>
      </c>
      <c r="B176" s="144"/>
      <c r="C176" s="144"/>
      <c r="D176" s="144"/>
      <c r="E176" s="144"/>
      <c r="F176" s="146"/>
      <c r="G176" s="16" t="str">
        <f t="shared" si="7"/>
        <v/>
      </c>
    </row>
    <row r="177" spans="1:7">
      <c r="A177" s="143">
        <v>168</v>
      </c>
      <c r="B177" s="144"/>
      <c r="C177" s="144"/>
      <c r="D177" s="144"/>
      <c r="E177" s="144"/>
      <c r="F177" s="146"/>
      <c r="G177" s="16" t="str">
        <f t="shared" si="7"/>
        <v/>
      </c>
    </row>
    <row r="178" spans="1:7">
      <c r="A178" s="143">
        <v>169</v>
      </c>
      <c r="B178" s="144"/>
      <c r="C178" s="144"/>
      <c r="D178" s="144"/>
      <c r="E178" s="144"/>
      <c r="F178" s="146"/>
      <c r="G178" s="16" t="str">
        <f t="shared" si="7"/>
        <v/>
      </c>
    </row>
    <row r="179" spans="1:7">
      <c r="A179" s="143">
        <v>170</v>
      </c>
      <c r="B179" s="144"/>
      <c r="C179" s="144"/>
      <c r="D179" s="144"/>
      <c r="E179" s="144"/>
      <c r="F179" s="146"/>
      <c r="G179" s="16" t="str">
        <f t="shared" si="7"/>
        <v/>
      </c>
    </row>
    <row r="180" spans="1:7">
      <c r="A180" s="143">
        <v>171</v>
      </c>
      <c r="B180" s="144"/>
      <c r="C180" s="144"/>
      <c r="D180" s="144"/>
      <c r="E180" s="144"/>
      <c r="F180" s="146"/>
      <c r="G180" s="16" t="str">
        <f t="shared" si="7"/>
        <v/>
      </c>
    </row>
    <row r="181" spans="1:7">
      <c r="A181" s="143">
        <v>172</v>
      </c>
      <c r="B181" s="144"/>
      <c r="C181" s="144"/>
      <c r="D181" s="144"/>
      <c r="E181" s="144"/>
      <c r="F181" s="146"/>
      <c r="G181" s="16" t="str">
        <f t="shared" si="7"/>
        <v/>
      </c>
    </row>
    <row r="182" spans="1:7">
      <c r="A182" s="143">
        <v>173</v>
      </c>
      <c r="B182" s="144"/>
      <c r="C182" s="144"/>
      <c r="D182" s="144"/>
      <c r="E182" s="144"/>
      <c r="F182" s="146"/>
      <c r="G182" s="16" t="str">
        <f t="shared" si="7"/>
        <v/>
      </c>
    </row>
    <row r="183" spans="1:7">
      <c r="A183" s="143">
        <v>174</v>
      </c>
      <c r="B183" s="144"/>
      <c r="C183" s="144"/>
      <c r="D183" s="144"/>
      <c r="E183" s="144"/>
      <c r="F183" s="146"/>
      <c r="G183" s="16" t="str">
        <f t="shared" si="7"/>
        <v/>
      </c>
    </row>
    <row r="184" spans="1:7">
      <c r="A184" s="143">
        <v>175</v>
      </c>
      <c r="B184" s="144"/>
      <c r="C184" s="144"/>
      <c r="D184" s="144"/>
      <c r="E184" s="144"/>
      <c r="F184" s="146"/>
      <c r="G184" s="16" t="str">
        <f t="shared" si="7"/>
        <v/>
      </c>
    </row>
    <row r="185" spans="1:7">
      <c r="A185" s="143">
        <v>176</v>
      </c>
      <c r="B185" s="144"/>
      <c r="C185" s="144"/>
      <c r="D185" s="144"/>
      <c r="E185" s="144"/>
      <c r="F185" s="146"/>
      <c r="G185" s="16" t="str">
        <f t="shared" si="7"/>
        <v/>
      </c>
    </row>
    <row r="186" spans="1:7">
      <c r="A186" s="143">
        <v>177</v>
      </c>
      <c r="B186" s="144"/>
      <c r="C186" s="144"/>
      <c r="D186" s="144"/>
      <c r="E186" s="144"/>
      <c r="F186" s="146"/>
      <c r="G186" s="16" t="str">
        <f t="shared" si="7"/>
        <v/>
      </c>
    </row>
    <row r="187" spans="1:7">
      <c r="A187" s="143">
        <v>178</v>
      </c>
      <c r="B187" s="144"/>
      <c r="C187" s="144"/>
      <c r="D187" s="144"/>
      <c r="E187" s="144"/>
      <c r="F187" s="146"/>
      <c r="G187" s="16" t="str">
        <f t="shared" si="7"/>
        <v/>
      </c>
    </row>
    <row r="188" spans="1:7">
      <c r="A188" s="143">
        <v>179</v>
      </c>
      <c r="B188" s="144"/>
      <c r="C188" s="144"/>
      <c r="D188" s="144"/>
      <c r="E188" s="144"/>
      <c r="F188" s="146"/>
      <c r="G188" s="16" t="str">
        <f t="shared" si="7"/>
        <v/>
      </c>
    </row>
    <row r="189" spans="1:7">
      <c r="A189" s="143">
        <v>180</v>
      </c>
      <c r="B189" s="144"/>
      <c r="C189" s="144"/>
      <c r="D189" s="144"/>
      <c r="E189" s="144"/>
      <c r="F189" s="146"/>
      <c r="G189" s="16" t="str">
        <f t="shared" si="7"/>
        <v/>
      </c>
    </row>
    <row r="190" spans="1:7">
      <c r="A190" s="143">
        <v>181</v>
      </c>
      <c r="B190" s="144"/>
      <c r="C190" s="144"/>
      <c r="D190" s="144"/>
      <c r="E190" s="144"/>
      <c r="F190" s="146"/>
      <c r="G190" s="16" t="str">
        <f t="shared" si="7"/>
        <v/>
      </c>
    </row>
    <row r="191" spans="1:7">
      <c r="A191" s="143">
        <v>182</v>
      </c>
      <c r="B191" s="144"/>
      <c r="C191" s="144"/>
      <c r="D191" s="144"/>
      <c r="E191" s="144"/>
      <c r="F191" s="146"/>
      <c r="G191" s="16" t="str">
        <f t="shared" si="7"/>
        <v/>
      </c>
    </row>
    <row r="192" spans="1:7">
      <c r="A192" s="143">
        <v>183</v>
      </c>
      <c r="B192" s="144"/>
      <c r="C192" s="144"/>
      <c r="D192" s="144"/>
      <c r="E192" s="144"/>
      <c r="F192" s="146"/>
      <c r="G192" s="16" t="str">
        <f t="shared" si="7"/>
        <v/>
      </c>
    </row>
    <row r="193" spans="1:7">
      <c r="A193" s="143">
        <v>184</v>
      </c>
      <c r="B193" s="144"/>
      <c r="C193" s="144"/>
      <c r="D193" s="144"/>
      <c r="E193" s="144"/>
      <c r="F193" s="146"/>
      <c r="G193" s="16" t="str">
        <f t="shared" si="7"/>
        <v/>
      </c>
    </row>
    <row r="194" spans="1:7">
      <c r="A194" s="143">
        <v>185</v>
      </c>
      <c r="B194" s="144"/>
      <c r="C194" s="144"/>
      <c r="D194" s="144"/>
      <c r="E194" s="144"/>
      <c r="F194" s="146"/>
      <c r="G194" s="16" t="str">
        <f t="shared" si="7"/>
        <v/>
      </c>
    </row>
    <row r="195" spans="1:7">
      <c r="A195" s="143">
        <v>186</v>
      </c>
      <c r="B195" s="144"/>
      <c r="C195" s="144"/>
      <c r="D195" s="144"/>
      <c r="E195" s="144"/>
      <c r="F195" s="146"/>
      <c r="G195" s="16" t="str">
        <f t="shared" si="7"/>
        <v/>
      </c>
    </row>
    <row r="196" spans="1:7">
      <c r="A196" s="143">
        <v>187</v>
      </c>
      <c r="B196" s="144"/>
      <c r="C196" s="144"/>
      <c r="D196" s="144"/>
      <c r="E196" s="144"/>
      <c r="F196" s="146"/>
      <c r="G196" s="16" t="str">
        <f t="shared" si="7"/>
        <v/>
      </c>
    </row>
    <row r="197" spans="1:7">
      <c r="A197" s="143">
        <v>188</v>
      </c>
      <c r="B197" s="144"/>
      <c r="C197" s="144"/>
      <c r="D197" s="144"/>
      <c r="E197" s="144"/>
      <c r="F197" s="146"/>
      <c r="G197" s="16" t="str">
        <f t="shared" si="7"/>
        <v/>
      </c>
    </row>
    <row r="198" spans="1:7">
      <c r="A198" s="143">
        <v>189</v>
      </c>
      <c r="B198" s="144"/>
      <c r="C198" s="144"/>
      <c r="D198" s="144"/>
      <c r="E198" s="144"/>
      <c r="F198" s="146"/>
      <c r="G198" s="16" t="str">
        <f t="shared" si="7"/>
        <v/>
      </c>
    </row>
    <row r="199" spans="1:7">
      <c r="A199" s="143">
        <v>190</v>
      </c>
      <c r="B199" s="144"/>
      <c r="C199" s="144"/>
      <c r="D199" s="144"/>
      <c r="E199" s="144"/>
      <c r="F199" s="146"/>
      <c r="G199" s="16" t="str">
        <f t="shared" si="7"/>
        <v/>
      </c>
    </row>
    <row r="200" spans="1:7">
      <c r="A200" s="143">
        <v>191</v>
      </c>
      <c r="B200" s="144"/>
      <c r="C200" s="144"/>
      <c r="D200" s="144"/>
      <c r="E200" s="144"/>
      <c r="F200" s="146"/>
      <c r="G200" s="16" t="str">
        <f t="shared" si="7"/>
        <v/>
      </c>
    </row>
    <row r="201" spans="1:7">
      <c r="A201" s="143">
        <v>192</v>
      </c>
      <c r="B201" s="144"/>
      <c r="C201" s="144"/>
      <c r="D201" s="144"/>
      <c r="E201" s="144"/>
      <c r="F201" s="146"/>
      <c r="G201" s="16" t="str">
        <f t="shared" si="7"/>
        <v/>
      </c>
    </row>
    <row r="202" spans="1:7">
      <c r="A202" s="143">
        <v>193</v>
      </c>
      <c r="B202" s="144"/>
      <c r="C202" s="144"/>
      <c r="D202" s="144"/>
      <c r="E202" s="144"/>
      <c r="F202" s="146"/>
      <c r="G202" s="16" t="str">
        <f t="shared" ref="G202:G259" si="8">IF(OR($B202="",$C202="",,,$F202&lt;an_initial,$F202&gt;an_final,$H202=FALSE),"",HLOOKUP(E202,ii522punctaje,2,FALSE)/I202)</f>
        <v/>
      </c>
    </row>
    <row r="203" spans="1:7">
      <c r="A203" s="143">
        <v>194</v>
      </c>
      <c r="B203" s="144"/>
      <c r="C203" s="144"/>
      <c r="D203" s="144"/>
      <c r="E203" s="144"/>
      <c r="F203" s="146"/>
      <c r="G203" s="16" t="str">
        <f t="shared" si="8"/>
        <v/>
      </c>
    </row>
    <row r="204" spans="1:7">
      <c r="A204" s="143">
        <v>195</v>
      </c>
      <c r="B204" s="144"/>
      <c r="C204" s="144"/>
      <c r="D204" s="144"/>
      <c r="E204" s="144"/>
      <c r="F204" s="146"/>
      <c r="G204" s="16" t="str">
        <f t="shared" si="8"/>
        <v/>
      </c>
    </row>
    <row r="205" spans="1:7">
      <c r="A205" s="143">
        <v>196</v>
      </c>
      <c r="B205" s="144"/>
      <c r="C205" s="144"/>
      <c r="D205" s="144"/>
      <c r="E205" s="144"/>
      <c r="F205" s="146"/>
      <c r="G205" s="16" t="str">
        <f t="shared" si="8"/>
        <v/>
      </c>
    </row>
    <row r="206" spans="1:7">
      <c r="A206" s="143">
        <v>197</v>
      </c>
      <c r="B206" s="144"/>
      <c r="C206" s="144"/>
      <c r="D206" s="144"/>
      <c r="E206" s="144"/>
      <c r="F206" s="146"/>
      <c r="G206" s="16" t="str">
        <f t="shared" si="8"/>
        <v/>
      </c>
    </row>
    <row r="207" spans="1:7">
      <c r="A207" s="143">
        <v>198</v>
      </c>
      <c r="B207" s="144"/>
      <c r="C207" s="144"/>
      <c r="D207" s="144"/>
      <c r="E207" s="144"/>
      <c r="F207" s="146"/>
      <c r="G207" s="16" t="str">
        <f t="shared" si="8"/>
        <v/>
      </c>
    </row>
    <row r="208" spans="1:7">
      <c r="A208" s="143">
        <v>199</v>
      </c>
      <c r="B208" s="144"/>
      <c r="C208" s="144"/>
      <c r="D208" s="144"/>
      <c r="E208" s="144"/>
      <c r="F208" s="146"/>
      <c r="G208" s="16" t="str">
        <f t="shared" si="8"/>
        <v/>
      </c>
    </row>
    <row r="209" spans="1:7">
      <c r="A209" s="143">
        <v>200</v>
      </c>
      <c r="B209" s="144"/>
      <c r="C209" s="144"/>
      <c r="D209" s="144"/>
      <c r="E209" s="144"/>
      <c r="F209" s="146"/>
      <c r="G209" s="16" t="str">
        <f t="shared" si="8"/>
        <v/>
      </c>
    </row>
    <row r="210" spans="1:7">
      <c r="A210" s="143">
        <v>201</v>
      </c>
      <c r="B210" s="144"/>
      <c r="C210" s="144"/>
      <c r="D210" s="144"/>
      <c r="E210" s="144"/>
      <c r="F210" s="146"/>
      <c r="G210" s="16" t="str">
        <f t="shared" si="8"/>
        <v/>
      </c>
    </row>
    <row r="211" spans="1:7">
      <c r="A211" s="143">
        <v>202</v>
      </c>
      <c r="B211" s="144"/>
      <c r="C211" s="144"/>
      <c r="D211" s="144"/>
      <c r="E211" s="144"/>
      <c r="F211" s="146"/>
      <c r="G211" s="16" t="str">
        <f t="shared" si="8"/>
        <v/>
      </c>
    </row>
    <row r="212" spans="1:7">
      <c r="A212" s="143">
        <v>203</v>
      </c>
      <c r="B212" s="144"/>
      <c r="C212" s="144"/>
      <c r="D212" s="144"/>
      <c r="E212" s="144"/>
      <c r="F212" s="146"/>
      <c r="G212" s="16" t="str">
        <f t="shared" si="8"/>
        <v/>
      </c>
    </row>
    <row r="213" spans="1:7">
      <c r="A213" s="143">
        <v>204</v>
      </c>
      <c r="B213" s="144"/>
      <c r="C213" s="144"/>
      <c r="D213" s="144"/>
      <c r="E213" s="144"/>
      <c r="F213" s="146"/>
      <c r="G213" s="16" t="str">
        <f t="shared" si="8"/>
        <v/>
      </c>
    </row>
    <row r="214" spans="1:7">
      <c r="A214" s="143">
        <v>205</v>
      </c>
      <c r="B214" s="144"/>
      <c r="C214" s="144"/>
      <c r="D214" s="144"/>
      <c r="E214" s="144"/>
      <c r="F214" s="146"/>
      <c r="G214" s="16" t="str">
        <f t="shared" si="8"/>
        <v/>
      </c>
    </row>
    <row r="215" spans="1:7">
      <c r="A215" s="143">
        <v>206</v>
      </c>
      <c r="B215" s="144"/>
      <c r="C215" s="144"/>
      <c r="D215" s="144"/>
      <c r="E215" s="144"/>
      <c r="F215" s="146"/>
      <c r="G215" s="16" t="str">
        <f t="shared" si="8"/>
        <v/>
      </c>
    </row>
    <row r="216" spans="1:7">
      <c r="A216" s="143">
        <v>207</v>
      </c>
      <c r="B216" s="144"/>
      <c r="C216" s="144"/>
      <c r="D216" s="144"/>
      <c r="E216" s="144"/>
      <c r="F216" s="146"/>
      <c r="G216" s="16" t="str">
        <f t="shared" si="8"/>
        <v/>
      </c>
    </row>
    <row r="217" spans="1:7">
      <c r="A217" s="143">
        <v>208</v>
      </c>
      <c r="B217" s="144"/>
      <c r="C217" s="144"/>
      <c r="D217" s="144"/>
      <c r="E217" s="144"/>
      <c r="F217" s="146"/>
      <c r="G217" s="16" t="str">
        <f t="shared" si="8"/>
        <v/>
      </c>
    </row>
    <row r="218" spans="1:7">
      <c r="A218" s="143">
        <v>209</v>
      </c>
      <c r="B218" s="144"/>
      <c r="C218" s="144"/>
      <c r="D218" s="144"/>
      <c r="E218" s="144"/>
      <c r="F218" s="146"/>
      <c r="G218" s="16" t="str">
        <f t="shared" si="8"/>
        <v/>
      </c>
    </row>
    <row r="219" spans="1:7">
      <c r="A219" s="143">
        <v>210</v>
      </c>
      <c r="B219" s="144"/>
      <c r="C219" s="144"/>
      <c r="D219" s="144"/>
      <c r="E219" s="144"/>
      <c r="F219" s="146"/>
      <c r="G219" s="16" t="str">
        <f t="shared" si="8"/>
        <v/>
      </c>
    </row>
    <row r="220" spans="1:7">
      <c r="A220" s="143">
        <v>211</v>
      </c>
      <c r="B220" s="144"/>
      <c r="C220" s="144"/>
      <c r="D220" s="144"/>
      <c r="E220" s="144"/>
      <c r="F220" s="146"/>
      <c r="G220" s="16" t="str">
        <f t="shared" si="8"/>
        <v/>
      </c>
    </row>
    <row r="221" spans="1:7">
      <c r="A221" s="143">
        <v>212</v>
      </c>
      <c r="B221" s="144"/>
      <c r="C221" s="144"/>
      <c r="D221" s="144"/>
      <c r="E221" s="144"/>
      <c r="F221" s="146"/>
      <c r="G221" s="16" t="str">
        <f t="shared" si="8"/>
        <v/>
      </c>
    </row>
    <row r="222" spans="1:7">
      <c r="A222" s="143">
        <v>213</v>
      </c>
      <c r="B222" s="144"/>
      <c r="C222" s="144"/>
      <c r="D222" s="144"/>
      <c r="E222" s="144"/>
      <c r="F222" s="146"/>
      <c r="G222" s="16" t="str">
        <f t="shared" si="8"/>
        <v/>
      </c>
    </row>
    <row r="223" spans="1:7">
      <c r="A223" s="143">
        <v>214</v>
      </c>
      <c r="B223" s="144"/>
      <c r="C223" s="144"/>
      <c r="D223" s="144"/>
      <c r="E223" s="144"/>
      <c r="F223" s="146"/>
      <c r="G223" s="16" t="str">
        <f t="shared" si="8"/>
        <v/>
      </c>
    </row>
    <row r="224" spans="1:7">
      <c r="A224" s="143">
        <v>215</v>
      </c>
      <c r="B224" s="144"/>
      <c r="C224" s="144"/>
      <c r="D224" s="144"/>
      <c r="E224" s="144"/>
      <c r="F224" s="146"/>
      <c r="G224" s="16" t="str">
        <f t="shared" si="8"/>
        <v/>
      </c>
    </row>
    <row r="225" spans="1:7">
      <c r="A225" s="143">
        <v>216</v>
      </c>
      <c r="B225" s="144"/>
      <c r="C225" s="144"/>
      <c r="D225" s="144"/>
      <c r="E225" s="144"/>
      <c r="F225" s="146"/>
      <c r="G225" s="16" t="str">
        <f t="shared" si="8"/>
        <v/>
      </c>
    </row>
    <row r="226" spans="1:7">
      <c r="A226" s="143">
        <v>217</v>
      </c>
      <c r="B226" s="144"/>
      <c r="C226" s="144"/>
      <c r="D226" s="144"/>
      <c r="E226" s="144"/>
      <c r="F226" s="146"/>
      <c r="G226" s="16" t="str">
        <f t="shared" si="8"/>
        <v/>
      </c>
    </row>
    <row r="227" spans="1:7">
      <c r="A227" s="143">
        <v>218</v>
      </c>
      <c r="B227" s="144"/>
      <c r="C227" s="144"/>
      <c r="D227" s="144"/>
      <c r="E227" s="144"/>
      <c r="F227" s="146"/>
      <c r="G227" s="16" t="str">
        <f t="shared" si="8"/>
        <v/>
      </c>
    </row>
    <row r="228" spans="1:7">
      <c r="A228" s="143">
        <v>219</v>
      </c>
      <c r="B228" s="144"/>
      <c r="C228" s="144"/>
      <c r="D228" s="144"/>
      <c r="E228" s="144"/>
      <c r="F228" s="146"/>
      <c r="G228" s="16" t="str">
        <f t="shared" si="8"/>
        <v/>
      </c>
    </row>
    <row r="229" spans="1:7">
      <c r="A229" s="143">
        <v>220</v>
      </c>
      <c r="B229" s="144"/>
      <c r="C229" s="144"/>
      <c r="D229" s="144"/>
      <c r="E229" s="144"/>
      <c r="F229" s="146"/>
      <c r="G229" s="16" t="str">
        <f t="shared" si="8"/>
        <v/>
      </c>
    </row>
    <row r="230" spans="1:7">
      <c r="A230" s="143">
        <v>221</v>
      </c>
      <c r="B230" s="144"/>
      <c r="C230" s="144"/>
      <c r="D230" s="144"/>
      <c r="E230" s="144"/>
      <c r="F230" s="146"/>
      <c r="G230" s="16" t="str">
        <f t="shared" si="8"/>
        <v/>
      </c>
    </row>
    <row r="231" spans="1:7">
      <c r="A231" s="143">
        <v>222</v>
      </c>
      <c r="B231" s="144"/>
      <c r="C231" s="144"/>
      <c r="D231" s="144"/>
      <c r="E231" s="144"/>
      <c r="F231" s="146"/>
      <c r="G231" s="16" t="str">
        <f t="shared" si="8"/>
        <v/>
      </c>
    </row>
    <row r="232" spans="1:7">
      <c r="A232" s="143">
        <v>223</v>
      </c>
      <c r="B232" s="144"/>
      <c r="C232" s="144"/>
      <c r="D232" s="144"/>
      <c r="E232" s="144"/>
      <c r="F232" s="146"/>
      <c r="G232" s="16" t="str">
        <f t="shared" si="8"/>
        <v/>
      </c>
    </row>
    <row r="233" spans="1:7">
      <c r="A233" s="143">
        <v>224</v>
      </c>
      <c r="B233" s="144"/>
      <c r="C233" s="144"/>
      <c r="D233" s="144"/>
      <c r="E233" s="144"/>
      <c r="F233" s="146"/>
      <c r="G233" s="16" t="str">
        <f t="shared" si="8"/>
        <v/>
      </c>
    </row>
    <row r="234" spans="1:7">
      <c r="A234" s="143">
        <v>225</v>
      </c>
      <c r="B234" s="144"/>
      <c r="C234" s="144"/>
      <c r="D234" s="144"/>
      <c r="E234" s="144"/>
      <c r="F234" s="146"/>
      <c r="G234" s="16" t="str">
        <f t="shared" si="8"/>
        <v/>
      </c>
    </row>
    <row r="235" spans="1:7">
      <c r="A235" s="143">
        <v>226</v>
      </c>
      <c r="B235" s="144"/>
      <c r="C235" s="144"/>
      <c r="D235" s="144"/>
      <c r="E235" s="144"/>
      <c r="F235" s="146"/>
      <c r="G235" s="16" t="str">
        <f t="shared" si="8"/>
        <v/>
      </c>
    </row>
    <row r="236" spans="1:7">
      <c r="A236" s="143">
        <v>227</v>
      </c>
      <c r="B236" s="144"/>
      <c r="C236" s="144"/>
      <c r="D236" s="144"/>
      <c r="E236" s="144"/>
      <c r="F236" s="146"/>
      <c r="G236" s="16" t="str">
        <f t="shared" si="8"/>
        <v/>
      </c>
    </row>
    <row r="237" spans="1:7">
      <c r="A237" s="143">
        <v>228</v>
      </c>
      <c r="B237" s="144"/>
      <c r="C237" s="144"/>
      <c r="D237" s="144"/>
      <c r="E237" s="144"/>
      <c r="F237" s="146"/>
      <c r="G237" s="16" t="str">
        <f t="shared" si="8"/>
        <v/>
      </c>
    </row>
    <row r="238" spans="1:7">
      <c r="A238" s="143">
        <v>229</v>
      </c>
      <c r="B238" s="144"/>
      <c r="C238" s="144"/>
      <c r="D238" s="144"/>
      <c r="E238" s="144"/>
      <c r="F238" s="146"/>
      <c r="G238" s="16" t="str">
        <f t="shared" si="8"/>
        <v/>
      </c>
    </row>
    <row r="239" spans="1:7">
      <c r="A239" s="143">
        <v>230</v>
      </c>
      <c r="B239" s="144"/>
      <c r="C239" s="144"/>
      <c r="D239" s="144"/>
      <c r="E239" s="144"/>
      <c r="F239" s="146"/>
      <c r="G239" s="16" t="str">
        <f t="shared" si="8"/>
        <v/>
      </c>
    </row>
    <row r="240" spans="1:7">
      <c r="A240" s="143">
        <v>231</v>
      </c>
      <c r="B240" s="144"/>
      <c r="C240" s="144"/>
      <c r="D240" s="144"/>
      <c r="E240" s="144"/>
      <c r="F240" s="146"/>
      <c r="G240" s="16" t="str">
        <f t="shared" si="8"/>
        <v/>
      </c>
    </row>
    <row r="241" spans="1:7">
      <c r="A241" s="143">
        <v>232</v>
      </c>
      <c r="B241" s="144"/>
      <c r="C241" s="144"/>
      <c r="D241" s="144"/>
      <c r="E241" s="144"/>
      <c r="F241" s="146"/>
      <c r="G241" s="16" t="str">
        <f t="shared" si="8"/>
        <v/>
      </c>
    </row>
    <row r="242" spans="1:7">
      <c r="A242" s="143">
        <v>233</v>
      </c>
      <c r="B242" s="144"/>
      <c r="C242" s="144"/>
      <c r="D242" s="144"/>
      <c r="E242" s="144"/>
      <c r="F242" s="146"/>
      <c r="G242" s="16" t="str">
        <f t="shared" si="8"/>
        <v/>
      </c>
    </row>
    <row r="243" spans="1:7">
      <c r="A243" s="143">
        <v>234</v>
      </c>
      <c r="B243" s="144"/>
      <c r="C243" s="144"/>
      <c r="D243" s="144"/>
      <c r="E243" s="144"/>
      <c r="F243" s="146"/>
      <c r="G243" s="16" t="str">
        <f t="shared" si="8"/>
        <v/>
      </c>
    </row>
    <row r="244" spans="1:7">
      <c r="A244" s="143">
        <v>235</v>
      </c>
      <c r="B244" s="144"/>
      <c r="C244" s="144"/>
      <c r="D244" s="144"/>
      <c r="E244" s="144"/>
      <c r="F244" s="146"/>
      <c r="G244" s="16" t="str">
        <f t="shared" si="8"/>
        <v/>
      </c>
    </row>
    <row r="245" spans="1:7">
      <c r="A245" s="143">
        <v>236</v>
      </c>
      <c r="B245" s="144"/>
      <c r="C245" s="144"/>
      <c r="D245" s="144"/>
      <c r="E245" s="144"/>
      <c r="F245" s="146"/>
      <c r="G245" s="16" t="str">
        <f t="shared" si="8"/>
        <v/>
      </c>
    </row>
    <row r="246" spans="1:7">
      <c r="A246" s="143">
        <v>237</v>
      </c>
      <c r="B246" s="144"/>
      <c r="C246" s="144"/>
      <c r="D246" s="144"/>
      <c r="E246" s="144"/>
      <c r="F246" s="146"/>
      <c r="G246" s="16" t="str">
        <f t="shared" si="8"/>
        <v/>
      </c>
    </row>
    <row r="247" spans="1:7">
      <c r="A247" s="143">
        <v>238</v>
      </c>
      <c r="B247" s="144"/>
      <c r="C247" s="144"/>
      <c r="D247" s="144"/>
      <c r="E247" s="144"/>
      <c r="F247" s="146"/>
      <c r="G247" s="16" t="str">
        <f t="shared" si="8"/>
        <v/>
      </c>
    </row>
    <row r="248" spans="1:7">
      <c r="A248" s="143">
        <v>239</v>
      </c>
      <c r="B248" s="144"/>
      <c r="C248" s="144"/>
      <c r="D248" s="144"/>
      <c r="E248" s="144"/>
      <c r="F248" s="146"/>
      <c r="G248" s="16" t="str">
        <f t="shared" si="8"/>
        <v/>
      </c>
    </row>
    <row r="249" spans="1:7">
      <c r="A249" s="143">
        <v>240</v>
      </c>
      <c r="B249" s="144"/>
      <c r="C249" s="144"/>
      <c r="D249" s="144"/>
      <c r="E249" s="144"/>
      <c r="F249" s="146"/>
      <c r="G249" s="16" t="str">
        <f t="shared" si="8"/>
        <v/>
      </c>
    </row>
    <row r="250" spans="1:7">
      <c r="A250" s="143">
        <v>241</v>
      </c>
      <c r="B250" s="144"/>
      <c r="C250" s="144"/>
      <c r="D250" s="144"/>
      <c r="E250" s="144"/>
      <c r="F250" s="146"/>
      <c r="G250" s="16" t="str">
        <f t="shared" si="8"/>
        <v/>
      </c>
    </row>
    <row r="251" spans="1:7">
      <c r="A251" s="143">
        <v>242</v>
      </c>
      <c r="B251" s="144"/>
      <c r="C251" s="144"/>
      <c r="D251" s="144"/>
      <c r="E251" s="144"/>
      <c r="F251" s="146"/>
      <c r="G251" s="16" t="str">
        <f t="shared" si="8"/>
        <v/>
      </c>
    </row>
    <row r="252" spans="1:7">
      <c r="A252" s="143">
        <v>243</v>
      </c>
      <c r="B252" s="144"/>
      <c r="C252" s="144"/>
      <c r="D252" s="144"/>
      <c r="E252" s="144"/>
      <c r="F252" s="146"/>
      <c r="G252" s="16" t="str">
        <f t="shared" si="8"/>
        <v/>
      </c>
    </row>
    <row r="253" spans="1:7">
      <c r="A253" s="143">
        <v>244</v>
      </c>
      <c r="B253" s="144"/>
      <c r="C253" s="144"/>
      <c r="D253" s="144"/>
      <c r="E253" s="144"/>
      <c r="F253" s="146"/>
      <c r="G253" s="16" t="str">
        <f t="shared" si="8"/>
        <v/>
      </c>
    </row>
    <row r="254" spans="1:7">
      <c r="A254" s="143">
        <v>245</v>
      </c>
      <c r="B254" s="144"/>
      <c r="C254" s="144"/>
      <c r="D254" s="144"/>
      <c r="E254" s="144"/>
      <c r="F254" s="146"/>
      <c r="G254" s="16" t="str">
        <f t="shared" si="8"/>
        <v/>
      </c>
    </row>
    <row r="255" spans="1:7">
      <c r="A255" s="143">
        <v>246</v>
      </c>
      <c r="B255" s="144"/>
      <c r="C255" s="144"/>
      <c r="D255" s="144"/>
      <c r="E255" s="144"/>
      <c r="F255" s="146"/>
      <c r="G255" s="16" t="str">
        <f t="shared" si="8"/>
        <v/>
      </c>
    </row>
    <row r="256" spans="1:7">
      <c r="A256" s="143">
        <v>247</v>
      </c>
      <c r="B256" s="144"/>
      <c r="C256" s="144"/>
      <c r="D256" s="144"/>
      <c r="E256" s="144"/>
      <c r="F256" s="146"/>
      <c r="G256" s="16" t="str">
        <f t="shared" si="8"/>
        <v/>
      </c>
    </row>
    <row r="257" spans="1:7">
      <c r="A257" s="143">
        <v>248</v>
      </c>
      <c r="B257" s="144"/>
      <c r="C257" s="144"/>
      <c r="D257" s="144"/>
      <c r="E257" s="144"/>
      <c r="F257" s="146"/>
      <c r="G257" s="16" t="str">
        <f t="shared" si="8"/>
        <v/>
      </c>
    </row>
    <row r="258" spans="1:7">
      <c r="A258" s="143">
        <v>249</v>
      </c>
      <c r="B258" s="144"/>
      <c r="C258" s="144"/>
      <c r="D258" s="144"/>
      <c r="E258" s="144"/>
      <c r="F258" s="146"/>
      <c r="G258" s="16" t="str">
        <f t="shared" si="8"/>
        <v/>
      </c>
    </row>
    <row r="259" spans="1:7">
      <c r="A259" s="143">
        <v>250</v>
      </c>
      <c r="B259" s="144"/>
      <c r="C259" s="144"/>
      <c r="D259" s="144"/>
      <c r="E259" s="144"/>
      <c r="F259" s="146"/>
      <c r="G259" s="16" t="str">
        <f t="shared" si="8"/>
        <v/>
      </c>
    </row>
  </sheetData>
  <sheetProtection algorithmName="SHA-512" hashValue="+KBoWwQtbiI/6AlW3wE4kbbkzQFZDSbgU66qpGgZPoIsmTL6QVAj00k31DPXQ1IUYSdQXqCsye9haXIECToouA==" saltValue="0kGqVcPlerRQ4rH9S7msmA==" spinCount="100000" sheet="1" objects="1" scenarios="1"/>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2"/>
    </sheetView>
  </sheetViews>
  <sheetFormatPr defaultColWidth="9.109375" defaultRowHeight="15.6"/>
  <cols>
    <col min="1" max="1" width="5.6640625" style="60" customWidth="1"/>
    <col min="2" max="2" width="77.5546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483</v>
      </c>
      <c r="C1" s="61"/>
      <c r="D1" s="63"/>
      <c r="E1" s="289"/>
    </row>
    <row r="2" spans="1:6" s="60" customFormat="1">
      <c r="A2" s="59" t="s">
        <v>946</v>
      </c>
      <c r="C2" s="61"/>
      <c r="D2" s="63"/>
      <c r="E2" s="289"/>
    </row>
    <row r="3" spans="1:6" s="60" customFormat="1">
      <c r="A3" s="59"/>
      <c r="C3" s="61"/>
      <c r="D3" s="63"/>
      <c r="E3" s="289"/>
    </row>
    <row r="4" spans="1:6">
      <c r="A4" s="540" t="s">
        <v>906</v>
      </c>
      <c r="B4" s="540"/>
      <c r="C4" s="540"/>
      <c r="D4" s="540"/>
      <c r="E4" s="291"/>
    </row>
    <row r="5" spans="1:6" ht="57" customHeight="1">
      <c r="A5" s="546" t="s">
        <v>958</v>
      </c>
      <c r="B5" s="546"/>
      <c r="C5" s="546"/>
      <c r="D5" s="546"/>
    </row>
    <row r="6" spans="1:6" ht="13.5" customHeight="1">
      <c r="C6" s="64"/>
      <c r="D6" s="347" t="str">
        <f>CONCATENATE(functie," ",nume_candidat)</f>
        <v>Profesor Socalici Ana Virginia</v>
      </c>
    </row>
    <row r="7" spans="1:6" ht="18.75" customHeight="1">
      <c r="A7" s="537" t="s">
        <v>338</v>
      </c>
      <c r="B7" s="537" t="s">
        <v>892</v>
      </c>
      <c r="C7" s="543" t="s">
        <v>2</v>
      </c>
      <c r="D7" s="599" t="s">
        <v>544</v>
      </c>
      <c r="E7" s="544" t="s">
        <v>541</v>
      </c>
      <c r="F7" s="545" t="s">
        <v>551</v>
      </c>
    </row>
    <row r="8" spans="1:6" ht="46.5" customHeight="1">
      <c r="A8" s="537"/>
      <c r="B8" s="537"/>
      <c r="C8" s="543"/>
      <c r="D8" s="600"/>
      <c r="E8" s="544"/>
      <c r="F8" s="545"/>
    </row>
    <row r="9" spans="1:6">
      <c r="A9" s="88"/>
      <c r="B9" s="65"/>
      <c r="C9" s="30"/>
      <c r="D9" s="148">
        <f>SUMIF(D10:D1010,"&gt;0")</f>
        <v>0</v>
      </c>
      <c r="E9" s="298"/>
    </row>
    <row r="10" spans="1:6">
      <c r="A10" s="37">
        <v>1</v>
      </c>
      <c r="B10" s="7"/>
      <c r="C10" s="220"/>
      <c r="D10" s="16" t="str">
        <f t="shared" ref="D10:D73" si="0">IF(OR($B10="",,$C10&lt;an_initial,$C10&gt;an_final,),"",20)</f>
        <v/>
      </c>
      <c r="E10" s="349" t="b">
        <f t="shared" ref="E10:E73" si="1">IF(nume_candidat="",FALSE,ISNUMBER(SEARCH(nume_candidat,$B10)))</f>
        <v>0</v>
      </c>
      <c r="F10" s="350">
        <f t="shared" ref="F10:F41" si="2">LEN(B10)-LEN(SUBSTITUTE(B10,",",""))+1</f>
        <v>1</v>
      </c>
    </row>
    <row r="11" spans="1:6">
      <c r="A11" s="37">
        <v>2</v>
      </c>
      <c r="B11" s="7"/>
      <c r="C11" s="220"/>
      <c r="D11" s="16" t="str">
        <f t="shared" si="0"/>
        <v/>
      </c>
      <c r="E11" s="349" t="b">
        <f t="shared" si="1"/>
        <v>0</v>
      </c>
      <c r="F11" s="350">
        <f t="shared" si="2"/>
        <v>1</v>
      </c>
    </row>
    <row r="12" spans="1:6">
      <c r="A12" s="37">
        <v>3</v>
      </c>
      <c r="B12" s="6"/>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ref="F42:F73" si="3">LEN(B42)-LEN(SUBSTITUTE(B42,",",""))+1</f>
        <v>1</v>
      </c>
    </row>
    <row r="43" spans="1:6">
      <c r="A43" s="37">
        <v>34</v>
      </c>
      <c r="B43" s="6"/>
      <c r="C43" s="216"/>
      <c r="D43" s="16" t="str">
        <f t="shared" si="0"/>
        <v/>
      </c>
      <c r="E43" s="349" t="b">
        <f t="shared" si="1"/>
        <v>0</v>
      </c>
      <c r="F43" s="350">
        <f t="shared" si="3"/>
        <v>1</v>
      </c>
    </row>
    <row r="44" spans="1:6">
      <c r="A44" s="37">
        <v>35</v>
      </c>
      <c r="B44" s="6"/>
      <c r="C44" s="216"/>
      <c r="D44" s="16" t="str">
        <f t="shared" si="0"/>
        <v/>
      </c>
      <c r="E44" s="349" t="b">
        <f t="shared" si="1"/>
        <v>0</v>
      </c>
      <c r="F44" s="350">
        <f t="shared" si="3"/>
        <v>1</v>
      </c>
    </row>
    <row r="45" spans="1:6">
      <c r="A45" s="37">
        <v>36</v>
      </c>
      <c r="B45" s="6"/>
      <c r="C45" s="216"/>
      <c r="D45" s="16" t="str">
        <f t="shared" si="0"/>
        <v/>
      </c>
      <c r="E45" s="349" t="b">
        <f t="shared" si="1"/>
        <v>0</v>
      </c>
      <c r="F45" s="350">
        <f t="shared" si="3"/>
        <v>1</v>
      </c>
    </row>
    <row r="46" spans="1:6">
      <c r="A46" s="37">
        <v>37</v>
      </c>
      <c r="B46" s="6"/>
      <c r="C46" s="216"/>
      <c r="D46" s="16" t="str">
        <f t="shared" si="0"/>
        <v/>
      </c>
      <c r="E46" s="349" t="b">
        <f t="shared" si="1"/>
        <v>0</v>
      </c>
      <c r="F46" s="350">
        <f t="shared" si="3"/>
        <v>1</v>
      </c>
    </row>
    <row r="47" spans="1:6">
      <c r="A47" s="37">
        <v>38</v>
      </c>
      <c r="B47" s="6"/>
      <c r="C47" s="216"/>
      <c r="D47" s="16" t="str">
        <f t="shared" si="0"/>
        <v/>
      </c>
      <c r="E47" s="349" t="b">
        <f t="shared" si="1"/>
        <v>0</v>
      </c>
      <c r="F47" s="350">
        <f t="shared" si="3"/>
        <v>1</v>
      </c>
    </row>
    <row r="48" spans="1:6">
      <c r="A48" s="37">
        <v>39</v>
      </c>
      <c r="B48" s="6"/>
      <c r="C48" s="216"/>
      <c r="D48" s="16" t="str">
        <f t="shared" si="0"/>
        <v/>
      </c>
      <c r="E48" s="349" t="b">
        <f t="shared" si="1"/>
        <v>0</v>
      </c>
      <c r="F48" s="350">
        <f t="shared" si="3"/>
        <v>1</v>
      </c>
    </row>
    <row r="49" spans="1:6">
      <c r="A49" s="37">
        <v>40</v>
      </c>
      <c r="B49" s="6"/>
      <c r="C49" s="216"/>
      <c r="D49" s="16" t="str">
        <f t="shared" si="0"/>
        <v/>
      </c>
      <c r="E49" s="349" t="b">
        <f t="shared" si="1"/>
        <v>0</v>
      </c>
      <c r="F49" s="350">
        <f t="shared" si="3"/>
        <v>1</v>
      </c>
    </row>
    <row r="50" spans="1:6">
      <c r="A50" s="37">
        <v>41</v>
      </c>
      <c r="B50" s="6"/>
      <c r="C50" s="216"/>
      <c r="D50" s="16" t="str">
        <f t="shared" si="0"/>
        <v/>
      </c>
      <c r="E50" s="349" t="b">
        <f t="shared" si="1"/>
        <v>0</v>
      </c>
      <c r="F50" s="350">
        <f t="shared" si="3"/>
        <v>1</v>
      </c>
    </row>
    <row r="51" spans="1:6">
      <c r="A51" s="37">
        <v>42</v>
      </c>
      <c r="B51" s="6"/>
      <c r="C51" s="216"/>
      <c r="D51" s="16" t="str">
        <f t="shared" si="0"/>
        <v/>
      </c>
      <c r="E51" s="349" t="b">
        <f t="shared" si="1"/>
        <v>0</v>
      </c>
      <c r="F51" s="350">
        <f t="shared" si="3"/>
        <v>1</v>
      </c>
    </row>
    <row r="52" spans="1:6">
      <c r="A52" s="37">
        <v>43</v>
      </c>
      <c r="B52" s="6"/>
      <c r="C52" s="216"/>
      <c r="D52" s="16" t="str">
        <f t="shared" si="0"/>
        <v/>
      </c>
      <c r="E52" s="349" t="b">
        <f t="shared" si="1"/>
        <v>0</v>
      </c>
      <c r="F52" s="350">
        <f t="shared" si="3"/>
        <v>1</v>
      </c>
    </row>
    <row r="53" spans="1:6">
      <c r="A53" s="37">
        <v>44</v>
      </c>
      <c r="B53" s="6"/>
      <c r="C53" s="216"/>
      <c r="D53" s="16" t="str">
        <f t="shared" si="0"/>
        <v/>
      </c>
      <c r="E53" s="349" t="b">
        <f t="shared" si="1"/>
        <v>0</v>
      </c>
      <c r="F53" s="350">
        <f t="shared" si="3"/>
        <v>1</v>
      </c>
    </row>
    <row r="54" spans="1:6">
      <c r="A54" s="37">
        <v>45</v>
      </c>
      <c r="B54" s="6"/>
      <c r="C54" s="216"/>
      <c r="D54" s="16" t="str">
        <f t="shared" si="0"/>
        <v/>
      </c>
      <c r="E54" s="349" t="b">
        <f t="shared" si="1"/>
        <v>0</v>
      </c>
      <c r="F54" s="350">
        <f t="shared" si="3"/>
        <v>1</v>
      </c>
    </row>
    <row r="55" spans="1:6">
      <c r="A55" s="37">
        <v>46</v>
      </c>
      <c r="B55" s="6"/>
      <c r="C55" s="216"/>
      <c r="D55" s="16" t="str">
        <f t="shared" si="0"/>
        <v/>
      </c>
      <c r="E55" s="349" t="b">
        <f t="shared" si="1"/>
        <v>0</v>
      </c>
      <c r="F55" s="350">
        <f t="shared" si="3"/>
        <v>1</v>
      </c>
    </row>
    <row r="56" spans="1:6">
      <c r="A56" s="37">
        <v>47</v>
      </c>
      <c r="B56" s="6"/>
      <c r="C56" s="216"/>
      <c r="D56" s="16" t="str">
        <f t="shared" si="0"/>
        <v/>
      </c>
      <c r="E56" s="349" t="b">
        <f t="shared" si="1"/>
        <v>0</v>
      </c>
      <c r="F56" s="350">
        <f t="shared" si="3"/>
        <v>1</v>
      </c>
    </row>
    <row r="57" spans="1:6">
      <c r="A57" s="37">
        <v>48</v>
      </c>
      <c r="B57" s="6"/>
      <c r="C57" s="216"/>
      <c r="D57" s="16" t="str">
        <f t="shared" si="0"/>
        <v/>
      </c>
      <c r="E57" s="349" t="b">
        <f t="shared" si="1"/>
        <v>0</v>
      </c>
      <c r="F57" s="350">
        <f t="shared" si="3"/>
        <v>1</v>
      </c>
    </row>
    <row r="58" spans="1:6">
      <c r="A58" s="37">
        <v>49</v>
      </c>
      <c r="B58" s="6"/>
      <c r="C58" s="216"/>
      <c r="D58" s="16" t="str">
        <f t="shared" si="0"/>
        <v/>
      </c>
      <c r="E58" s="349" t="b">
        <f t="shared" si="1"/>
        <v>0</v>
      </c>
      <c r="F58" s="350">
        <f t="shared" si="3"/>
        <v>1</v>
      </c>
    </row>
    <row r="59" spans="1:6">
      <c r="A59" s="37">
        <v>50</v>
      </c>
      <c r="B59" s="6"/>
      <c r="C59" s="216"/>
      <c r="D59" s="16" t="str">
        <f t="shared" si="0"/>
        <v/>
      </c>
      <c r="E59" s="349" t="b">
        <f t="shared" si="1"/>
        <v>0</v>
      </c>
      <c r="F59" s="350">
        <f t="shared" si="3"/>
        <v>1</v>
      </c>
    </row>
    <row r="60" spans="1:6">
      <c r="A60" s="37">
        <v>51</v>
      </c>
      <c r="B60" s="6"/>
      <c r="C60" s="216"/>
      <c r="D60" s="16" t="str">
        <f t="shared" si="0"/>
        <v/>
      </c>
      <c r="E60" s="349" t="b">
        <f t="shared" si="1"/>
        <v>0</v>
      </c>
      <c r="F60" s="350">
        <f t="shared" si="3"/>
        <v>1</v>
      </c>
    </row>
    <row r="61" spans="1:6">
      <c r="A61" s="37">
        <v>52</v>
      </c>
      <c r="B61" s="6"/>
      <c r="C61" s="216"/>
      <c r="D61" s="16" t="str">
        <f t="shared" si="0"/>
        <v/>
      </c>
      <c r="E61" s="349" t="b">
        <f t="shared" si="1"/>
        <v>0</v>
      </c>
      <c r="F61" s="350">
        <f t="shared" si="3"/>
        <v>1</v>
      </c>
    </row>
    <row r="62" spans="1:6">
      <c r="A62" s="37">
        <v>53</v>
      </c>
      <c r="B62" s="6"/>
      <c r="C62" s="216"/>
      <c r="D62" s="16" t="str">
        <f t="shared" si="0"/>
        <v/>
      </c>
      <c r="E62" s="349" t="b">
        <f t="shared" si="1"/>
        <v>0</v>
      </c>
      <c r="F62" s="350">
        <f t="shared" si="3"/>
        <v>1</v>
      </c>
    </row>
    <row r="63" spans="1:6">
      <c r="A63" s="37">
        <v>54</v>
      </c>
      <c r="B63" s="6"/>
      <c r="C63" s="216"/>
      <c r="D63" s="16" t="str">
        <f t="shared" si="0"/>
        <v/>
      </c>
      <c r="E63" s="349" t="b">
        <f t="shared" si="1"/>
        <v>0</v>
      </c>
      <c r="F63" s="350">
        <f t="shared" si="3"/>
        <v>1</v>
      </c>
    </row>
    <row r="64" spans="1:6">
      <c r="A64" s="37">
        <v>55</v>
      </c>
      <c r="B64" s="6"/>
      <c r="C64" s="216"/>
      <c r="D64" s="16" t="str">
        <f t="shared" si="0"/>
        <v/>
      </c>
      <c r="E64" s="349" t="b">
        <f t="shared" si="1"/>
        <v>0</v>
      </c>
      <c r="F64" s="350">
        <f t="shared" si="3"/>
        <v>1</v>
      </c>
    </row>
    <row r="65" spans="1:6">
      <c r="A65" s="37">
        <v>56</v>
      </c>
      <c r="B65" s="6"/>
      <c r="C65" s="216"/>
      <c r="D65" s="16" t="str">
        <f t="shared" si="0"/>
        <v/>
      </c>
      <c r="E65" s="349" t="b">
        <f t="shared" si="1"/>
        <v>0</v>
      </c>
      <c r="F65" s="350">
        <f t="shared" si="3"/>
        <v>1</v>
      </c>
    </row>
    <row r="66" spans="1:6">
      <c r="A66" s="37">
        <v>57</v>
      </c>
      <c r="B66" s="6"/>
      <c r="C66" s="216"/>
      <c r="D66" s="16" t="str">
        <f t="shared" si="0"/>
        <v/>
      </c>
      <c r="E66" s="349" t="b">
        <f t="shared" si="1"/>
        <v>0</v>
      </c>
      <c r="F66" s="350">
        <f t="shared" si="3"/>
        <v>1</v>
      </c>
    </row>
    <row r="67" spans="1:6">
      <c r="A67" s="37">
        <v>58</v>
      </c>
      <c r="B67" s="6"/>
      <c r="C67" s="216"/>
      <c r="D67" s="16" t="str">
        <f t="shared" si="0"/>
        <v/>
      </c>
      <c r="E67" s="349" t="b">
        <f t="shared" si="1"/>
        <v>0</v>
      </c>
      <c r="F67" s="350">
        <f t="shared" si="3"/>
        <v>1</v>
      </c>
    </row>
    <row r="68" spans="1:6">
      <c r="A68" s="37">
        <v>59</v>
      </c>
      <c r="B68" s="6"/>
      <c r="C68" s="216"/>
      <c r="D68" s="16" t="str">
        <f t="shared" si="0"/>
        <v/>
      </c>
      <c r="E68" s="349" t="b">
        <f t="shared" si="1"/>
        <v>0</v>
      </c>
      <c r="F68" s="350">
        <f t="shared" si="3"/>
        <v>1</v>
      </c>
    </row>
    <row r="69" spans="1:6">
      <c r="A69" s="37">
        <v>60</v>
      </c>
      <c r="B69" s="6"/>
      <c r="C69" s="216"/>
      <c r="D69" s="16" t="str">
        <f t="shared" si="0"/>
        <v/>
      </c>
      <c r="E69" s="349" t="b">
        <f t="shared" si="1"/>
        <v>0</v>
      </c>
      <c r="F69" s="350">
        <f t="shared" si="3"/>
        <v>1</v>
      </c>
    </row>
    <row r="70" spans="1:6">
      <c r="A70" s="37">
        <v>61</v>
      </c>
      <c r="B70" s="6"/>
      <c r="C70" s="216"/>
      <c r="D70" s="16" t="str">
        <f t="shared" si="0"/>
        <v/>
      </c>
      <c r="E70" s="349" t="b">
        <f t="shared" si="1"/>
        <v>0</v>
      </c>
      <c r="F70" s="350">
        <f t="shared" si="3"/>
        <v>1</v>
      </c>
    </row>
    <row r="71" spans="1:6">
      <c r="A71" s="37">
        <v>62</v>
      </c>
      <c r="B71" s="6"/>
      <c r="C71" s="216"/>
      <c r="D71" s="16" t="str">
        <f t="shared" si="0"/>
        <v/>
      </c>
      <c r="E71" s="349" t="b">
        <f t="shared" si="1"/>
        <v>0</v>
      </c>
      <c r="F71" s="350">
        <f t="shared" si="3"/>
        <v>1</v>
      </c>
    </row>
    <row r="72" spans="1:6">
      <c r="A72" s="37">
        <v>63</v>
      </c>
      <c r="B72" s="6"/>
      <c r="C72" s="216"/>
      <c r="D72" s="16" t="str">
        <f t="shared" si="0"/>
        <v/>
      </c>
      <c r="E72" s="349" t="b">
        <f t="shared" si="1"/>
        <v>0</v>
      </c>
      <c r="F72" s="350">
        <f t="shared" si="3"/>
        <v>1</v>
      </c>
    </row>
    <row r="73" spans="1:6">
      <c r="A73" s="37">
        <v>64</v>
      </c>
      <c r="B73" s="6"/>
      <c r="C73" s="216"/>
      <c r="D73" s="16" t="str">
        <f t="shared" si="0"/>
        <v/>
      </c>
      <c r="E73" s="349" t="b">
        <f t="shared" si="1"/>
        <v>0</v>
      </c>
      <c r="F73" s="350">
        <f t="shared" si="3"/>
        <v>1</v>
      </c>
    </row>
    <row r="74" spans="1:6">
      <c r="A74" s="37">
        <v>65</v>
      </c>
      <c r="B74" s="6"/>
      <c r="C74" s="216"/>
      <c r="D74" s="16" t="str">
        <f t="shared" ref="D74:D137" si="4">IF(OR($B74="",,$C74&lt;an_initial,$C74&gt;an_final,),"",20)</f>
        <v/>
      </c>
      <c r="E74" s="349" t="b">
        <f t="shared" ref="E74:E108" si="5">IF(nume_candidat="",FALSE,ISNUMBER(SEARCH(nume_candidat,$B74)))</f>
        <v>0</v>
      </c>
      <c r="F74" s="350">
        <f t="shared" ref="F74:F108" si="6">LEN(B74)-LEN(SUBSTITUTE(B74,",",""))+1</f>
        <v>1</v>
      </c>
    </row>
    <row r="75" spans="1:6">
      <c r="A75" s="37">
        <v>66</v>
      </c>
      <c r="B75" s="6"/>
      <c r="C75" s="216"/>
      <c r="D75" s="16" t="str">
        <f t="shared" si="4"/>
        <v/>
      </c>
      <c r="E75" s="349" t="b">
        <f t="shared" si="5"/>
        <v>0</v>
      </c>
      <c r="F75" s="350">
        <f t="shared" si="6"/>
        <v>1</v>
      </c>
    </row>
    <row r="76" spans="1:6">
      <c r="A76" s="37">
        <v>67</v>
      </c>
      <c r="B76" s="6"/>
      <c r="C76" s="216"/>
      <c r="D76" s="16" t="str">
        <f t="shared" si="4"/>
        <v/>
      </c>
      <c r="E76" s="349" t="b">
        <f t="shared" si="5"/>
        <v>0</v>
      </c>
      <c r="F76" s="350">
        <f t="shared" si="6"/>
        <v>1</v>
      </c>
    </row>
    <row r="77" spans="1:6">
      <c r="A77" s="37">
        <v>68</v>
      </c>
      <c r="B77" s="6"/>
      <c r="C77" s="216"/>
      <c r="D77" s="16" t="str">
        <f t="shared" si="4"/>
        <v/>
      </c>
      <c r="E77" s="349" t="b">
        <f t="shared" si="5"/>
        <v>0</v>
      </c>
      <c r="F77" s="350">
        <f t="shared" si="6"/>
        <v>1</v>
      </c>
    </row>
    <row r="78" spans="1:6">
      <c r="A78" s="37">
        <v>69</v>
      </c>
      <c r="B78" s="6"/>
      <c r="C78" s="216"/>
      <c r="D78" s="16" t="str">
        <f t="shared" si="4"/>
        <v/>
      </c>
      <c r="E78" s="349" t="b">
        <f t="shared" si="5"/>
        <v>0</v>
      </c>
      <c r="F78" s="350">
        <f t="shared" si="6"/>
        <v>1</v>
      </c>
    </row>
    <row r="79" spans="1:6">
      <c r="A79" s="37">
        <v>70</v>
      </c>
      <c r="B79" s="6"/>
      <c r="C79" s="216"/>
      <c r="D79" s="16" t="str">
        <f t="shared" si="4"/>
        <v/>
      </c>
      <c r="E79" s="349" t="b">
        <f t="shared" si="5"/>
        <v>0</v>
      </c>
      <c r="F79" s="350">
        <f t="shared" si="6"/>
        <v>1</v>
      </c>
    </row>
    <row r="80" spans="1:6">
      <c r="A80" s="37">
        <v>71</v>
      </c>
      <c r="B80" s="6"/>
      <c r="C80" s="216"/>
      <c r="D80" s="16" t="str">
        <f t="shared" si="4"/>
        <v/>
      </c>
      <c r="E80" s="349" t="b">
        <f t="shared" si="5"/>
        <v>0</v>
      </c>
      <c r="F80" s="350">
        <f t="shared" si="6"/>
        <v>1</v>
      </c>
    </row>
    <row r="81" spans="1:6">
      <c r="A81" s="37">
        <v>72</v>
      </c>
      <c r="B81" s="6"/>
      <c r="C81" s="216"/>
      <c r="D81" s="16" t="str">
        <f t="shared" si="4"/>
        <v/>
      </c>
      <c r="E81" s="349" t="b">
        <f t="shared" si="5"/>
        <v>0</v>
      </c>
      <c r="F81" s="350">
        <f t="shared" si="6"/>
        <v>1</v>
      </c>
    </row>
    <row r="82" spans="1:6">
      <c r="A82" s="37">
        <v>73</v>
      </c>
      <c r="B82" s="6"/>
      <c r="C82" s="216"/>
      <c r="D82" s="16" t="str">
        <f t="shared" si="4"/>
        <v/>
      </c>
      <c r="E82" s="349" t="b">
        <f t="shared" si="5"/>
        <v>0</v>
      </c>
      <c r="F82" s="350">
        <f t="shared" si="6"/>
        <v>1</v>
      </c>
    </row>
    <row r="83" spans="1:6">
      <c r="A83" s="37">
        <v>74</v>
      </c>
      <c r="B83" s="6"/>
      <c r="C83" s="216"/>
      <c r="D83" s="16" t="str">
        <f t="shared" si="4"/>
        <v/>
      </c>
      <c r="E83" s="349" t="b">
        <f t="shared" si="5"/>
        <v>0</v>
      </c>
      <c r="F83" s="350">
        <f t="shared" si="6"/>
        <v>1</v>
      </c>
    </row>
    <row r="84" spans="1:6">
      <c r="A84" s="37">
        <v>75</v>
      </c>
      <c r="B84" s="6"/>
      <c r="C84" s="216"/>
      <c r="D84" s="16" t="str">
        <f t="shared" si="4"/>
        <v/>
      </c>
      <c r="E84" s="349" t="b">
        <f t="shared" si="5"/>
        <v>0</v>
      </c>
      <c r="F84" s="350">
        <f t="shared" si="6"/>
        <v>1</v>
      </c>
    </row>
    <row r="85" spans="1:6">
      <c r="A85" s="37">
        <v>76</v>
      </c>
      <c r="B85" s="6"/>
      <c r="C85" s="216"/>
      <c r="D85" s="16" t="str">
        <f t="shared" si="4"/>
        <v/>
      </c>
      <c r="E85" s="349" t="b">
        <f t="shared" si="5"/>
        <v>0</v>
      </c>
      <c r="F85" s="350">
        <f t="shared" si="6"/>
        <v>1</v>
      </c>
    </row>
    <row r="86" spans="1:6">
      <c r="A86" s="37">
        <v>77</v>
      </c>
      <c r="B86" s="6"/>
      <c r="C86" s="216"/>
      <c r="D86" s="16" t="str">
        <f t="shared" si="4"/>
        <v/>
      </c>
      <c r="E86" s="349" t="b">
        <f t="shared" si="5"/>
        <v>0</v>
      </c>
      <c r="F86" s="350">
        <f t="shared" si="6"/>
        <v>1</v>
      </c>
    </row>
    <row r="87" spans="1:6">
      <c r="A87" s="37">
        <v>78</v>
      </c>
      <c r="B87" s="6"/>
      <c r="C87" s="216"/>
      <c r="D87" s="16" t="str">
        <f t="shared" si="4"/>
        <v/>
      </c>
      <c r="E87" s="349" t="b">
        <f t="shared" si="5"/>
        <v>0</v>
      </c>
      <c r="F87" s="350">
        <f t="shared" si="6"/>
        <v>1</v>
      </c>
    </row>
    <row r="88" spans="1:6">
      <c r="A88" s="37">
        <v>79</v>
      </c>
      <c r="B88" s="6"/>
      <c r="C88" s="216"/>
      <c r="D88" s="16" t="str">
        <f t="shared" si="4"/>
        <v/>
      </c>
      <c r="E88" s="349" t="b">
        <f t="shared" si="5"/>
        <v>0</v>
      </c>
      <c r="F88" s="350">
        <f t="shared" si="6"/>
        <v>1</v>
      </c>
    </row>
    <row r="89" spans="1:6">
      <c r="A89" s="37">
        <v>80</v>
      </c>
      <c r="B89" s="6"/>
      <c r="C89" s="216"/>
      <c r="D89" s="16" t="str">
        <f t="shared" si="4"/>
        <v/>
      </c>
      <c r="E89" s="349" t="b">
        <f t="shared" si="5"/>
        <v>0</v>
      </c>
      <c r="F89" s="350">
        <f t="shared" si="6"/>
        <v>1</v>
      </c>
    </row>
    <row r="90" spans="1:6">
      <c r="A90" s="37">
        <v>81</v>
      </c>
      <c r="B90" s="6"/>
      <c r="C90" s="216"/>
      <c r="D90" s="16" t="str">
        <f t="shared" si="4"/>
        <v/>
      </c>
      <c r="E90" s="349" t="b">
        <f t="shared" si="5"/>
        <v>0</v>
      </c>
      <c r="F90" s="350">
        <f t="shared" si="6"/>
        <v>1</v>
      </c>
    </row>
    <row r="91" spans="1:6">
      <c r="A91" s="37">
        <v>82</v>
      </c>
      <c r="B91" s="6"/>
      <c r="C91" s="216"/>
      <c r="D91" s="16" t="str">
        <f t="shared" si="4"/>
        <v/>
      </c>
      <c r="E91" s="349" t="b">
        <f t="shared" si="5"/>
        <v>0</v>
      </c>
      <c r="F91" s="350">
        <f t="shared" si="6"/>
        <v>1</v>
      </c>
    </row>
    <row r="92" spans="1:6">
      <c r="A92" s="37">
        <v>83</v>
      </c>
      <c r="B92" s="6"/>
      <c r="C92" s="216"/>
      <c r="D92" s="16" t="str">
        <f t="shared" si="4"/>
        <v/>
      </c>
      <c r="E92" s="349" t="b">
        <f t="shared" si="5"/>
        <v>0</v>
      </c>
      <c r="F92" s="350">
        <f t="shared" si="6"/>
        <v>1</v>
      </c>
    </row>
    <row r="93" spans="1:6">
      <c r="A93" s="37">
        <v>84</v>
      </c>
      <c r="B93" s="6"/>
      <c r="C93" s="216"/>
      <c r="D93" s="16" t="str">
        <f t="shared" si="4"/>
        <v/>
      </c>
      <c r="E93" s="349" t="b">
        <f t="shared" si="5"/>
        <v>0</v>
      </c>
      <c r="F93" s="350">
        <f t="shared" si="6"/>
        <v>1</v>
      </c>
    </row>
    <row r="94" spans="1:6">
      <c r="A94" s="37">
        <v>85</v>
      </c>
      <c r="B94" s="6"/>
      <c r="C94" s="216"/>
      <c r="D94" s="16" t="str">
        <f t="shared" si="4"/>
        <v/>
      </c>
      <c r="E94" s="349" t="b">
        <f t="shared" si="5"/>
        <v>0</v>
      </c>
      <c r="F94" s="350">
        <f t="shared" si="6"/>
        <v>1</v>
      </c>
    </row>
    <row r="95" spans="1:6">
      <c r="A95" s="37">
        <v>86</v>
      </c>
      <c r="B95" s="6"/>
      <c r="C95" s="216"/>
      <c r="D95" s="16" t="str">
        <f t="shared" si="4"/>
        <v/>
      </c>
      <c r="E95" s="349" t="b">
        <f t="shared" si="5"/>
        <v>0</v>
      </c>
      <c r="F95" s="350">
        <f t="shared" si="6"/>
        <v>1</v>
      </c>
    </row>
    <row r="96" spans="1:6">
      <c r="A96" s="37">
        <v>87</v>
      </c>
      <c r="B96" s="6"/>
      <c r="C96" s="216"/>
      <c r="D96" s="16" t="str">
        <f t="shared" si="4"/>
        <v/>
      </c>
      <c r="E96" s="349" t="b">
        <f t="shared" si="5"/>
        <v>0</v>
      </c>
      <c r="F96" s="350">
        <f t="shared" si="6"/>
        <v>1</v>
      </c>
    </row>
    <row r="97" spans="1:6">
      <c r="A97" s="37">
        <v>88</v>
      </c>
      <c r="B97" s="6"/>
      <c r="C97" s="216"/>
      <c r="D97" s="16" t="str">
        <f t="shared" si="4"/>
        <v/>
      </c>
      <c r="E97" s="349" t="b">
        <f t="shared" si="5"/>
        <v>0</v>
      </c>
      <c r="F97" s="350">
        <f t="shared" si="6"/>
        <v>1</v>
      </c>
    </row>
    <row r="98" spans="1:6">
      <c r="A98" s="37">
        <v>89</v>
      </c>
      <c r="B98" s="6"/>
      <c r="C98" s="216"/>
      <c r="D98" s="16" t="str">
        <f t="shared" si="4"/>
        <v/>
      </c>
      <c r="E98" s="349" t="b">
        <f t="shared" si="5"/>
        <v>0</v>
      </c>
      <c r="F98" s="350">
        <f t="shared" si="6"/>
        <v>1</v>
      </c>
    </row>
    <row r="99" spans="1:6">
      <c r="A99" s="37">
        <v>90</v>
      </c>
      <c r="B99" s="6"/>
      <c r="C99" s="216"/>
      <c r="D99" s="16" t="str">
        <f t="shared" si="4"/>
        <v/>
      </c>
      <c r="E99" s="349" t="b">
        <f t="shared" si="5"/>
        <v>0</v>
      </c>
      <c r="F99" s="350">
        <f t="shared" si="6"/>
        <v>1</v>
      </c>
    </row>
    <row r="100" spans="1:6">
      <c r="A100" s="37">
        <v>91</v>
      </c>
      <c r="B100" s="6"/>
      <c r="C100" s="216"/>
      <c r="D100" s="16" t="str">
        <f t="shared" si="4"/>
        <v/>
      </c>
      <c r="E100" s="349" t="b">
        <f t="shared" si="5"/>
        <v>0</v>
      </c>
      <c r="F100" s="350">
        <f t="shared" si="6"/>
        <v>1</v>
      </c>
    </row>
    <row r="101" spans="1:6">
      <c r="A101" s="37">
        <v>92</v>
      </c>
      <c r="B101" s="6"/>
      <c r="C101" s="216"/>
      <c r="D101" s="16" t="str">
        <f t="shared" si="4"/>
        <v/>
      </c>
      <c r="E101" s="349" t="b">
        <f t="shared" si="5"/>
        <v>0</v>
      </c>
      <c r="F101" s="350">
        <f t="shared" si="6"/>
        <v>1</v>
      </c>
    </row>
    <row r="102" spans="1:6">
      <c r="A102" s="37">
        <v>93</v>
      </c>
      <c r="B102" s="6"/>
      <c r="C102" s="216"/>
      <c r="D102" s="16" t="str">
        <f t="shared" si="4"/>
        <v/>
      </c>
      <c r="E102" s="349" t="b">
        <f t="shared" si="5"/>
        <v>0</v>
      </c>
      <c r="F102" s="350">
        <f t="shared" si="6"/>
        <v>1</v>
      </c>
    </row>
    <row r="103" spans="1:6">
      <c r="A103" s="37">
        <v>94</v>
      </c>
      <c r="B103" s="6"/>
      <c r="C103" s="216"/>
      <c r="D103" s="16" t="str">
        <f t="shared" si="4"/>
        <v/>
      </c>
      <c r="E103" s="349" t="b">
        <f t="shared" si="5"/>
        <v>0</v>
      </c>
      <c r="F103" s="350">
        <f t="shared" si="6"/>
        <v>1</v>
      </c>
    </row>
    <row r="104" spans="1:6">
      <c r="A104" s="37">
        <v>95</v>
      </c>
      <c r="B104" s="6"/>
      <c r="C104" s="216"/>
      <c r="D104" s="16" t="str">
        <f t="shared" si="4"/>
        <v/>
      </c>
      <c r="E104" s="349" t="b">
        <f t="shared" si="5"/>
        <v>0</v>
      </c>
      <c r="F104" s="350">
        <f t="shared" si="6"/>
        <v>1</v>
      </c>
    </row>
    <row r="105" spans="1:6">
      <c r="A105" s="37">
        <v>96</v>
      </c>
      <c r="B105" s="6"/>
      <c r="C105" s="216"/>
      <c r="D105" s="16" t="str">
        <f t="shared" si="4"/>
        <v/>
      </c>
      <c r="E105" s="349" t="b">
        <f t="shared" si="5"/>
        <v>0</v>
      </c>
      <c r="F105" s="350">
        <f t="shared" si="6"/>
        <v>1</v>
      </c>
    </row>
    <row r="106" spans="1:6">
      <c r="A106" s="37">
        <v>97</v>
      </c>
      <c r="B106" s="6"/>
      <c r="C106" s="216"/>
      <c r="D106" s="16" t="str">
        <f t="shared" si="4"/>
        <v/>
      </c>
      <c r="E106" s="349" t="b">
        <f t="shared" si="5"/>
        <v>0</v>
      </c>
      <c r="F106" s="350">
        <f t="shared" si="6"/>
        <v>1</v>
      </c>
    </row>
    <row r="107" spans="1:6">
      <c r="A107" s="37">
        <v>98</v>
      </c>
      <c r="B107" s="6"/>
      <c r="C107" s="216"/>
      <c r="D107" s="16" t="str">
        <f t="shared" si="4"/>
        <v/>
      </c>
      <c r="E107" s="349" t="b">
        <f t="shared" si="5"/>
        <v>0</v>
      </c>
      <c r="F107" s="350">
        <f t="shared" si="6"/>
        <v>1</v>
      </c>
    </row>
    <row r="108" spans="1:6">
      <c r="A108" s="143">
        <v>99</v>
      </c>
      <c r="B108" s="6"/>
      <c r="C108" s="216"/>
      <c r="D108" s="16" t="str">
        <f t="shared" si="4"/>
        <v/>
      </c>
      <c r="E108" s="349" t="b">
        <f t="shared" si="5"/>
        <v>0</v>
      </c>
      <c r="F108" s="350">
        <f t="shared" si="6"/>
        <v>1</v>
      </c>
    </row>
    <row r="109" spans="1:6">
      <c r="A109" s="143">
        <v>100</v>
      </c>
      <c r="B109" s="144"/>
      <c r="C109" s="146"/>
      <c r="D109" s="16" t="str">
        <f t="shared" si="4"/>
        <v/>
      </c>
    </row>
    <row r="110" spans="1:6">
      <c r="A110" s="143">
        <v>101</v>
      </c>
      <c r="B110" s="144"/>
      <c r="C110" s="146"/>
      <c r="D110" s="16" t="str">
        <f t="shared" si="4"/>
        <v/>
      </c>
    </row>
    <row r="111" spans="1:6">
      <c r="A111" s="143">
        <v>102</v>
      </c>
      <c r="B111" s="144"/>
      <c r="C111" s="146"/>
      <c r="D111" s="16" t="str">
        <f t="shared" si="4"/>
        <v/>
      </c>
    </row>
    <row r="112" spans="1:6">
      <c r="A112" s="143">
        <v>103</v>
      </c>
      <c r="B112" s="144"/>
      <c r="C112" s="146"/>
      <c r="D112" s="16" t="str">
        <f t="shared" si="4"/>
        <v/>
      </c>
    </row>
    <row r="113" spans="1:4">
      <c r="A113" s="143">
        <v>104</v>
      </c>
      <c r="B113" s="144"/>
      <c r="C113" s="146"/>
      <c r="D113" s="16" t="str">
        <f t="shared" si="4"/>
        <v/>
      </c>
    </row>
    <row r="114" spans="1:4">
      <c r="A114" s="143">
        <v>105</v>
      </c>
      <c r="B114" s="144"/>
      <c r="C114" s="146"/>
      <c r="D114" s="16" t="str">
        <f t="shared" si="4"/>
        <v/>
      </c>
    </row>
    <row r="115" spans="1:4">
      <c r="A115" s="143">
        <v>106</v>
      </c>
      <c r="B115" s="144"/>
      <c r="C115" s="146"/>
      <c r="D115" s="16" t="str">
        <f t="shared" si="4"/>
        <v/>
      </c>
    </row>
    <row r="116" spans="1:4">
      <c r="A116" s="143">
        <v>107</v>
      </c>
      <c r="B116" s="144"/>
      <c r="C116" s="146"/>
      <c r="D116" s="16" t="str">
        <f t="shared" si="4"/>
        <v/>
      </c>
    </row>
    <row r="117" spans="1:4">
      <c r="A117" s="143">
        <v>108</v>
      </c>
      <c r="B117" s="144"/>
      <c r="C117" s="146"/>
      <c r="D117" s="16" t="str">
        <f t="shared" si="4"/>
        <v/>
      </c>
    </row>
    <row r="118" spans="1:4">
      <c r="A118" s="143">
        <v>109</v>
      </c>
      <c r="B118" s="144"/>
      <c r="C118" s="146"/>
      <c r="D118" s="16" t="str">
        <f t="shared" si="4"/>
        <v/>
      </c>
    </row>
    <row r="119" spans="1:4">
      <c r="A119" s="143">
        <v>110</v>
      </c>
      <c r="B119" s="144"/>
      <c r="C119" s="146"/>
      <c r="D119" s="16" t="str">
        <f t="shared" si="4"/>
        <v/>
      </c>
    </row>
    <row r="120" spans="1:4">
      <c r="A120" s="143">
        <v>111</v>
      </c>
      <c r="B120" s="144"/>
      <c r="C120" s="146"/>
      <c r="D120" s="16" t="str">
        <f t="shared" si="4"/>
        <v/>
      </c>
    </row>
    <row r="121" spans="1:4">
      <c r="A121" s="143">
        <v>112</v>
      </c>
      <c r="B121" s="144"/>
      <c r="C121" s="146"/>
      <c r="D121" s="16" t="str">
        <f t="shared" si="4"/>
        <v/>
      </c>
    </row>
    <row r="122" spans="1:4">
      <c r="A122" s="143">
        <v>113</v>
      </c>
      <c r="B122" s="144"/>
      <c r="C122" s="146"/>
      <c r="D122" s="16" t="str">
        <f t="shared" si="4"/>
        <v/>
      </c>
    </row>
    <row r="123" spans="1:4">
      <c r="A123" s="143">
        <v>114</v>
      </c>
      <c r="B123" s="144"/>
      <c r="C123" s="146"/>
      <c r="D123" s="16" t="str">
        <f t="shared" si="4"/>
        <v/>
      </c>
    </row>
    <row r="124" spans="1:4">
      <c r="A124" s="143">
        <v>115</v>
      </c>
      <c r="B124" s="144"/>
      <c r="C124" s="146"/>
      <c r="D124" s="16" t="str">
        <f t="shared" si="4"/>
        <v/>
      </c>
    </row>
    <row r="125" spans="1:4">
      <c r="A125" s="143">
        <v>116</v>
      </c>
      <c r="B125" s="144"/>
      <c r="C125" s="146"/>
      <c r="D125" s="16" t="str">
        <f t="shared" si="4"/>
        <v/>
      </c>
    </row>
    <row r="126" spans="1:4">
      <c r="A126" s="143">
        <v>117</v>
      </c>
      <c r="B126" s="144"/>
      <c r="C126" s="146"/>
      <c r="D126" s="16" t="str">
        <f t="shared" si="4"/>
        <v/>
      </c>
    </row>
    <row r="127" spans="1:4">
      <c r="A127" s="143">
        <v>118</v>
      </c>
      <c r="B127" s="144"/>
      <c r="C127" s="146"/>
      <c r="D127" s="16" t="str">
        <f t="shared" si="4"/>
        <v/>
      </c>
    </row>
    <row r="128" spans="1:4">
      <c r="A128" s="143">
        <v>119</v>
      </c>
      <c r="B128" s="144"/>
      <c r="C128" s="146"/>
      <c r="D128" s="16" t="str">
        <f t="shared" si="4"/>
        <v/>
      </c>
    </row>
    <row r="129" spans="1:4">
      <c r="A129" s="143">
        <v>120</v>
      </c>
      <c r="B129" s="144"/>
      <c r="C129" s="146"/>
      <c r="D129" s="16" t="str">
        <f t="shared" si="4"/>
        <v/>
      </c>
    </row>
    <row r="130" spans="1:4">
      <c r="A130" s="143">
        <v>121</v>
      </c>
      <c r="B130" s="144"/>
      <c r="C130" s="146"/>
      <c r="D130" s="16" t="str">
        <f t="shared" si="4"/>
        <v/>
      </c>
    </row>
    <row r="131" spans="1:4">
      <c r="A131" s="143">
        <v>122</v>
      </c>
      <c r="B131" s="144"/>
      <c r="C131" s="146"/>
      <c r="D131" s="16" t="str">
        <f t="shared" si="4"/>
        <v/>
      </c>
    </row>
    <row r="132" spans="1:4">
      <c r="A132" s="143">
        <v>123</v>
      </c>
      <c r="B132" s="144"/>
      <c r="C132" s="146"/>
      <c r="D132" s="16" t="str">
        <f t="shared" si="4"/>
        <v/>
      </c>
    </row>
    <row r="133" spans="1:4">
      <c r="A133" s="143">
        <v>124</v>
      </c>
      <c r="B133" s="144"/>
      <c r="C133" s="146"/>
      <c r="D133" s="16" t="str">
        <f t="shared" si="4"/>
        <v/>
      </c>
    </row>
    <row r="134" spans="1:4">
      <c r="A134" s="143">
        <v>125</v>
      </c>
      <c r="B134" s="144"/>
      <c r="C134" s="146"/>
      <c r="D134" s="16" t="str">
        <f t="shared" si="4"/>
        <v/>
      </c>
    </row>
    <row r="135" spans="1:4">
      <c r="A135" s="143">
        <v>126</v>
      </c>
      <c r="B135" s="144"/>
      <c r="C135" s="146"/>
      <c r="D135" s="16" t="str">
        <f t="shared" si="4"/>
        <v/>
      </c>
    </row>
    <row r="136" spans="1:4">
      <c r="A136" s="143">
        <v>127</v>
      </c>
      <c r="B136" s="144"/>
      <c r="C136" s="146"/>
      <c r="D136" s="16" t="str">
        <f t="shared" si="4"/>
        <v/>
      </c>
    </row>
    <row r="137" spans="1:4">
      <c r="A137" s="143">
        <v>128</v>
      </c>
      <c r="B137" s="144"/>
      <c r="C137" s="146"/>
      <c r="D137" s="16" t="str">
        <f t="shared" si="4"/>
        <v/>
      </c>
    </row>
    <row r="138" spans="1:4">
      <c r="A138" s="143">
        <v>129</v>
      </c>
      <c r="B138" s="144"/>
      <c r="C138" s="146"/>
      <c r="D138" s="16" t="str">
        <f t="shared" ref="D138:D201" si="7">IF(OR($B138="",,$C138&lt;an_initial,$C138&gt;an_final,),"",20)</f>
        <v/>
      </c>
    </row>
    <row r="139" spans="1:4">
      <c r="A139" s="143">
        <v>130</v>
      </c>
      <c r="B139" s="144"/>
      <c r="C139" s="146"/>
      <c r="D139" s="16" t="str">
        <f t="shared" si="7"/>
        <v/>
      </c>
    </row>
    <row r="140" spans="1:4">
      <c r="A140" s="143">
        <v>131</v>
      </c>
      <c r="B140" s="144"/>
      <c r="C140" s="146"/>
      <c r="D140" s="16" t="str">
        <f t="shared" si="7"/>
        <v/>
      </c>
    </row>
    <row r="141" spans="1:4">
      <c r="A141" s="143">
        <v>132</v>
      </c>
      <c r="B141" s="144"/>
      <c r="C141" s="146"/>
      <c r="D141" s="16" t="str">
        <f t="shared" si="7"/>
        <v/>
      </c>
    </row>
    <row r="142" spans="1:4">
      <c r="A142" s="143">
        <v>133</v>
      </c>
      <c r="B142" s="144"/>
      <c r="C142" s="146"/>
      <c r="D142" s="16" t="str">
        <f t="shared" si="7"/>
        <v/>
      </c>
    </row>
    <row r="143" spans="1:4">
      <c r="A143" s="143">
        <v>134</v>
      </c>
      <c r="B143" s="144"/>
      <c r="C143" s="146"/>
      <c r="D143" s="16" t="str">
        <f t="shared" si="7"/>
        <v/>
      </c>
    </row>
    <row r="144" spans="1:4">
      <c r="A144" s="143">
        <v>135</v>
      </c>
      <c r="B144" s="144"/>
      <c r="C144" s="146"/>
      <c r="D144" s="16" t="str">
        <f t="shared" si="7"/>
        <v/>
      </c>
    </row>
    <row r="145" spans="1:4">
      <c r="A145" s="143">
        <v>136</v>
      </c>
      <c r="B145" s="144"/>
      <c r="C145" s="146"/>
      <c r="D145" s="16" t="str">
        <f t="shared" si="7"/>
        <v/>
      </c>
    </row>
    <row r="146" spans="1:4">
      <c r="A146" s="143">
        <v>137</v>
      </c>
      <c r="B146" s="144"/>
      <c r="C146" s="146"/>
      <c r="D146" s="16" t="str">
        <f t="shared" si="7"/>
        <v/>
      </c>
    </row>
    <row r="147" spans="1:4">
      <c r="A147" s="143">
        <v>138</v>
      </c>
      <c r="B147" s="144"/>
      <c r="C147" s="146"/>
      <c r="D147" s="16" t="str">
        <f t="shared" si="7"/>
        <v/>
      </c>
    </row>
    <row r="148" spans="1:4">
      <c r="A148" s="143">
        <v>139</v>
      </c>
      <c r="B148" s="144"/>
      <c r="C148" s="146"/>
      <c r="D148" s="16" t="str">
        <f t="shared" si="7"/>
        <v/>
      </c>
    </row>
    <row r="149" spans="1:4">
      <c r="A149" s="143">
        <v>140</v>
      </c>
      <c r="B149" s="144"/>
      <c r="C149" s="146"/>
      <c r="D149" s="16" t="str">
        <f t="shared" si="7"/>
        <v/>
      </c>
    </row>
    <row r="150" spans="1:4">
      <c r="A150" s="143">
        <v>141</v>
      </c>
      <c r="B150" s="144"/>
      <c r="C150" s="146"/>
      <c r="D150" s="16" t="str">
        <f t="shared" si="7"/>
        <v/>
      </c>
    </row>
    <row r="151" spans="1:4">
      <c r="A151" s="143">
        <v>142</v>
      </c>
      <c r="B151" s="144"/>
      <c r="C151" s="146"/>
      <c r="D151" s="16" t="str">
        <f t="shared" si="7"/>
        <v/>
      </c>
    </row>
    <row r="152" spans="1:4">
      <c r="A152" s="143">
        <v>143</v>
      </c>
      <c r="B152" s="144"/>
      <c r="C152" s="146"/>
      <c r="D152" s="16" t="str">
        <f t="shared" si="7"/>
        <v/>
      </c>
    </row>
    <row r="153" spans="1:4">
      <c r="A153" s="143">
        <v>144</v>
      </c>
      <c r="B153" s="144"/>
      <c r="C153" s="146"/>
      <c r="D153" s="16" t="str">
        <f t="shared" si="7"/>
        <v/>
      </c>
    </row>
    <row r="154" spans="1:4">
      <c r="A154" s="143">
        <v>145</v>
      </c>
      <c r="B154" s="144"/>
      <c r="C154" s="146"/>
      <c r="D154" s="16" t="str">
        <f t="shared" si="7"/>
        <v/>
      </c>
    </row>
    <row r="155" spans="1:4">
      <c r="A155" s="143">
        <v>146</v>
      </c>
      <c r="B155" s="144"/>
      <c r="C155" s="146"/>
      <c r="D155" s="16" t="str">
        <f t="shared" si="7"/>
        <v/>
      </c>
    </row>
    <row r="156" spans="1:4">
      <c r="A156" s="143">
        <v>147</v>
      </c>
      <c r="B156" s="144"/>
      <c r="C156" s="146"/>
      <c r="D156" s="16" t="str">
        <f t="shared" si="7"/>
        <v/>
      </c>
    </row>
    <row r="157" spans="1:4">
      <c r="A157" s="143">
        <v>148</v>
      </c>
      <c r="B157" s="144"/>
      <c r="C157" s="146"/>
      <c r="D157" s="16" t="str">
        <f t="shared" si="7"/>
        <v/>
      </c>
    </row>
    <row r="158" spans="1:4">
      <c r="A158" s="143">
        <v>149</v>
      </c>
      <c r="B158" s="144"/>
      <c r="C158" s="146"/>
      <c r="D158" s="16" t="str">
        <f t="shared" si="7"/>
        <v/>
      </c>
    </row>
    <row r="159" spans="1:4">
      <c r="A159" s="143">
        <v>150</v>
      </c>
      <c r="B159" s="144"/>
      <c r="C159" s="146"/>
      <c r="D159" s="16" t="str">
        <f t="shared" si="7"/>
        <v/>
      </c>
    </row>
    <row r="160" spans="1:4">
      <c r="A160" s="143">
        <v>151</v>
      </c>
      <c r="B160" s="144"/>
      <c r="C160" s="146"/>
      <c r="D160" s="16" t="str">
        <f t="shared" si="7"/>
        <v/>
      </c>
    </row>
    <row r="161" spans="1:4">
      <c r="A161" s="143">
        <v>152</v>
      </c>
      <c r="B161" s="144"/>
      <c r="C161" s="146"/>
      <c r="D161" s="16" t="str">
        <f t="shared" si="7"/>
        <v/>
      </c>
    </row>
    <row r="162" spans="1:4">
      <c r="A162" s="143">
        <v>153</v>
      </c>
      <c r="B162" s="144"/>
      <c r="C162" s="146"/>
      <c r="D162" s="16" t="str">
        <f t="shared" si="7"/>
        <v/>
      </c>
    </row>
    <row r="163" spans="1:4">
      <c r="A163" s="143">
        <v>154</v>
      </c>
      <c r="B163" s="144"/>
      <c r="C163" s="146"/>
      <c r="D163" s="16" t="str">
        <f t="shared" si="7"/>
        <v/>
      </c>
    </row>
    <row r="164" spans="1:4">
      <c r="A164" s="143">
        <v>155</v>
      </c>
      <c r="B164" s="144"/>
      <c r="C164" s="146"/>
      <c r="D164" s="16" t="str">
        <f t="shared" si="7"/>
        <v/>
      </c>
    </row>
    <row r="165" spans="1:4">
      <c r="A165" s="143">
        <v>156</v>
      </c>
      <c r="B165" s="144"/>
      <c r="C165" s="146"/>
      <c r="D165" s="16" t="str">
        <f t="shared" si="7"/>
        <v/>
      </c>
    </row>
    <row r="166" spans="1:4">
      <c r="A166" s="143">
        <v>157</v>
      </c>
      <c r="B166" s="144"/>
      <c r="C166" s="146"/>
      <c r="D166" s="16" t="str">
        <f t="shared" si="7"/>
        <v/>
      </c>
    </row>
    <row r="167" spans="1:4">
      <c r="A167" s="143">
        <v>158</v>
      </c>
      <c r="B167" s="144"/>
      <c r="C167" s="146"/>
      <c r="D167" s="16" t="str">
        <f t="shared" si="7"/>
        <v/>
      </c>
    </row>
    <row r="168" spans="1:4">
      <c r="A168" s="143">
        <v>159</v>
      </c>
      <c r="B168" s="144"/>
      <c r="C168" s="146"/>
      <c r="D168" s="16" t="str">
        <f t="shared" si="7"/>
        <v/>
      </c>
    </row>
    <row r="169" spans="1:4">
      <c r="A169" s="143">
        <v>160</v>
      </c>
      <c r="B169" s="144"/>
      <c r="C169" s="146"/>
      <c r="D169" s="16" t="str">
        <f t="shared" si="7"/>
        <v/>
      </c>
    </row>
    <row r="170" spans="1:4">
      <c r="A170" s="143">
        <v>161</v>
      </c>
      <c r="B170" s="144"/>
      <c r="C170" s="146"/>
      <c r="D170" s="16" t="str">
        <f t="shared" si="7"/>
        <v/>
      </c>
    </row>
    <row r="171" spans="1:4">
      <c r="A171" s="143">
        <v>162</v>
      </c>
      <c r="B171" s="144"/>
      <c r="C171" s="146"/>
      <c r="D171" s="16" t="str">
        <f t="shared" si="7"/>
        <v/>
      </c>
    </row>
    <row r="172" spans="1:4">
      <c r="A172" s="143">
        <v>163</v>
      </c>
      <c r="B172" s="144"/>
      <c r="C172" s="146"/>
      <c r="D172" s="16" t="str">
        <f t="shared" si="7"/>
        <v/>
      </c>
    </row>
    <row r="173" spans="1:4">
      <c r="A173" s="143">
        <v>164</v>
      </c>
      <c r="B173" s="144"/>
      <c r="C173" s="146"/>
      <c r="D173" s="16" t="str">
        <f t="shared" si="7"/>
        <v/>
      </c>
    </row>
    <row r="174" spans="1:4">
      <c r="A174" s="143">
        <v>165</v>
      </c>
      <c r="B174" s="144"/>
      <c r="C174" s="146"/>
      <c r="D174" s="16" t="str">
        <f t="shared" si="7"/>
        <v/>
      </c>
    </row>
    <row r="175" spans="1:4">
      <c r="A175" s="143">
        <v>166</v>
      </c>
      <c r="B175" s="144"/>
      <c r="C175" s="146"/>
      <c r="D175" s="16" t="str">
        <f t="shared" si="7"/>
        <v/>
      </c>
    </row>
    <row r="176" spans="1:4">
      <c r="A176" s="143">
        <v>167</v>
      </c>
      <c r="B176" s="144"/>
      <c r="C176" s="146"/>
      <c r="D176" s="16" t="str">
        <f t="shared" si="7"/>
        <v/>
      </c>
    </row>
    <row r="177" spans="1:4">
      <c r="A177" s="143">
        <v>168</v>
      </c>
      <c r="B177" s="144"/>
      <c r="C177" s="146"/>
      <c r="D177" s="16" t="str">
        <f t="shared" si="7"/>
        <v/>
      </c>
    </row>
    <row r="178" spans="1:4">
      <c r="A178" s="143">
        <v>169</v>
      </c>
      <c r="B178" s="144"/>
      <c r="C178" s="146"/>
      <c r="D178" s="16" t="str">
        <f t="shared" si="7"/>
        <v/>
      </c>
    </row>
    <row r="179" spans="1:4">
      <c r="A179" s="143">
        <v>170</v>
      </c>
      <c r="B179" s="144"/>
      <c r="C179" s="146"/>
      <c r="D179" s="16" t="str">
        <f t="shared" si="7"/>
        <v/>
      </c>
    </row>
    <row r="180" spans="1:4">
      <c r="A180" s="143">
        <v>171</v>
      </c>
      <c r="B180" s="144"/>
      <c r="C180" s="146"/>
      <c r="D180" s="16" t="str">
        <f t="shared" si="7"/>
        <v/>
      </c>
    </row>
    <row r="181" spans="1:4">
      <c r="A181" s="143">
        <v>172</v>
      </c>
      <c r="B181" s="144"/>
      <c r="C181" s="146"/>
      <c r="D181" s="16" t="str">
        <f t="shared" si="7"/>
        <v/>
      </c>
    </row>
    <row r="182" spans="1:4">
      <c r="A182" s="143">
        <v>173</v>
      </c>
      <c r="B182" s="144"/>
      <c r="C182" s="146"/>
      <c r="D182" s="16" t="str">
        <f t="shared" si="7"/>
        <v/>
      </c>
    </row>
    <row r="183" spans="1:4">
      <c r="A183" s="143">
        <v>174</v>
      </c>
      <c r="B183" s="144"/>
      <c r="C183" s="146"/>
      <c r="D183" s="16" t="str">
        <f t="shared" si="7"/>
        <v/>
      </c>
    </row>
    <row r="184" spans="1:4">
      <c r="A184" s="143">
        <v>175</v>
      </c>
      <c r="B184" s="144"/>
      <c r="C184" s="146"/>
      <c r="D184" s="16" t="str">
        <f t="shared" si="7"/>
        <v/>
      </c>
    </row>
    <row r="185" spans="1:4">
      <c r="A185" s="143">
        <v>176</v>
      </c>
      <c r="B185" s="144"/>
      <c r="C185" s="146"/>
      <c r="D185" s="16" t="str">
        <f t="shared" si="7"/>
        <v/>
      </c>
    </row>
    <row r="186" spans="1:4">
      <c r="A186" s="143">
        <v>177</v>
      </c>
      <c r="B186" s="144"/>
      <c r="C186" s="146"/>
      <c r="D186" s="16" t="str">
        <f t="shared" si="7"/>
        <v/>
      </c>
    </row>
    <row r="187" spans="1:4">
      <c r="A187" s="143">
        <v>178</v>
      </c>
      <c r="B187" s="144"/>
      <c r="C187" s="146"/>
      <c r="D187" s="16" t="str">
        <f t="shared" si="7"/>
        <v/>
      </c>
    </row>
    <row r="188" spans="1:4">
      <c r="A188" s="143">
        <v>179</v>
      </c>
      <c r="B188" s="144"/>
      <c r="C188" s="146"/>
      <c r="D188" s="16" t="str">
        <f t="shared" si="7"/>
        <v/>
      </c>
    </row>
    <row r="189" spans="1:4">
      <c r="A189" s="143">
        <v>180</v>
      </c>
      <c r="B189" s="144"/>
      <c r="C189" s="146"/>
      <c r="D189" s="16" t="str">
        <f t="shared" si="7"/>
        <v/>
      </c>
    </row>
    <row r="190" spans="1:4">
      <c r="A190" s="143">
        <v>181</v>
      </c>
      <c r="B190" s="144"/>
      <c r="C190" s="146"/>
      <c r="D190" s="16" t="str">
        <f t="shared" si="7"/>
        <v/>
      </c>
    </row>
    <row r="191" spans="1:4">
      <c r="A191" s="143">
        <v>182</v>
      </c>
      <c r="B191" s="144"/>
      <c r="C191" s="146"/>
      <c r="D191" s="16" t="str">
        <f t="shared" si="7"/>
        <v/>
      </c>
    </row>
    <row r="192" spans="1:4">
      <c r="A192" s="143">
        <v>183</v>
      </c>
      <c r="B192" s="144"/>
      <c r="C192" s="146"/>
      <c r="D192" s="16" t="str">
        <f t="shared" si="7"/>
        <v/>
      </c>
    </row>
    <row r="193" spans="1:4">
      <c r="A193" s="143">
        <v>184</v>
      </c>
      <c r="B193" s="144"/>
      <c r="C193" s="146"/>
      <c r="D193" s="16" t="str">
        <f t="shared" si="7"/>
        <v/>
      </c>
    </row>
    <row r="194" spans="1:4">
      <c r="A194" s="143">
        <v>185</v>
      </c>
      <c r="B194" s="144"/>
      <c r="C194" s="146"/>
      <c r="D194" s="16" t="str">
        <f t="shared" si="7"/>
        <v/>
      </c>
    </row>
    <row r="195" spans="1:4">
      <c r="A195" s="143">
        <v>186</v>
      </c>
      <c r="B195" s="144"/>
      <c r="C195" s="146"/>
      <c r="D195" s="16" t="str">
        <f t="shared" si="7"/>
        <v/>
      </c>
    </row>
    <row r="196" spans="1:4">
      <c r="A196" s="143">
        <v>187</v>
      </c>
      <c r="B196" s="144"/>
      <c r="C196" s="146"/>
      <c r="D196" s="16" t="str">
        <f t="shared" si="7"/>
        <v/>
      </c>
    </row>
    <row r="197" spans="1:4">
      <c r="A197" s="143">
        <v>188</v>
      </c>
      <c r="B197" s="144"/>
      <c r="C197" s="146"/>
      <c r="D197" s="16" t="str">
        <f t="shared" si="7"/>
        <v/>
      </c>
    </row>
    <row r="198" spans="1:4">
      <c r="A198" s="143">
        <v>189</v>
      </c>
      <c r="B198" s="144"/>
      <c r="C198" s="146"/>
      <c r="D198" s="16" t="str">
        <f t="shared" si="7"/>
        <v/>
      </c>
    </row>
    <row r="199" spans="1:4">
      <c r="A199" s="143">
        <v>190</v>
      </c>
      <c r="B199" s="144"/>
      <c r="C199" s="146"/>
      <c r="D199" s="16" t="str">
        <f t="shared" si="7"/>
        <v/>
      </c>
    </row>
    <row r="200" spans="1:4">
      <c r="A200" s="143">
        <v>191</v>
      </c>
      <c r="B200" s="144"/>
      <c r="C200" s="146"/>
      <c r="D200" s="16" t="str">
        <f t="shared" si="7"/>
        <v/>
      </c>
    </row>
    <row r="201" spans="1:4">
      <c r="A201" s="143">
        <v>192</v>
      </c>
      <c r="B201" s="144"/>
      <c r="C201" s="146"/>
      <c r="D201" s="16" t="str">
        <f t="shared" si="7"/>
        <v/>
      </c>
    </row>
    <row r="202" spans="1:4">
      <c r="A202" s="143">
        <v>193</v>
      </c>
      <c r="B202" s="144"/>
      <c r="C202" s="146"/>
      <c r="D202" s="16" t="str">
        <f t="shared" ref="D202:D259" si="8">IF(OR($B202="",,$C202&lt;an_initial,$C202&gt;an_final,),"",20)</f>
        <v/>
      </c>
    </row>
    <row r="203" spans="1:4">
      <c r="A203" s="143">
        <v>194</v>
      </c>
      <c r="B203" s="144"/>
      <c r="C203" s="146"/>
      <c r="D203" s="16" t="str">
        <f t="shared" si="8"/>
        <v/>
      </c>
    </row>
    <row r="204" spans="1:4">
      <c r="A204" s="143">
        <v>195</v>
      </c>
      <c r="B204" s="144"/>
      <c r="C204" s="146"/>
      <c r="D204" s="16" t="str">
        <f t="shared" si="8"/>
        <v/>
      </c>
    </row>
    <row r="205" spans="1:4">
      <c r="A205" s="143">
        <v>196</v>
      </c>
      <c r="B205" s="144"/>
      <c r="C205" s="146"/>
      <c r="D205" s="16" t="str">
        <f t="shared" si="8"/>
        <v/>
      </c>
    </row>
    <row r="206" spans="1:4">
      <c r="A206" s="143">
        <v>197</v>
      </c>
      <c r="B206" s="144"/>
      <c r="C206" s="146"/>
      <c r="D206" s="16" t="str">
        <f t="shared" si="8"/>
        <v/>
      </c>
    </row>
    <row r="207" spans="1:4">
      <c r="A207" s="143">
        <v>198</v>
      </c>
      <c r="B207" s="144"/>
      <c r="C207" s="146"/>
      <c r="D207" s="16" t="str">
        <f t="shared" si="8"/>
        <v/>
      </c>
    </row>
    <row r="208" spans="1:4">
      <c r="A208" s="143">
        <v>199</v>
      </c>
      <c r="B208" s="144"/>
      <c r="C208" s="146"/>
      <c r="D208" s="16" t="str">
        <f t="shared" si="8"/>
        <v/>
      </c>
    </row>
    <row r="209" spans="1:4">
      <c r="A209" s="143">
        <v>200</v>
      </c>
      <c r="B209" s="144"/>
      <c r="C209" s="146"/>
      <c r="D209" s="16" t="str">
        <f t="shared" si="8"/>
        <v/>
      </c>
    </row>
    <row r="210" spans="1:4">
      <c r="A210" s="143">
        <v>201</v>
      </c>
      <c r="B210" s="144"/>
      <c r="C210" s="146"/>
      <c r="D210" s="16" t="str">
        <f t="shared" si="8"/>
        <v/>
      </c>
    </row>
    <row r="211" spans="1:4">
      <c r="A211" s="143">
        <v>202</v>
      </c>
      <c r="B211" s="144"/>
      <c r="C211" s="146"/>
      <c r="D211" s="16" t="str">
        <f t="shared" si="8"/>
        <v/>
      </c>
    </row>
    <row r="212" spans="1:4">
      <c r="A212" s="143">
        <v>203</v>
      </c>
      <c r="B212" s="144"/>
      <c r="C212" s="146"/>
      <c r="D212" s="16" t="str">
        <f t="shared" si="8"/>
        <v/>
      </c>
    </row>
    <row r="213" spans="1:4">
      <c r="A213" s="143">
        <v>204</v>
      </c>
      <c r="B213" s="144"/>
      <c r="C213" s="146"/>
      <c r="D213" s="16" t="str">
        <f t="shared" si="8"/>
        <v/>
      </c>
    </row>
    <row r="214" spans="1:4">
      <c r="A214" s="143">
        <v>205</v>
      </c>
      <c r="B214" s="144"/>
      <c r="C214" s="146"/>
      <c r="D214" s="16" t="str">
        <f t="shared" si="8"/>
        <v/>
      </c>
    </row>
    <row r="215" spans="1:4">
      <c r="A215" s="143">
        <v>206</v>
      </c>
      <c r="B215" s="144"/>
      <c r="C215" s="146"/>
      <c r="D215" s="16" t="str">
        <f t="shared" si="8"/>
        <v/>
      </c>
    </row>
    <row r="216" spans="1:4">
      <c r="A216" s="143">
        <v>207</v>
      </c>
      <c r="B216" s="144"/>
      <c r="C216" s="146"/>
      <c r="D216" s="16" t="str">
        <f t="shared" si="8"/>
        <v/>
      </c>
    </row>
    <row r="217" spans="1:4">
      <c r="A217" s="143">
        <v>208</v>
      </c>
      <c r="B217" s="144"/>
      <c r="C217" s="146"/>
      <c r="D217" s="16" t="str">
        <f t="shared" si="8"/>
        <v/>
      </c>
    </row>
    <row r="218" spans="1:4">
      <c r="A218" s="143">
        <v>209</v>
      </c>
      <c r="B218" s="144"/>
      <c r="C218" s="146"/>
      <c r="D218" s="16" t="str">
        <f t="shared" si="8"/>
        <v/>
      </c>
    </row>
    <row r="219" spans="1:4">
      <c r="A219" s="143">
        <v>210</v>
      </c>
      <c r="B219" s="144"/>
      <c r="C219" s="146"/>
      <c r="D219" s="16" t="str">
        <f t="shared" si="8"/>
        <v/>
      </c>
    </row>
    <row r="220" spans="1:4">
      <c r="A220" s="143">
        <v>211</v>
      </c>
      <c r="B220" s="144"/>
      <c r="C220" s="146"/>
      <c r="D220" s="16" t="str">
        <f t="shared" si="8"/>
        <v/>
      </c>
    </row>
    <row r="221" spans="1:4">
      <c r="A221" s="143">
        <v>212</v>
      </c>
      <c r="B221" s="144"/>
      <c r="C221" s="146"/>
      <c r="D221" s="16" t="str">
        <f t="shared" si="8"/>
        <v/>
      </c>
    </row>
    <row r="222" spans="1:4">
      <c r="A222" s="143">
        <v>213</v>
      </c>
      <c r="B222" s="144"/>
      <c r="C222" s="146"/>
      <c r="D222" s="16" t="str">
        <f t="shared" si="8"/>
        <v/>
      </c>
    </row>
    <row r="223" spans="1:4">
      <c r="A223" s="143">
        <v>214</v>
      </c>
      <c r="B223" s="144"/>
      <c r="C223" s="146"/>
      <c r="D223" s="16" t="str">
        <f t="shared" si="8"/>
        <v/>
      </c>
    </row>
    <row r="224" spans="1:4">
      <c r="A224" s="143">
        <v>215</v>
      </c>
      <c r="B224" s="144"/>
      <c r="C224" s="146"/>
      <c r="D224" s="16" t="str">
        <f t="shared" si="8"/>
        <v/>
      </c>
    </row>
    <row r="225" spans="1:4">
      <c r="A225" s="143">
        <v>216</v>
      </c>
      <c r="B225" s="144"/>
      <c r="C225" s="146"/>
      <c r="D225" s="16" t="str">
        <f t="shared" si="8"/>
        <v/>
      </c>
    </row>
    <row r="226" spans="1:4">
      <c r="A226" s="143">
        <v>217</v>
      </c>
      <c r="B226" s="144"/>
      <c r="C226" s="146"/>
      <c r="D226" s="16" t="str">
        <f t="shared" si="8"/>
        <v/>
      </c>
    </row>
    <row r="227" spans="1:4">
      <c r="A227" s="143">
        <v>218</v>
      </c>
      <c r="B227" s="144"/>
      <c r="C227" s="146"/>
      <c r="D227" s="16" t="str">
        <f t="shared" si="8"/>
        <v/>
      </c>
    </row>
    <row r="228" spans="1:4">
      <c r="A228" s="143">
        <v>219</v>
      </c>
      <c r="B228" s="144"/>
      <c r="C228" s="146"/>
      <c r="D228" s="16" t="str">
        <f t="shared" si="8"/>
        <v/>
      </c>
    </row>
    <row r="229" spans="1:4">
      <c r="A229" s="143">
        <v>220</v>
      </c>
      <c r="B229" s="144"/>
      <c r="C229" s="146"/>
      <c r="D229" s="16" t="str">
        <f t="shared" si="8"/>
        <v/>
      </c>
    </row>
    <row r="230" spans="1:4">
      <c r="A230" s="143">
        <v>221</v>
      </c>
      <c r="B230" s="144"/>
      <c r="C230" s="146"/>
      <c r="D230" s="16" t="str">
        <f t="shared" si="8"/>
        <v/>
      </c>
    </row>
    <row r="231" spans="1:4">
      <c r="A231" s="143">
        <v>222</v>
      </c>
      <c r="B231" s="144"/>
      <c r="C231" s="146"/>
      <c r="D231" s="16" t="str">
        <f t="shared" si="8"/>
        <v/>
      </c>
    </row>
    <row r="232" spans="1:4">
      <c r="A232" s="143">
        <v>223</v>
      </c>
      <c r="B232" s="144"/>
      <c r="C232" s="146"/>
      <c r="D232" s="16" t="str">
        <f t="shared" si="8"/>
        <v/>
      </c>
    </row>
    <row r="233" spans="1:4">
      <c r="A233" s="143">
        <v>224</v>
      </c>
      <c r="B233" s="144"/>
      <c r="C233" s="146"/>
      <c r="D233" s="16" t="str">
        <f t="shared" si="8"/>
        <v/>
      </c>
    </row>
    <row r="234" spans="1:4">
      <c r="A234" s="143">
        <v>225</v>
      </c>
      <c r="B234" s="144"/>
      <c r="C234" s="146"/>
      <c r="D234" s="16" t="str">
        <f t="shared" si="8"/>
        <v/>
      </c>
    </row>
    <row r="235" spans="1:4">
      <c r="A235" s="143">
        <v>226</v>
      </c>
      <c r="B235" s="144"/>
      <c r="C235" s="146"/>
      <c r="D235" s="16" t="str">
        <f t="shared" si="8"/>
        <v/>
      </c>
    </row>
    <row r="236" spans="1:4">
      <c r="A236" s="143">
        <v>227</v>
      </c>
      <c r="B236" s="144"/>
      <c r="C236" s="146"/>
      <c r="D236" s="16" t="str">
        <f t="shared" si="8"/>
        <v/>
      </c>
    </row>
    <row r="237" spans="1:4">
      <c r="A237" s="143">
        <v>228</v>
      </c>
      <c r="B237" s="144"/>
      <c r="C237" s="146"/>
      <c r="D237" s="16" t="str">
        <f t="shared" si="8"/>
        <v/>
      </c>
    </row>
    <row r="238" spans="1:4">
      <c r="A238" s="143">
        <v>229</v>
      </c>
      <c r="B238" s="144"/>
      <c r="C238" s="146"/>
      <c r="D238" s="16" t="str">
        <f t="shared" si="8"/>
        <v/>
      </c>
    </row>
    <row r="239" spans="1:4">
      <c r="A239" s="143">
        <v>230</v>
      </c>
      <c r="B239" s="144"/>
      <c r="C239" s="146"/>
      <c r="D239" s="16" t="str">
        <f t="shared" si="8"/>
        <v/>
      </c>
    </row>
    <row r="240" spans="1:4">
      <c r="A240" s="143">
        <v>231</v>
      </c>
      <c r="B240" s="144"/>
      <c r="C240" s="146"/>
      <c r="D240" s="16" t="str">
        <f t="shared" si="8"/>
        <v/>
      </c>
    </row>
    <row r="241" spans="1:4">
      <c r="A241" s="143">
        <v>232</v>
      </c>
      <c r="B241" s="144"/>
      <c r="C241" s="146"/>
      <c r="D241" s="16" t="str">
        <f t="shared" si="8"/>
        <v/>
      </c>
    </row>
    <row r="242" spans="1:4">
      <c r="A242" s="143">
        <v>233</v>
      </c>
      <c r="B242" s="144"/>
      <c r="C242" s="146"/>
      <c r="D242" s="16" t="str">
        <f t="shared" si="8"/>
        <v/>
      </c>
    </row>
    <row r="243" spans="1:4">
      <c r="A243" s="143">
        <v>234</v>
      </c>
      <c r="B243" s="144"/>
      <c r="C243" s="146"/>
      <c r="D243" s="16" t="str">
        <f t="shared" si="8"/>
        <v/>
      </c>
    </row>
    <row r="244" spans="1:4">
      <c r="A244" s="143">
        <v>235</v>
      </c>
      <c r="B244" s="144"/>
      <c r="C244" s="146"/>
      <c r="D244" s="16" t="str">
        <f t="shared" si="8"/>
        <v/>
      </c>
    </row>
    <row r="245" spans="1:4">
      <c r="A245" s="143">
        <v>236</v>
      </c>
      <c r="B245" s="144"/>
      <c r="C245" s="146"/>
      <c r="D245" s="16" t="str">
        <f t="shared" si="8"/>
        <v/>
      </c>
    </row>
    <row r="246" spans="1:4">
      <c r="A246" s="143">
        <v>237</v>
      </c>
      <c r="B246" s="144"/>
      <c r="C246" s="146"/>
      <c r="D246" s="16" t="str">
        <f t="shared" si="8"/>
        <v/>
      </c>
    </row>
    <row r="247" spans="1:4">
      <c r="A247" s="143">
        <v>238</v>
      </c>
      <c r="B247" s="144"/>
      <c r="C247" s="146"/>
      <c r="D247" s="16" t="str">
        <f t="shared" si="8"/>
        <v/>
      </c>
    </row>
    <row r="248" spans="1:4">
      <c r="A248" s="143">
        <v>239</v>
      </c>
      <c r="B248" s="144"/>
      <c r="C248" s="146"/>
      <c r="D248" s="16" t="str">
        <f t="shared" si="8"/>
        <v/>
      </c>
    </row>
    <row r="249" spans="1:4">
      <c r="A249" s="143">
        <v>240</v>
      </c>
      <c r="B249" s="144"/>
      <c r="C249" s="146"/>
      <c r="D249" s="16" t="str">
        <f t="shared" si="8"/>
        <v/>
      </c>
    </row>
    <row r="250" spans="1:4">
      <c r="A250" s="143">
        <v>241</v>
      </c>
      <c r="B250" s="144"/>
      <c r="C250" s="146"/>
      <c r="D250" s="16" t="str">
        <f t="shared" si="8"/>
        <v/>
      </c>
    </row>
    <row r="251" spans="1:4">
      <c r="A251" s="143">
        <v>242</v>
      </c>
      <c r="B251" s="144"/>
      <c r="C251" s="146"/>
      <c r="D251" s="16" t="str">
        <f t="shared" si="8"/>
        <v/>
      </c>
    </row>
    <row r="252" spans="1:4">
      <c r="A252" s="143">
        <v>243</v>
      </c>
      <c r="B252" s="144"/>
      <c r="C252" s="146"/>
      <c r="D252" s="16" t="str">
        <f t="shared" si="8"/>
        <v/>
      </c>
    </row>
    <row r="253" spans="1:4">
      <c r="A253" s="143">
        <v>244</v>
      </c>
      <c r="B253" s="144"/>
      <c r="C253" s="146"/>
      <c r="D253" s="16" t="str">
        <f t="shared" si="8"/>
        <v/>
      </c>
    </row>
    <row r="254" spans="1:4">
      <c r="A254" s="143">
        <v>245</v>
      </c>
      <c r="B254" s="144"/>
      <c r="C254" s="146"/>
      <c r="D254" s="16" t="str">
        <f t="shared" si="8"/>
        <v/>
      </c>
    </row>
    <row r="255" spans="1:4">
      <c r="A255" s="143">
        <v>246</v>
      </c>
      <c r="B255" s="144"/>
      <c r="C255" s="146"/>
      <c r="D255" s="16" t="str">
        <f t="shared" si="8"/>
        <v/>
      </c>
    </row>
    <row r="256" spans="1:4">
      <c r="A256" s="143">
        <v>247</v>
      </c>
      <c r="B256" s="144"/>
      <c r="C256" s="146"/>
      <c r="D256" s="16" t="str">
        <f t="shared" si="8"/>
        <v/>
      </c>
    </row>
    <row r="257" spans="1:4">
      <c r="A257" s="143">
        <v>248</v>
      </c>
      <c r="B257" s="144"/>
      <c r="C257" s="146"/>
      <c r="D257" s="16" t="str">
        <f t="shared" si="8"/>
        <v/>
      </c>
    </row>
    <row r="258" spans="1:4">
      <c r="A258" s="143">
        <v>249</v>
      </c>
      <c r="B258" s="144"/>
      <c r="C258" s="146"/>
      <c r="D258" s="16" t="str">
        <f t="shared" si="8"/>
        <v/>
      </c>
    </row>
    <row r="259" spans="1:4">
      <c r="A259" s="143">
        <v>250</v>
      </c>
      <c r="B259" s="144"/>
      <c r="C259" s="146"/>
      <c r="D259" s="16" t="str">
        <f t="shared" si="8"/>
        <v/>
      </c>
    </row>
  </sheetData>
  <sheetProtection algorithmName="SHA-512" hashValue="0W97b0cT2es+GJ2xITHakxn1m6WVtglMB0aaqk27lys/a9dVDSFI1/qerhzhuf55a/XL6tvWksndBQlKRA2ZKg==" saltValue="urmIP1tI51sWAamjP89NIg=="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B10" sqref="B10:F12"/>
    </sheetView>
  </sheetViews>
  <sheetFormatPr defaultColWidth="9.109375" defaultRowHeight="15.6"/>
  <cols>
    <col min="1" max="1" width="5.6640625" style="60" customWidth="1"/>
    <col min="2" max="3" width="35.6640625" style="64" customWidth="1"/>
    <col min="4" max="4" width="45.109375" style="64" customWidth="1"/>
    <col min="5" max="5" width="10.6640625" style="69" customWidth="1"/>
    <col min="6" max="6" width="10.6640625" style="64" customWidth="1"/>
    <col min="7" max="7" width="17.6640625" style="64"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E1" s="61"/>
      <c r="G1" s="63"/>
      <c r="H1" s="289"/>
    </row>
    <row r="2" spans="1:9" s="60" customFormat="1">
      <c r="A2" s="59" t="s">
        <v>946</v>
      </c>
      <c r="E2" s="61"/>
      <c r="G2" s="63"/>
      <c r="H2" s="289"/>
    </row>
    <row r="3" spans="1:9" s="60" customFormat="1">
      <c r="A3" s="59"/>
      <c r="E3" s="61"/>
      <c r="G3" s="63"/>
      <c r="H3" s="289"/>
    </row>
    <row r="4" spans="1:9">
      <c r="A4" s="540" t="s">
        <v>906</v>
      </c>
      <c r="B4" s="540"/>
      <c r="C4" s="540"/>
      <c r="D4" s="540"/>
      <c r="E4" s="540"/>
      <c r="F4" s="540"/>
      <c r="G4" s="540"/>
      <c r="H4" s="291"/>
    </row>
    <row r="5" spans="1:9">
      <c r="A5" s="540" t="s">
        <v>957</v>
      </c>
      <c r="B5" s="540"/>
      <c r="C5" s="540"/>
      <c r="D5" s="540"/>
      <c r="E5" s="540"/>
      <c r="F5" s="540"/>
      <c r="G5" s="540"/>
    </row>
    <row r="6" spans="1:9" ht="13.5" customHeight="1">
      <c r="E6" s="64"/>
      <c r="G6" s="347" t="str">
        <f>CONCATENATE(functie," ",nume_candidat)</f>
        <v>Profesor Socalici Ana Virginia</v>
      </c>
    </row>
    <row r="7" spans="1:9" ht="18.75" customHeight="1">
      <c r="A7" s="537" t="s">
        <v>338</v>
      </c>
      <c r="B7" s="537" t="s">
        <v>963</v>
      </c>
      <c r="C7" s="537" t="s">
        <v>892</v>
      </c>
      <c r="D7" s="537" t="s">
        <v>460</v>
      </c>
      <c r="E7" s="543" t="s">
        <v>2</v>
      </c>
      <c r="F7" s="537" t="s">
        <v>964</v>
      </c>
      <c r="G7" s="599" t="s">
        <v>544</v>
      </c>
      <c r="H7" s="544" t="s">
        <v>541</v>
      </c>
      <c r="I7" s="545" t="s">
        <v>551</v>
      </c>
    </row>
    <row r="8" spans="1:9" ht="46.5" customHeight="1">
      <c r="A8" s="537"/>
      <c r="B8" s="537"/>
      <c r="C8" s="537"/>
      <c r="D8" s="537"/>
      <c r="E8" s="543"/>
      <c r="F8" s="537"/>
      <c r="G8" s="600"/>
      <c r="H8" s="544"/>
      <c r="I8" s="545"/>
    </row>
    <row r="9" spans="1:9">
      <c r="A9" s="88"/>
      <c r="B9" s="65"/>
      <c r="C9" s="65"/>
      <c r="D9" s="65"/>
      <c r="E9" s="30"/>
      <c r="F9" s="66"/>
      <c r="G9" s="148">
        <f>SUMIF(G10:G1010,"&gt;0")</f>
        <v>0</v>
      </c>
      <c r="H9" s="298"/>
    </row>
    <row r="10" spans="1:9">
      <c r="A10" s="37">
        <v>1</v>
      </c>
      <c r="B10" s="7"/>
      <c r="C10" s="7"/>
      <c r="D10" s="7"/>
      <c r="E10" s="220"/>
      <c r="F10" s="220"/>
      <c r="G10" s="16" t="str">
        <f t="shared" ref="G10:G73" si="0">IF(OR($B10="",$C10="",,,$E10&lt;an_initial,$E10&gt;an_final,$H10=FALSE),"",HLOOKUP(D10,ii524punctaje,2,FALSE)*F10/I10)</f>
        <v/>
      </c>
      <c r="H10" s="349" t="b">
        <f t="shared" ref="H10:H73" si="1">IF(nume_candidat="",FALSE,ISNUMBER(SEARCH(nume_candidat,$B10)))</f>
        <v>0</v>
      </c>
      <c r="I10" s="350">
        <f t="shared" ref="I10:I41" si="2">LEN(B10)-LEN(SUBSTITUTE(B10,",",""))+1</f>
        <v>1</v>
      </c>
    </row>
    <row r="11" spans="1:9">
      <c r="A11" s="37">
        <v>2</v>
      </c>
      <c r="B11" s="7"/>
      <c r="C11" s="7"/>
      <c r="D11" s="7"/>
      <c r="E11" s="220"/>
      <c r="F11" s="220"/>
      <c r="G11" s="16" t="str">
        <f t="shared" si="0"/>
        <v/>
      </c>
      <c r="H11" s="349" t="b">
        <f t="shared" si="1"/>
        <v>0</v>
      </c>
      <c r="I11" s="350">
        <f t="shared" si="2"/>
        <v>1</v>
      </c>
    </row>
    <row r="12" spans="1:9">
      <c r="A12" s="37">
        <v>3</v>
      </c>
      <c r="B12" s="6"/>
      <c r="C12" s="7"/>
      <c r="D12" s="7"/>
      <c r="E12" s="220"/>
      <c r="F12" s="220"/>
      <c r="G12" s="16" t="str">
        <f t="shared" si="0"/>
        <v/>
      </c>
      <c r="H12" s="349" t="b">
        <f t="shared" si="1"/>
        <v>0</v>
      </c>
      <c r="I12" s="350">
        <f t="shared" si="2"/>
        <v>1</v>
      </c>
    </row>
    <row r="13" spans="1:9">
      <c r="A13" s="37">
        <v>4</v>
      </c>
      <c r="B13" s="6"/>
      <c r="C13" s="6"/>
      <c r="D13" s="6"/>
      <c r="E13" s="216"/>
      <c r="F13" s="216"/>
      <c r="G13" s="16" t="str">
        <f t="shared" si="0"/>
        <v/>
      </c>
      <c r="H13" s="349" t="b">
        <f t="shared" si="1"/>
        <v>0</v>
      </c>
      <c r="I13" s="350">
        <f t="shared" si="2"/>
        <v>1</v>
      </c>
    </row>
    <row r="14" spans="1:9">
      <c r="A14" s="37">
        <v>5</v>
      </c>
      <c r="B14" s="6"/>
      <c r="C14" s="6"/>
      <c r="D14" s="6"/>
      <c r="E14" s="216"/>
      <c r="F14" s="216"/>
      <c r="G14" s="16" t="str">
        <f t="shared" si="0"/>
        <v/>
      </c>
      <c r="H14" s="349" t="b">
        <f t="shared" si="1"/>
        <v>0</v>
      </c>
      <c r="I14" s="350">
        <f t="shared" si="2"/>
        <v>1</v>
      </c>
    </row>
    <row r="15" spans="1:9">
      <c r="A15" s="37">
        <v>6</v>
      </c>
      <c r="B15" s="6"/>
      <c r="C15" s="6"/>
      <c r="D15" s="6"/>
      <c r="E15" s="216"/>
      <c r="F15" s="216"/>
      <c r="G15" s="16" t="str">
        <f t="shared" si="0"/>
        <v/>
      </c>
      <c r="H15" s="349" t="b">
        <f t="shared" si="1"/>
        <v>0</v>
      </c>
      <c r="I15" s="350">
        <f t="shared" si="2"/>
        <v>1</v>
      </c>
    </row>
    <row r="16" spans="1:9">
      <c r="A16" s="37">
        <v>7</v>
      </c>
      <c r="B16" s="6"/>
      <c r="C16" s="6"/>
      <c r="D16" s="6"/>
      <c r="E16" s="216"/>
      <c r="F16" s="216"/>
      <c r="G16" s="16" t="str">
        <f t="shared" si="0"/>
        <v/>
      </c>
      <c r="H16" s="349" t="b">
        <f t="shared" si="1"/>
        <v>0</v>
      </c>
      <c r="I16" s="350">
        <f t="shared" si="2"/>
        <v>1</v>
      </c>
    </row>
    <row r="17" spans="1:9">
      <c r="A17" s="37">
        <v>8</v>
      </c>
      <c r="B17" s="6"/>
      <c r="C17" s="6"/>
      <c r="D17" s="6"/>
      <c r="E17" s="216"/>
      <c r="F17" s="216"/>
      <c r="G17" s="16" t="str">
        <f t="shared" si="0"/>
        <v/>
      </c>
      <c r="H17" s="349" t="b">
        <f t="shared" si="1"/>
        <v>0</v>
      </c>
      <c r="I17" s="350">
        <f t="shared" si="2"/>
        <v>1</v>
      </c>
    </row>
    <row r="18" spans="1:9">
      <c r="A18" s="37">
        <v>9</v>
      </c>
      <c r="B18" s="6"/>
      <c r="C18" s="6"/>
      <c r="D18" s="6"/>
      <c r="E18" s="216"/>
      <c r="F18" s="216"/>
      <c r="G18" s="16" t="str">
        <f t="shared" si="0"/>
        <v/>
      </c>
      <c r="H18" s="349" t="b">
        <f t="shared" si="1"/>
        <v>0</v>
      </c>
      <c r="I18" s="350">
        <f t="shared" si="2"/>
        <v>1</v>
      </c>
    </row>
    <row r="19" spans="1:9">
      <c r="A19" s="37">
        <v>10</v>
      </c>
      <c r="B19" s="6"/>
      <c r="C19" s="6"/>
      <c r="D19" s="6"/>
      <c r="E19" s="216"/>
      <c r="F19" s="216"/>
      <c r="G19" s="16" t="str">
        <f t="shared" si="0"/>
        <v/>
      </c>
      <c r="H19" s="349" t="b">
        <f t="shared" si="1"/>
        <v>0</v>
      </c>
      <c r="I19" s="350">
        <f t="shared" si="2"/>
        <v>1</v>
      </c>
    </row>
    <row r="20" spans="1:9">
      <c r="A20" s="37">
        <v>11</v>
      </c>
      <c r="B20" s="6"/>
      <c r="C20" s="6"/>
      <c r="D20" s="6"/>
      <c r="E20" s="216"/>
      <c r="F20" s="216"/>
      <c r="G20" s="16" t="str">
        <f t="shared" si="0"/>
        <v/>
      </c>
      <c r="H20" s="349" t="b">
        <f t="shared" si="1"/>
        <v>0</v>
      </c>
      <c r="I20" s="350">
        <f t="shared" si="2"/>
        <v>1</v>
      </c>
    </row>
    <row r="21" spans="1:9">
      <c r="A21" s="37">
        <v>12</v>
      </c>
      <c r="B21" s="6"/>
      <c r="C21" s="6"/>
      <c r="D21" s="6"/>
      <c r="E21" s="216"/>
      <c r="F21" s="216"/>
      <c r="G21" s="16" t="str">
        <f t="shared" si="0"/>
        <v/>
      </c>
      <c r="H21" s="349" t="b">
        <f t="shared" si="1"/>
        <v>0</v>
      </c>
      <c r="I21" s="350">
        <f t="shared" si="2"/>
        <v>1</v>
      </c>
    </row>
    <row r="22" spans="1:9">
      <c r="A22" s="37">
        <v>13</v>
      </c>
      <c r="B22" s="6"/>
      <c r="C22" s="6"/>
      <c r="D22" s="6"/>
      <c r="E22" s="216"/>
      <c r="F22" s="216"/>
      <c r="G22" s="16" t="str">
        <f t="shared" si="0"/>
        <v/>
      </c>
      <c r="H22" s="349" t="b">
        <f t="shared" si="1"/>
        <v>0</v>
      </c>
      <c r="I22" s="350">
        <f t="shared" si="2"/>
        <v>1</v>
      </c>
    </row>
    <row r="23" spans="1:9">
      <c r="A23" s="37">
        <v>14</v>
      </c>
      <c r="B23" s="6"/>
      <c r="C23" s="6"/>
      <c r="D23" s="6"/>
      <c r="E23" s="216"/>
      <c r="F23" s="216"/>
      <c r="G23" s="16" t="str">
        <f t="shared" si="0"/>
        <v/>
      </c>
      <c r="H23" s="349" t="b">
        <f t="shared" si="1"/>
        <v>0</v>
      </c>
      <c r="I23" s="350">
        <f t="shared" si="2"/>
        <v>1</v>
      </c>
    </row>
    <row r="24" spans="1:9">
      <c r="A24" s="37">
        <v>15</v>
      </c>
      <c r="B24" s="6"/>
      <c r="C24" s="6"/>
      <c r="D24" s="6"/>
      <c r="E24" s="216"/>
      <c r="F24" s="216"/>
      <c r="G24" s="16" t="str">
        <f t="shared" si="0"/>
        <v/>
      </c>
      <c r="H24" s="349" t="b">
        <f t="shared" si="1"/>
        <v>0</v>
      </c>
      <c r="I24" s="350">
        <f t="shared" si="2"/>
        <v>1</v>
      </c>
    </row>
    <row r="25" spans="1:9">
      <c r="A25" s="37">
        <v>16</v>
      </c>
      <c r="B25" s="6"/>
      <c r="C25" s="6"/>
      <c r="D25" s="6"/>
      <c r="E25" s="216"/>
      <c r="F25" s="216"/>
      <c r="G25" s="16" t="str">
        <f t="shared" si="0"/>
        <v/>
      </c>
      <c r="H25" s="349" t="b">
        <f t="shared" si="1"/>
        <v>0</v>
      </c>
      <c r="I25" s="350">
        <f t="shared" si="2"/>
        <v>1</v>
      </c>
    </row>
    <row r="26" spans="1:9">
      <c r="A26" s="37">
        <v>17</v>
      </c>
      <c r="B26" s="6"/>
      <c r="C26" s="6"/>
      <c r="D26" s="6"/>
      <c r="E26" s="216"/>
      <c r="F26" s="216"/>
      <c r="G26" s="16" t="str">
        <f t="shared" si="0"/>
        <v/>
      </c>
      <c r="H26" s="349" t="b">
        <f t="shared" si="1"/>
        <v>0</v>
      </c>
      <c r="I26" s="350">
        <f t="shared" si="2"/>
        <v>1</v>
      </c>
    </row>
    <row r="27" spans="1:9">
      <c r="A27" s="37">
        <v>18</v>
      </c>
      <c r="B27" s="6"/>
      <c r="C27" s="6"/>
      <c r="D27" s="6"/>
      <c r="E27" s="216"/>
      <c r="F27" s="216"/>
      <c r="G27" s="16" t="str">
        <f t="shared" si="0"/>
        <v/>
      </c>
      <c r="H27" s="349" t="b">
        <f t="shared" si="1"/>
        <v>0</v>
      </c>
      <c r="I27" s="350">
        <f t="shared" si="2"/>
        <v>1</v>
      </c>
    </row>
    <row r="28" spans="1:9">
      <c r="A28" s="37">
        <v>19</v>
      </c>
      <c r="B28" s="6"/>
      <c r="C28" s="6"/>
      <c r="D28" s="6"/>
      <c r="E28" s="216"/>
      <c r="F28" s="216"/>
      <c r="G28" s="16" t="str">
        <f t="shared" si="0"/>
        <v/>
      </c>
      <c r="H28" s="349" t="b">
        <f t="shared" si="1"/>
        <v>0</v>
      </c>
      <c r="I28" s="350">
        <f t="shared" si="2"/>
        <v>1</v>
      </c>
    </row>
    <row r="29" spans="1:9">
      <c r="A29" s="37">
        <v>20</v>
      </c>
      <c r="B29" s="6"/>
      <c r="C29" s="6"/>
      <c r="D29" s="6"/>
      <c r="E29" s="216"/>
      <c r="F29" s="216"/>
      <c r="G29" s="16" t="str">
        <f t="shared" si="0"/>
        <v/>
      </c>
      <c r="H29" s="349" t="b">
        <f t="shared" si="1"/>
        <v>0</v>
      </c>
      <c r="I29" s="350">
        <f t="shared" si="2"/>
        <v>1</v>
      </c>
    </row>
    <row r="30" spans="1:9">
      <c r="A30" s="37">
        <v>21</v>
      </c>
      <c r="B30" s="6"/>
      <c r="C30" s="6"/>
      <c r="D30" s="6"/>
      <c r="E30" s="216"/>
      <c r="F30" s="216"/>
      <c r="G30" s="16" t="str">
        <f t="shared" si="0"/>
        <v/>
      </c>
      <c r="H30" s="349" t="b">
        <f t="shared" si="1"/>
        <v>0</v>
      </c>
      <c r="I30" s="350">
        <f t="shared" si="2"/>
        <v>1</v>
      </c>
    </row>
    <row r="31" spans="1:9">
      <c r="A31" s="37">
        <v>22</v>
      </c>
      <c r="B31" s="6"/>
      <c r="C31" s="6"/>
      <c r="D31" s="6"/>
      <c r="E31" s="216"/>
      <c r="F31" s="216"/>
      <c r="G31" s="16" t="str">
        <f t="shared" si="0"/>
        <v/>
      </c>
      <c r="H31" s="349" t="b">
        <f t="shared" si="1"/>
        <v>0</v>
      </c>
      <c r="I31" s="350">
        <f t="shared" si="2"/>
        <v>1</v>
      </c>
    </row>
    <row r="32" spans="1:9">
      <c r="A32" s="37">
        <v>23</v>
      </c>
      <c r="B32" s="6"/>
      <c r="C32" s="6"/>
      <c r="D32" s="6"/>
      <c r="E32" s="216"/>
      <c r="F32" s="216"/>
      <c r="G32" s="16" t="str">
        <f t="shared" si="0"/>
        <v/>
      </c>
      <c r="H32" s="349" t="b">
        <f t="shared" si="1"/>
        <v>0</v>
      </c>
      <c r="I32" s="350">
        <f t="shared" si="2"/>
        <v>1</v>
      </c>
    </row>
    <row r="33" spans="1:9">
      <c r="A33" s="37">
        <v>24</v>
      </c>
      <c r="B33" s="6"/>
      <c r="C33" s="6"/>
      <c r="D33" s="6"/>
      <c r="E33" s="216"/>
      <c r="F33" s="216"/>
      <c r="G33" s="16" t="str">
        <f t="shared" si="0"/>
        <v/>
      </c>
      <c r="H33" s="349" t="b">
        <f t="shared" si="1"/>
        <v>0</v>
      </c>
      <c r="I33" s="350">
        <f t="shared" si="2"/>
        <v>1</v>
      </c>
    </row>
    <row r="34" spans="1:9">
      <c r="A34" s="37">
        <v>25</v>
      </c>
      <c r="B34" s="6"/>
      <c r="C34" s="6"/>
      <c r="D34" s="6"/>
      <c r="E34" s="216"/>
      <c r="F34" s="216"/>
      <c r="G34" s="16" t="str">
        <f t="shared" si="0"/>
        <v/>
      </c>
      <c r="H34" s="349" t="b">
        <f t="shared" si="1"/>
        <v>0</v>
      </c>
      <c r="I34" s="350">
        <f t="shared" si="2"/>
        <v>1</v>
      </c>
    </row>
    <row r="35" spans="1:9">
      <c r="A35" s="37">
        <v>26</v>
      </c>
      <c r="B35" s="6"/>
      <c r="C35" s="6"/>
      <c r="D35" s="6"/>
      <c r="E35" s="216"/>
      <c r="F35" s="216"/>
      <c r="G35" s="16" t="str">
        <f t="shared" si="0"/>
        <v/>
      </c>
      <c r="H35" s="349" t="b">
        <f t="shared" si="1"/>
        <v>0</v>
      </c>
      <c r="I35" s="350">
        <f t="shared" si="2"/>
        <v>1</v>
      </c>
    </row>
    <row r="36" spans="1:9">
      <c r="A36" s="37">
        <v>27</v>
      </c>
      <c r="B36" s="6"/>
      <c r="C36" s="6"/>
      <c r="D36" s="6"/>
      <c r="E36" s="216"/>
      <c r="F36" s="216"/>
      <c r="G36" s="16" t="str">
        <f t="shared" si="0"/>
        <v/>
      </c>
      <c r="H36" s="349" t="b">
        <f t="shared" si="1"/>
        <v>0</v>
      </c>
      <c r="I36" s="350">
        <f t="shared" si="2"/>
        <v>1</v>
      </c>
    </row>
    <row r="37" spans="1:9">
      <c r="A37" s="37">
        <v>28</v>
      </c>
      <c r="B37" s="6"/>
      <c r="C37" s="6"/>
      <c r="D37" s="6"/>
      <c r="E37" s="216"/>
      <c r="F37" s="216"/>
      <c r="G37" s="16" t="str">
        <f t="shared" si="0"/>
        <v/>
      </c>
      <c r="H37" s="349" t="b">
        <f t="shared" si="1"/>
        <v>0</v>
      </c>
      <c r="I37" s="350">
        <f t="shared" si="2"/>
        <v>1</v>
      </c>
    </row>
    <row r="38" spans="1:9">
      <c r="A38" s="37">
        <v>29</v>
      </c>
      <c r="B38" s="6"/>
      <c r="C38" s="6"/>
      <c r="D38" s="6"/>
      <c r="E38" s="216"/>
      <c r="F38" s="216"/>
      <c r="G38" s="16" t="str">
        <f t="shared" si="0"/>
        <v/>
      </c>
      <c r="H38" s="349" t="b">
        <f t="shared" si="1"/>
        <v>0</v>
      </c>
      <c r="I38" s="350">
        <f t="shared" si="2"/>
        <v>1</v>
      </c>
    </row>
    <row r="39" spans="1:9">
      <c r="A39" s="37">
        <v>30</v>
      </c>
      <c r="B39" s="6"/>
      <c r="C39" s="6"/>
      <c r="D39" s="6"/>
      <c r="E39" s="216"/>
      <c r="F39" s="216"/>
      <c r="G39" s="16" t="str">
        <f t="shared" si="0"/>
        <v/>
      </c>
      <c r="H39" s="349" t="b">
        <f t="shared" si="1"/>
        <v>0</v>
      </c>
      <c r="I39" s="350">
        <f t="shared" si="2"/>
        <v>1</v>
      </c>
    </row>
    <row r="40" spans="1:9">
      <c r="A40" s="37">
        <v>31</v>
      </c>
      <c r="B40" s="6"/>
      <c r="C40" s="6"/>
      <c r="D40" s="6"/>
      <c r="E40" s="216"/>
      <c r="F40" s="216"/>
      <c r="G40" s="16" t="str">
        <f t="shared" si="0"/>
        <v/>
      </c>
      <c r="H40" s="349" t="b">
        <f t="shared" si="1"/>
        <v>0</v>
      </c>
      <c r="I40" s="350">
        <f t="shared" si="2"/>
        <v>1</v>
      </c>
    </row>
    <row r="41" spans="1:9">
      <c r="A41" s="37">
        <v>32</v>
      </c>
      <c r="B41" s="6"/>
      <c r="C41" s="6"/>
      <c r="D41" s="6"/>
      <c r="E41" s="216"/>
      <c r="F41" s="216"/>
      <c r="G41" s="16" t="str">
        <f t="shared" si="0"/>
        <v/>
      </c>
      <c r="H41" s="349" t="b">
        <f t="shared" si="1"/>
        <v>0</v>
      </c>
      <c r="I41" s="350">
        <f t="shared" si="2"/>
        <v>1</v>
      </c>
    </row>
    <row r="42" spans="1:9">
      <c r="A42" s="37">
        <v>33</v>
      </c>
      <c r="B42" s="6"/>
      <c r="C42" s="6"/>
      <c r="D42" s="6"/>
      <c r="E42" s="216"/>
      <c r="F42" s="216"/>
      <c r="G42" s="16" t="str">
        <f t="shared" si="0"/>
        <v/>
      </c>
      <c r="H42" s="349" t="b">
        <f t="shared" si="1"/>
        <v>0</v>
      </c>
      <c r="I42" s="350">
        <f t="shared" ref="I42:I73" si="3">LEN(B42)-LEN(SUBSTITUTE(B42,",",""))+1</f>
        <v>1</v>
      </c>
    </row>
    <row r="43" spans="1:9">
      <c r="A43" s="37">
        <v>34</v>
      </c>
      <c r="B43" s="6"/>
      <c r="C43" s="6"/>
      <c r="D43" s="6"/>
      <c r="E43" s="216"/>
      <c r="F43" s="216"/>
      <c r="G43" s="16" t="str">
        <f t="shared" si="0"/>
        <v/>
      </c>
      <c r="H43" s="349" t="b">
        <f t="shared" si="1"/>
        <v>0</v>
      </c>
      <c r="I43" s="350">
        <f t="shared" si="3"/>
        <v>1</v>
      </c>
    </row>
    <row r="44" spans="1:9">
      <c r="A44" s="37">
        <v>35</v>
      </c>
      <c r="B44" s="6"/>
      <c r="C44" s="6"/>
      <c r="D44" s="6"/>
      <c r="E44" s="216"/>
      <c r="F44" s="216"/>
      <c r="G44" s="16" t="str">
        <f t="shared" si="0"/>
        <v/>
      </c>
      <c r="H44" s="349" t="b">
        <f t="shared" si="1"/>
        <v>0</v>
      </c>
      <c r="I44" s="350">
        <f t="shared" si="3"/>
        <v>1</v>
      </c>
    </row>
    <row r="45" spans="1:9">
      <c r="A45" s="37">
        <v>36</v>
      </c>
      <c r="B45" s="6"/>
      <c r="C45" s="6"/>
      <c r="D45" s="6"/>
      <c r="E45" s="216"/>
      <c r="F45" s="216"/>
      <c r="G45" s="16" t="str">
        <f t="shared" si="0"/>
        <v/>
      </c>
      <c r="H45" s="349" t="b">
        <f t="shared" si="1"/>
        <v>0</v>
      </c>
      <c r="I45" s="350">
        <f t="shared" si="3"/>
        <v>1</v>
      </c>
    </row>
    <row r="46" spans="1:9">
      <c r="A46" s="37">
        <v>37</v>
      </c>
      <c r="B46" s="6"/>
      <c r="C46" s="6"/>
      <c r="D46" s="6"/>
      <c r="E46" s="216"/>
      <c r="F46" s="216"/>
      <c r="G46" s="16" t="str">
        <f t="shared" si="0"/>
        <v/>
      </c>
      <c r="H46" s="349" t="b">
        <f t="shared" si="1"/>
        <v>0</v>
      </c>
      <c r="I46" s="350">
        <f t="shared" si="3"/>
        <v>1</v>
      </c>
    </row>
    <row r="47" spans="1:9">
      <c r="A47" s="37">
        <v>38</v>
      </c>
      <c r="B47" s="6"/>
      <c r="C47" s="6"/>
      <c r="D47" s="6"/>
      <c r="E47" s="216"/>
      <c r="F47" s="216"/>
      <c r="G47" s="16" t="str">
        <f t="shared" si="0"/>
        <v/>
      </c>
      <c r="H47" s="349" t="b">
        <f t="shared" si="1"/>
        <v>0</v>
      </c>
      <c r="I47" s="350">
        <f t="shared" si="3"/>
        <v>1</v>
      </c>
    </row>
    <row r="48" spans="1:9">
      <c r="A48" s="37">
        <v>39</v>
      </c>
      <c r="B48" s="6"/>
      <c r="C48" s="6"/>
      <c r="D48" s="6"/>
      <c r="E48" s="216"/>
      <c r="F48" s="216"/>
      <c r="G48" s="16" t="str">
        <f t="shared" si="0"/>
        <v/>
      </c>
      <c r="H48" s="349" t="b">
        <f t="shared" si="1"/>
        <v>0</v>
      </c>
      <c r="I48" s="350">
        <f t="shared" si="3"/>
        <v>1</v>
      </c>
    </row>
    <row r="49" spans="1:9">
      <c r="A49" s="37">
        <v>40</v>
      </c>
      <c r="B49" s="6"/>
      <c r="C49" s="6"/>
      <c r="D49" s="6"/>
      <c r="E49" s="216"/>
      <c r="F49" s="216"/>
      <c r="G49" s="16" t="str">
        <f t="shared" si="0"/>
        <v/>
      </c>
      <c r="H49" s="349" t="b">
        <f t="shared" si="1"/>
        <v>0</v>
      </c>
      <c r="I49" s="350">
        <f t="shared" si="3"/>
        <v>1</v>
      </c>
    </row>
    <row r="50" spans="1:9">
      <c r="A50" s="37">
        <v>41</v>
      </c>
      <c r="B50" s="6"/>
      <c r="C50" s="6"/>
      <c r="D50" s="6"/>
      <c r="E50" s="216"/>
      <c r="F50" s="216"/>
      <c r="G50" s="16" t="str">
        <f t="shared" si="0"/>
        <v/>
      </c>
      <c r="H50" s="349" t="b">
        <f t="shared" si="1"/>
        <v>0</v>
      </c>
      <c r="I50" s="350">
        <f t="shared" si="3"/>
        <v>1</v>
      </c>
    </row>
    <row r="51" spans="1:9">
      <c r="A51" s="37">
        <v>42</v>
      </c>
      <c r="B51" s="6"/>
      <c r="C51" s="6"/>
      <c r="D51" s="6"/>
      <c r="E51" s="216"/>
      <c r="F51" s="216"/>
      <c r="G51" s="16" t="str">
        <f t="shared" si="0"/>
        <v/>
      </c>
      <c r="H51" s="349" t="b">
        <f t="shared" si="1"/>
        <v>0</v>
      </c>
      <c r="I51" s="350">
        <f t="shared" si="3"/>
        <v>1</v>
      </c>
    </row>
    <row r="52" spans="1:9">
      <c r="A52" s="37">
        <v>43</v>
      </c>
      <c r="B52" s="6"/>
      <c r="C52" s="6"/>
      <c r="D52" s="6"/>
      <c r="E52" s="216"/>
      <c r="F52" s="216"/>
      <c r="G52" s="16" t="str">
        <f t="shared" si="0"/>
        <v/>
      </c>
      <c r="H52" s="349" t="b">
        <f t="shared" si="1"/>
        <v>0</v>
      </c>
      <c r="I52" s="350">
        <f t="shared" si="3"/>
        <v>1</v>
      </c>
    </row>
    <row r="53" spans="1:9">
      <c r="A53" s="37">
        <v>44</v>
      </c>
      <c r="B53" s="6"/>
      <c r="C53" s="6"/>
      <c r="D53" s="6"/>
      <c r="E53" s="216"/>
      <c r="F53" s="216"/>
      <c r="G53" s="16" t="str">
        <f t="shared" si="0"/>
        <v/>
      </c>
      <c r="H53" s="349" t="b">
        <f t="shared" si="1"/>
        <v>0</v>
      </c>
      <c r="I53" s="350">
        <f t="shared" si="3"/>
        <v>1</v>
      </c>
    </row>
    <row r="54" spans="1:9">
      <c r="A54" s="37">
        <v>45</v>
      </c>
      <c r="B54" s="6"/>
      <c r="C54" s="6"/>
      <c r="D54" s="6"/>
      <c r="E54" s="216"/>
      <c r="F54" s="216"/>
      <c r="G54" s="16" t="str">
        <f t="shared" si="0"/>
        <v/>
      </c>
      <c r="H54" s="349" t="b">
        <f t="shared" si="1"/>
        <v>0</v>
      </c>
      <c r="I54" s="350">
        <f t="shared" si="3"/>
        <v>1</v>
      </c>
    </row>
    <row r="55" spans="1:9">
      <c r="A55" s="37">
        <v>46</v>
      </c>
      <c r="B55" s="6"/>
      <c r="C55" s="6"/>
      <c r="D55" s="6"/>
      <c r="E55" s="216"/>
      <c r="F55" s="216"/>
      <c r="G55" s="16" t="str">
        <f t="shared" si="0"/>
        <v/>
      </c>
      <c r="H55" s="349" t="b">
        <f t="shared" si="1"/>
        <v>0</v>
      </c>
      <c r="I55" s="350">
        <f t="shared" si="3"/>
        <v>1</v>
      </c>
    </row>
    <row r="56" spans="1:9">
      <c r="A56" s="37">
        <v>47</v>
      </c>
      <c r="B56" s="6"/>
      <c r="C56" s="6"/>
      <c r="D56" s="6"/>
      <c r="E56" s="216"/>
      <c r="F56" s="216"/>
      <c r="G56" s="16" t="str">
        <f t="shared" si="0"/>
        <v/>
      </c>
      <c r="H56" s="349" t="b">
        <f t="shared" si="1"/>
        <v>0</v>
      </c>
      <c r="I56" s="350">
        <f t="shared" si="3"/>
        <v>1</v>
      </c>
    </row>
    <row r="57" spans="1:9">
      <c r="A57" s="37">
        <v>48</v>
      </c>
      <c r="B57" s="6"/>
      <c r="C57" s="6"/>
      <c r="D57" s="6"/>
      <c r="E57" s="216"/>
      <c r="F57" s="216"/>
      <c r="G57" s="16" t="str">
        <f t="shared" si="0"/>
        <v/>
      </c>
      <c r="H57" s="349" t="b">
        <f t="shared" si="1"/>
        <v>0</v>
      </c>
      <c r="I57" s="350">
        <f t="shared" si="3"/>
        <v>1</v>
      </c>
    </row>
    <row r="58" spans="1:9">
      <c r="A58" s="37">
        <v>49</v>
      </c>
      <c r="B58" s="6"/>
      <c r="C58" s="6"/>
      <c r="D58" s="6"/>
      <c r="E58" s="216"/>
      <c r="F58" s="216"/>
      <c r="G58" s="16" t="str">
        <f t="shared" si="0"/>
        <v/>
      </c>
      <c r="H58" s="349" t="b">
        <f t="shared" si="1"/>
        <v>0</v>
      </c>
      <c r="I58" s="350">
        <f t="shared" si="3"/>
        <v>1</v>
      </c>
    </row>
    <row r="59" spans="1:9">
      <c r="A59" s="37">
        <v>50</v>
      </c>
      <c r="B59" s="6"/>
      <c r="C59" s="6"/>
      <c r="D59" s="6"/>
      <c r="E59" s="216"/>
      <c r="F59" s="216"/>
      <c r="G59" s="16" t="str">
        <f t="shared" si="0"/>
        <v/>
      </c>
      <c r="H59" s="349" t="b">
        <f t="shared" si="1"/>
        <v>0</v>
      </c>
      <c r="I59" s="350">
        <f t="shared" si="3"/>
        <v>1</v>
      </c>
    </row>
    <row r="60" spans="1:9">
      <c r="A60" s="37">
        <v>51</v>
      </c>
      <c r="B60" s="6"/>
      <c r="C60" s="6"/>
      <c r="D60" s="6"/>
      <c r="E60" s="216"/>
      <c r="F60" s="216"/>
      <c r="G60" s="16" t="str">
        <f t="shared" si="0"/>
        <v/>
      </c>
      <c r="H60" s="349" t="b">
        <f t="shared" si="1"/>
        <v>0</v>
      </c>
      <c r="I60" s="350">
        <f t="shared" si="3"/>
        <v>1</v>
      </c>
    </row>
    <row r="61" spans="1:9">
      <c r="A61" s="37">
        <v>52</v>
      </c>
      <c r="B61" s="6"/>
      <c r="C61" s="6"/>
      <c r="D61" s="6"/>
      <c r="E61" s="216"/>
      <c r="F61" s="216"/>
      <c r="G61" s="16" t="str">
        <f t="shared" si="0"/>
        <v/>
      </c>
      <c r="H61" s="349" t="b">
        <f t="shared" si="1"/>
        <v>0</v>
      </c>
      <c r="I61" s="350">
        <f t="shared" si="3"/>
        <v>1</v>
      </c>
    </row>
    <row r="62" spans="1:9">
      <c r="A62" s="37">
        <v>53</v>
      </c>
      <c r="B62" s="6"/>
      <c r="C62" s="6"/>
      <c r="D62" s="6"/>
      <c r="E62" s="216"/>
      <c r="F62" s="216"/>
      <c r="G62" s="16" t="str">
        <f t="shared" si="0"/>
        <v/>
      </c>
      <c r="H62" s="349" t="b">
        <f t="shared" si="1"/>
        <v>0</v>
      </c>
      <c r="I62" s="350">
        <f t="shared" si="3"/>
        <v>1</v>
      </c>
    </row>
    <row r="63" spans="1:9">
      <c r="A63" s="37">
        <v>54</v>
      </c>
      <c r="B63" s="6"/>
      <c r="C63" s="6"/>
      <c r="D63" s="6"/>
      <c r="E63" s="216"/>
      <c r="F63" s="216"/>
      <c r="G63" s="16" t="str">
        <f t="shared" si="0"/>
        <v/>
      </c>
      <c r="H63" s="349" t="b">
        <f t="shared" si="1"/>
        <v>0</v>
      </c>
      <c r="I63" s="350">
        <f t="shared" si="3"/>
        <v>1</v>
      </c>
    </row>
    <row r="64" spans="1:9">
      <c r="A64" s="37">
        <v>55</v>
      </c>
      <c r="B64" s="6"/>
      <c r="C64" s="6"/>
      <c r="D64" s="6"/>
      <c r="E64" s="216"/>
      <c r="F64" s="216"/>
      <c r="G64" s="16" t="str">
        <f t="shared" si="0"/>
        <v/>
      </c>
      <c r="H64" s="349" t="b">
        <f t="shared" si="1"/>
        <v>0</v>
      </c>
      <c r="I64" s="350">
        <f t="shared" si="3"/>
        <v>1</v>
      </c>
    </row>
    <row r="65" spans="1:9">
      <c r="A65" s="37">
        <v>56</v>
      </c>
      <c r="B65" s="6"/>
      <c r="C65" s="6"/>
      <c r="D65" s="6"/>
      <c r="E65" s="216"/>
      <c r="F65" s="216"/>
      <c r="G65" s="16" t="str">
        <f t="shared" si="0"/>
        <v/>
      </c>
      <c r="H65" s="349" t="b">
        <f t="shared" si="1"/>
        <v>0</v>
      </c>
      <c r="I65" s="350">
        <f t="shared" si="3"/>
        <v>1</v>
      </c>
    </row>
    <row r="66" spans="1:9">
      <c r="A66" s="37">
        <v>57</v>
      </c>
      <c r="B66" s="6"/>
      <c r="C66" s="6"/>
      <c r="D66" s="6"/>
      <c r="E66" s="216"/>
      <c r="F66" s="216"/>
      <c r="G66" s="16" t="str">
        <f t="shared" si="0"/>
        <v/>
      </c>
      <c r="H66" s="349" t="b">
        <f t="shared" si="1"/>
        <v>0</v>
      </c>
      <c r="I66" s="350">
        <f t="shared" si="3"/>
        <v>1</v>
      </c>
    </row>
    <row r="67" spans="1:9">
      <c r="A67" s="37">
        <v>58</v>
      </c>
      <c r="B67" s="6"/>
      <c r="C67" s="6"/>
      <c r="D67" s="6"/>
      <c r="E67" s="216"/>
      <c r="F67" s="216"/>
      <c r="G67" s="16" t="str">
        <f t="shared" si="0"/>
        <v/>
      </c>
      <c r="H67" s="349" t="b">
        <f t="shared" si="1"/>
        <v>0</v>
      </c>
      <c r="I67" s="350">
        <f t="shared" si="3"/>
        <v>1</v>
      </c>
    </row>
    <row r="68" spans="1:9">
      <c r="A68" s="37">
        <v>59</v>
      </c>
      <c r="B68" s="6"/>
      <c r="C68" s="6"/>
      <c r="D68" s="6"/>
      <c r="E68" s="216"/>
      <c r="F68" s="216"/>
      <c r="G68" s="16" t="str">
        <f t="shared" si="0"/>
        <v/>
      </c>
      <c r="H68" s="349" t="b">
        <f t="shared" si="1"/>
        <v>0</v>
      </c>
      <c r="I68" s="350">
        <f t="shared" si="3"/>
        <v>1</v>
      </c>
    </row>
    <row r="69" spans="1:9">
      <c r="A69" s="37">
        <v>60</v>
      </c>
      <c r="B69" s="6"/>
      <c r="C69" s="6"/>
      <c r="D69" s="6"/>
      <c r="E69" s="216"/>
      <c r="F69" s="216"/>
      <c r="G69" s="16" t="str">
        <f t="shared" si="0"/>
        <v/>
      </c>
      <c r="H69" s="349" t="b">
        <f t="shared" si="1"/>
        <v>0</v>
      </c>
      <c r="I69" s="350">
        <f t="shared" si="3"/>
        <v>1</v>
      </c>
    </row>
    <row r="70" spans="1:9">
      <c r="A70" s="37">
        <v>61</v>
      </c>
      <c r="B70" s="6"/>
      <c r="C70" s="6"/>
      <c r="D70" s="6"/>
      <c r="E70" s="216"/>
      <c r="F70" s="216"/>
      <c r="G70" s="16" t="str">
        <f t="shared" si="0"/>
        <v/>
      </c>
      <c r="H70" s="349" t="b">
        <f t="shared" si="1"/>
        <v>0</v>
      </c>
      <c r="I70" s="350">
        <f t="shared" si="3"/>
        <v>1</v>
      </c>
    </row>
    <row r="71" spans="1:9">
      <c r="A71" s="37">
        <v>62</v>
      </c>
      <c r="B71" s="6"/>
      <c r="C71" s="6"/>
      <c r="D71" s="6"/>
      <c r="E71" s="216"/>
      <c r="F71" s="216"/>
      <c r="G71" s="16" t="str">
        <f t="shared" si="0"/>
        <v/>
      </c>
      <c r="H71" s="349" t="b">
        <f t="shared" si="1"/>
        <v>0</v>
      </c>
      <c r="I71" s="350">
        <f t="shared" si="3"/>
        <v>1</v>
      </c>
    </row>
    <row r="72" spans="1:9">
      <c r="A72" s="37">
        <v>63</v>
      </c>
      <c r="B72" s="6"/>
      <c r="C72" s="6"/>
      <c r="D72" s="6"/>
      <c r="E72" s="216"/>
      <c r="F72" s="216"/>
      <c r="G72" s="16" t="str">
        <f t="shared" si="0"/>
        <v/>
      </c>
      <c r="H72" s="349" t="b">
        <f t="shared" si="1"/>
        <v>0</v>
      </c>
      <c r="I72" s="350">
        <f t="shared" si="3"/>
        <v>1</v>
      </c>
    </row>
    <row r="73" spans="1:9">
      <c r="A73" s="37">
        <v>64</v>
      </c>
      <c r="B73" s="6"/>
      <c r="C73" s="6"/>
      <c r="D73" s="6"/>
      <c r="E73" s="216"/>
      <c r="F73" s="216"/>
      <c r="G73" s="16" t="str">
        <f t="shared" si="0"/>
        <v/>
      </c>
      <c r="H73" s="349" t="b">
        <f t="shared" si="1"/>
        <v>0</v>
      </c>
      <c r="I73" s="350">
        <f t="shared" si="3"/>
        <v>1</v>
      </c>
    </row>
    <row r="74" spans="1:9">
      <c r="A74" s="37">
        <v>65</v>
      </c>
      <c r="B74" s="6"/>
      <c r="C74" s="6"/>
      <c r="D74" s="6"/>
      <c r="E74" s="216"/>
      <c r="F74" s="216"/>
      <c r="G74" s="16" t="str">
        <f t="shared" ref="G74:G137" si="4">IF(OR($B74="",$C74="",,,$E74&lt;an_initial,$E74&gt;an_final,$H74=FALSE),"",HLOOKUP(D74,ii524punctaje,2,FALSE)*F74/I74)</f>
        <v/>
      </c>
      <c r="H74" s="349" t="b">
        <f t="shared" ref="H74:H108" si="5">IF(nume_candidat="",FALSE,ISNUMBER(SEARCH(nume_candidat,$B74)))</f>
        <v>0</v>
      </c>
      <c r="I74" s="350">
        <f t="shared" ref="I74:I108" si="6">LEN(B74)-LEN(SUBSTITUTE(B74,",",""))+1</f>
        <v>1</v>
      </c>
    </row>
    <row r="75" spans="1:9">
      <c r="A75" s="37">
        <v>66</v>
      </c>
      <c r="B75" s="6"/>
      <c r="C75" s="6"/>
      <c r="D75" s="6"/>
      <c r="E75" s="216"/>
      <c r="F75" s="216"/>
      <c r="G75" s="16" t="str">
        <f t="shared" si="4"/>
        <v/>
      </c>
      <c r="H75" s="349" t="b">
        <f t="shared" si="5"/>
        <v>0</v>
      </c>
      <c r="I75" s="350">
        <f t="shared" si="6"/>
        <v>1</v>
      </c>
    </row>
    <row r="76" spans="1:9">
      <c r="A76" s="37">
        <v>67</v>
      </c>
      <c r="B76" s="6"/>
      <c r="C76" s="6"/>
      <c r="D76" s="6"/>
      <c r="E76" s="216"/>
      <c r="F76" s="216"/>
      <c r="G76" s="16" t="str">
        <f t="shared" si="4"/>
        <v/>
      </c>
      <c r="H76" s="349" t="b">
        <f t="shared" si="5"/>
        <v>0</v>
      </c>
      <c r="I76" s="350">
        <f t="shared" si="6"/>
        <v>1</v>
      </c>
    </row>
    <row r="77" spans="1:9">
      <c r="A77" s="37">
        <v>68</v>
      </c>
      <c r="B77" s="6"/>
      <c r="C77" s="6"/>
      <c r="D77" s="6"/>
      <c r="E77" s="216"/>
      <c r="F77" s="216"/>
      <c r="G77" s="16" t="str">
        <f t="shared" si="4"/>
        <v/>
      </c>
      <c r="H77" s="349" t="b">
        <f t="shared" si="5"/>
        <v>0</v>
      </c>
      <c r="I77" s="350">
        <f t="shared" si="6"/>
        <v>1</v>
      </c>
    </row>
    <row r="78" spans="1:9">
      <c r="A78" s="37">
        <v>69</v>
      </c>
      <c r="B78" s="6"/>
      <c r="C78" s="6"/>
      <c r="D78" s="6"/>
      <c r="E78" s="216"/>
      <c r="F78" s="216"/>
      <c r="G78" s="16" t="str">
        <f t="shared" si="4"/>
        <v/>
      </c>
      <c r="H78" s="349" t="b">
        <f t="shared" si="5"/>
        <v>0</v>
      </c>
      <c r="I78" s="350">
        <f t="shared" si="6"/>
        <v>1</v>
      </c>
    </row>
    <row r="79" spans="1:9">
      <c r="A79" s="37">
        <v>70</v>
      </c>
      <c r="B79" s="6"/>
      <c r="C79" s="6"/>
      <c r="D79" s="6"/>
      <c r="E79" s="216"/>
      <c r="F79" s="216"/>
      <c r="G79" s="16" t="str">
        <f t="shared" si="4"/>
        <v/>
      </c>
      <c r="H79" s="349" t="b">
        <f t="shared" si="5"/>
        <v>0</v>
      </c>
      <c r="I79" s="350">
        <f t="shared" si="6"/>
        <v>1</v>
      </c>
    </row>
    <row r="80" spans="1:9">
      <c r="A80" s="37">
        <v>71</v>
      </c>
      <c r="B80" s="6"/>
      <c r="C80" s="6"/>
      <c r="D80" s="6"/>
      <c r="E80" s="216"/>
      <c r="F80" s="216"/>
      <c r="G80" s="16" t="str">
        <f t="shared" si="4"/>
        <v/>
      </c>
      <c r="H80" s="349" t="b">
        <f t="shared" si="5"/>
        <v>0</v>
      </c>
      <c r="I80" s="350">
        <f t="shared" si="6"/>
        <v>1</v>
      </c>
    </row>
    <row r="81" spans="1:9">
      <c r="A81" s="37">
        <v>72</v>
      </c>
      <c r="B81" s="6"/>
      <c r="C81" s="6"/>
      <c r="D81" s="6"/>
      <c r="E81" s="216"/>
      <c r="F81" s="216"/>
      <c r="G81" s="16" t="str">
        <f t="shared" si="4"/>
        <v/>
      </c>
      <c r="H81" s="349" t="b">
        <f t="shared" si="5"/>
        <v>0</v>
      </c>
      <c r="I81" s="350">
        <f t="shared" si="6"/>
        <v>1</v>
      </c>
    </row>
    <row r="82" spans="1:9">
      <c r="A82" s="37">
        <v>73</v>
      </c>
      <c r="B82" s="6"/>
      <c r="C82" s="6"/>
      <c r="D82" s="6"/>
      <c r="E82" s="216"/>
      <c r="F82" s="216"/>
      <c r="G82" s="16" t="str">
        <f t="shared" si="4"/>
        <v/>
      </c>
      <c r="H82" s="349" t="b">
        <f t="shared" si="5"/>
        <v>0</v>
      </c>
      <c r="I82" s="350">
        <f t="shared" si="6"/>
        <v>1</v>
      </c>
    </row>
    <row r="83" spans="1:9">
      <c r="A83" s="37">
        <v>74</v>
      </c>
      <c r="B83" s="6"/>
      <c r="C83" s="6"/>
      <c r="D83" s="6"/>
      <c r="E83" s="216"/>
      <c r="F83" s="216"/>
      <c r="G83" s="16" t="str">
        <f t="shared" si="4"/>
        <v/>
      </c>
      <c r="H83" s="349" t="b">
        <f t="shared" si="5"/>
        <v>0</v>
      </c>
      <c r="I83" s="350">
        <f t="shared" si="6"/>
        <v>1</v>
      </c>
    </row>
    <row r="84" spans="1:9">
      <c r="A84" s="37">
        <v>75</v>
      </c>
      <c r="B84" s="6"/>
      <c r="C84" s="6"/>
      <c r="D84" s="6"/>
      <c r="E84" s="216"/>
      <c r="F84" s="216"/>
      <c r="G84" s="16" t="str">
        <f t="shared" si="4"/>
        <v/>
      </c>
      <c r="H84" s="349" t="b">
        <f t="shared" si="5"/>
        <v>0</v>
      </c>
      <c r="I84" s="350">
        <f t="shared" si="6"/>
        <v>1</v>
      </c>
    </row>
    <row r="85" spans="1:9">
      <c r="A85" s="37">
        <v>76</v>
      </c>
      <c r="B85" s="6"/>
      <c r="C85" s="6"/>
      <c r="D85" s="6"/>
      <c r="E85" s="216"/>
      <c r="F85" s="216"/>
      <c r="G85" s="16" t="str">
        <f t="shared" si="4"/>
        <v/>
      </c>
      <c r="H85" s="349" t="b">
        <f t="shared" si="5"/>
        <v>0</v>
      </c>
      <c r="I85" s="350">
        <f t="shared" si="6"/>
        <v>1</v>
      </c>
    </row>
    <row r="86" spans="1:9">
      <c r="A86" s="37">
        <v>77</v>
      </c>
      <c r="B86" s="6"/>
      <c r="C86" s="6"/>
      <c r="D86" s="6"/>
      <c r="E86" s="216"/>
      <c r="F86" s="216"/>
      <c r="G86" s="16" t="str">
        <f t="shared" si="4"/>
        <v/>
      </c>
      <c r="H86" s="349" t="b">
        <f t="shared" si="5"/>
        <v>0</v>
      </c>
      <c r="I86" s="350">
        <f t="shared" si="6"/>
        <v>1</v>
      </c>
    </row>
    <row r="87" spans="1:9">
      <c r="A87" s="37">
        <v>78</v>
      </c>
      <c r="B87" s="6"/>
      <c r="C87" s="6"/>
      <c r="D87" s="6"/>
      <c r="E87" s="216"/>
      <c r="F87" s="216"/>
      <c r="G87" s="16" t="str">
        <f t="shared" si="4"/>
        <v/>
      </c>
      <c r="H87" s="349" t="b">
        <f t="shared" si="5"/>
        <v>0</v>
      </c>
      <c r="I87" s="350">
        <f t="shared" si="6"/>
        <v>1</v>
      </c>
    </row>
    <row r="88" spans="1:9">
      <c r="A88" s="37">
        <v>79</v>
      </c>
      <c r="B88" s="6"/>
      <c r="C88" s="6"/>
      <c r="D88" s="6"/>
      <c r="E88" s="216"/>
      <c r="F88" s="216"/>
      <c r="G88" s="16" t="str">
        <f t="shared" si="4"/>
        <v/>
      </c>
      <c r="H88" s="349" t="b">
        <f t="shared" si="5"/>
        <v>0</v>
      </c>
      <c r="I88" s="350">
        <f t="shared" si="6"/>
        <v>1</v>
      </c>
    </row>
    <row r="89" spans="1:9">
      <c r="A89" s="37">
        <v>80</v>
      </c>
      <c r="B89" s="6"/>
      <c r="C89" s="6"/>
      <c r="D89" s="6"/>
      <c r="E89" s="216"/>
      <c r="F89" s="216"/>
      <c r="G89" s="16" t="str">
        <f t="shared" si="4"/>
        <v/>
      </c>
      <c r="H89" s="349" t="b">
        <f t="shared" si="5"/>
        <v>0</v>
      </c>
      <c r="I89" s="350">
        <f t="shared" si="6"/>
        <v>1</v>
      </c>
    </row>
    <row r="90" spans="1:9">
      <c r="A90" s="37">
        <v>81</v>
      </c>
      <c r="B90" s="6"/>
      <c r="C90" s="6"/>
      <c r="D90" s="6"/>
      <c r="E90" s="216"/>
      <c r="F90" s="216"/>
      <c r="G90" s="16" t="str">
        <f t="shared" si="4"/>
        <v/>
      </c>
      <c r="H90" s="349" t="b">
        <f t="shared" si="5"/>
        <v>0</v>
      </c>
      <c r="I90" s="350">
        <f t="shared" si="6"/>
        <v>1</v>
      </c>
    </row>
    <row r="91" spans="1:9">
      <c r="A91" s="37">
        <v>82</v>
      </c>
      <c r="B91" s="6"/>
      <c r="C91" s="6"/>
      <c r="D91" s="6"/>
      <c r="E91" s="216"/>
      <c r="F91" s="216"/>
      <c r="G91" s="16" t="str">
        <f t="shared" si="4"/>
        <v/>
      </c>
      <c r="H91" s="349" t="b">
        <f t="shared" si="5"/>
        <v>0</v>
      </c>
      <c r="I91" s="350">
        <f t="shared" si="6"/>
        <v>1</v>
      </c>
    </row>
    <row r="92" spans="1:9">
      <c r="A92" s="37">
        <v>83</v>
      </c>
      <c r="B92" s="6"/>
      <c r="C92" s="6"/>
      <c r="D92" s="6"/>
      <c r="E92" s="216"/>
      <c r="F92" s="216"/>
      <c r="G92" s="16" t="str">
        <f t="shared" si="4"/>
        <v/>
      </c>
      <c r="H92" s="349" t="b">
        <f t="shared" si="5"/>
        <v>0</v>
      </c>
      <c r="I92" s="350">
        <f t="shared" si="6"/>
        <v>1</v>
      </c>
    </row>
    <row r="93" spans="1:9">
      <c r="A93" s="37">
        <v>84</v>
      </c>
      <c r="B93" s="6"/>
      <c r="C93" s="6"/>
      <c r="D93" s="6"/>
      <c r="E93" s="216"/>
      <c r="F93" s="216"/>
      <c r="G93" s="16" t="str">
        <f t="shared" si="4"/>
        <v/>
      </c>
      <c r="H93" s="349" t="b">
        <f t="shared" si="5"/>
        <v>0</v>
      </c>
      <c r="I93" s="350">
        <f t="shared" si="6"/>
        <v>1</v>
      </c>
    </row>
    <row r="94" spans="1:9">
      <c r="A94" s="37">
        <v>85</v>
      </c>
      <c r="B94" s="6"/>
      <c r="C94" s="6"/>
      <c r="D94" s="6"/>
      <c r="E94" s="216"/>
      <c r="F94" s="216"/>
      <c r="G94" s="16" t="str">
        <f t="shared" si="4"/>
        <v/>
      </c>
      <c r="H94" s="349" t="b">
        <f t="shared" si="5"/>
        <v>0</v>
      </c>
      <c r="I94" s="350">
        <f t="shared" si="6"/>
        <v>1</v>
      </c>
    </row>
    <row r="95" spans="1:9">
      <c r="A95" s="37">
        <v>86</v>
      </c>
      <c r="B95" s="6"/>
      <c r="C95" s="6"/>
      <c r="D95" s="6"/>
      <c r="E95" s="216"/>
      <c r="F95" s="216"/>
      <c r="G95" s="16" t="str">
        <f t="shared" si="4"/>
        <v/>
      </c>
      <c r="H95" s="349" t="b">
        <f t="shared" si="5"/>
        <v>0</v>
      </c>
      <c r="I95" s="350">
        <f t="shared" si="6"/>
        <v>1</v>
      </c>
    </row>
    <row r="96" spans="1:9">
      <c r="A96" s="37">
        <v>87</v>
      </c>
      <c r="B96" s="6"/>
      <c r="C96" s="6"/>
      <c r="D96" s="6"/>
      <c r="E96" s="216"/>
      <c r="F96" s="216"/>
      <c r="G96" s="16" t="str">
        <f t="shared" si="4"/>
        <v/>
      </c>
      <c r="H96" s="349" t="b">
        <f t="shared" si="5"/>
        <v>0</v>
      </c>
      <c r="I96" s="350">
        <f t="shared" si="6"/>
        <v>1</v>
      </c>
    </row>
    <row r="97" spans="1:9">
      <c r="A97" s="37">
        <v>88</v>
      </c>
      <c r="B97" s="6"/>
      <c r="C97" s="6"/>
      <c r="D97" s="6"/>
      <c r="E97" s="216"/>
      <c r="F97" s="216"/>
      <c r="G97" s="16" t="str">
        <f t="shared" si="4"/>
        <v/>
      </c>
      <c r="H97" s="349" t="b">
        <f t="shared" si="5"/>
        <v>0</v>
      </c>
      <c r="I97" s="350">
        <f t="shared" si="6"/>
        <v>1</v>
      </c>
    </row>
    <row r="98" spans="1:9">
      <c r="A98" s="37">
        <v>89</v>
      </c>
      <c r="B98" s="6"/>
      <c r="C98" s="6"/>
      <c r="D98" s="6"/>
      <c r="E98" s="216"/>
      <c r="F98" s="216"/>
      <c r="G98" s="16" t="str">
        <f t="shared" si="4"/>
        <v/>
      </c>
      <c r="H98" s="349" t="b">
        <f t="shared" si="5"/>
        <v>0</v>
      </c>
      <c r="I98" s="350">
        <f t="shared" si="6"/>
        <v>1</v>
      </c>
    </row>
    <row r="99" spans="1:9">
      <c r="A99" s="37">
        <v>90</v>
      </c>
      <c r="B99" s="6"/>
      <c r="C99" s="6"/>
      <c r="D99" s="6"/>
      <c r="E99" s="216"/>
      <c r="F99" s="216"/>
      <c r="G99" s="16" t="str">
        <f t="shared" si="4"/>
        <v/>
      </c>
      <c r="H99" s="349" t="b">
        <f t="shared" si="5"/>
        <v>0</v>
      </c>
      <c r="I99" s="350">
        <f t="shared" si="6"/>
        <v>1</v>
      </c>
    </row>
    <row r="100" spans="1:9">
      <c r="A100" s="37">
        <v>91</v>
      </c>
      <c r="B100" s="6"/>
      <c r="C100" s="6"/>
      <c r="D100" s="6"/>
      <c r="E100" s="216"/>
      <c r="F100" s="216"/>
      <c r="G100" s="16" t="str">
        <f t="shared" si="4"/>
        <v/>
      </c>
      <c r="H100" s="349" t="b">
        <f t="shared" si="5"/>
        <v>0</v>
      </c>
      <c r="I100" s="350">
        <f t="shared" si="6"/>
        <v>1</v>
      </c>
    </row>
    <row r="101" spans="1:9">
      <c r="A101" s="37">
        <v>92</v>
      </c>
      <c r="B101" s="6"/>
      <c r="C101" s="6"/>
      <c r="D101" s="6"/>
      <c r="E101" s="216"/>
      <c r="F101" s="216"/>
      <c r="G101" s="16" t="str">
        <f t="shared" si="4"/>
        <v/>
      </c>
      <c r="H101" s="349" t="b">
        <f t="shared" si="5"/>
        <v>0</v>
      </c>
      <c r="I101" s="350">
        <f t="shared" si="6"/>
        <v>1</v>
      </c>
    </row>
    <row r="102" spans="1:9">
      <c r="A102" s="37">
        <v>93</v>
      </c>
      <c r="B102" s="6"/>
      <c r="C102" s="6"/>
      <c r="D102" s="6"/>
      <c r="E102" s="216"/>
      <c r="F102" s="216"/>
      <c r="G102" s="16" t="str">
        <f t="shared" si="4"/>
        <v/>
      </c>
      <c r="H102" s="349" t="b">
        <f t="shared" si="5"/>
        <v>0</v>
      </c>
      <c r="I102" s="350">
        <f t="shared" si="6"/>
        <v>1</v>
      </c>
    </row>
    <row r="103" spans="1:9">
      <c r="A103" s="37">
        <v>94</v>
      </c>
      <c r="B103" s="6"/>
      <c r="C103" s="6"/>
      <c r="D103" s="6"/>
      <c r="E103" s="216"/>
      <c r="F103" s="216"/>
      <c r="G103" s="16" t="str">
        <f t="shared" si="4"/>
        <v/>
      </c>
      <c r="H103" s="349" t="b">
        <f t="shared" si="5"/>
        <v>0</v>
      </c>
      <c r="I103" s="350">
        <f t="shared" si="6"/>
        <v>1</v>
      </c>
    </row>
    <row r="104" spans="1:9">
      <c r="A104" s="37">
        <v>95</v>
      </c>
      <c r="B104" s="6"/>
      <c r="C104" s="6"/>
      <c r="D104" s="6"/>
      <c r="E104" s="216"/>
      <c r="F104" s="216"/>
      <c r="G104" s="16" t="str">
        <f t="shared" si="4"/>
        <v/>
      </c>
      <c r="H104" s="349" t="b">
        <f t="shared" si="5"/>
        <v>0</v>
      </c>
      <c r="I104" s="350">
        <f t="shared" si="6"/>
        <v>1</v>
      </c>
    </row>
    <row r="105" spans="1:9">
      <c r="A105" s="37">
        <v>96</v>
      </c>
      <c r="B105" s="6"/>
      <c r="C105" s="6"/>
      <c r="D105" s="6"/>
      <c r="E105" s="216"/>
      <c r="F105" s="216"/>
      <c r="G105" s="16" t="str">
        <f t="shared" si="4"/>
        <v/>
      </c>
      <c r="H105" s="349" t="b">
        <f t="shared" si="5"/>
        <v>0</v>
      </c>
      <c r="I105" s="350">
        <f t="shared" si="6"/>
        <v>1</v>
      </c>
    </row>
    <row r="106" spans="1:9">
      <c r="A106" s="37">
        <v>97</v>
      </c>
      <c r="B106" s="6"/>
      <c r="C106" s="6"/>
      <c r="D106" s="6"/>
      <c r="E106" s="216"/>
      <c r="F106" s="216"/>
      <c r="G106" s="16" t="str">
        <f t="shared" si="4"/>
        <v/>
      </c>
      <c r="H106" s="349" t="b">
        <f t="shared" si="5"/>
        <v>0</v>
      </c>
      <c r="I106" s="350">
        <f t="shared" si="6"/>
        <v>1</v>
      </c>
    </row>
    <row r="107" spans="1:9">
      <c r="A107" s="37">
        <v>98</v>
      </c>
      <c r="B107" s="6"/>
      <c r="C107" s="6"/>
      <c r="D107" s="6"/>
      <c r="E107" s="216"/>
      <c r="F107" s="216"/>
      <c r="G107" s="16" t="str">
        <f t="shared" si="4"/>
        <v/>
      </c>
      <c r="H107" s="349" t="b">
        <f t="shared" si="5"/>
        <v>0</v>
      </c>
      <c r="I107" s="350">
        <f t="shared" si="6"/>
        <v>1</v>
      </c>
    </row>
    <row r="108" spans="1:9">
      <c r="A108" s="143">
        <v>99</v>
      </c>
      <c r="B108" s="6"/>
      <c r="C108" s="6"/>
      <c r="D108" s="6"/>
      <c r="E108" s="216"/>
      <c r="F108" s="216"/>
      <c r="G108" s="16" t="str">
        <f t="shared" si="4"/>
        <v/>
      </c>
      <c r="H108" s="349" t="b">
        <f t="shared" si="5"/>
        <v>0</v>
      </c>
      <c r="I108" s="350">
        <f t="shared" si="6"/>
        <v>1</v>
      </c>
    </row>
    <row r="109" spans="1:9">
      <c r="A109" s="143">
        <v>100</v>
      </c>
      <c r="B109" s="144"/>
      <c r="C109" s="144"/>
      <c r="D109" s="144"/>
      <c r="E109" s="146"/>
      <c r="F109" s="144"/>
      <c r="G109" s="16" t="str">
        <f t="shared" si="4"/>
        <v/>
      </c>
    </row>
    <row r="110" spans="1:9">
      <c r="A110" s="143">
        <v>101</v>
      </c>
      <c r="B110" s="144"/>
      <c r="C110" s="144"/>
      <c r="D110" s="144"/>
      <c r="E110" s="146"/>
      <c r="F110" s="144"/>
      <c r="G110" s="16" t="str">
        <f t="shared" si="4"/>
        <v/>
      </c>
    </row>
    <row r="111" spans="1:9">
      <c r="A111" s="143">
        <v>102</v>
      </c>
      <c r="B111" s="144"/>
      <c r="C111" s="144"/>
      <c r="D111" s="144"/>
      <c r="E111" s="146"/>
      <c r="F111" s="144"/>
      <c r="G111" s="16" t="str">
        <f t="shared" si="4"/>
        <v/>
      </c>
    </row>
    <row r="112" spans="1:9">
      <c r="A112" s="143">
        <v>103</v>
      </c>
      <c r="B112" s="144"/>
      <c r="C112" s="144"/>
      <c r="D112" s="144"/>
      <c r="E112" s="146"/>
      <c r="F112" s="144"/>
      <c r="G112" s="16" t="str">
        <f t="shared" si="4"/>
        <v/>
      </c>
    </row>
    <row r="113" spans="1:7">
      <c r="A113" s="143">
        <v>104</v>
      </c>
      <c r="B113" s="144"/>
      <c r="C113" s="144"/>
      <c r="D113" s="144"/>
      <c r="E113" s="146"/>
      <c r="F113" s="144"/>
      <c r="G113" s="16" t="str">
        <f t="shared" si="4"/>
        <v/>
      </c>
    </row>
    <row r="114" spans="1:7">
      <c r="A114" s="143">
        <v>105</v>
      </c>
      <c r="B114" s="144"/>
      <c r="C114" s="144"/>
      <c r="D114" s="144"/>
      <c r="E114" s="146"/>
      <c r="F114" s="144"/>
      <c r="G114" s="16" t="str">
        <f t="shared" si="4"/>
        <v/>
      </c>
    </row>
    <row r="115" spans="1:7">
      <c r="A115" s="143">
        <v>106</v>
      </c>
      <c r="B115" s="144"/>
      <c r="C115" s="144"/>
      <c r="D115" s="144"/>
      <c r="E115" s="146"/>
      <c r="F115" s="144"/>
      <c r="G115" s="16" t="str">
        <f t="shared" si="4"/>
        <v/>
      </c>
    </row>
    <row r="116" spans="1:7">
      <c r="A116" s="143">
        <v>107</v>
      </c>
      <c r="B116" s="144"/>
      <c r="C116" s="144"/>
      <c r="D116" s="144"/>
      <c r="E116" s="146"/>
      <c r="F116" s="144"/>
      <c r="G116" s="16" t="str">
        <f t="shared" si="4"/>
        <v/>
      </c>
    </row>
    <row r="117" spans="1:7">
      <c r="A117" s="143">
        <v>108</v>
      </c>
      <c r="B117" s="144"/>
      <c r="C117" s="144"/>
      <c r="D117" s="144"/>
      <c r="E117" s="146"/>
      <c r="F117" s="144"/>
      <c r="G117" s="16" t="str">
        <f t="shared" si="4"/>
        <v/>
      </c>
    </row>
    <row r="118" spans="1:7">
      <c r="A118" s="143">
        <v>109</v>
      </c>
      <c r="B118" s="144"/>
      <c r="C118" s="144"/>
      <c r="D118" s="144"/>
      <c r="E118" s="146"/>
      <c r="F118" s="144"/>
      <c r="G118" s="16" t="str">
        <f t="shared" si="4"/>
        <v/>
      </c>
    </row>
    <row r="119" spans="1:7">
      <c r="A119" s="143">
        <v>110</v>
      </c>
      <c r="B119" s="144"/>
      <c r="C119" s="144"/>
      <c r="D119" s="144"/>
      <c r="E119" s="146"/>
      <c r="F119" s="144"/>
      <c r="G119" s="16" t="str">
        <f t="shared" si="4"/>
        <v/>
      </c>
    </row>
    <row r="120" spans="1:7">
      <c r="A120" s="143">
        <v>111</v>
      </c>
      <c r="B120" s="144"/>
      <c r="C120" s="144"/>
      <c r="D120" s="144"/>
      <c r="E120" s="146"/>
      <c r="F120" s="144"/>
      <c r="G120" s="16" t="str">
        <f t="shared" si="4"/>
        <v/>
      </c>
    </row>
    <row r="121" spans="1:7">
      <c r="A121" s="143">
        <v>112</v>
      </c>
      <c r="B121" s="144"/>
      <c r="C121" s="144"/>
      <c r="D121" s="144"/>
      <c r="E121" s="146"/>
      <c r="F121" s="144"/>
      <c r="G121" s="16" t="str">
        <f t="shared" si="4"/>
        <v/>
      </c>
    </row>
    <row r="122" spans="1:7">
      <c r="A122" s="143">
        <v>113</v>
      </c>
      <c r="B122" s="144"/>
      <c r="C122" s="144"/>
      <c r="D122" s="144"/>
      <c r="E122" s="146"/>
      <c r="F122" s="144"/>
      <c r="G122" s="16" t="str">
        <f t="shared" si="4"/>
        <v/>
      </c>
    </row>
    <row r="123" spans="1:7">
      <c r="A123" s="143">
        <v>114</v>
      </c>
      <c r="B123" s="144"/>
      <c r="C123" s="144"/>
      <c r="D123" s="144"/>
      <c r="E123" s="146"/>
      <c r="F123" s="144"/>
      <c r="G123" s="16" t="str">
        <f t="shared" si="4"/>
        <v/>
      </c>
    </row>
    <row r="124" spans="1:7">
      <c r="A124" s="143">
        <v>115</v>
      </c>
      <c r="B124" s="144"/>
      <c r="C124" s="144"/>
      <c r="D124" s="144"/>
      <c r="E124" s="146"/>
      <c r="F124" s="144"/>
      <c r="G124" s="16" t="str">
        <f t="shared" si="4"/>
        <v/>
      </c>
    </row>
    <row r="125" spans="1:7">
      <c r="A125" s="143">
        <v>116</v>
      </c>
      <c r="B125" s="144"/>
      <c r="C125" s="144"/>
      <c r="D125" s="144"/>
      <c r="E125" s="146"/>
      <c r="F125" s="144"/>
      <c r="G125" s="16" t="str">
        <f t="shared" si="4"/>
        <v/>
      </c>
    </row>
    <row r="126" spans="1:7">
      <c r="A126" s="143">
        <v>117</v>
      </c>
      <c r="B126" s="144"/>
      <c r="C126" s="144"/>
      <c r="D126" s="144"/>
      <c r="E126" s="146"/>
      <c r="F126" s="144"/>
      <c r="G126" s="16" t="str">
        <f t="shared" si="4"/>
        <v/>
      </c>
    </row>
    <row r="127" spans="1:7">
      <c r="A127" s="143">
        <v>118</v>
      </c>
      <c r="B127" s="144"/>
      <c r="C127" s="144"/>
      <c r="D127" s="144"/>
      <c r="E127" s="146"/>
      <c r="F127" s="144"/>
      <c r="G127" s="16" t="str">
        <f t="shared" si="4"/>
        <v/>
      </c>
    </row>
    <row r="128" spans="1:7">
      <c r="A128" s="143">
        <v>119</v>
      </c>
      <c r="B128" s="144"/>
      <c r="C128" s="144"/>
      <c r="D128" s="144"/>
      <c r="E128" s="146"/>
      <c r="F128" s="144"/>
      <c r="G128" s="16" t="str">
        <f t="shared" si="4"/>
        <v/>
      </c>
    </row>
    <row r="129" spans="1:7">
      <c r="A129" s="143">
        <v>120</v>
      </c>
      <c r="B129" s="144"/>
      <c r="C129" s="144"/>
      <c r="D129" s="144"/>
      <c r="E129" s="146"/>
      <c r="F129" s="144"/>
      <c r="G129" s="16" t="str">
        <f t="shared" si="4"/>
        <v/>
      </c>
    </row>
    <row r="130" spans="1:7">
      <c r="A130" s="143">
        <v>121</v>
      </c>
      <c r="B130" s="144"/>
      <c r="C130" s="144"/>
      <c r="D130" s="144"/>
      <c r="E130" s="146"/>
      <c r="F130" s="144"/>
      <c r="G130" s="16" t="str">
        <f t="shared" si="4"/>
        <v/>
      </c>
    </row>
    <row r="131" spans="1:7">
      <c r="A131" s="143">
        <v>122</v>
      </c>
      <c r="B131" s="144"/>
      <c r="C131" s="144"/>
      <c r="D131" s="144"/>
      <c r="E131" s="146"/>
      <c r="F131" s="144"/>
      <c r="G131" s="16" t="str">
        <f t="shared" si="4"/>
        <v/>
      </c>
    </row>
    <row r="132" spans="1:7">
      <c r="A132" s="143">
        <v>123</v>
      </c>
      <c r="B132" s="144"/>
      <c r="C132" s="144"/>
      <c r="D132" s="144"/>
      <c r="E132" s="146"/>
      <c r="F132" s="144"/>
      <c r="G132" s="16" t="str">
        <f t="shared" si="4"/>
        <v/>
      </c>
    </row>
    <row r="133" spans="1:7">
      <c r="A133" s="143">
        <v>124</v>
      </c>
      <c r="B133" s="144"/>
      <c r="C133" s="144"/>
      <c r="D133" s="144"/>
      <c r="E133" s="146"/>
      <c r="F133" s="144"/>
      <c r="G133" s="16" t="str">
        <f t="shared" si="4"/>
        <v/>
      </c>
    </row>
    <row r="134" spans="1:7">
      <c r="A134" s="143">
        <v>125</v>
      </c>
      <c r="B134" s="144"/>
      <c r="C134" s="144"/>
      <c r="D134" s="144"/>
      <c r="E134" s="146"/>
      <c r="F134" s="144"/>
      <c r="G134" s="16" t="str">
        <f t="shared" si="4"/>
        <v/>
      </c>
    </row>
    <row r="135" spans="1:7">
      <c r="A135" s="143">
        <v>126</v>
      </c>
      <c r="B135" s="144"/>
      <c r="C135" s="144"/>
      <c r="D135" s="144"/>
      <c r="E135" s="146"/>
      <c r="F135" s="144"/>
      <c r="G135" s="16" t="str">
        <f t="shared" si="4"/>
        <v/>
      </c>
    </row>
    <row r="136" spans="1:7">
      <c r="A136" s="143">
        <v>127</v>
      </c>
      <c r="B136" s="144"/>
      <c r="C136" s="144"/>
      <c r="D136" s="144"/>
      <c r="E136" s="146"/>
      <c r="F136" s="144"/>
      <c r="G136" s="16" t="str">
        <f t="shared" si="4"/>
        <v/>
      </c>
    </row>
    <row r="137" spans="1:7">
      <c r="A137" s="143">
        <v>128</v>
      </c>
      <c r="B137" s="144"/>
      <c r="C137" s="144"/>
      <c r="D137" s="144"/>
      <c r="E137" s="146"/>
      <c r="F137" s="144"/>
      <c r="G137" s="16" t="str">
        <f t="shared" si="4"/>
        <v/>
      </c>
    </row>
    <row r="138" spans="1:7">
      <c r="A138" s="143">
        <v>129</v>
      </c>
      <c r="B138" s="144"/>
      <c r="C138" s="144"/>
      <c r="D138" s="144"/>
      <c r="E138" s="146"/>
      <c r="F138" s="144"/>
      <c r="G138" s="16" t="str">
        <f t="shared" ref="G138:G201" si="7">IF(OR($B138="",$C138="",,,$E138&lt;an_initial,$E138&gt;an_final,$H138=FALSE),"",HLOOKUP(D138,ii524punctaje,2,FALSE)*F138/I138)</f>
        <v/>
      </c>
    </row>
    <row r="139" spans="1:7">
      <c r="A139" s="143">
        <v>130</v>
      </c>
      <c r="B139" s="144"/>
      <c r="C139" s="144"/>
      <c r="D139" s="144"/>
      <c r="E139" s="146"/>
      <c r="F139" s="144"/>
      <c r="G139" s="16" t="str">
        <f t="shared" si="7"/>
        <v/>
      </c>
    </row>
    <row r="140" spans="1:7">
      <c r="A140" s="143">
        <v>131</v>
      </c>
      <c r="B140" s="144"/>
      <c r="C140" s="144"/>
      <c r="D140" s="144"/>
      <c r="E140" s="146"/>
      <c r="F140" s="144"/>
      <c r="G140" s="16" t="str">
        <f t="shared" si="7"/>
        <v/>
      </c>
    </row>
    <row r="141" spans="1:7">
      <c r="A141" s="143">
        <v>132</v>
      </c>
      <c r="B141" s="144"/>
      <c r="C141" s="144"/>
      <c r="D141" s="144"/>
      <c r="E141" s="146"/>
      <c r="F141" s="144"/>
      <c r="G141" s="16" t="str">
        <f t="shared" si="7"/>
        <v/>
      </c>
    </row>
    <row r="142" spans="1:7">
      <c r="A142" s="143">
        <v>133</v>
      </c>
      <c r="B142" s="144"/>
      <c r="C142" s="144"/>
      <c r="D142" s="144"/>
      <c r="E142" s="146"/>
      <c r="F142" s="144"/>
      <c r="G142" s="16" t="str">
        <f t="shared" si="7"/>
        <v/>
      </c>
    </row>
    <row r="143" spans="1:7">
      <c r="A143" s="143">
        <v>134</v>
      </c>
      <c r="B143" s="144"/>
      <c r="C143" s="144"/>
      <c r="D143" s="144"/>
      <c r="E143" s="146"/>
      <c r="F143" s="144"/>
      <c r="G143" s="16" t="str">
        <f t="shared" si="7"/>
        <v/>
      </c>
    </row>
    <row r="144" spans="1:7">
      <c r="A144" s="143">
        <v>135</v>
      </c>
      <c r="B144" s="144"/>
      <c r="C144" s="144"/>
      <c r="D144" s="144"/>
      <c r="E144" s="146"/>
      <c r="F144" s="144"/>
      <c r="G144" s="16" t="str">
        <f t="shared" si="7"/>
        <v/>
      </c>
    </row>
    <row r="145" spans="1:7">
      <c r="A145" s="143">
        <v>136</v>
      </c>
      <c r="B145" s="144"/>
      <c r="C145" s="144"/>
      <c r="D145" s="144"/>
      <c r="E145" s="146"/>
      <c r="F145" s="144"/>
      <c r="G145" s="16" t="str">
        <f t="shared" si="7"/>
        <v/>
      </c>
    </row>
    <row r="146" spans="1:7">
      <c r="A146" s="143">
        <v>137</v>
      </c>
      <c r="B146" s="144"/>
      <c r="C146" s="144"/>
      <c r="D146" s="144"/>
      <c r="E146" s="146"/>
      <c r="F146" s="144"/>
      <c r="G146" s="16" t="str">
        <f t="shared" si="7"/>
        <v/>
      </c>
    </row>
    <row r="147" spans="1:7">
      <c r="A147" s="143">
        <v>138</v>
      </c>
      <c r="B147" s="144"/>
      <c r="C147" s="144"/>
      <c r="D147" s="144"/>
      <c r="E147" s="146"/>
      <c r="F147" s="144"/>
      <c r="G147" s="16" t="str">
        <f t="shared" si="7"/>
        <v/>
      </c>
    </row>
    <row r="148" spans="1:7">
      <c r="A148" s="143">
        <v>139</v>
      </c>
      <c r="B148" s="144"/>
      <c r="C148" s="144"/>
      <c r="D148" s="144"/>
      <c r="E148" s="146"/>
      <c r="F148" s="144"/>
      <c r="G148" s="16" t="str">
        <f t="shared" si="7"/>
        <v/>
      </c>
    </row>
    <row r="149" spans="1:7">
      <c r="A149" s="143">
        <v>140</v>
      </c>
      <c r="B149" s="144"/>
      <c r="C149" s="144"/>
      <c r="D149" s="144"/>
      <c r="E149" s="146"/>
      <c r="F149" s="144"/>
      <c r="G149" s="16" t="str">
        <f t="shared" si="7"/>
        <v/>
      </c>
    </row>
    <row r="150" spans="1:7">
      <c r="A150" s="143">
        <v>141</v>
      </c>
      <c r="B150" s="144"/>
      <c r="C150" s="144"/>
      <c r="D150" s="144"/>
      <c r="E150" s="146"/>
      <c r="F150" s="144"/>
      <c r="G150" s="16" t="str">
        <f t="shared" si="7"/>
        <v/>
      </c>
    </row>
    <row r="151" spans="1:7">
      <c r="A151" s="143">
        <v>142</v>
      </c>
      <c r="B151" s="144"/>
      <c r="C151" s="144"/>
      <c r="D151" s="144"/>
      <c r="E151" s="146"/>
      <c r="F151" s="144"/>
      <c r="G151" s="16" t="str">
        <f t="shared" si="7"/>
        <v/>
      </c>
    </row>
    <row r="152" spans="1:7">
      <c r="A152" s="143">
        <v>143</v>
      </c>
      <c r="B152" s="144"/>
      <c r="C152" s="144"/>
      <c r="D152" s="144"/>
      <c r="E152" s="146"/>
      <c r="F152" s="144"/>
      <c r="G152" s="16" t="str">
        <f t="shared" si="7"/>
        <v/>
      </c>
    </row>
    <row r="153" spans="1:7">
      <c r="A153" s="143">
        <v>144</v>
      </c>
      <c r="B153" s="144"/>
      <c r="C153" s="144"/>
      <c r="D153" s="144"/>
      <c r="E153" s="146"/>
      <c r="F153" s="144"/>
      <c r="G153" s="16" t="str">
        <f t="shared" si="7"/>
        <v/>
      </c>
    </row>
    <row r="154" spans="1:7">
      <c r="A154" s="143">
        <v>145</v>
      </c>
      <c r="B154" s="144"/>
      <c r="C154" s="144"/>
      <c r="D154" s="144"/>
      <c r="E154" s="146"/>
      <c r="F154" s="144"/>
      <c r="G154" s="16" t="str">
        <f t="shared" si="7"/>
        <v/>
      </c>
    </row>
    <row r="155" spans="1:7">
      <c r="A155" s="143">
        <v>146</v>
      </c>
      <c r="B155" s="144"/>
      <c r="C155" s="144"/>
      <c r="D155" s="144"/>
      <c r="E155" s="146"/>
      <c r="F155" s="144"/>
      <c r="G155" s="16" t="str">
        <f t="shared" si="7"/>
        <v/>
      </c>
    </row>
    <row r="156" spans="1:7">
      <c r="A156" s="143">
        <v>147</v>
      </c>
      <c r="B156" s="144"/>
      <c r="C156" s="144"/>
      <c r="D156" s="144"/>
      <c r="E156" s="146"/>
      <c r="F156" s="144"/>
      <c r="G156" s="16" t="str">
        <f t="shared" si="7"/>
        <v/>
      </c>
    </row>
    <row r="157" spans="1:7">
      <c r="A157" s="143">
        <v>148</v>
      </c>
      <c r="B157" s="144"/>
      <c r="C157" s="144"/>
      <c r="D157" s="144"/>
      <c r="E157" s="146"/>
      <c r="F157" s="144"/>
      <c r="G157" s="16" t="str">
        <f t="shared" si="7"/>
        <v/>
      </c>
    </row>
    <row r="158" spans="1:7">
      <c r="A158" s="143">
        <v>149</v>
      </c>
      <c r="B158" s="144"/>
      <c r="C158" s="144"/>
      <c r="D158" s="144"/>
      <c r="E158" s="146"/>
      <c r="F158" s="144"/>
      <c r="G158" s="16" t="str">
        <f t="shared" si="7"/>
        <v/>
      </c>
    </row>
    <row r="159" spans="1:7">
      <c r="A159" s="143">
        <v>150</v>
      </c>
      <c r="B159" s="144"/>
      <c r="C159" s="144"/>
      <c r="D159" s="144"/>
      <c r="E159" s="146"/>
      <c r="F159" s="144"/>
      <c r="G159" s="16" t="str">
        <f t="shared" si="7"/>
        <v/>
      </c>
    </row>
    <row r="160" spans="1:7">
      <c r="A160" s="143">
        <v>151</v>
      </c>
      <c r="B160" s="144"/>
      <c r="C160" s="144"/>
      <c r="D160" s="144"/>
      <c r="E160" s="146"/>
      <c r="F160" s="144"/>
      <c r="G160" s="16" t="str">
        <f t="shared" si="7"/>
        <v/>
      </c>
    </row>
    <row r="161" spans="1:7">
      <c r="A161" s="143">
        <v>152</v>
      </c>
      <c r="B161" s="144"/>
      <c r="C161" s="144"/>
      <c r="D161" s="144"/>
      <c r="E161" s="146"/>
      <c r="F161" s="144"/>
      <c r="G161" s="16" t="str">
        <f t="shared" si="7"/>
        <v/>
      </c>
    </row>
    <row r="162" spans="1:7">
      <c r="A162" s="143">
        <v>153</v>
      </c>
      <c r="B162" s="144"/>
      <c r="C162" s="144"/>
      <c r="D162" s="144"/>
      <c r="E162" s="146"/>
      <c r="F162" s="144"/>
      <c r="G162" s="16" t="str">
        <f t="shared" si="7"/>
        <v/>
      </c>
    </row>
    <row r="163" spans="1:7">
      <c r="A163" s="143">
        <v>154</v>
      </c>
      <c r="B163" s="144"/>
      <c r="C163" s="144"/>
      <c r="D163" s="144"/>
      <c r="E163" s="146"/>
      <c r="F163" s="144"/>
      <c r="G163" s="16" t="str">
        <f t="shared" si="7"/>
        <v/>
      </c>
    </row>
    <row r="164" spans="1:7">
      <c r="A164" s="143">
        <v>155</v>
      </c>
      <c r="B164" s="144"/>
      <c r="C164" s="144"/>
      <c r="D164" s="144"/>
      <c r="E164" s="146"/>
      <c r="F164" s="144"/>
      <c r="G164" s="16" t="str">
        <f t="shared" si="7"/>
        <v/>
      </c>
    </row>
    <row r="165" spans="1:7">
      <c r="A165" s="143">
        <v>156</v>
      </c>
      <c r="B165" s="144"/>
      <c r="C165" s="144"/>
      <c r="D165" s="144"/>
      <c r="E165" s="146"/>
      <c r="F165" s="144"/>
      <c r="G165" s="16" t="str">
        <f t="shared" si="7"/>
        <v/>
      </c>
    </row>
    <row r="166" spans="1:7">
      <c r="A166" s="143">
        <v>157</v>
      </c>
      <c r="B166" s="144"/>
      <c r="C166" s="144"/>
      <c r="D166" s="144"/>
      <c r="E166" s="146"/>
      <c r="F166" s="144"/>
      <c r="G166" s="16" t="str">
        <f t="shared" si="7"/>
        <v/>
      </c>
    </row>
    <row r="167" spans="1:7">
      <c r="A167" s="143">
        <v>158</v>
      </c>
      <c r="B167" s="144"/>
      <c r="C167" s="144"/>
      <c r="D167" s="144"/>
      <c r="E167" s="146"/>
      <c r="F167" s="144"/>
      <c r="G167" s="16" t="str">
        <f t="shared" si="7"/>
        <v/>
      </c>
    </row>
    <row r="168" spans="1:7">
      <c r="A168" s="143">
        <v>159</v>
      </c>
      <c r="B168" s="144"/>
      <c r="C168" s="144"/>
      <c r="D168" s="144"/>
      <c r="E168" s="146"/>
      <c r="F168" s="144"/>
      <c r="G168" s="16" t="str">
        <f t="shared" si="7"/>
        <v/>
      </c>
    </row>
    <row r="169" spans="1:7">
      <c r="A169" s="143">
        <v>160</v>
      </c>
      <c r="B169" s="144"/>
      <c r="C169" s="144"/>
      <c r="D169" s="144"/>
      <c r="E169" s="146"/>
      <c r="F169" s="144"/>
      <c r="G169" s="16" t="str">
        <f t="shared" si="7"/>
        <v/>
      </c>
    </row>
    <row r="170" spans="1:7">
      <c r="A170" s="143">
        <v>161</v>
      </c>
      <c r="B170" s="144"/>
      <c r="C170" s="144"/>
      <c r="D170" s="144"/>
      <c r="E170" s="146"/>
      <c r="F170" s="144"/>
      <c r="G170" s="16" t="str">
        <f t="shared" si="7"/>
        <v/>
      </c>
    </row>
    <row r="171" spans="1:7">
      <c r="A171" s="143">
        <v>162</v>
      </c>
      <c r="B171" s="144"/>
      <c r="C171" s="144"/>
      <c r="D171" s="144"/>
      <c r="E171" s="146"/>
      <c r="F171" s="144"/>
      <c r="G171" s="16" t="str">
        <f t="shared" si="7"/>
        <v/>
      </c>
    </row>
    <row r="172" spans="1:7">
      <c r="A172" s="143">
        <v>163</v>
      </c>
      <c r="B172" s="144"/>
      <c r="C172" s="144"/>
      <c r="D172" s="144"/>
      <c r="E172" s="146"/>
      <c r="F172" s="144"/>
      <c r="G172" s="16" t="str">
        <f t="shared" si="7"/>
        <v/>
      </c>
    </row>
    <row r="173" spans="1:7">
      <c r="A173" s="143">
        <v>164</v>
      </c>
      <c r="B173" s="144"/>
      <c r="C173" s="144"/>
      <c r="D173" s="144"/>
      <c r="E173" s="146"/>
      <c r="F173" s="144"/>
      <c r="G173" s="16" t="str">
        <f t="shared" si="7"/>
        <v/>
      </c>
    </row>
    <row r="174" spans="1:7">
      <c r="A174" s="143">
        <v>165</v>
      </c>
      <c r="B174" s="144"/>
      <c r="C174" s="144"/>
      <c r="D174" s="144"/>
      <c r="E174" s="146"/>
      <c r="F174" s="144"/>
      <c r="G174" s="16" t="str">
        <f t="shared" si="7"/>
        <v/>
      </c>
    </row>
    <row r="175" spans="1:7">
      <c r="A175" s="143">
        <v>166</v>
      </c>
      <c r="B175" s="144"/>
      <c r="C175" s="144"/>
      <c r="D175" s="144"/>
      <c r="E175" s="146"/>
      <c r="F175" s="144"/>
      <c r="G175" s="16" t="str">
        <f t="shared" si="7"/>
        <v/>
      </c>
    </row>
    <row r="176" spans="1:7">
      <c r="A176" s="143">
        <v>167</v>
      </c>
      <c r="B176" s="144"/>
      <c r="C176" s="144"/>
      <c r="D176" s="144"/>
      <c r="E176" s="146"/>
      <c r="F176" s="144"/>
      <c r="G176" s="16" t="str">
        <f t="shared" si="7"/>
        <v/>
      </c>
    </row>
    <row r="177" spans="1:7">
      <c r="A177" s="143">
        <v>168</v>
      </c>
      <c r="B177" s="144"/>
      <c r="C177" s="144"/>
      <c r="D177" s="144"/>
      <c r="E177" s="146"/>
      <c r="F177" s="144"/>
      <c r="G177" s="16" t="str">
        <f t="shared" si="7"/>
        <v/>
      </c>
    </row>
    <row r="178" spans="1:7">
      <c r="A178" s="143">
        <v>169</v>
      </c>
      <c r="B178" s="144"/>
      <c r="C178" s="144"/>
      <c r="D178" s="144"/>
      <c r="E178" s="146"/>
      <c r="F178" s="144"/>
      <c r="G178" s="16" t="str">
        <f t="shared" si="7"/>
        <v/>
      </c>
    </row>
    <row r="179" spans="1:7">
      <c r="A179" s="143">
        <v>170</v>
      </c>
      <c r="B179" s="144"/>
      <c r="C179" s="144"/>
      <c r="D179" s="144"/>
      <c r="E179" s="146"/>
      <c r="F179" s="144"/>
      <c r="G179" s="16" t="str">
        <f t="shared" si="7"/>
        <v/>
      </c>
    </row>
    <row r="180" spans="1:7">
      <c r="A180" s="143">
        <v>171</v>
      </c>
      <c r="B180" s="144"/>
      <c r="C180" s="144"/>
      <c r="D180" s="144"/>
      <c r="E180" s="146"/>
      <c r="F180" s="144"/>
      <c r="G180" s="16" t="str">
        <f t="shared" si="7"/>
        <v/>
      </c>
    </row>
    <row r="181" spans="1:7">
      <c r="A181" s="143">
        <v>172</v>
      </c>
      <c r="B181" s="144"/>
      <c r="C181" s="144"/>
      <c r="D181" s="144"/>
      <c r="E181" s="146"/>
      <c r="F181" s="144"/>
      <c r="G181" s="16" t="str">
        <f t="shared" si="7"/>
        <v/>
      </c>
    </row>
    <row r="182" spans="1:7">
      <c r="A182" s="143">
        <v>173</v>
      </c>
      <c r="B182" s="144"/>
      <c r="C182" s="144"/>
      <c r="D182" s="144"/>
      <c r="E182" s="146"/>
      <c r="F182" s="144"/>
      <c r="G182" s="16" t="str">
        <f t="shared" si="7"/>
        <v/>
      </c>
    </row>
    <row r="183" spans="1:7">
      <c r="A183" s="143">
        <v>174</v>
      </c>
      <c r="B183" s="144"/>
      <c r="C183" s="144"/>
      <c r="D183" s="144"/>
      <c r="E183" s="146"/>
      <c r="F183" s="144"/>
      <c r="G183" s="16" t="str">
        <f t="shared" si="7"/>
        <v/>
      </c>
    </row>
    <row r="184" spans="1:7">
      <c r="A184" s="143">
        <v>175</v>
      </c>
      <c r="B184" s="144"/>
      <c r="C184" s="144"/>
      <c r="D184" s="144"/>
      <c r="E184" s="146"/>
      <c r="F184" s="144"/>
      <c r="G184" s="16" t="str">
        <f t="shared" si="7"/>
        <v/>
      </c>
    </row>
    <row r="185" spans="1:7">
      <c r="A185" s="143">
        <v>176</v>
      </c>
      <c r="B185" s="144"/>
      <c r="C185" s="144"/>
      <c r="D185" s="144"/>
      <c r="E185" s="146"/>
      <c r="F185" s="144"/>
      <c r="G185" s="16" t="str">
        <f t="shared" si="7"/>
        <v/>
      </c>
    </row>
    <row r="186" spans="1:7">
      <c r="A186" s="143">
        <v>177</v>
      </c>
      <c r="B186" s="144"/>
      <c r="C186" s="144"/>
      <c r="D186" s="144"/>
      <c r="E186" s="146"/>
      <c r="F186" s="144"/>
      <c r="G186" s="16" t="str">
        <f t="shared" si="7"/>
        <v/>
      </c>
    </row>
    <row r="187" spans="1:7">
      <c r="A187" s="143">
        <v>178</v>
      </c>
      <c r="B187" s="144"/>
      <c r="C187" s="144"/>
      <c r="D187" s="144"/>
      <c r="E187" s="146"/>
      <c r="F187" s="144"/>
      <c r="G187" s="16" t="str">
        <f t="shared" si="7"/>
        <v/>
      </c>
    </row>
    <row r="188" spans="1:7">
      <c r="A188" s="143">
        <v>179</v>
      </c>
      <c r="B188" s="144"/>
      <c r="C188" s="144"/>
      <c r="D188" s="144"/>
      <c r="E188" s="146"/>
      <c r="F188" s="144"/>
      <c r="G188" s="16" t="str">
        <f t="shared" si="7"/>
        <v/>
      </c>
    </row>
    <row r="189" spans="1:7">
      <c r="A189" s="143">
        <v>180</v>
      </c>
      <c r="B189" s="144"/>
      <c r="C189" s="144"/>
      <c r="D189" s="144"/>
      <c r="E189" s="146"/>
      <c r="F189" s="144"/>
      <c r="G189" s="16" t="str">
        <f t="shared" si="7"/>
        <v/>
      </c>
    </row>
    <row r="190" spans="1:7">
      <c r="A190" s="143">
        <v>181</v>
      </c>
      <c r="B190" s="144"/>
      <c r="C190" s="144"/>
      <c r="D190" s="144"/>
      <c r="E190" s="146"/>
      <c r="F190" s="144"/>
      <c r="G190" s="16" t="str">
        <f t="shared" si="7"/>
        <v/>
      </c>
    </row>
    <row r="191" spans="1:7">
      <c r="A191" s="143">
        <v>182</v>
      </c>
      <c r="B191" s="144"/>
      <c r="C191" s="144"/>
      <c r="D191" s="144"/>
      <c r="E191" s="146"/>
      <c r="F191" s="144"/>
      <c r="G191" s="16" t="str">
        <f t="shared" si="7"/>
        <v/>
      </c>
    </row>
    <row r="192" spans="1:7">
      <c r="A192" s="143">
        <v>183</v>
      </c>
      <c r="B192" s="144"/>
      <c r="C192" s="144"/>
      <c r="D192" s="144"/>
      <c r="E192" s="146"/>
      <c r="F192" s="144"/>
      <c r="G192" s="16" t="str">
        <f t="shared" si="7"/>
        <v/>
      </c>
    </row>
    <row r="193" spans="1:7">
      <c r="A193" s="143">
        <v>184</v>
      </c>
      <c r="B193" s="144"/>
      <c r="C193" s="144"/>
      <c r="D193" s="144"/>
      <c r="E193" s="146"/>
      <c r="F193" s="144"/>
      <c r="G193" s="16" t="str">
        <f t="shared" si="7"/>
        <v/>
      </c>
    </row>
    <row r="194" spans="1:7">
      <c r="A194" s="143">
        <v>185</v>
      </c>
      <c r="B194" s="144"/>
      <c r="C194" s="144"/>
      <c r="D194" s="144"/>
      <c r="E194" s="146"/>
      <c r="F194" s="144"/>
      <c r="G194" s="16" t="str">
        <f t="shared" si="7"/>
        <v/>
      </c>
    </row>
    <row r="195" spans="1:7">
      <c r="A195" s="143">
        <v>186</v>
      </c>
      <c r="B195" s="144"/>
      <c r="C195" s="144"/>
      <c r="D195" s="144"/>
      <c r="E195" s="146"/>
      <c r="F195" s="144"/>
      <c r="G195" s="16" t="str">
        <f t="shared" si="7"/>
        <v/>
      </c>
    </row>
    <row r="196" spans="1:7">
      <c r="A196" s="143">
        <v>187</v>
      </c>
      <c r="B196" s="144"/>
      <c r="C196" s="144"/>
      <c r="D196" s="144"/>
      <c r="E196" s="146"/>
      <c r="F196" s="144"/>
      <c r="G196" s="16" t="str">
        <f t="shared" si="7"/>
        <v/>
      </c>
    </row>
    <row r="197" spans="1:7">
      <c r="A197" s="143">
        <v>188</v>
      </c>
      <c r="B197" s="144"/>
      <c r="C197" s="144"/>
      <c r="D197" s="144"/>
      <c r="E197" s="146"/>
      <c r="F197" s="144"/>
      <c r="G197" s="16" t="str">
        <f t="shared" si="7"/>
        <v/>
      </c>
    </row>
    <row r="198" spans="1:7">
      <c r="A198" s="143">
        <v>189</v>
      </c>
      <c r="B198" s="144"/>
      <c r="C198" s="144"/>
      <c r="D198" s="144"/>
      <c r="E198" s="146"/>
      <c r="F198" s="144"/>
      <c r="G198" s="16" t="str">
        <f t="shared" si="7"/>
        <v/>
      </c>
    </row>
    <row r="199" spans="1:7">
      <c r="A199" s="143">
        <v>190</v>
      </c>
      <c r="B199" s="144"/>
      <c r="C199" s="144"/>
      <c r="D199" s="144"/>
      <c r="E199" s="146"/>
      <c r="F199" s="144"/>
      <c r="G199" s="16" t="str">
        <f t="shared" si="7"/>
        <v/>
      </c>
    </row>
    <row r="200" spans="1:7">
      <c r="A200" s="143">
        <v>191</v>
      </c>
      <c r="B200" s="144"/>
      <c r="C200" s="144"/>
      <c r="D200" s="144"/>
      <c r="E200" s="146"/>
      <c r="F200" s="144"/>
      <c r="G200" s="16" t="str">
        <f t="shared" si="7"/>
        <v/>
      </c>
    </row>
    <row r="201" spans="1:7">
      <c r="A201" s="143">
        <v>192</v>
      </c>
      <c r="B201" s="144"/>
      <c r="C201" s="144"/>
      <c r="D201" s="144"/>
      <c r="E201" s="146"/>
      <c r="F201" s="144"/>
      <c r="G201" s="16" t="str">
        <f t="shared" si="7"/>
        <v/>
      </c>
    </row>
    <row r="202" spans="1:7">
      <c r="A202" s="143">
        <v>193</v>
      </c>
      <c r="B202" s="144"/>
      <c r="C202" s="144"/>
      <c r="D202" s="144"/>
      <c r="E202" s="146"/>
      <c r="F202" s="144"/>
      <c r="G202" s="16" t="str">
        <f t="shared" ref="G202:G259" si="8">IF(OR($B202="",$C202="",,,$E202&lt;an_initial,$E202&gt;an_final,$H202=FALSE),"",HLOOKUP(D202,ii524punctaje,2,FALSE)*F202/I202)</f>
        <v/>
      </c>
    </row>
    <row r="203" spans="1:7">
      <c r="A203" s="143">
        <v>194</v>
      </c>
      <c r="B203" s="144"/>
      <c r="C203" s="144"/>
      <c r="D203" s="144"/>
      <c r="E203" s="146"/>
      <c r="F203" s="144"/>
      <c r="G203" s="16" t="str">
        <f t="shared" si="8"/>
        <v/>
      </c>
    </row>
    <row r="204" spans="1:7">
      <c r="A204" s="143">
        <v>195</v>
      </c>
      <c r="B204" s="144"/>
      <c r="C204" s="144"/>
      <c r="D204" s="144"/>
      <c r="E204" s="146"/>
      <c r="F204" s="144"/>
      <c r="G204" s="16" t="str">
        <f t="shared" si="8"/>
        <v/>
      </c>
    </row>
    <row r="205" spans="1:7">
      <c r="A205" s="143">
        <v>196</v>
      </c>
      <c r="B205" s="144"/>
      <c r="C205" s="144"/>
      <c r="D205" s="144"/>
      <c r="E205" s="146"/>
      <c r="F205" s="144"/>
      <c r="G205" s="16" t="str">
        <f t="shared" si="8"/>
        <v/>
      </c>
    </row>
    <row r="206" spans="1:7">
      <c r="A206" s="143">
        <v>197</v>
      </c>
      <c r="B206" s="144"/>
      <c r="C206" s="144"/>
      <c r="D206" s="144"/>
      <c r="E206" s="146"/>
      <c r="F206" s="144"/>
      <c r="G206" s="16" t="str">
        <f t="shared" si="8"/>
        <v/>
      </c>
    </row>
    <row r="207" spans="1:7">
      <c r="A207" s="143">
        <v>198</v>
      </c>
      <c r="B207" s="144"/>
      <c r="C207" s="144"/>
      <c r="D207" s="144"/>
      <c r="E207" s="146"/>
      <c r="F207" s="144"/>
      <c r="G207" s="16" t="str">
        <f t="shared" si="8"/>
        <v/>
      </c>
    </row>
    <row r="208" spans="1:7">
      <c r="A208" s="143">
        <v>199</v>
      </c>
      <c r="B208" s="144"/>
      <c r="C208" s="144"/>
      <c r="D208" s="144"/>
      <c r="E208" s="146"/>
      <c r="F208" s="144"/>
      <c r="G208" s="16" t="str">
        <f t="shared" si="8"/>
        <v/>
      </c>
    </row>
    <row r="209" spans="1:7">
      <c r="A209" s="143">
        <v>200</v>
      </c>
      <c r="B209" s="144"/>
      <c r="C209" s="144"/>
      <c r="D209" s="144"/>
      <c r="E209" s="146"/>
      <c r="F209" s="144"/>
      <c r="G209" s="16" t="str">
        <f t="shared" si="8"/>
        <v/>
      </c>
    </row>
    <row r="210" spans="1:7">
      <c r="A210" s="143">
        <v>201</v>
      </c>
      <c r="B210" s="144"/>
      <c r="C210" s="144"/>
      <c r="D210" s="144"/>
      <c r="E210" s="146"/>
      <c r="F210" s="144"/>
      <c r="G210" s="16" t="str">
        <f t="shared" si="8"/>
        <v/>
      </c>
    </row>
    <row r="211" spans="1:7">
      <c r="A211" s="143">
        <v>202</v>
      </c>
      <c r="B211" s="144"/>
      <c r="C211" s="144"/>
      <c r="D211" s="144"/>
      <c r="E211" s="146"/>
      <c r="F211" s="144"/>
      <c r="G211" s="16" t="str">
        <f t="shared" si="8"/>
        <v/>
      </c>
    </row>
    <row r="212" spans="1:7">
      <c r="A212" s="143">
        <v>203</v>
      </c>
      <c r="B212" s="144"/>
      <c r="C212" s="144"/>
      <c r="D212" s="144"/>
      <c r="E212" s="146"/>
      <c r="F212" s="144"/>
      <c r="G212" s="16" t="str">
        <f t="shared" si="8"/>
        <v/>
      </c>
    </row>
    <row r="213" spans="1:7">
      <c r="A213" s="143">
        <v>204</v>
      </c>
      <c r="B213" s="144"/>
      <c r="C213" s="144"/>
      <c r="D213" s="144"/>
      <c r="E213" s="146"/>
      <c r="F213" s="144"/>
      <c r="G213" s="16" t="str">
        <f t="shared" si="8"/>
        <v/>
      </c>
    </row>
    <row r="214" spans="1:7">
      <c r="A214" s="143">
        <v>205</v>
      </c>
      <c r="B214" s="144"/>
      <c r="C214" s="144"/>
      <c r="D214" s="144"/>
      <c r="E214" s="146"/>
      <c r="F214" s="144"/>
      <c r="G214" s="16" t="str">
        <f t="shared" si="8"/>
        <v/>
      </c>
    </row>
    <row r="215" spans="1:7">
      <c r="A215" s="143">
        <v>206</v>
      </c>
      <c r="B215" s="144"/>
      <c r="C215" s="144"/>
      <c r="D215" s="144"/>
      <c r="E215" s="146"/>
      <c r="F215" s="144"/>
      <c r="G215" s="16" t="str">
        <f t="shared" si="8"/>
        <v/>
      </c>
    </row>
    <row r="216" spans="1:7">
      <c r="A216" s="143">
        <v>207</v>
      </c>
      <c r="B216" s="144"/>
      <c r="C216" s="144"/>
      <c r="D216" s="144"/>
      <c r="E216" s="146"/>
      <c r="F216" s="144"/>
      <c r="G216" s="16" t="str">
        <f t="shared" si="8"/>
        <v/>
      </c>
    </row>
    <row r="217" spans="1:7">
      <c r="A217" s="143">
        <v>208</v>
      </c>
      <c r="B217" s="144"/>
      <c r="C217" s="144"/>
      <c r="D217" s="144"/>
      <c r="E217" s="146"/>
      <c r="F217" s="144"/>
      <c r="G217" s="16" t="str">
        <f t="shared" si="8"/>
        <v/>
      </c>
    </row>
    <row r="218" spans="1:7">
      <c r="A218" s="143">
        <v>209</v>
      </c>
      <c r="B218" s="144"/>
      <c r="C218" s="144"/>
      <c r="D218" s="144"/>
      <c r="E218" s="146"/>
      <c r="F218" s="144"/>
      <c r="G218" s="16" t="str">
        <f t="shared" si="8"/>
        <v/>
      </c>
    </row>
    <row r="219" spans="1:7">
      <c r="A219" s="143">
        <v>210</v>
      </c>
      <c r="B219" s="144"/>
      <c r="C219" s="144"/>
      <c r="D219" s="144"/>
      <c r="E219" s="146"/>
      <c r="F219" s="144"/>
      <c r="G219" s="16" t="str">
        <f t="shared" si="8"/>
        <v/>
      </c>
    </row>
    <row r="220" spans="1:7">
      <c r="A220" s="143">
        <v>211</v>
      </c>
      <c r="B220" s="144"/>
      <c r="C220" s="144"/>
      <c r="D220" s="144"/>
      <c r="E220" s="146"/>
      <c r="F220" s="144"/>
      <c r="G220" s="16" t="str">
        <f t="shared" si="8"/>
        <v/>
      </c>
    </row>
    <row r="221" spans="1:7">
      <c r="A221" s="143">
        <v>212</v>
      </c>
      <c r="B221" s="144"/>
      <c r="C221" s="144"/>
      <c r="D221" s="144"/>
      <c r="E221" s="146"/>
      <c r="F221" s="144"/>
      <c r="G221" s="16" t="str">
        <f t="shared" si="8"/>
        <v/>
      </c>
    </row>
    <row r="222" spans="1:7">
      <c r="A222" s="143">
        <v>213</v>
      </c>
      <c r="B222" s="144"/>
      <c r="C222" s="144"/>
      <c r="D222" s="144"/>
      <c r="E222" s="146"/>
      <c r="F222" s="144"/>
      <c r="G222" s="16" t="str">
        <f t="shared" si="8"/>
        <v/>
      </c>
    </row>
    <row r="223" spans="1:7">
      <c r="A223" s="143">
        <v>214</v>
      </c>
      <c r="B223" s="144"/>
      <c r="C223" s="144"/>
      <c r="D223" s="144"/>
      <c r="E223" s="146"/>
      <c r="F223" s="144"/>
      <c r="G223" s="16" t="str">
        <f t="shared" si="8"/>
        <v/>
      </c>
    </row>
    <row r="224" spans="1:7">
      <c r="A224" s="143">
        <v>215</v>
      </c>
      <c r="B224" s="144"/>
      <c r="C224" s="144"/>
      <c r="D224" s="144"/>
      <c r="E224" s="146"/>
      <c r="F224" s="144"/>
      <c r="G224" s="16" t="str">
        <f t="shared" si="8"/>
        <v/>
      </c>
    </row>
    <row r="225" spans="1:7">
      <c r="A225" s="143">
        <v>216</v>
      </c>
      <c r="B225" s="144"/>
      <c r="C225" s="144"/>
      <c r="D225" s="144"/>
      <c r="E225" s="146"/>
      <c r="F225" s="144"/>
      <c r="G225" s="16" t="str">
        <f t="shared" si="8"/>
        <v/>
      </c>
    </row>
    <row r="226" spans="1:7">
      <c r="A226" s="143">
        <v>217</v>
      </c>
      <c r="B226" s="144"/>
      <c r="C226" s="144"/>
      <c r="D226" s="144"/>
      <c r="E226" s="146"/>
      <c r="F226" s="144"/>
      <c r="G226" s="16" t="str">
        <f t="shared" si="8"/>
        <v/>
      </c>
    </row>
    <row r="227" spans="1:7">
      <c r="A227" s="143">
        <v>218</v>
      </c>
      <c r="B227" s="144"/>
      <c r="C227" s="144"/>
      <c r="D227" s="144"/>
      <c r="E227" s="146"/>
      <c r="F227" s="144"/>
      <c r="G227" s="16" t="str">
        <f t="shared" si="8"/>
        <v/>
      </c>
    </row>
    <row r="228" spans="1:7">
      <c r="A228" s="143">
        <v>219</v>
      </c>
      <c r="B228" s="144"/>
      <c r="C228" s="144"/>
      <c r="D228" s="144"/>
      <c r="E228" s="146"/>
      <c r="F228" s="144"/>
      <c r="G228" s="16" t="str">
        <f t="shared" si="8"/>
        <v/>
      </c>
    </row>
    <row r="229" spans="1:7">
      <c r="A229" s="143">
        <v>220</v>
      </c>
      <c r="B229" s="144"/>
      <c r="C229" s="144"/>
      <c r="D229" s="144"/>
      <c r="E229" s="146"/>
      <c r="F229" s="144"/>
      <c r="G229" s="16" t="str">
        <f t="shared" si="8"/>
        <v/>
      </c>
    </row>
    <row r="230" spans="1:7">
      <c r="A230" s="143">
        <v>221</v>
      </c>
      <c r="B230" s="144"/>
      <c r="C230" s="144"/>
      <c r="D230" s="144"/>
      <c r="E230" s="146"/>
      <c r="F230" s="144"/>
      <c r="G230" s="16" t="str">
        <f t="shared" si="8"/>
        <v/>
      </c>
    </row>
    <row r="231" spans="1:7">
      <c r="A231" s="143">
        <v>222</v>
      </c>
      <c r="B231" s="144"/>
      <c r="C231" s="144"/>
      <c r="D231" s="144"/>
      <c r="E231" s="146"/>
      <c r="F231" s="144"/>
      <c r="G231" s="16" t="str">
        <f t="shared" si="8"/>
        <v/>
      </c>
    </row>
    <row r="232" spans="1:7">
      <c r="A232" s="143">
        <v>223</v>
      </c>
      <c r="B232" s="144"/>
      <c r="C232" s="144"/>
      <c r="D232" s="144"/>
      <c r="E232" s="146"/>
      <c r="F232" s="144"/>
      <c r="G232" s="16" t="str">
        <f t="shared" si="8"/>
        <v/>
      </c>
    </row>
    <row r="233" spans="1:7">
      <c r="A233" s="143">
        <v>224</v>
      </c>
      <c r="B233" s="144"/>
      <c r="C233" s="144"/>
      <c r="D233" s="144"/>
      <c r="E233" s="146"/>
      <c r="F233" s="144"/>
      <c r="G233" s="16" t="str">
        <f t="shared" si="8"/>
        <v/>
      </c>
    </row>
    <row r="234" spans="1:7">
      <c r="A234" s="143">
        <v>225</v>
      </c>
      <c r="B234" s="144"/>
      <c r="C234" s="144"/>
      <c r="D234" s="144"/>
      <c r="E234" s="146"/>
      <c r="F234" s="144"/>
      <c r="G234" s="16" t="str">
        <f t="shared" si="8"/>
        <v/>
      </c>
    </row>
    <row r="235" spans="1:7">
      <c r="A235" s="143">
        <v>226</v>
      </c>
      <c r="B235" s="144"/>
      <c r="C235" s="144"/>
      <c r="D235" s="144"/>
      <c r="E235" s="146"/>
      <c r="F235" s="144"/>
      <c r="G235" s="16" t="str">
        <f t="shared" si="8"/>
        <v/>
      </c>
    </row>
    <row r="236" spans="1:7">
      <c r="A236" s="143">
        <v>227</v>
      </c>
      <c r="B236" s="144"/>
      <c r="C236" s="144"/>
      <c r="D236" s="144"/>
      <c r="E236" s="146"/>
      <c r="F236" s="144"/>
      <c r="G236" s="16" t="str">
        <f t="shared" si="8"/>
        <v/>
      </c>
    </row>
    <row r="237" spans="1:7">
      <c r="A237" s="143">
        <v>228</v>
      </c>
      <c r="B237" s="144"/>
      <c r="C237" s="144"/>
      <c r="D237" s="144"/>
      <c r="E237" s="146"/>
      <c r="F237" s="144"/>
      <c r="G237" s="16" t="str">
        <f t="shared" si="8"/>
        <v/>
      </c>
    </row>
    <row r="238" spans="1:7">
      <c r="A238" s="143">
        <v>229</v>
      </c>
      <c r="B238" s="144"/>
      <c r="C238" s="144"/>
      <c r="D238" s="144"/>
      <c r="E238" s="146"/>
      <c r="F238" s="144"/>
      <c r="G238" s="16" t="str">
        <f t="shared" si="8"/>
        <v/>
      </c>
    </row>
    <row r="239" spans="1:7">
      <c r="A239" s="143">
        <v>230</v>
      </c>
      <c r="B239" s="144"/>
      <c r="C239" s="144"/>
      <c r="D239" s="144"/>
      <c r="E239" s="146"/>
      <c r="F239" s="144"/>
      <c r="G239" s="16" t="str">
        <f t="shared" si="8"/>
        <v/>
      </c>
    </row>
    <row r="240" spans="1:7">
      <c r="A240" s="143">
        <v>231</v>
      </c>
      <c r="B240" s="144"/>
      <c r="C240" s="144"/>
      <c r="D240" s="144"/>
      <c r="E240" s="146"/>
      <c r="F240" s="144"/>
      <c r="G240" s="16" t="str">
        <f t="shared" si="8"/>
        <v/>
      </c>
    </row>
    <row r="241" spans="1:7">
      <c r="A241" s="143">
        <v>232</v>
      </c>
      <c r="B241" s="144"/>
      <c r="C241" s="144"/>
      <c r="D241" s="144"/>
      <c r="E241" s="146"/>
      <c r="F241" s="144"/>
      <c r="G241" s="16" t="str">
        <f t="shared" si="8"/>
        <v/>
      </c>
    </row>
    <row r="242" spans="1:7">
      <c r="A242" s="143">
        <v>233</v>
      </c>
      <c r="B242" s="144"/>
      <c r="C242" s="144"/>
      <c r="D242" s="144"/>
      <c r="E242" s="146"/>
      <c r="F242" s="144"/>
      <c r="G242" s="16" t="str">
        <f t="shared" si="8"/>
        <v/>
      </c>
    </row>
    <row r="243" spans="1:7">
      <c r="A243" s="143">
        <v>234</v>
      </c>
      <c r="B243" s="144"/>
      <c r="C243" s="144"/>
      <c r="D243" s="144"/>
      <c r="E243" s="146"/>
      <c r="F243" s="144"/>
      <c r="G243" s="16" t="str">
        <f t="shared" si="8"/>
        <v/>
      </c>
    </row>
    <row r="244" spans="1:7">
      <c r="A244" s="143">
        <v>235</v>
      </c>
      <c r="B244" s="144"/>
      <c r="C244" s="144"/>
      <c r="D244" s="144"/>
      <c r="E244" s="146"/>
      <c r="F244" s="144"/>
      <c r="G244" s="16" t="str">
        <f t="shared" si="8"/>
        <v/>
      </c>
    </row>
    <row r="245" spans="1:7">
      <c r="A245" s="143">
        <v>236</v>
      </c>
      <c r="B245" s="144"/>
      <c r="C245" s="144"/>
      <c r="D245" s="144"/>
      <c r="E245" s="146"/>
      <c r="F245" s="144"/>
      <c r="G245" s="16" t="str">
        <f t="shared" si="8"/>
        <v/>
      </c>
    </row>
    <row r="246" spans="1:7">
      <c r="A246" s="143">
        <v>237</v>
      </c>
      <c r="B246" s="144"/>
      <c r="C246" s="144"/>
      <c r="D246" s="144"/>
      <c r="E246" s="146"/>
      <c r="F246" s="144"/>
      <c r="G246" s="16" t="str">
        <f t="shared" si="8"/>
        <v/>
      </c>
    </row>
    <row r="247" spans="1:7">
      <c r="A247" s="143">
        <v>238</v>
      </c>
      <c r="B247" s="144"/>
      <c r="C247" s="144"/>
      <c r="D247" s="144"/>
      <c r="E247" s="146"/>
      <c r="F247" s="144"/>
      <c r="G247" s="16" t="str">
        <f t="shared" si="8"/>
        <v/>
      </c>
    </row>
    <row r="248" spans="1:7">
      <c r="A248" s="143">
        <v>239</v>
      </c>
      <c r="B248" s="144"/>
      <c r="C248" s="144"/>
      <c r="D248" s="144"/>
      <c r="E248" s="146"/>
      <c r="F248" s="144"/>
      <c r="G248" s="16" t="str">
        <f t="shared" si="8"/>
        <v/>
      </c>
    </row>
    <row r="249" spans="1:7">
      <c r="A249" s="143">
        <v>240</v>
      </c>
      <c r="B249" s="144"/>
      <c r="C249" s="144"/>
      <c r="D249" s="144"/>
      <c r="E249" s="146"/>
      <c r="F249" s="144"/>
      <c r="G249" s="16" t="str">
        <f t="shared" si="8"/>
        <v/>
      </c>
    </row>
    <row r="250" spans="1:7">
      <c r="A250" s="143">
        <v>241</v>
      </c>
      <c r="B250" s="144"/>
      <c r="C250" s="144"/>
      <c r="D250" s="144"/>
      <c r="E250" s="146"/>
      <c r="F250" s="144"/>
      <c r="G250" s="16" t="str">
        <f t="shared" si="8"/>
        <v/>
      </c>
    </row>
    <row r="251" spans="1:7">
      <c r="A251" s="143">
        <v>242</v>
      </c>
      <c r="B251" s="144"/>
      <c r="C251" s="144"/>
      <c r="D251" s="144"/>
      <c r="E251" s="146"/>
      <c r="F251" s="144"/>
      <c r="G251" s="16" t="str">
        <f t="shared" si="8"/>
        <v/>
      </c>
    </row>
    <row r="252" spans="1:7">
      <c r="A252" s="143">
        <v>243</v>
      </c>
      <c r="B252" s="144"/>
      <c r="C252" s="144"/>
      <c r="D252" s="144"/>
      <c r="E252" s="146"/>
      <c r="F252" s="144"/>
      <c r="G252" s="16" t="str">
        <f t="shared" si="8"/>
        <v/>
      </c>
    </row>
    <row r="253" spans="1:7">
      <c r="A253" s="143">
        <v>244</v>
      </c>
      <c r="B253" s="144"/>
      <c r="C253" s="144"/>
      <c r="D253" s="144"/>
      <c r="E253" s="146"/>
      <c r="F253" s="144"/>
      <c r="G253" s="16" t="str">
        <f t="shared" si="8"/>
        <v/>
      </c>
    </row>
    <row r="254" spans="1:7">
      <c r="A254" s="143">
        <v>245</v>
      </c>
      <c r="B254" s="144"/>
      <c r="C254" s="144"/>
      <c r="D254" s="144"/>
      <c r="E254" s="146"/>
      <c r="F254" s="144"/>
      <c r="G254" s="16" t="str">
        <f t="shared" si="8"/>
        <v/>
      </c>
    </row>
    <row r="255" spans="1:7">
      <c r="A255" s="143">
        <v>246</v>
      </c>
      <c r="B255" s="144"/>
      <c r="C255" s="144"/>
      <c r="D255" s="144"/>
      <c r="E255" s="146"/>
      <c r="F255" s="144"/>
      <c r="G255" s="16" t="str">
        <f t="shared" si="8"/>
        <v/>
      </c>
    </row>
    <row r="256" spans="1:7">
      <c r="A256" s="143">
        <v>247</v>
      </c>
      <c r="B256" s="144"/>
      <c r="C256" s="144"/>
      <c r="D256" s="144"/>
      <c r="E256" s="146"/>
      <c r="F256" s="144"/>
      <c r="G256" s="16" t="str">
        <f t="shared" si="8"/>
        <v/>
      </c>
    </row>
    <row r="257" spans="1:7">
      <c r="A257" s="143">
        <v>248</v>
      </c>
      <c r="B257" s="144"/>
      <c r="C257" s="144"/>
      <c r="D257" s="144"/>
      <c r="E257" s="146"/>
      <c r="F257" s="144"/>
      <c r="G257" s="16" t="str">
        <f t="shared" si="8"/>
        <v/>
      </c>
    </row>
    <row r="258" spans="1:7">
      <c r="A258" s="143">
        <v>249</v>
      </c>
      <c r="B258" s="144"/>
      <c r="C258" s="144"/>
      <c r="D258" s="144"/>
      <c r="E258" s="146"/>
      <c r="F258" s="144"/>
      <c r="G258" s="16" t="str">
        <f t="shared" si="8"/>
        <v/>
      </c>
    </row>
    <row r="259" spans="1:7">
      <c r="A259" s="143">
        <v>250</v>
      </c>
      <c r="B259" s="144"/>
      <c r="C259" s="144"/>
      <c r="D259" s="144"/>
      <c r="E259" s="146"/>
      <c r="F259" s="144"/>
      <c r="G259" s="16" t="str">
        <f t="shared" si="8"/>
        <v/>
      </c>
    </row>
  </sheetData>
  <sheetProtection algorithmName="SHA-512" hashValue="RhdcdnPZRREf7VwOtoRo7MMbIFmvGzx90etgrzNjt14AhOgdGAzT1RQr6cBDhkL+oZnhAc2sBEzEoaZklOORsQ==" saltValue="Ell3VgXRT+6j9eLdRuIG4g==" spinCount="100000" sheet="1" objects="1" scenarios="1"/>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483</v>
      </c>
      <c r="E1" s="61"/>
      <c r="F1" s="63"/>
      <c r="G1" s="289"/>
      <c r="I1" s="63"/>
      <c r="J1" s="63"/>
    </row>
    <row r="2" spans="1:10" s="60" customFormat="1">
      <c r="A2" s="59" t="s">
        <v>739</v>
      </c>
      <c r="E2" s="61"/>
      <c r="F2" s="63"/>
      <c r="G2" s="289"/>
      <c r="I2" s="63"/>
      <c r="J2" s="63"/>
    </row>
    <row r="3" spans="1:10" s="60" customFormat="1">
      <c r="A3" s="59"/>
      <c r="E3" s="61"/>
      <c r="F3" s="63"/>
      <c r="G3" s="289"/>
      <c r="I3" s="63"/>
      <c r="J3" s="63"/>
    </row>
    <row r="4" spans="1:10">
      <c r="A4" s="540" t="s">
        <v>906</v>
      </c>
      <c r="B4" s="540"/>
      <c r="C4" s="540"/>
      <c r="D4" s="540"/>
      <c r="E4" s="540"/>
      <c r="F4" s="540"/>
      <c r="G4" s="291"/>
    </row>
    <row r="5" spans="1:10">
      <c r="A5" s="540" t="s">
        <v>965</v>
      </c>
      <c r="B5" s="540"/>
      <c r="C5" s="540"/>
      <c r="D5" s="540"/>
      <c r="E5" s="540"/>
      <c r="F5" s="540"/>
    </row>
    <row r="6" spans="1:10" ht="13.5" customHeight="1">
      <c r="E6" s="64"/>
      <c r="F6" s="347" t="str">
        <f>CONCATENATE(functie," ",nume_candidat)</f>
        <v>Profesor Socalici Ana Virginia</v>
      </c>
      <c r="I6" s="347" t="str">
        <f>CONCATENATE(functie," ",nume_candidat)</f>
        <v>Profesor Socalici Ana Virginia</v>
      </c>
      <c r="J6" s="347" t="str">
        <f>CONCATENATE(functie," ",nume_candidat)</f>
        <v>Profesor Socalici Ana Virginia</v>
      </c>
    </row>
    <row r="7" spans="1:10" ht="18.75" customHeight="1">
      <c r="A7" s="537" t="s">
        <v>338</v>
      </c>
      <c r="B7" s="537" t="s">
        <v>452</v>
      </c>
      <c r="C7" s="537" t="s">
        <v>966</v>
      </c>
      <c r="D7" s="537" t="s">
        <v>460</v>
      </c>
      <c r="E7" s="543" t="s">
        <v>2</v>
      </c>
      <c r="F7" s="599" t="s">
        <v>544</v>
      </c>
      <c r="G7" s="544" t="s">
        <v>541</v>
      </c>
      <c r="H7" s="545" t="s">
        <v>551</v>
      </c>
      <c r="I7" s="599" t="s">
        <v>967</v>
      </c>
      <c r="J7" s="599" t="s">
        <v>968</v>
      </c>
    </row>
    <row r="8" spans="1:10" ht="46.5" customHeight="1">
      <c r="A8" s="537"/>
      <c r="B8" s="537"/>
      <c r="C8" s="537"/>
      <c r="D8" s="537"/>
      <c r="E8" s="543"/>
      <c r="F8" s="600"/>
      <c r="G8" s="544"/>
      <c r="H8" s="545"/>
      <c r="I8" s="600"/>
      <c r="J8" s="600"/>
    </row>
    <row r="9" spans="1:10">
      <c r="A9" s="88"/>
      <c r="B9" s="65"/>
      <c r="C9" s="65"/>
      <c r="D9" s="65"/>
      <c r="E9" s="30"/>
      <c r="F9" s="148">
        <f>SUMIF(F10:F1010,"&gt;0")</f>
        <v>0</v>
      </c>
      <c r="G9" s="298"/>
      <c r="I9" s="148">
        <f>SUMIF(I10:I1110,"&gt;0")</f>
        <v>0</v>
      </c>
      <c r="J9" s="148">
        <f>SUMIF(J10:J1110,"&gt;0")</f>
        <v>0</v>
      </c>
    </row>
    <row r="10" spans="1:10">
      <c r="A10" s="37">
        <v>1</v>
      </c>
      <c r="B10" s="7"/>
      <c r="C10" s="216"/>
      <c r="D10" s="7"/>
      <c r="E10" s="220"/>
      <c r="F10" s="16" t="str">
        <f t="shared" ref="F10:F73" si="0">IF(OR($B10="",$C10="",,,$E10&lt;an_initial,$E10&gt;an_final,),"",HLOOKUP(D10,ii53punctaje,2,FALSE) * C10)</f>
        <v/>
      </c>
      <c r="G10" s="349" t="b">
        <f t="shared" ref="G10:G73" si="1">IF(nume_candidat="",FALSE,ISNUMBER(SEARCH(nume_candidat,$B10)))</f>
        <v>0</v>
      </c>
      <c r="H10" s="350">
        <f t="shared" ref="H10:H41" si="2">LEN(B10)-LEN(SUBSTITUTE(B10,",",""))+1</f>
        <v>1</v>
      </c>
      <c r="I10" s="382" t="str">
        <f t="shared" ref="I10:I73" si="3">IF(OR($B10="",$C10="",,,$E10&lt;an_initial,$E10&gt;an_final,),"",COUNTIF(D10,"Reviewer") * C10 * HLOOKUP(D10,ii53punctaje,2,FALSE))</f>
        <v/>
      </c>
      <c r="J10" s="382" t="str">
        <f t="shared" ref="J10:J73" si="4">IF(OR($B10="",$C10="",,,$E10&lt;an_initial,$E10&gt;an_final,),"",COUNTIF(D10,"Citări") * C10 * HLOOKUP(D10,ii53punctaje,2,FALSE))</f>
        <v/>
      </c>
    </row>
    <row r="11" spans="1:10">
      <c r="A11" s="37">
        <v>2</v>
      </c>
      <c r="B11" s="7"/>
      <c r="C11" s="216"/>
      <c r="D11" s="7"/>
      <c r="E11" s="220"/>
      <c r="F11" s="16" t="str">
        <f t="shared" si="0"/>
        <v/>
      </c>
      <c r="G11" s="349" t="b">
        <f t="shared" si="1"/>
        <v>0</v>
      </c>
      <c r="H11" s="350">
        <f t="shared" si="2"/>
        <v>1</v>
      </c>
      <c r="I11" s="382" t="str">
        <f t="shared" si="3"/>
        <v/>
      </c>
      <c r="J11" s="382" t="str">
        <f t="shared" si="4"/>
        <v/>
      </c>
    </row>
    <row r="12" spans="1:10">
      <c r="A12" s="37">
        <v>3</v>
      </c>
      <c r="B12" s="6"/>
      <c r="C12" s="216"/>
      <c r="D12" s="7"/>
      <c r="E12" s="220"/>
      <c r="F12" s="16" t="str">
        <f t="shared" si="0"/>
        <v/>
      </c>
      <c r="G12" s="349" t="b">
        <f t="shared" si="1"/>
        <v>0</v>
      </c>
      <c r="H12" s="350">
        <f t="shared" si="2"/>
        <v>1</v>
      </c>
      <c r="I12" s="382" t="str">
        <f t="shared" si="3"/>
        <v/>
      </c>
      <c r="J12" s="382" t="str">
        <f t="shared" si="4"/>
        <v/>
      </c>
    </row>
    <row r="13" spans="1:10">
      <c r="A13" s="37">
        <v>4</v>
      </c>
      <c r="B13" s="6"/>
      <c r="C13" s="216"/>
      <c r="D13" s="6"/>
      <c r="E13" s="216"/>
      <c r="F13" s="16" t="str">
        <f t="shared" si="0"/>
        <v/>
      </c>
      <c r="G13" s="349" t="b">
        <f t="shared" si="1"/>
        <v>0</v>
      </c>
      <c r="H13" s="350">
        <f t="shared" si="2"/>
        <v>1</v>
      </c>
      <c r="I13" s="382" t="str">
        <f t="shared" si="3"/>
        <v/>
      </c>
      <c r="J13" s="382" t="str">
        <f t="shared" si="4"/>
        <v/>
      </c>
    </row>
    <row r="14" spans="1:10">
      <c r="A14" s="37">
        <v>5</v>
      </c>
      <c r="B14" s="6"/>
      <c r="C14" s="216"/>
      <c r="D14" s="6"/>
      <c r="E14" s="216"/>
      <c r="F14" s="16" t="str">
        <f t="shared" si="0"/>
        <v/>
      </c>
      <c r="G14" s="349" t="b">
        <f t="shared" si="1"/>
        <v>0</v>
      </c>
      <c r="H14" s="350">
        <f t="shared" si="2"/>
        <v>1</v>
      </c>
      <c r="I14" s="382" t="str">
        <f t="shared" si="3"/>
        <v/>
      </c>
      <c r="J14" s="382" t="str">
        <f t="shared" si="4"/>
        <v/>
      </c>
    </row>
    <row r="15" spans="1:10">
      <c r="A15" s="37">
        <v>6</v>
      </c>
      <c r="B15" s="6"/>
      <c r="C15" s="216"/>
      <c r="D15" s="6"/>
      <c r="E15" s="216"/>
      <c r="F15" s="16" t="str">
        <f t="shared" si="0"/>
        <v/>
      </c>
      <c r="G15" s="349" t="b">
        <f t="shared" si="1"/>
        <v>0</v>
      </c>
      <c r="H15" s="350">
        <f t="shared" si="2"/>
        <v>1</v>
      </c>
      <c r="I15" s="382" t="str">
        <f t="shared" si="3"/>
        <v/>
      </c>
      <c r="J15" s="382" t="str">
        <f t="shared" si="4"/>
        <v/>
      </c>
    </row>
    <row r="16" spans="1:10">
      <c r="A16" s="37">
        <v>7</v>
      </c>
      <c r="B16" s="6"/>
      <c r="C16" s="216"/>
      <c r="D16" s="6"/>
      <c r="E16" s="216"/>
      <c r="F16" s="16" t="str">
        <f t="shared" si="0"/>
        <v/>
      </c>
      <c r="G16" s="349" t="b">
        <f t="shared" si="1"/>
        <v>0</v>
      </c>
      <c r="H16" s="350">
        <f t="shared" si="2"/>
        <v>1</v>
      </c>
      <c r="I16" s="382" t="str">
        <f t="shared" si="3"/>
        <v/>
      </c>
      <c r="J16" s="382" t="str">
        <f t="shared" si="4"/>
        <v/>
      </c>
    </row>
    <row r="17" spans="1:10">
      <c r="A17" s="37">
        <v>8</v>
      </c>
      <c r="B17" s="6"/>
      <c r="C17" s="216"/>
      <c r="D17" s="6"/>
      <c r="E17" s="216"/>
      <c r="F17" s="16" t="str">
        <f t="shared" si="0"/>
        <v/>
      </c>
      <c r="G17" s="349" t="b">
        <f t="shared" si="1"/>
        <v>0</v>
      </c>
      <c r="H17" s="350">
        <f t="shared" si="2"/>
        <v>1</v>
      </c>
      <c r="I17" s="382" t="str">
        <f t="shared" si="3"/>
        <v/>
      </c>
      <c r="J17" s="382" t="str">
        <f t="shared" si="4"/>
        <v/>
      </c>
    </row>
    <row r="18" spans="1:10">
      <c r="A18" s="37">
        <v>9</v>
      </c>
      <c r="B18" s="6"/>
      <c r="C18" s="216"/>
      <c r="D18" s="6"/>
      <c r="E18" s="216"/>
      <c r="F18" s="16" t="str">
        <f t="shared" si="0"/>
        <v/>
      </c>
      <c r="G18" s="349" t="b">
        <f t="shared" si="1"/>
        <v>0</v>
      </c>
      <c r="H18" s="350">
        <f t="shared" si="2"/>
        <v>1</v>
      </c>
      <c r="I18" s="382" t="str">
        <f t="shared" si="3"/>
        <v/>
      </c>
      <c r="J18" s="382" t="str">
        <f t="shared" si="4"/>
        <v/>
      </c>
    </row>
    <row r="19" spans="1:10">
      <c r="A19" s="37">
        <v>10</v>
      </c>
      <c r="B19" s="6"/>
      <c r="C19" s="216"/>
      <c r="D19" s="6"/>
      <c r="E19" s="216"/>
      <c r="F19" s="16" t="str">
        <f t="shared" si="0"/>
        <v/>
      </c>
      <c r="G19" s="349" t="b">
        <f t="shared" si="1"/>
        <v>0</v>
      </c>
      <c r="H19" s="350">
        <f t="shared" si="2"/>
        <v>1</v>
      </c>
      <c r="I19" s="382" t="str">
        <f t="shared" si="3"/>
        <v/>
      </c>
      <c r="J19" s="382" t="str">
        <f t="shared" si="4"/>
        <v/>
      </c>
    </row>
    <row r="20" spans="1:10">
      <c r="A20" s="37">
        <v>11</v>
      </c>
      <c r="B20" s="6"/>
      <c r="C20" s="216"/>
      <c r="D20" s="6"/>
      <c r="E20" s="216"/>
      <c r="F20" s="16" t="str">
        <f t="shared" si="0"/>
        <v/>
      </c>
      <c r="G20" s="349" t="b">
        <f t="shared" si="1"/>
        <v>0</v>
      </c>
      <c r="H20" s="350">
        <f t="shared" si="2"/>
        <v>1</v>
      </c>
      <c r="I20" s="382" t="str">
        <f t="shared" si="3"/>
        <v/>
      </c>
      <c r="J20" s="382" t="str">
        <f t="shared" si="4"/>
        <v/>
      </c>
    </row>
    <row r="21" spans="1:10">
      <c r="A21" s="37">
        <v>12</v>
      </c>
      <c r="B21" s="6"/>
      <c r="C21" s="216"/>
      <c r="D21" s="6"/>
      <c r="E21" s="216"/>
      <c r="F21" s="16" t="str">
        <f t="shared" si="0"/>
        <v/>
      </c>
      <c r="G21" s="349" t="b">
        <f t="shared" si="1"/>
        <v>0</v>
      </c>
      <c r="H21" s="350">
        <f t="shared" si="2"/>
        <v>1</v>
      </c>
      <c r="I21" s="382" t="str">
        <f t="shared" si="3"/>
        <v/>
      </c>
      <c r="J21" s="382" t="str">
        <f t="shared" si="4"/>
        <v/>
      </c>
    </row>
    <row r="22" spans="1:10">
      <c r="A22" s="37">
        <v>13</v>
      </c>
      <c r="B22" s="6"/>
      <c r="C22" s="216"/>
      <c r="D22" s="6"/>
      <c r="E22" s="216"/>
      <c r="F22" s="16" t="str">
        <f t="shared" si="0"/>
        <v/>
      </c>
      <c r="G22" s="349" t="b">
        <f t="shared" si="1"/>
        <v>0</v>
      </c>
      <c r="H22" s="350">
        <f t="shared" si="2"/>
        <v>1</v>
      </c>
      <c r="I22" s="382" t="str">
        <f t="shared" si="3"/>
        <v/>
      </c>
      <c r="J22" s="382" t="str">
        <f t="shared" si="4"/>
        <v/>
      </c>
    </row>
    <row r="23" spans="1:10">
      <c r="A23" s="37">
        <v>14</v>
      </c>
      <c r="B23" s="6"/>
      <c r="C23" s="216"/>
      <c r="D23" s="6"/>
      <c r="E23" s="216"/>
      <c r="F23" s="16" t="str">
        <f t="shared" si="0"/>
        <v/>
      </c>
      <c r="G23" s="349" t="b">
        <f t="shared" si="1"/>
        <v>0</v>
      </c>
      <c r="H23" s="350">
        <f t="shared" si="2"/>
        <v>1</v>
      </c>
      <c r="I23" s="382" t="str">
        <f t="shared" si="3"/>
        <v/>
      </c>
      <c r="J23" s="382" t="str">
        <f t="shared" si="4"/>
        <v/>
      </c>
    </row>
    <row r="24" spans="1:10">
      <c r="A24" s="37">
        <v>15</v>
      </c>
      <c r="B24" s="6"/>
      <c r="C24" s="216"/>
      <c r="D24" s="6"/>
      <c r="E24" s="216"/>
      <c r="F24" s="16" t="str">
        <f t="shared" si="0"/>
        <v/>
      </c>
      <c r="G24" s="349" t="b">
        <f t="shared" si="1"/>
        <v>0</v>
      </c>
      <c r="H24" s="350">
        <f t="shared" si="2"/>
        <v>1</v>
      </c>
      <c r="I24" s="382" t="str">
        <f t="shared" si="3"/>
        <v/>
      </c>
      <c r="J24" s="382" t="str">
        <f t="shared" si="4"/>
        <v/>
      </c>
    </row>
    <row r="25" spans="1:10">
      <c r="A25" s="37">
        <v>16</v>
      </c>
      <c r="B25" s="6"/>
      <c r="C25" s="216"/>
      <c r="D25" s="6"/>
      <c r="E25" s="216"/>
      <c r="F25" s="16" t="str">
        <f t="shared" si="0"/>
        <v/>
      </c>
      <c r="G25" s="349" t="b">
        <f t="shared" si="1"/>
        <v>0</v>
      </c>
      <c r="H25" s="350">
        <f t="shared" si="2"/>
        <v>1</v>
      </c>
      <c r="I25" s="382" t="str">
        <f t="shared" si="3"/>
        <v/>
      </c>
      <c r="J25" s="382" t="str">
        <f t="shared" si="4"/>
        <v/>
      </c>
    </row>
    <row r="26" spans="1:10">
      <c r="A26" s="37">
        <v>17</v>
      </c>
      <c r="B26" s="6"/>
      <c r="C26" s="216"/>
      <c r="D26" s="6"/>
      <c r="E26" s="216"/>
      <c r="F26" s="16" t="str">
        <f t="shared" si="0"/>
        <v/>
      </c>
      <c r="G26" s="349" t="b">
        <f t="shared" si="1"/>
        <v>0</v>
      </c>
      <c r="H26" s="350">
        <f t="shared" si="2"/>
        <v>1</v>
      </c>
      <c r="I26" s="382" t="str">
        <f t="shared" si="3"/>
        <v/>
      </c>
      <c r="J26" s="382" t="str">
        <f t="shared" si="4"/>
        <v/>
      </c>
    </row>
    <row r="27" spans="1:10">
      <c r="A27" s="37">
        <v>18</v>
      </c>
      <c r="B27" s="6"/>
      <c r="C27" s="216"/>
      <c r="D27" s="6"/>
      <c r="E27" s="216"/>
      <c r="F27" s="16" t="str">
        <f t="shared" si="0"/>
        <v/>
      </c>
      <c r="G27" s="349" t="b">
        <f t="shared" si="1"/>
        <v>0</v>
      </c>
      <c r="H27" s="350">
        <f t="shared" si="2"/>
        <v>1</v>
      </c>
      <c r="I27" s="382" t="str">
        <f t="shared" si="3"/>
        <v/>
      </c>
      <c r="J27" s="382" t="str">
        <f t="shared" si="4"/>
        <v/>
      </c>
    </row>
    <row r="28" spans="1:10">
      <c r="A28" s="37">
        <v>19</v>
      </c>
      <c r="B28" s="6"/>
      <c r="C28" s="216"/>
      <c r="D28" s="6"/>
      <c r="E28" s="216"/>
      <c r="F28" s="16" t="str">
        <f t="shared" si="0"/>
        <v/>
      </c>
      <c r="G28" s="349" t="b">
        <f t="shared" si="1"/>
        <v>0</v>
      </c>
      <c r="H28" s="350">
        <f t="shared" si="2"/>
        <v>1</v>
      </c>
      <c r="I28" s="382" t="str">
        <f t="shared" si="3"/>
        <v/>
      </c>
      <c r="J28" s="382" t="str">
        <f t="shared" si="4"/>
        <v/>
      </c>
    </row>
    <row r="29" spans="1:10">
      <c r="A29" s="37">
        <v>20</v>
      </c>
      <c r="B29" s="6"/>
      <c r="C29" s="216"/>
      <c r="D29" s="6"/>
      <c r="E29" s="216"/>
      <c r="F29" s="16" t="str">
        <f t="shared" si="0"/>
        <v/>
      </c>
      <c r="G29" s="349" t="b">
        <f t="shared" si="1"/>
        <v>0</v>
      </c>
      <c r="H29" s="350">
        <f t="shared" si="2"/>
        <v>1</v>
      </c>
      <c r="I29" s="382" t="str">
        <f t="shared" si="3"/>
        <v/>
      </c>
      <c r="J29" s="382" t="str">
        <f t="shared" si="4"/>
        <v/>
      </c>
    </row>
    <row r="30" spans="1:10">
      <c r="A30" s="37">
        <v>21</v>
      </c>
      <c r="B30" s="6"/>
      <c r="C30" s="216"/>
      <c r="D30" s="6"/>
      <c r="E30" s="216"/>
      <c r="F30" s="16" t="str">
        <f t="shared" si="0"/>
        <v/>
      </c>
      <c r="G30" s="349" t="b">
        <f t="shared" si="1"/>
        <v>0</v>
      </c>
      <c r="H30" s="350">
        <f t="shared" si="2"/>
        <v>1</v>
      </c>
      <c r="I30" s="382" t="str">
        <f t="shared" si="3"/>
        <v/>
      </c>
      <c r="J30" s="382" t="str">
        <f t="shared" si="4"/>
        <v/>
      </c>
    </row>
    <row r="31" spans="1:10">
      <c r="A31" s="37">
        <v>22</v>
      </c>
      <c r="B31" s="6"/>
      <c r="C31" s="216"/>
      <c r="D31" s="6"/>
      <c r="E31" s="216"/>
      <c r="F31" s="16" t="str">
        <f t="shared" si="0"/>
        <v/>
      </c>
      <c r="G31" s="349" t="b">
        <f t="shared" si="1"/>
        <v>0</v>
      </c>
      <c r="H31" s="350">
        <f t="shared" si="2"/>
        <v>1</v>
      </c>
      <c r="I31" s="382" t="str">
        <f t="shared" si="3"/>
        <v/>
      </c>
      <c r="J31" s="382" t="str">
        <f t="shared" si="4"/>
        <v/>
      </c>
    </row>
    <row r="32" spans="1:10">
      <c r="A32" s="37">
        <v>23</v>
      </c>
      <c r="B32" s="6"/>
      <c r="C32" s="216"/>
      <c r="D32" s="6"/>
      <c r="E32" s="216"/>
      <c r="F32" s="16" t="str">
        <f t="shared" si="0"/>
        <v/>
      </c>
      <c r="G32" s="349" t="b">
        <f t="shared" si="1"/>
        <v>0</v>
      </c>
      <c r="H32" s="350">
        <f t="shared" si="2"/>
        <v>1</v>
      </c>
      <c r="I32" s="382" t="str">
        <f t="shared" si="3"/>
        <v/>
      </c>
      <c r="J32" s="382" t="str">
        <f t="shared" si="4"/>
        <v/>
      </c>
    </row>
    <row r="33" spans="1:10">
      <c r="A33" s="37">
        <v>24</v>
      </c>
      <c r="B33" s="6"/>
      <c r="C33" s="216"/>
      <c r="D33" s="6"/>
      <c r="E33" s="216"/>
      <c r="F33" s="16" t="str">
        <f t="shared" si="0"/>
        <v/>
      </c>
      <c r="G33" s="349" t="b">
        <f t="shared" si="1"/>
        <v>0</v>
      </c>
      <c r="H33" s="350">
        <f t="shared" si="2"/>
        <v>1</v>
      </c>
      <c r="I33" s="382" t="str">
        <f t="shared" si="3"/>
        <v/>
      </c>
      <c r="J33" s="382" t="str">
        <f t="shared" si="4"/>
        <v/>
      </c>
    </row>
    <row r="34" spans="1:10">
      <c r="A34" s="37">
        <v>25</v>
      </c>
      <c r="B34" s="6"/>
      <c r="C34" s="216"/>
      <c r="D34" s="6"/>
      <c r="E34" s="216"/>
      <c r="F34" s="16" t="str">
        <f t="shared" si="0"/>
        <v/>
      </c>
      <c r="G34" s="349" t="b">
        <f t="shared" si="1"/>
        <v>0</v>
      </c>
      <c r="H34" s="350">
        <f t="shared" si="2"/>
        <v>1</v>
      </c>
      <c r="I34" s="382" t="str">
        <f t="shared" si="3"/>
        <v/>
      </c>
      <c r="J34" s="382" t="str">
        <f t="shared" si="4"/>
        <v/>
      </c>
    </row>
    <row r="35" spans="1:10">
      <c r="A35" s="37">
        <v>26</v>
      </c>
      <c r="B35" s="6"/>
      <c r="C35" s="216"/>
      <c r="D35" s="6"/>
      <c r="E35" s="216"/>
      <c r="F35" s="16" t="str">
        <f t="shared" si="0"/>
        <v/>
      </c>
      <c r="G35" s="349" t="b">
        <f t="shared" si="1"/>
        <v>0</v>
      </c>
      <c r="H35" s="350">
        <f t="shared" si="2"/>
        <v>1</v>
      </c>
      <c r="I35" s="382" t="str">
        <f t="shared" si="3"/>
        <v/>
      </c>
      <c r="J35" s="382" t="str">
        <f t="shared" si="4"/>
        <v/>
      </c>
    </row>
    <row r="36" spans="1:10">
      <c r="A36" s="37">
        <v>27</v>
      </c>
      <c r="B36" s="6"/>
      <c r="C36" s="216"/>
      <c r="D36" s="6"/>
      <c r="E36" s="216"/>
      <c r="F36" s="16" t="str">
        <f t="shared" si="0"/>
        <v/>
      </c>
      <c r="G36" s="349" t="b">
        <f t="shared" si="1"/>
        <v>0</v>
      </c>
      <c r="H36" s="350">
        <f t="shared" si="2"/>
        <v>1</v>
      </c>
      <c r="I36" s="382" t="str">
        <f t="shared" si="3"/>
        <v/>
      </c>
      <c r="J36" s="382" t="str">
        <f t="shared" si="4"/>
        <v/>
      </c>
    </row>
    <row r="37" spans="1:10">
      <c r="A37" s="37">
        <v>28</v>
      </c>
      <c r="B37" s="6"/>
      <c r="C37" s="216"/>
      <c r="D37" s="6"/>
      <c r="E37" s="216"/>
      <c r="F37" s="16" t="str">
        <f t="shared" si="0"/>
        <v/>
      </c>
      <c r="G37" s="349" t="b">
        <f t="shared" si="1"/>
        <v>0</v>
      </c>
      <c r="H37" s="350">
        <f t="shared" si="2"/>
        <v>1</v>
      </c>
      <c r="I37" s="382" t="str">
        <f t="shared" si="3"/>
        <v/>
      </c>
      <c r="J37" s="382" t="str">
        <f t="shared" si="4"/>
        <v/>
      </c>
    </row>
    <row r="38" spans="1:10">
      <c r="A38" s="37">
        <v>29</v>
      </c>
      <c r="B38" s="6"/>
      <c r="C38" s="216"/>
      <c r="D38" s="6"/>
      <c r="E38" s="216"/>
      <c r="F38" s="16" t="str">
        <f t="shared" si="0"/>
        <v/>
      </c>
      <c r="G38" s="349" t="b">
        <f t="shared" si="1"/>
        <v>0</v>
      </c>
      <c r="H38" s="350">
        <f t="shared" si="2"/>
        <v>1</v>
      </c>
      <c r="I38" s="382" t="str">
        <f t="shared" si="3"/>
        <v/>
      </c>
      <c r="J38" s="382" t="str">
        <f t="shared" si="4"/>
        <v/>
      </c>
    </row>
    <row r="39" spans="1:10">
      <c r="A39" s="37">
        <v>30</v>
      </c>
      <c r="B39" s="6"/>
      <c r="C39" s="216"/>
      <c r="D39" s="6"/>
      <c r="E39" s="216"/>
      <c r="F39" s="16" t="str">
        <f t="shared" si="0"/>
        <v/>
      </c>
      <c r="G39" s="349" t="b">
        <f t="shared" si="1"/>
        <v>0</v>
      </c>
      <c r="H39" s="350">
        <f t="shared" si="2"/>
        <v>1</v>
      </c>
      <c r="I39" s="382" t="str">
        <f t="shared" si="3"/>
        <v/>
      </c>
      <c r="J39" s="382" t="str">
        <f t="shared" si="4"/>
        <v/>
      </c>
    </row>
    <row r="40" spans="1:10">
      <c r="A40" s="37">
        <v>31</v>
      </c>
      <c r="B40" s="6"/>
      <c r="C40" s="216"/>
      <c r="D40" s="6"/>
      <c r="E40" s="216"/>
      <c r="F40" s="16" t="str">
        <f t="shared" si="0"/>
        <v/>
      </c>
      <c r="G40" s="349" t="b">
        <f t="shared" si="1"/>
        <v>0</v>
      </c>
      <c r="H40" s="350">
        <f t="shared" si="2"/>
        <v>1</v>
      </c>
      <c r="I40" s="382" t="str">
        <f t="shared" si="3"/>
        <v/>
      </c>
      <c r="J40" s="382" t="str">
        <f t="shared" si="4"/>
        <v/>
      </c>
    </row>
    <row r="41" spans="1:10">
      <c r="A41" s="37">
        <v>32</v>
      </c>
      <c r="B41" s="6"/>
      <c r="C41" s="216"/>
      <c r="D41" s="6"/>
      <c r="E41" s="216"/>
      <c r="F41" s="16" t="str">
        <f t="shared" si="0"/>
        <v/>
      </c>
      <c r="G41" s="349" t="b">
        <f t="shared" si="1"/>
        <v>0</v>
      </c>
      <c r="H41" s="350">
        <f t="shared" si="2"/>
        <v>1</v>
      </c>
      <c r="I41" s="382" t="str">
        <f t="shared" si="3"/>
        <v/>
      </c>
      <c r="J41" s="382" t="str">
        <f t="shared" si="4"/>
        <v/>
      </c>
    </row>
    <row r="42" spans="1:10">
      <c r="A42" s="37">
        <v>33</v>
      </c>
      <c r="B42" s="6"/>
      <c r="C42" s="216"/>
      <c r="D42" s="6"/>
      <c r="E42" s="216"/>
      <c r="F42" s="16" t="str">
        <f t="shared" si="0"/>
        <v/>
      </c>
      <c r="G42" s="349" t="b">
        <f t="shared" si="1"/>
        <v>0</v>
      </c>
      <c r="H42" s="350">
        <f t="shared" ref="H42:H73" si="5">LEN(B42)-LEN(SUBSTITUTE(B42,",",""))+1</f>
        <v>1</v>
      </c>
      <c r="I42" s="382" t="str">
        <f t="shared" si="3"/>
        <v/>
      </c>
      <c r="J42" s="382" t="str">
        <f t="shared" si="4"/>
        <v/>
      </c>
    </row>
    <row r="43" spans="1:10">
      <c r="A43" s="37">
        <v>34</v>
      </c>
      <c r="B43" s="6"/>
      <c r="C43" s="216"/>
      <c r="D43" s="6"/>
      <c r="E43" s="216"/>
      <c r="F43" s="16" t="str">
        <f t="shared" si="0"/>
        <v/>
      </c>
      <c r="G43" s="349" t="b">
        <f t="shared" si="1"/>
        <v>0</v>
      </c>
      <c r="H43" s="350">
        <f t="shared" si="5"/>
        <v>1</v>
      </c>
      <c r="I43" s="382" t="str">
        <f t="shared" si="3"/>
        <v/>
      </c>
      <c r="J43" s="382" t="str">
        <f t="shared" si="4"/>
        <v/>
      </c>
    </row>
    <row r="44" spans="1:10">
      <c r="A44" s="37">
        <v>35</v>
      </c>
      <c r="B44" s="6"/>
      <c r="C44" s="216"/>
      <c r="D44" s="6"/>
      <c r="E44" s="216"/>
      <c r="F44" s="16" t="str">
        <f t="shared" si="0"/>
        <v/>
      </c>
      <c r="G44" s="349" t="b">
        <f t="shared" si="1"/>
        <v>0</v>
      </c>
      <c r="H44" s="350">
        <f t="shared" si="5"/>
        <v>1</v>
      </c>
      <c r="I44" s="382" t="str">
        <f t="shared" si="3"/>
        <v/>
      </c>
      <c r="J44" s="382" t="str">
        <f t="shared" si="4"/>
        <v/>
      </c>
    </row>
    <row r="45" spans="1:10">
      <c r="A45" s="37">
        <v>36</v>
      </c>
      <c r="B45" s="6"/>
      <c r="C45" s="216"/>
      <c r="D45" s="6"/>
      <c r="E45" s="216"/>
      <c r="F45" s="16" t="str">
        <f t="shared" si="0"/>
        <v/>
      </c>
      <c r="G45" s="349" t="b">
        <f t="shared" si="1"/>
        <v>0</v>
      </c>
      <c r="H45" s="350">
        <f t="shared" si="5"/>
        <v>1</v>
      </c>
      <c r="I45" s="382" t="str">
        <f t="shared" si="3"/>
        <v/>
      </c>
      <c r="J45" s="382" t="str">
        <f t="shared" si="4"/>
        <v/>
      </c>
    </row>
    <row r="46" spans="1:10">
      <c r="A46" s="37">
        <v>37</v>
      </c>
      <c r="B46" s="6"/>
      <c r="C46" s="216"/>
      <c r="D46" s="6"/>
      <c r="E46" s="216"/>
      <c r="F46" s="16" t="str">
        <f t="shared" si="0"/>
        <v/>
      </c>
      <c r="G46" s="349" t="b">
        <f t="shared" si="1"/>
        <v>0</v>
      </c>
      <c r="H46" s="350">
        <f t="shared" si="5"/>
        <v>1</v>
      </c>
      <c r="I46" s="382" t="str">
        <f t="shared" si="3"/>
        <v/>
      </c>
      <c r="J46" s="382" t="str">
        <f t="shared" si="4"/>
        <v/>
      </c>
    </row>
    <row r="47" spans="1:10">
      <c r="A47" s="37">
        <v>38</v>
      </c>
      <c r="B47" s="6"/>
      <c r="C47" s="216"/>
      <c r="D47" s="6"/>
      <c r="E47" s="216"/>
      <c r="F47" s="16" t="str">
        <f t="shared" si="0"/>
        <v/>
      </c>
      <c r="G47" s="349" t="b">
        <f t="shared" si="1"/>
        <v>0</v>
      </c>
      <c r="H47" s="350">
        <f t="shared" si="5"/>
        <v>1</v>
      </c>
      <c r="I47" s="382" t="str">
        <f t="shared" si="3"/>
        <v/>
      </c>
      <c r="J47" s="382" t="str">
        <f t="shared" si="4"/>
        <v/>
      </c>
    </row>
    <row r="48" spans="1:10">
      <c r="A48" s="37">
        <v>39</v>
      </c>
      <c r="B48" s="6"/>
      <c r="C48" s="216"/>
      <c r="D48" s="6"/>
      <c r="E48" s="216"/>
      <c r="F48" s="16" t="str">
        <f t="shared" si="0"/>
        <v/>
      </c>
      <c r="G48" s="349" t="b">
        <f t="shared" si="1"/>
        <v>0</v>
      </c>
      <c r="H48" s="350">
        <f t="shared" si="5"/>
        <v>1</v>
      </c>
      <c r="I48" s="382" t="str">
        <f t="shared" si="3"/>
        <v/>
      </c>
      <c r="J48" s="382" t="str">
        <f t="shared" si="4"/>
        <v/>
      </c>
    </row>
    <row r="49" spans="1:10">
      <c r="A49" s="37">
        <v>40</v>
      </c>
      <c r="B49" s="6"/>
      <c r="C49" s="216"/>
      <c r="D49" s="6"/>
      <c r="E49" s="216"/>
      <c r="F49" s="16" t="str">
        <f t="shared" si="0"/>
        <v/>
      </c>
      <c r="G49" s="349" t="b">
        <f t="shared" si="1"/>
        <v>0</v>
      </c>
      <c r="H49" s="350">
        <f t="shared" si="5"/>
        <v>1</v>
      </c>
      <c r="I49" s="382" t="str">
        <f t="shared" si="3"/>
        <v/>
      </c>
      <c r="J49" s="382" t="str">
        <f t="shared" si="4"/>
        <v/>
      </c>
    </row>
    <row r="50" spans="1:10">
      <c r="A50" s="37">
        <v>41</v>
      </c>
      <c r="B50" s="6"/>
      <c r="C50" s="216"/>
      <c r="D50" s="6"/>
      <c r="E50" s="216"/>
      <c r="F50" s="16" t="str">
        <f t="shared" si="0"/>
        <v/>
      </c>
      <c r="G50" s="349" t="b">
        <f t="shared" si="1"/>
        <v>0</v>
      </c>
      <c r="H50" s="350">
        <f t="shared" si="5"/>
        <v>1</v>
      </c>
      <c r="I50" s="382" t="str">
        <f t="shared" si="3"/>
        <v/>
      </c>
      <c r="J50" s="382" t="str">
        <f t="shared" si="4"/>
        <v/>
      </c>
    </row>
    <row r="51" spans="1:10">
      <c r="A51" s="37">
        <v>42</v>
      </c>
      <c r="B51" s="6"/>
      <c r="C51" s="216"/>
      <c r="D51" s="6"/>
      <c r="E51" s="216"/>
      <c r="F51" s="16" t="str">
        <f t="shared" si="0"/>
        <v/>
      </c>
      <c r="G51" s="349" t="b">
        <f t="shared" si="1"/>
        <v>0</v>
      </c>
      <c r="H51" s="350">
        <f t="shared" si="5"/>
        <v>1</v>
      </c>
      <c r="I51" s="382" t="str">
        <f t="shared" si="3"/>
        <v/>
      </c>
      <c r="J51" s="382" t="str">
        <f t="shared" si="4"/>
        <v/>
      </c>
    </row>
    <row r="52" spans="1:10">
      <c r="A52" s="37">
        <v>43</v>
      </c>
      <c r="B52" s="6"/>
      <c r="C52" s="216"/>
      <c r="D52" s="6"/>
      <c r="E52" s="216"/>
      <c r="F52" s="16" t="str">
        <f t="shared" si="0"/>
        <v/>
      </c>
      <c r="G52" s="349" t="b">
        <f t="shared" si="1"/>
        <v>0</v>
      </c>
      <c r="H52" s="350">
        <f t="shared" si="5"/>
        <v>1</v>
      </c>
      <c r="I52" s="382" t="str">
        <f t="shared" si="3"/>
        <v/>
      </c>
      <c r="J52" s="382" t="str">
        <f t="shared" si="4"/>
        <v/>
      </c>
    </row>
    <row r="53" spans="1:10">
      <c r="A53" s="37">
        <v>44</v>
      </c>
      <c r="B53" s="6"/>
      <c r="C53" s="216"/>
      <c r="D53" s="6"/>
      <c r="E53" s="216"/>
      <c r="F53" s="16" t="str">
        <f t="shared" si="0"/>
        <v/>
      </c>
      <c r="G53" s="349" t="b">
        <f t="shared" si="1"/>
        <v>0</v>
      </c>
      <c r="H53" s="350">
        <f t="shared" si="5"/>
        <v>1</v>
      </c>
      <c r="I53" s="382" t="str">
        <f t="shared" si="3"/>
        <v/>
      </c>
      <c r="J53" s="382" t="str">
        <f t="shared" si="4"/>
        <v/>
      </c>
    </row>
    <row r="54" spans="1:10">
      <c r="A54" s="37">
        <v>45</v>
      </c>
      <c r="B54" s="6"/>
      <c r="C54" s="216"/>
      <c r="D54" s="6"/>
      <c r="E54" s="216"/>
      <c r="F54" s="16" t="str">
        <f t="shared" si="0"/>
        <v/>
      </c>
      <c r="G54" s="349" t="b">
        <f t="shared" si="1"/>
        <v>0</v>
      </c>
      <c r="H54" s="350">
        <f t="shared" si="5"/>
        <v>1</v>
      </c>
      <c r="I54" s="382" t="str">
        <f t="shared" si="3"/>
        <v/>
      </c>
      <c r="J54" s="382" t="str">
        <f t="shared" si="4"/>
        <v/>
      </c>
    </row>
    <row r="55" spans="1:10">
      <c r="A55" s="37">
        <v>46</v>
      </c>
      <c r="B55" s="6"/>
      <c r="C55" s="216"/>
      <c r="D55" s="6"/>
      <c r="E55" s="216"/>
      <c r="F55" s="16" t="str">
        <f t="shared" si="0"/>
        <v/>
      </c>
      <c r="G55" s="349" t="b">
        <f t="shared" si="1"/>
        <v>0</v>
      </c>
      <c r="H55" s="350">
        <f t="shared" si="5"/>
        <v>1</v>
      </c>
      <c r="I55" s="382" t="str">
        <f t="shared" si="3"/>
        <v/>
      </c>
      <c r="J55" s="382" t="str">
        <f t="shared" si="4"/>
        <v/>
      </c>
    </row>
    <row r="56" spans="1:10">
      <c r="A56" s="37">
        <v>47</v>
      </c>
      <c r="B56" s="6"/>
      <c r="C56" s="216"/>
      <c r="D56" s="6"/>
      <c r="E56" s="216"/>
      <c r="F56" s="16" t="str">
        <f t="shared" si="0"/>
        <v/>
      </c>
      <c r="G56" s="349" t="b">
        <f t="shared" si="1"/>
        <v>0</v>
      </c>
      <c r="H56" s="350">
        <f t="shared" si="5"/>
        <v>1</v>
      </c>
      <c r="I56" s="382" t="str">
        <f t="shared" si="3"/>
        <v/>
      </c>
      <c r="J56" s="382" t="str">
        <f t="shared" si="4"/>
        <v/>
      </c>
    </row>
    <row r="57" spans="1:10">
      <c r="A57" s="37">
        <v>48</v>
      </c>
      <c r="B57" s="6"/>
      <c r="C57" s="216"/>
      <c r="D57" s="6"/>
      <c r="E57" s="216"/>
      <c r="F57" s="16" t="str">
        <f t="shared" si="0"/>
        <v/>
      </c>
      <c r="G57" s="349" t="b">
        <f t="shared" si="1"/>
        <v>0</v>
      </c>
      <c r="H57" s="350">
        <f t="shared" si="5"/>
        <v>1</v>
      </c>
      <c r="I57" s="382" t="str">
        <f t="shared" si="3"/>
        <v/>
      </c>
      <c r="J57" s="382" t="str">
        <f t="shared" si="4"/>
        <v/>
      </c>
    </row>
    <row r="58" spans="1:10">
      <c r="A58" s="37">
        <v>49</v>
      </c>
      <c r="B58" s="6"/>
      <c r="C58" s="216"/>
      <c r="D58" s="6"/>
      <c r="E58" s="216"/>
      <c r="F58" s="16" t="str">
        <f t="shared" si="0"/>
        <v/>
      </c>
      <c r="G58" s="349" t="b">
        <f t="shared" si="1"/>
        <v>0</v>
      </c>
      <c r="H58" s="350">
        <f t="shared" si="5"/>
        <v>1</v>
      </c>
      <c r="I58" s="382" t="str">
        <f t="shared" si="3"/>
        <v/>
      </c>
      <c r="J58" s="382" t="str">
        <f t="shared" si="4"/>
        <v/>
      </c>
    </row>
    <row r="59" spans="1:10">
      <c r="A59" s="37">
        <v>50</v>
      </c>
      <c r="B59" s="6"/>
      <c r="C59" s="216"/>
      <c r="D59" s="6"/>
      <c r="E59" s="216"/>
      <c r="F59" s="16" t="str">
        <f t="shared" si="0"/>
        <v/>
      </c>
      <c r="G59" s="349" t="b">
        <f t="shared" si="1"/>
        <v>0</v>
      </c>
      <c r="H59" s="350">
        <f t="shared" si="5"/>
        <v>1</v>
      </c>
      <c r="I59" s="382" t="str">
        <f t="shared" si="3"/>
        <v/>
      </c>
      <c r="J59" s="382" t="str">
        <f t="shared" si="4"/>
        <v/>
      </c>
    </row>
    <row r="60" spans="1:10">
      <c r="A60" s="37">
        <v>51</v>
      </c>
      <c r="B60" s="6"/>
      <c r="C60" s="216"/>
      <c r="D60" s="6"/>
      <c r="E60" s="216"/>
      <c r="F60" s="16" t="str">
        <f t="shared" si="0"/>
        <v/>
      </c>
      <c r="G60" s="349" t="b">
        <f t="shared" si="1"/>
        <v>0</v>
      </c>
      <c r="H60" s="350">
        <f t="shared" si="5"/>
        <v>1</v>
      </c>
      <c r="I60" s="382" t="str">
        <f t="shared" si="3"/>
        <v/>
      </c>
      <c r="J60" s="382" t="str">
        <f t="shared" si="4"/>
        <v/>
      </c>
    </row>
    <row r="61" spans="1:10">
      <c r="A61" s="37">
        <v>52</v>
      </c>
      <c r="B61" s="6"/>
      <c r="C61" s="216"/>
      <c r="D61" s="6"/>
      <c r="E61" s="216"/>
      <c r="F61" s="16" t="str">
        <f t="shared" si="0"/>
        <v/>
      </c>
      <c r="G61" s="349" t="b">
        <f t="shared" si="1"/>
        <v>0</v>
      </c>
      <c r="H61" s="350">
        <f t="shared" si="5"/>
        <v>1</v>
      </c>
      <c r="I61" s="382" t="str">
        <f t="shared" si="3"/>
        <v/>
      </c>
      <c r="J61" s="382" t="str">
        <f t="shared" si="4"/>
        <v/>
      </c>
    </row>
    <row r="62" spans="1:10">
      <c r="A62" s="37">
        <v>53</v>
      </c>
      <c r="B62" s="6"/>
      <c r="C62" s="216"/>
      <c r="D62" s="6"/>
      <c r="E62" s="216"/>
      <c r="F62" s="16" t="str">
        <f t="shared" si="0"/>
        <v/>
      </c>
      <c r="G62" s="349" t="b">
        <f t="shared" si="1"/>
        <v>0</v>
      </c>
      <c r="H62" s="350">
        <f t="shared" si="5"/>
        <v>1</v>
      </c>
      <c r="I62" s="382" t="str">
        <f t="shared" si="3"/>
        <v/>
      </c>
      <c r="J62" s="382" t="str">
        <f t="shared" si="4"/>
        <v/>
      </c>
    </row>
    <row r="63" spans="1:10">
      <c r="A63" s="37">
        <v>54</v>
      </c>
      <c r="B63" s="6"/>
      <c r="C63" s="216"/>
      <c r="D63" s="6"/>
      <c r="E63" s="216"/>
      <c r="F63" s="16" t="str">
        <f t="shared" si="0"/>
        <v/>
      </c>
      <c r="G63" s="349" t="b">
        <f t="shared" si="1"/>
        <v>0</v>
      </c>
      <c r="H63" s="350">
        <f t="shared" si="5"/>
        <v>1</v>
      </c>
      <c r="I63" s="382" t="str">
        <f t="shared" si="3"/>
        <v/>
      </c>
      <c r="J63" s="382" t="str">
        <f t="shared" si="4"/>
        <v/>
      </c>
    </row>
    <row r="64" spans="1:10">
      <c r="A64" s="37">
        <v>55</v>
      </c>
      <c r="B64" s="6"/>
      <c r="C64" s="216"/>
      <c r="D64" s="6"/>
      <c r="E64" s="216"/>
      <c r="F64" s="16" t="str">
        <f t="shared" si="0"/>
        <v/>
      </c>
      <c r="G64" s="349" t="b">
        <f t="shared" si="1"/>
        <v>0</v>
      </c>
      <c r="H64" s="350">
        <f t="shared" si="5"/>
        <v>1</v>
      </c>
      <c r="I64" s="382" t="str">
        <f t="shared" si="3"/>
        <v/>
      </c>
      <c r="J64" s="382" t="str">
        <f t="shared" si="4"/>
        <v/>
      </c>
    </row>
    <row r="65" spans="1:10">
      <c r="A65" s="37">
        <v>56</v>
      </c>
      <c r="B65" s="6"/>
      <c r="C65" s="216"/>
      <c r="D65" s="6"/>
      <c r="E65" s="216"/>
      <c r="F65" s="16" t="str">
        <f t="shared" si="0"/>
        <v/>
      </c>
      <c r="G65" s="349" t="b">
        <f t="shared" si="1"/>
        <v>0</v>
      </c>
      <c r="H65" s="350">
        <f t="shared" si="5"/>
        <v>1</v>
      </c>
      <c r="I65" s="382" t="str">
        <f t="shared" si="3"/>
        <v/>
      </c>
      <c r="J65" s="382" t="str">
        <f t="shared" si="4"/>
        <v/>
      </c>
    </row>
    <row r="66" spans="1:10">
      <c r="A66" s="37">
        <v>57</v>
      </c>
      <c r="B66" s="6"/>
      <c r="C66" s="216"/>
      <c r="D66" s="6"/>
      <c r="E66" s="216"/>
      <c r="F66" s="16" t="str">
        <f t="shared" si="0"/>
        <v/>
      </c>
      <c r="G66" s="349" t="b">
        <f t="shared" si="1"/>
        <v>0</v>
      </c>
      <c r="H66" s="350">
        <f t="shared" si="5"/>
        <v>1</v>
      </c>
      <c r="I66" s="382" t="str">
        <f t="shared" si="3"/>
        <v/>
      </c>
      <c r="J66" s="382" t="str">
        <f t="shared" si="4"/>
        <v/>
      </c>
    </row>
    <row r="67" spans="1:10">
      <c r="A67" s="37">
        <v>58</v>
      </c>
      <c r="B67" s="6"/>
      <c r="C67" s="216"/>
      <c r="D67" s="6"/>
      <c r="E67" s="216"/>
      <c r="F67" s="16" t="str">
        <f t="shared" si="0"/>
        <v/>
      </c>
      <c r="G67" s="349" t="b">
        <f t="shared" si="1"/>
        <v>0</v>
      </c>
      <c r="H67" s="350">
        <f t="shared" si="5"/>
        <v>1</v>
      </c>
      <c r="I67" s="382" t="str">
        <f t="shared" si="3"/>
        <v/>
      </c>
      <c r="J67" s="382" t="str">
        <f t="shared" si="4"/>
        <v/>
      </c>
    </row>
    <row r="68" spans="1:10">
      <c r="A68" s="37">
        <v>59</v>
      </c>
      <c r="B68" s="6"/>
      <c r="C68" s="216"/>
      <c r="D68" s="6"/>
      <c r="E68" s="216"/>
      <c r="F68" s="16" t="str">
        <f t="shared" si="0"/>
        <v/>
      </c>
      <c r="G68" s="349" t="b">
        <f t="shared" si="1"/>
        <v>0</v>
      </c>
      <c r="H68" s="350">
        <f t="shared" si="5"/>
        <v>1</v>
      </c>
      <c r="I68" s="382" t="str">
        <f t="shared" si="3"/>
        <v/>
      </c>
      <c r="J68" s="382" t="str">
        <f t="shared" si="4"/>
        <v/>
      </c>
    </row>
    <row r="69" spans="1:10">
      <c r="A69" s="37">
        <v>60</v>
      </c>
      <c r="B69" s="6"/>
      <c r="C69" s="216"/>
      <c r="D69" s="6"/>
      <c r="E69" s="216"/>
      <c r="F69" s="16" t="str">
        <f t="shared" si="0"/>
        <v/>
      </c>
      <c r="G69" s="349" t="b">
        <f t="shared" si="1"/>
        <v>0</v>
      </c>
      <c r="H69" s="350">
        <f t="shared" si="5"/>
        <v>1</v>
      </c>
      <c r="I69" s="382" t="str">
        <f t="shared" si="3"/>
        <v/>
      </c>
      <c r="J69" s="382" t="str">
        <f t="shared" si="4"/>
        <v/>
      </c>
    </row>
    <row r="70" spans="1:10">
      <c r="A70" s="37">
        <v>61</v>
      </c>
      <c r="B70" s="6"/>
      <c r="C70" s="216"/>
      <c r="D70" s="6"/>
      <c r="E70" s="216"/>
      <c r="F70" s="16" t="str">
        <f t="shared" si="0"/>
        <v/>
      </c>
      <c r="G70" s="349" t="b">
        <f t="shared" si="1"/>
        <v>0</v>
      </c>
      <c r="H70" s="350">
        <f t="shared" si="5"/>
        <v>1</v>
      </c>
      <c r="I70" s="382" t="str">
        <f t="shared" si="3"/>
        <v/>
      </c>
      <c r="J70" s="382" t="str">
        <f t="shared" si="4"/>
        <v/>
      </c>
    </row>
    <row r="71" spans="1:10">
      <c r="A71" s="37">
        <v>62</v>
      </c>
      <c r="B71" s="6"/>
      <c r="C71" s="216"/>
      <c r="D71" s="6"/>
      <c r="E71" s="216"/>
      <c r="F71" s="16" t="str">
        <f t="shared" si="0"/>
        <v/>
      </c>
      <c r="G71" s="349" t="b">
        <f t="shared" si="1"/>
        <v>0</v>
      </c>
      <c r="H71" s="350">
        <f t="shared" si="5"/>
        <v>1</v>
      </c>
      <c r="I71" s="382" t="str">
        <f t="shared" si="3"/>
        <v/>
      </c>
      <c r="J71" s="382" t="str">
        <f t="shared" si="4"/>
        <v/>
      </c>
    </row>
    <row r="72" spans="1:10">
      <c r="A72" s="37">
        <v>63</v>
      </c>
      <c r="B72" s="6"/>
      <c r="C72" s="216"/>
      <c r="D72" s="6"/>
      <c r="E72" s="216"/>
      <c r="F72" s="16" t="str">
        <f t="shared" si="0"/>
        <v/>
      </c>
      <c r="G72" s="349" t="b">
        <f t="shared" si="1"/>
        <v>0</v>
      </c>
      <c r="H72" s="350">
        <f t="shared" si="5"/>
        <v>1</v>
      </c>
      <c r="I72" s="382" t="str">
        <f t="shared" si="3"/>
        <v/>
      </c>
      <c r="J72" s="382" t="str">
        <f t="shared" si="4"/>
        <v/>
      </c>
    </row>
    <row r="73" spans="1:10">
      <c r="A73" s="37">
        <v>64</v>
      </c>
      <c r="B73" s="6"/>
      <c r="C73" s="216"/>
      <c r="D73" s="6"/>
      <c r="E73" s="216"/>
      <c r="F73" s="16" t="str">
        <f t="shared" si="0"/>
        <v/>
      </c>
      <c r="G73" s="349" t="b">
        <f t="shared" si="1"/>
        <v>0</v>
      </c>
      <c r="H73" s="350">
        <f t="shared" si="5"/>
        <v>1</v>
      </c>
      <c r="I73" s="382" t="str">
        <f t="shared" si="3"/>
        <v/>
      </c>
      <c r="J73" s="382" t="str">
        <f t="shared" si="4"/>
        <v/>
      </c>
    </row>
    <row r="74" spans="1:10">
      <c r="A74" s="37">
        <v>65</v>
      </c>
      <c r="B74" s="6"/>
      <c r="C74" s="216"/>
      <c r="D74" s="6"/>
      <c r="E74" s="216"/>
      <c r="F74" s="16" t="str">
        <f t="shared" ref="F74:F137" si="6">IF(OR($B74="",$C74="",,,$E74&lt;an_initial,$E74&gt;an_final,),"",HLOOKUP(D74,ii53punctaje,2,FALSE) * C74)</f>
        <v/>
      </c>
      <c r="G74" s="349" t="b">
        <f t="shared" ref="G74:G108" si="7">IF(nume_candidat="",FALSE,ISNUMBER(SEARCH(nume_candidat,$B74)))</f>
        <v>0</v>
      </c>
      <c r="H74" s="350">
        <f t="shared" ref="H74:H108" si="8">LEN(B74)-LEN(SUBSTITUTE(B74,",",""))+1</f>
        <v>1</v>
      </c>
      <c r="I74" s="382" t="str">
        <f t="shared" ref="I74:I137" si="9">IF(OR($B74="",$C74="",,,$E74&lt;an_initial,$E74&gt;an_final,),"",COUNTIF(D74,"Reviewer") * C74 * HLOOKUP(D74,ii53punctaje,2,FALSE))</f>
        <v/>
      </c>
      <c r="J74" s="382" t="str">
        <f t="shared" ref="J74:J137" si="10">IF(OR($B74="",$C74="",,,$E74&lt;an_initial,$E74&gt;an_final,),"",COUNTIF(D74,"Citări") * C74 * HLOOKUP(D74,ii53punctaje,2,FALSE))</f>
        <v/>
      </c>
    </row>
    <row r="75" spans="1:10">
      <c r="A75" s="37">
        <v>66</v>
      </c>
      <c r="B75" s="6"/>
      <c r="C75" s="216"/>
      <c r="D75" s="6"/>
      <c r="E75" s="216"/>
      <c r="F75" s="16" t="str">
        <f t="shared" si="6"/>
        <v/>
      </c>
      <c r="G75" s="349" t="b">
        <f t="shared" si="7"/>
        <v>0</v>
      </c>
      <c r="H75" s="350">
        <f t="shared" si="8"/>
        <v>1</v>
      </c>
      <c r="I75" s="382" t="str">
        <f t="shared" si="9"/>
        <v/>
      </c>
      <c r="J75" s="382" t="str">
        <f t="shared" si="10"/>
        <v/>
      </c>
    </row>
    <row r="76" spans="1:10">
      <c r="A76" s="37">
        <v>67</v>
      </c>
      <c r="B76" s="6"/>
      <c r="C76" s="216"/>
      <c r="D76" s="6"/>
      <c r="E76" s="216"/>
      <c r="F76" s="16" t="str">
        <f t="shared" si="6"/>
        <v/>
      </c>
      <c r="G76" s="349" t="b">
        <f t="shared" si="7"/>
        <v>0</v>
      </c>
      <c r="H76" s="350">
        <f t="shared" si="8"/>
        <v>1</v>
      </c>
      <c r="I76" s="382" t="str">
        <f t="shared" si="9"/>
        <v/>
      </c>
      <c r="J76" s="382" t="str">
        <f t="shared" si="10"/>
        <v/>
      </c>
    </row>
    <row r="77" spans="1:10">
      <c r="A77" s="37">
        <v>68</v>
      </c>
      <c r="B77" s="6"/>
      <c r="C77" s="216"/>
      <c r="D77" s="6"/>
      <c r="E77" s="216"/>
      <c r="F77" s="16" t="str">
        <f t="shared" si="6"/>
        <v/>
      </c>
      <c r="G77" s="349" t="b">
        <f t="shared" si="7"/>
        <v>0</v>
      </c>
      <c r="H77" s="350">
        <f t="shared" si="8"/>
        <v>1</v>
      </c>
      <c r="I77" s="382" t="str">
        <f t="shared" si="9"/>
        <v/>
      </c>
      <c r="J77" s="382" t="str">
        <f t="shared" si="10"/>
        <v/>
      </c>
    </row>
    <row r="78" spans="1:10">
      <c r="A78" s="37">
        <v>69</v>
      </c>
      <c r="B78" s="6"/>
      <c r="C78" s="216"/>
      <c r="D78" s="6"/>
      <c r="E78" s="216"/>
      <c r="F78" s="16" t="str">
        <f t="shared" si="6"/>
        <v/>
      </c>
      <c r="G78" s="349" t="b">
        <f t="shared" si="7"/>
        <v>0</v>
      </c>
      <c r="H78" s="350">
        <f t="shared" si="8"/>
        <v>1</v>
      </c>
      <c r="I78" s="382" t="str">
        <f t="shared" si="9"/>
        <v/>
      </c>
      <c r="J78" s="382" t="str">
        <f t="shared" si="10"/>
        <v/>
      </c>
    </row>
    <row r="79" spans="1:10">
      <c r="A79" s="37">
        <v>70</v>
      </c>
      <c r="B79" s="6"/>
      <c r="C79" s="216"/>
      <c r="D79" s="6"/>
      <c r="E79" s="216"/>
      <c r="F79" s="16" t="str">
        <f t="shared" si="6"/>
        <v/>
      </c>
      <c r="G79" s="349" t="b">
        <f t="shared" si="7"/>
        <v>0</v>
      </c>
      <c r="H79" s="350">
        <f t="shared" si="8"/>
        <v>1</v>
      </c>
      <c r="I79" s="382" t="str">
        <f t="shared" si="9"/>
        <v/>
      </c>
      <c r="J79" s="382" t="str">
        <f t="shared" si="10"/>
        <v/>
      </c>
    </row>
    <row r="80" spans="1:10">
      <c r="A80" s="37">
        <v>71</v>
      </c>
      <c r="B80" s="6"/>
      <c r="C80" s="216"/>
      <c r="D80" s="6"/>
      <c r="E80" s="216"/>
      <c r="F80" s="16" t="str">
        <f t="shared" si="6"/>
        <v/>
      </c>
      <c r="G80" s="349" t="b">
        <f t="shared" si="7"/>
        <v>0</v>
      </c>
      <c r="H80" s="350">
        <f t="shared" si="8"/>
        <v>1</v>
      </c>
      <c r="I80" s="382" t="str">
        <f t="shared" si="9"/>
        <v/>
      </c>
      <c r="J80" s="382" t="str">
        <f t="shared" si="10"/>
        <v/>
      </c>
    </row>
    <row r="81" spans="1:10">
      <c r="A81" s="37">
        <v>72</v>
      </c>
      <c r="B81" s="6"/>
      <c r="C81" s="216"/>
      <c r="D81" s="6"/>
      <c r="E81" s="216"/>
      <c r="F81" s="16" t="str">
        <f t="shared" si="6"/>
        <v/>
      </c>
      <c r="G81" s="349" t="b">
        <f t="shared" si="7"/>
        <v>0</v>
      </c>
      <c r="H81" s="350">
        <f t="shared" si="8"/>
        <v>1</v>
      </c>
      <c r="I81" s="382" t="str">
        <f t="shared" si="9"/>
        <v/>
      </c>
      <c r="J81" s="382" t="str">
        <f t="shared" si="10"/>
        <v/>
      </c>
    </row>
    <row r="82" spans="1:10">
      <c r="A82" s="37">
        <v>73</v>
      </c>
      <c r="B82" s="6"/>
      <c r="C82" s="216"/>
      <c r="D82" s="6"/>
      <c r="E82" s="216"/>
      <c r="F82" s="16" t="str">
        <f t="shared" si="6"/>
        <v/>
      </c>
      <c r="G82" s="349" t="b">
        <f t="shared" si="7"/>
        <v>0</v>
      </c>
      <c r="H82" s="350">
        <f t="shared" si="8"/>
        <v>1</v>
      </c>
      <c r="I82" s="382" t="str">
        <f t="shared" si="9"/>
        <v/>
      </c>
      <c r="J82" s="382" t="str">
        <f t="shared" si="10"/>
        <v/>
      </c>
    </row>
    <row r="83" spans="1:10">
      <c r="A83" s="37">
        <v>74</v>
      </c>
      <c r="B83" s="6"/>
      <c r="C83" s="216"/>
      <c r="D83" s="6"/>
      <c r="E83" s="216"/>
      <c r="F83" s="16" t="str">
        <f t="shared" si="6"/>
        <v/>
      </c>
      <c r="G83" s="349" t="b">
        <f t="shared" si="7"/>
        <v>0</v>
      </c>
      <c r="H83" s="350">
        <f t="shared" si="8"/>
        <v>1</v>
      </c>
      <c r="I83" s="382" t="str">
        <f t="shared" si="9"/>
        <v/>
      </c>
      <c r="J83" s="382" t="str">
        <f t="shared" si="10"/>
        <v/>
      </c>
    </row>
    <row r="84" spans="1:10">
      <c r="A84" s="37">
        <v>75</v>
      </c>
      <c r="B84" s="6"/>
      <c r="C84" s="216"/>
      <c r="D84" s="6"/>
      <c r="E84" s="216"/>
      <c r="F84" s="16" t="str">
        <f t="shared" si="6"/>
        <v/>
      </c>
      <c r="G84" s="349" t="b">
        <f t="shared" si="7"/>
        <v>0</v>
      </c>
      <c r="H84" s="350">
        <f t="shared" si="8"/>
        <v>1</v>
      </c>
      <c r="I84" s="382" t="str">
        <f t="shared" si="9"/>
        <v/>
      </c>
      <c r="J84" s="382" t="str">
        <f t="shared" si="10"/>
        <v/>
      </c>
    </row>
    <row r="85" spans="1:10">
      <c r="A85" s="37">
        <v>76</v>
      </c>
      <c r="B85" s="6"/>
      <c r="C85" s="216"/>
      <c r="D85" s="6"/>
      <c r="E85" s="216"/>
      <c r="F85" s="16" t="str">
        <f t="shared" si="6"/>
        <v/>
      </c>
      <c r="G85" s="349" t="b">
        <f t="shared" si="7"/>
        <v>0</v>
      </c>
      <c r="H85" s="350">
        <f t="shared" si="8"/>
        <v>1</v>
      </c>
      <c r="I85" s="382" t="str">
        <f t="shared" si="9"/>
        <v/>
      </c>
      <c r="J85" s="382" t="str">
        <f t="shared" si="10"/>
        <v/>
      </c>
    </row>
    <row r="86" spans="1:10">
      <c r="A86" s="37">
        <v>77</v>
      </c>
      <c r="B86" s="6"/>
      <c r="C86" s="216"/>
      <c r="D86" s="6"/>
      <c r="E86" s="216"/>
      <c r="F86" s="16" t="str">
        <f t="shared" si="6"/>
        <v/>
      </c>
      <c r="G86" s="349" t="b">
        <f t="shared" si="7"/>
        <v>0</v>
      </c>
      <c r="H86" s="350">
        <f t="shared" si="8"/>
        <v>1</v>
      </c>
      <c r="I86" s="382" t="str">
        <f t="shared" si="9"/>
        <v/>
      </c>
      <c r="J86" s="382" t="str">
        <f t="shared" si="10"/>
        <v/>
      </c>
    </row>
    <row r="87" spans="1:10">
      <c r="A87" s="37">
        <v>78</v>
      </c>
      <c r="B87" s="6"/>
      <c r="C87" s="216"/>
      <c r="D87" s="6"/>
      <c r="E87" s="216"/>
      <c r="F87" s="16" t="str">
        <f t="shared" si="6"/>
        <v/>
      </c>
      <c r="G87" s="349" t="b">
        <f t="shared" si="7"/>
        <v>0</v>
      </c>
      <c r="H87" s="350">
        <f t="shared" si="8"/>
        <v>1</v>
      </c>
      <c r="I87" s="382" t="str">
        <f t="shared" si="9"/>
        <v/>
      </c>
      <c r="J87" s="382" t="str">
        <f t="shared" si="10"/>
        <v/>
      </c>
    </row>
    <row r="88" spans="1:10">
      <c r="A88" s="37">
        <v>79</v>
      </c>
      <c r="B88" s="6"/>
      <c r="C88" s="216"/>
      <c r="D88" s="6"/>
      <c r="E88" s="216"/>
      <c r="F88" s="16" t="str">
        <f t="shared" si="6"/>
        <v/>
      </c>
      <c r="G88" s="349" t="b">
        <f t="shared" si="7"/>
        <v>0</v>
      </c>
      <c r="H88" s="350">
        <f t="shared" si="8"/>
        <v>1</v>
      </c>
      <c r="I88" s="382" t="str">
        <f t="shared" si="9"/>
        <v/>
      </c>
      <c r="J88" s="382" t="str">
        <f t="shared" si="10"/>
        <v/>
      </c>
    </row>
    <row r="89" spans="1:10">
      <c r="A89" s="37">
        <v>80</v>
      </c>
      <c r="B89" s="6"/>
      <c r="C89" s="216"/>
      <c r="D89" s="6"/>
      <c r="E89" s="216"/>
      <c r="F89" s="16" t="str">
        <f t="shared" si="6"/>
        <v/>
      </c>
      <c r="G89" s="349" t="b">
        <f t="shared" si="7"/>
        <v>0</v>
      </c>
      <c r="H89" s="350">
        <f t="shared" si="8"/>
        <v>1</v>
      </c>
      <c r="I89" s="382" t="str">
        <f t="shared" si="9"/>
        <v/>
      </c>
      <c r="J89" s="382" t="str">
        <f t="shared" si="10"/>
        <v/>
      </c>
    </row>
    <row r="90" spans="1:10">
      <c r="A90" s="37">
        <v>81</v>
      </c>
      <c r="B90" s="6"/>
      <c r="C90" s="216"/>
      <c r="D90" s="6"/>
      <c r="E90" s="216"/>
      <c r="F90" s="16" t="str">
        <f t="shared" si="6"/>
        <v/>
      </c>
      <c r="G90" s="349" t="b">
        <f t="shared" si="7"/>
        <v>0</v>
      </c>
      <c r="H90" s="350">
        <f t="shared" si="8"/>
        <v>1</v>
      </c>
      <c r="I90" s="382" t="str">
        <f t="shared" si="9"/>
        <v/>
      </c>
      <c r="J90" s="382" t="str">
        <f t="shared" si="10"/>
        <v/>
      </c>
    </row>
    <row r="91" spans="1:10">
      <c r="A91" s="37">
        <v>82</v>
      </c>
      <c r="B91" s="6"/>
      <c r="C91" s="216"/>
      <c r="D91" s="6"/>
      <c r="E91" s="216"/>
      <c r="F91" s="16" t="str">
        <f t="shared" si="6"/>
        <v/>
      </c>
      <c r="G91" s="349" t="b">
        <f t="shared" si="7"/>
        <v>0</v>
      </c>
      <c r="H91" s="350">
        <f t="shared" si="8"/>
        <v>1</v>
      </c>
      <c r="I91" s="382" t="str">
        <f t="shared" si="9"/>
        <v/>
      </c>
      <c r="J91" s="382" t="str">
        <f t="shared" si="10"/>
        <v/>
      </c>
    </row>
    <row r="92" spans="1:10">
      <c r="A92" s="37">
        <v>83</v>
      </c>
      <c r="B92" s="6"/>
      <c r="C92" s="216"/>
      <c r="D92" s="6"/>
      <c r="E92" s="216"/>
      <c r="F92" s="16" t="str">
        <f t="shared" si="6"/>
        <v/>
      </c>
      <c r="G92" s="349" t="b">
        <f t="shared" si="7"/>
        <v>0</v>
      </c>
      <c r="H92" s="350">
        <f t="shared" si="8"/>
        <v>1</v>
      </c>
      <c r="I92" s="382" t="str">
        <f t="shared" si="9"/>
        <v/>
      </c>
      <c r="J92" s="382" t="str">
        <f t="shared" si="10"/>
        <v/>
      </c>
    </row>
    <row r="93" spans="1:10">
      <c r="A93" s="37">
        <v>84</v>
      </c>
      <c r="B93" s="6"/>
      <c r="C93" s="216"/>
      <c r="D93" s="6"/>
      <c r="E93" s="216"/>
      <c r="F93" s="16" t="str">
        <f t="shared" si="6"/>
        <v/>
      </c>
      <c r="G93" s="349" t="b">
        <f t="shared" si="7"/>
        <v>0</v>
      </c>
      <c r="H93" s="350">
        <f t="shared" si="8"/>
        <v>1</v>
      </c>
      <c r="I93" s="382" t="str">
        <f t="shared" si="9"/>
        <v/>
      </c>
      <c r="J93" s="382" t="str">
        <f t="shared" si="10"/>
        <v/>
      </c>
    </row>
    <row r="94" spans="1:10">
      <c r="A94" s="37">
        <v>85</v>
      </c>
      <c r="B94" s="6"/>
      <c r="C94" s="216"/>
      <c r="D94" s="6"/>
      <c r="E94" s="216"/>
      <c r="F94" s="16" t="str">
        <f t="shared" si="6"/>
        <v/>
      </c>
      <c r="G94" s="349" t="b">
        <f t="shared" si="7"/>
        <v>0</v>
      </c>
      <c r="H94" s="350">
        <f t="shared" si="8"/>
        <v>1</v>
      </c>
      <c r="I94" s="382" t="str">
        <f t="shared" si="9"/>
        <v/>
      </c>
      <c r="J94" s="382" t="str">
        <f t="shared" si="10"/>
        <v/>
      </c>
    </row>
    <row r="95" spans="1:10">
      <c r="A95" s="37">
        <v>86</v>
      </c>
      <c r="B95" s="6"/>
      <c r="C95" s="216"/>
      <c r="D95" s="6"/>
      <c r="E95" s="216"/>
      <c r="F95" s="16" t="str">
        <f t="shared" si="6"/>
        <v/>
      </c>
      <c r="G95" s="349" t="b">
        <f t="shared" si="7"/>
        <v>0</v>
      </c>
      <c r="H95" s="350">
        <f t="shared" si="8"/>
        <v>1</v>
      </c>
      <c r="I95" s="382" t="str">
        <f t="shared" si="9"/>
        <v/>
      </c>
      <c r="J95" s="382" t="str">
        <f t="shared" si="10"/>
        <v/>
      </c>
    </row>
    <row r="96" spans="1:10">
      <c r="A96" s="37">
        <v>87</v>
      </c>
      <c r="B96" s="6"/>
      <c r="C96" s="216"/>
      <c r="D96" s="6"/>
      <c r="E96" s="216"/>
      <c r="F96" s="16" t="str">
        <f t="shared" si="6"/>
        <v/>
      </c>
      <c r="G96" s="349" t="b">
        <f t="shared" si="7"/>
        <v>0</v>
      </c>
      <c r="H96" s="350">
        <f t="shared" si="8"/>
        <v>1</v>
      </c>
      <c r="I96" s="382" t="str">
        <f t="shared" si="9"/>
        <v/>
      </c>
      <c r="J96" s="382" t="str">
        <f t="shared" si="10"/>
        <v/>
      </c>
    </row>
    <row r="97" spans="1:10">
      <c r="A97" s="37">
        <v>88</v>
      </c>
      <c r="B97" s="6"/>
      <c r="C97" s="216"/>
      <c r="D97" s="6"/>
      <c r="E97" s="216"/>
      <c r="F97" s="16" t="str">
        <f t="shared" si="6"/>
        <v/>
      </c>
      <c r="G97" s="349" t="b">
        <f t="shared" si="7"/>
        <v>0</v>
      </c>
      <c r="H97" s="350">
        <f t="shared" si="8"/>
        <v>1</v>
      </c>
      <c r="I97" s="382" t="str">
        <f t="shared" si="9"/>
        <v/>
      </c>
      <c r="J97" s="382" t="str">
        <f t="shared" si="10"/>
        <v/>
      </c>
    </row>
    <row r="98" spans="1:10">
      <c r="A98" s="37">
        <v>89</v>
      </c>
      <c r="B98" s="6"/>
      <c r="C98" s="216"/>
      <c r="D98" s="6"/>
      <c r="E98" s="216"/>
      <c r="F98" s="16" t="str">
        <f t="shared" si="6"/>
        <v/>
      </c>
      <c r="G98" s="349" t="b">
        <f t="shared" si="7"/>
        <v>0</v>
      </c>
      <c r="H98" s="350">
        <f t="shared" si="8"/>
        <v>1</v>
      </c>
      <c r="I98" s="382" t="str">
        <f t="shared" si="9"/>
        <v/>
      </c>
      <c r="J98" s="382" t="str">
        <f t="shared" si="10"/>
        <v/>
      </c>
    </row>
    <row r="99" spans="1:10">
      <c r="A99" s="37">
        <v>90</v>
      </c>
      <c r="B99" s="6"/>
      <c r="C99" s="216"/>
      <c r="D99" s="6"/>
      <c r="E99" s="216"/>
      <c r="F99" s="16" t="str">
        <f t="shared" si="6"/>
        <v/>
      </c>
      <c r="G99" s="349" t="b">
        <f t="shared" si="7"/>
        <v>0</v>
      </c>
      <c r="H99" s="350">
        <f t="shared" si="8"/>
        <v>1</v>
      </c>
      <c r="I99" s="382" t="str">
        <f t="shared" si="9"/>
        <v/>
      </c>
      <c r="J99" s="382" t="str">
        <f t="shared" si="10"/>
        <v/>
      </c>
    </row>
    <row r="100" spans="1:10">
      <c r="A100" s="37">
        <v>91</v>
      </c>
      <c r="B100" s="6"/>
      <c r="C100" s="216"/>
      <c r="D100" s="6"/>
      <c r="E100" s="216"/>
      <c r="F100" s="16" t="str">
        <f t="shared" si="6"/>
        <v/>
      </c>
      <c r="G100" s="349" t="b">
        <f t="shared" si="7"/>
        <v>0</v>
      </c>
      <c r="H100" s="350">
        <f t="shared" si="8"/>
        <v>1</v>
      </c>
      <c r="I100" s="382" t="str">
        <f t="shared" si="9"/>
        <v/>
      </c>
      <c r="J100" s="382" t="str">
        <f t="shared" si="10"/>
        <v/>
      </c>
    </row>
    <row r="101" spans="1:10">
      <c r="A101" s="37">
        <v>92</v>
      </c>
      <c r="B101" s="6"/>
      <c r="C101" s="216"/>
      <c r="D101" s="6"/>
      <c r="E101" s="216"/>
      <c r="F101" s="16" t="str">
        <f t="shared" si="6"/>
        <v/>
      </c>
      <c r="G101" s="349" t="b">
        <f t="shared" si="7"/>
        <v>0</v>
      </c>
      <c r="H101" s="350">
        <f t="shared" si="8"/>
        <v>1</v>
      </c>
      <c r="I101" s="382" t="str">
        <f t="shared" si="9"/>
        <v/>
      </c>
      <c r="J101" s="382" t="str">
        <f t="shared" si="10"/>
        <v/>
      </c>
    </row>
    <row r="102" spans="1:10">
      <c r="A102" s="37">
        <v>93</v>
      </c>
      <c r="B102" s="6"/>
      <c r="C102" s="216"/>
      <c r="D102" s="6"/>
      <c r="E102" s="216"/>
      <c r="F102" s="16" t="str">
        <f t="shared" si="6"/>
        <v/>
      </c>
      <c r="G102" s="349" t="b">
        <f t="shared" si="7"/>
        <v>0</v>
      </c>
      <c r="H102" s="350">
        <f t="shared" si="8"/>
        <v>1</v>
      </c>
      <c r="I102" s="382" t="str">
        <f t="shared" si="9"/>
        <v/>
      </c>
      <c r="J102" s="382" t="str">
        <f t="shared" si="10"/>
        <v/>
      </c>
    </row>
    <row r="103" spans="1:10">
      <c r="A103" s="37">
        <v>94</v>
      </c>
      <c r="B103" s="6"/>
      <c r="C103" s="216"/>
      <c r="D103" s="6"/>
      <c r="E103" s="216"/>
      <c r="F103" s="16" t="str">
        <f t="shared" si="6"/>
        <v/>
      </c>
      <c r="G103" s="349" t="b">
        <f t="shared" si="7"/>
        <v>0</v>
      </c>
      <c r="H103" s="350">
        <f t="shared" si="8"/>
        <v>1</v>
      </c>
      <c r="I103" s="382" t="str">
        <f t="shared" si="9"/>
        <v/>
      </c>
      <c r="J103" s="382" t="str">
        <f t="shared" si="10"/>
        <v/>
      </c>
    </row>
    <row r="104" spans="1:10">
      <c r="A104" s="37">
        <v>95</v>
      </c>
      <c r="B104" s="6"/>
      <c r="C104" s="216"/>
      <c r="D104" s="6"/>
      <c r="E104" s="216"/>
      <c r="F104" s="16" t="str">
        <f t="shared" si="6"/>
        <v/>
      </c>
      <c r="G104" s="349" t="b">
        <f t="shared" si="7"/>
        <v>0</v>
      </c>
      <c r="H104" s="350">
        <f t="shared" si="8"/>
        <v>1</v>
      </c>
      <c r="I104" s="382" t="str">
        <f t="shared" si="9"/>
        <v/>
      </c>
      <c r="J104" s="382" t="str">
        <f t="shared" si="10"/>
        <v/>
      </c>
    </row>
    <row r="105" spans="1:10">
      <c r="A105" s="37">
        <v>96</v>
      </c>
      <c r="B105" s="6"/>
      <c r="C105" s="216"/>
      <c r="D105" s="6"/>
      <c r="E105" s="216"/>
      <c r="F105" s="16" t="str">
        <f t="shared" si="6"/>
        <v/>
      </c>
      <c r="G105" s="349" t="b">
        <f t="shared" si="7"/>
        <v>0</v>
      </c>
      <c r="H105" s="350">
        <f t="shared" si="8"/>
        <v>1</v>
      </c>
      <c r="I105" s="382" t="str">
        <f t="shared" si="9"/>
        <v/>
      </c>
      <c r="J105" s="382" t="str">
        <f t="shared" si="10"/>
        <v/>
      </c>
    </row>
    <row r="106" spans="1:10">
      <c r="A106" s="37">
        <v>97</v>
      </c>
      <c r="B106" s="6"/>
      <c r="C106" s="216"/>
      <c r="D106" s="6"/>
      <c r="E106" s="216"/>
      <c r="F106" s="16" t="str">
        <f t="shared" si="6"/>
        <v/>
      </c>
      <c r="G106" s="349" t="b">
        <f t="shared" si="7"/>
        <v>0</v>
      </c>
      <c r="H106" s="350">
        <f t="shared" si="8"/>
        <v>1</v>
      </c>
      <c r="I106" s="382" t="str">
        <f t="shared" si="9"/>
        <v/>
      </c>
      <c r="J106" s="382" t="str">
        <f t="shared" si="10"/>
        <v/>
      </c>
    </row>
    <row r="107" spans="1:10">
      <c r="A107" s="37">
        <v>98</v>
      </c>
      <c r="B107" s="6"/>
      <c r="C107" s="216"/>
      <c r="D107" s="6"/>
      <c r="E107" s="216"/>
      <c r="F107" s="16" t="str">
        <f t="shared" si="6"/>
        <v/>
      </c>
      <c r="G107" s="349" t="b">
        <f t="shared" si="7"/>
        <v>0</v>
      </c>
      <c r="H107" s="350">
        <f t="shared" si="8"/>
        <v>1</v>
      </c>
      <c r="I107" s="382" t="str">
        <f t="shared" si="9"/>
        <v/>
      </c>
      <c r="J107" s="382" t="str">
        <f t="shared" si="10"/>
        <v/>
      </c>
    </row>
    <row r="108" spans="1:10">
      <c r="A108" s="143">
        <v>99</v>
      </c>
      <c r="B108" s="6"/>
      <c r="C108" s="216"/>
      <c r="D108" s="6"/>
      <c r="E108" s="216"/>
      <c r="F108" s="16" t="str">
        <f t="shared" si="6"/>
        <v/>
      </c>
      <c r="G108" s="349" t="b">
        <f t="shared" si="7"/>
        <v>0</v>
      </c>
      <c r="H108" s="350">
        <f t="shared" si="8"/>
        <v>1</v>
      </c>
      <c r="I108" s="382" t="str">
        <f t="shared" si="9"/>
        <v/>
      </c>
      <c r="J108" s="382" t="str">
        <f t="shared" si="10"/>
        <v/>
      </c>
    </row>
    <row r="109" spans="1:10">
      <c r="A109" s="143">
        <v>100</v>
      </c>
      <c r="B109" s="144"/>
      <c r="C109" s="204"/>
      <c r="D109" s="144"/>
      <c r="E109" s="146"/>
      <c r="F109" s="16" t="str">
        <f t="shared" si="6"/>
        <v/>
      </c>
      <c r="I109" s="382" t="str">
        <f t="shared" si="9"/>
        <v/>
      </c>
      <c r="J109" s="382" t="str">
        <f t="shared" si="10"/>
        <v/>
      </c>
    </row>
    <row r="110" spans="1:10">
      <c r="A110" s="143">
        <v>101</v>
      </c>
      <c r="B110" s="144"/>
      <c r="C110" s="204"/>
      <c r="D110" s="144"/>
      <c r="E110" s="146"/>
      <c r="F110" s="16" t="str">
        <f t="shared" si="6"/>
        <v/>
      </c>
      <c r="I110" s="382" t="str">
        <f t="shared" si="9"/>
        <v/>
      </c>
      <c r="J110" s="382" t="str">
        <f t="shared" si="10"/>
        <v/>
      </c>
    </row>
    <row r="111" spans="1:10">
      <c r="A111" s="143">
        <v>102</v>
      </c>
      <c r="B111" s="144"/>
      <c r="C111" s="204"/>
      <c r="D111" s="144"/>
      <c r="E111" s="146"/>
      <c r="F111" s="16" t="str">
        <f t="shared" si="6"/>
        <v/>
      </c>
      <c r="I111" s="382" t="str">
        <f t="shared" si="9"/>
        <v/>
      </c>
      <c r="J111" s="382" t="str">
        <f t="shared" si="10"/>
        <v/>
      </c>
    </row>
    <row r="112" spans="1:10">
      <c r="A112" s="143">
        <v>103</v>
      </c>
      <c r="B112" s="144"/>
      <c r="C112" s="204"/>
      <c r="D112" s="144"/>
      <c r="E112" s="146"/>
      <c r="F112" s="16" t="str">
        <f t="shared" si="6"/>
        <v/>
      </c>
      <c r="I112" s="382" t="str">
        <f t="shared" si="9"/>
        <v/>
      </c>
      <c r="J112" s="382" t="str">
        <f t="shared" si="10"/>
        <v/>
      </c>
    </row>
    <row r="113" spans="1:10">
      <c r="A113" s="143">
        <v>104</v>
      </c>
      <c r="B113" s="144"/>
      <c r="C113" s="204"/>
      <c r="D113" s="144"/>
      <c r="E113" s="146"/>
      <c r="F113" s="16" t="str">
        <f t="shared" si="6"/>
        <v/>
      </c>
      <c r="I113" s="382" t="str">
        <f t="shared" si="9"/>
        <v/>
      </c>
      <c r="J113" s="382" t="str">
        <f t="shared" si="10"/>
        <v/>
      </c>
    </row>
    <row r="114" spans="1:10">
      <c r="A114" s="143">
        <v>105</v>
      </c>
      <c r="B114" s="144"/>
      <c r="C114" s="204"/>
      <c r="D114" s="144"/>
      <c r="E114" s="146"/>
      <c r="F114" s="16" t="str">
        <f t="shared" si="6"/>
        <v/>
      </c>
      <c r="I114" s="382" t="str">
        <f t="shared" si="9"/>
        <v/>
      </c>
      <c r="J114" s="382" t="str">
        <f t="shared" si="10"/>
        <v/>
      </c>
    </row>
    <row r="115" spans="1:10">
      <c r="A115" s="143">
        <v>106</v>
      </c>
      <c r="B115" s="144"/>
      <c r="C115" s="204"/>
      <c r="D115" s="144"/>
      <c r="E115" s="146"/>
      <c r="F115" s="16" t="str">
        <f t="shared" si="6"/>
        <v/>
      </c>
      <c r="I115" s="382" t="str">
        <f t="shared" si="9"/>
        <v/>
      </c>
      <c r="J115" s="382" t="str">
        <f t="shared" si="10"/>
        <v/>
      </c>
    </row>
    <row r="116" spans="1:10">
      <c r="A116" s="143">
        <v>107</v>
      </c>
      <c r="B116" s="144"/>
      <c r="C116" s="204"/>
      <c r="D116" s="144"/>
      <c r="E116" s="146"/>
      <c r="F116" s="16" t="str">
        <f t="shared" si="6"/>
        <v/>
      </c>
      <c r="I116" s="382" t="str">
        <f t="shared" si="9"/>
        <v/>
      </c>
      <c r="J116" s="382" t="str">
        <f t="shared" si="10"/>
        <v/>
      </c>
    </row>
    <row r="117" spans="1:10">
      <c r="A117" s="143">
        <v>108</v>
      </c>
      <c r="B117" s="144"/>
      <c r="C117" s="204"/>
      <c r="D117" s="144"/>
      <c r="E117" s="146"/>
      <c r="F117" s="16" t="str">
        <f t="shared" si="6"/>
        <v/>
      </c>
      <c r="I117" s="382" t="str">
        <f t="shared" si="9"/>
        <v/>
      </c>
      <c r="J117" s="382" t="str">
        <f t="shared" si="10"/>
        <v/>
      </c>
    </row>
    <row r="118" spans="1:10">
      <c r="A118" s="143">
        <v>109</v>
      </c>
      <c r="B118" s="144"/>
      <c r="C118" s="204"/>
      <c r="D118" s="144"/>
      <c r="E118" s="146"/>
      <c r="F118" s="16" t="str">
        <f t="shared" si="6"/>
        <v/>
      </c>
      <c r="I118" s="382" t="str">
        <f t="shared" si="9"/>
        <v/>
      </c>
      <c r="J118" s="382" t="str">
        <f t="shared" si="10"/>
        <v/>
      </c>
    </row>
    <row r="119" spans="1:10">
      <c r="A119" s="143">
        <v>110</v>
      </c>
      <c r="B119" s="144"/>
      <c r="C119" s="204"/>
      <c r="D119" s="144"/>
      <c r="E119" s="146"/>
      <c r="F119" s="16" t="str">
        <f t="shared" si="6"/>
        <v/>
      </c>
      <c r="I119" s="382" t="str">
        <f t="shared" si="9"/>
        <v/>
      </c>
      <c r="J119" s="382" t="str">
        <f t="shared" si="10"/>
        <v/>
      </c>
    </row>
    <row r="120" spans="1:10">
      <c r="A120" s="143">
        <v>111</v>
      </c>
      <c r="B120" s="144"/>
      <c r="C120" s="204"/>
      <c r="D120" s="144"/>
      <c r="E120" s="146"/>
      <c r="F120" s="16" t="str">
        <f t="shared" si="6"/>
        <v/>
      </c>
      <c r="I120" s="382" t="str">
        <f t="shared" si="9"/>
        <v/>
      </c>
      <c r="J120" s="382" t="str">
        <f t="shared" si="10"/>
        <v/>
      </c>
    </row>
    <row r="121" spans="1:10">
      <c r="A121" s="143">
        <v>112</v>
      </c>
      <c r="B121" s="144"/>
      <c r="C121" s="204"/>
      <c r="D121" s="144"/>
      <c r="E121" s="146"/>
      <c r="F121" s="16" t="str">
        <f t="shared" si="6"/>
        <v/>
      </c>
      <c r="I121" s="382" t="str">
        <f t="shared" si="9"/>
        <v/>
      </c>
      <c r="J121" s="382" t="str">
        <f t="shared" si="10"/>
        <v/>
      </c>
    </row>
    <row r="122" spans="1:10">
      <c r="A122" s="143">
        <v>113</v>
      </c>
      <c r="B122" s="144"/>
      <c r="C122" s="204"/>
      <c r="D122" s="144"/>
      <c r="E122" s="146"/>
      <c r="F122" s="16" t="str">
        <f t="shared" si="6"/>
        <v/>
      </c>
      <c r="I122" s="382" t="str">
        <f t="shared" si="9"/>
        <v/>
      </c>
      <c r="J122" s="382" t="str">
        <f t="shared" si="10"/>
        <v/>
      </c>
    </row>
    <row r="123" spans="1:10">
      <c r="A123" s="143">
        <v>114</v>
      </c>
      <c r="B123" s="144"/>
      <c r="C123" s="204"/>
      <c r="D123" s="144"/>
      <c r="E123" s="146"/>
      <c r="F123" s="16" t="str">
        <f t="shared" si="6"/>
        <v/>
      </c>
      <c r="I123" s="382" t="str">
        <f t="shared" si="9"/>
        <v/>
      </c>
      <c r="J123" s="382" t="str">
        <f t="shared" si="10"/>
        <v/>
      </c>
    </row>
    <row r="124" spans="1:10">
      <c r="A124" s="143">
        <v>115</v>
      </c>
      <c r="B124" s="144"/>
      <c r="C124" s="204"/>
      <c r="D124" s="144"/>
      <c r="E124" s="146"/>
      <c r="F124" s="16" t="str">
        <f t="shared" si="6"/>
        <v/>
      </c>
      <c r="I124" s="382" t="str">
        <f t="shared" si="9"/>
        <v/>
      </c>
      <c r="J124" s="382" t="str">
        <f t="shared" si="10"/>
        <v/>
      </c>
    </row>
    <row r="125" spans="1:10">
      <c r="A125" s="143">
        <v>116</v>
      </c>
      <c r="B125" s="144"/>
      <c r="C125" s="204"/>
      <c r="D125" s="144"/>
      <c r="E125" s="146"/>
      <c r="F125" s="16" t="str">
        <f t="shared" si="6"/>
        <v/>
      </c>
      <c r="I125" s="382" t="str">
        <f t="shared" si="9"/>
        <v/>
      </c>
      <c r="J125" s="382" t="str">
        <f t="shared" si="10"/>
        <v/>
      </c>
    </row>
    <row r="126" spans="1:10">
      <c r="A126" s="143">
        <v>117</v>
      </c>
      <c r="B126" s="144"/>
      <c r="C126" s="204"/>
      <c r="D126" s="144"/>
      <c r="E126" s="146"/>
      <c r="F126" s="16" t="str">
        <f t="shared" si="6"/>
        <v/>
      </c>
      <c r="I126" s="382" t="str">
        <f t="shared" si="9"/>
        <v/>
      </c>
      <c r="J126" s="382" t="str">
        <f t="shared" si="10"/>
        <v/>
      </c>
    </row>
    <row r="127" spans="1:10">
      <c r="A127" s="143">
        <v>118</v>
      </c>
      <c r="B127" s="144"/>
      <c r="C127" s="204"/>
      <c r="D127" s="144"/>
      <c r="E127" s="146"/>
      <c r="F127" s="16" t="str">
        <f t="shared" si="6"/>
        <v/>
      </c>
      <c r="I127" s="382" t="str">
        <f t="shared" si="9"/>
        <v/>
      </c>
      <c r="J127" s="382" t="str">
        <f t="shared" si="10"/>
        <v/>
      </c>
    </row>
    <row r="128" spans="1:10">
      <c r="A128" s="143">
        <v>119</v>
      </c>
      <c r="B128" s="144"/>
      <c r="C128" s="204"/>
      <c r="D128" s="144"/>
      <c r="E128" s="146"/>
      <c r="F128" s="16" t="str">
        <f t="shared" si="6"/>
        <v/>
      </c>
      <c r="I128" s="382" t="str">
        <f t="shared" si="9"/>
        <v/>
      </c>
      <c r="J128" s="382" t="str">
        <f t="shared" si="10"/>
        <v/>
      </c>
    </row>
    <row r="129" spans="1:10">
      <c r="A129" s="143">
        <v>120</v>
      </c>
      <c r="B129" s="144"/>
      <c r="C129" s="204"/>
      <c r="D129" s="144"/>
      <c r="E129" s="146"/>
      <c r="F129" s="16" t="str">
        <f t="shared" si="6"/>
        <v/>
      </c>
      <c r="I129" s="382" t="str">
        <f t="shared" si="9"/>
        <v/>
      </c>
      <c r="J129" s="382" t="str">
        <f t="shared" si="10"/>
        <v/>
      </c>
    </row>
    <row r="130" spans="1:10">
      <c r="A130" s="143">
        <v>121</v>
      </c>
      <c r="B130" s="144"/>
      <c r="C130" s="204"/>
      <c r="D130" s="144"/>
      <c r="E130" s="146"/>
      <c r="F130" s="16" t="str">
        <f t="shared" si="6"/>
        <v/>
      </c>
      <c r="I130" s="382" t="str">
        <f t="shared" si="9"/>
        <v/>
      </c>
      <c r="J130" s="382" t="str">
        <f t="shared" si="10"/>
        <v/>
      </c>
    </row>
    <row r="131" spans="1:10">
      <c r="A131" s="143">
        <v>122</v>
      </c>
      <c r="B131" s="144"/>
      <c r="C131" s="204"/>
      <c r="D131" s="144"/>
      <c r="E131" s="146"/>
      <c r="F131" s="16" t="str">
        <f t="shared" si="6"/>
        <v/>
      </c>
      <c r="I131" s="382" t="str">
        <f t="shared" si="9"/>
        <v/>
      </c>
      <c r="J131" s="382" t="str">
        <f t="shared" si="10"/>
        <v/>
      </c>
    </row>
    <row r="132" spans="1:10">
      <c r="A132" s="143">
        <v>123</v>
      </c>
      <c r="B132" s="144"/>
      <c r="C132" s="204"/>
      <c r="D132" s="144"/>
      <c r="E132" s="146"/>
      <c r="F132" s="16" t="str">
        <f t="shared" si="6"/>
        <v/>
      </c>
      <c r="I132" s="382" t="str">
        <f t="shared" si="9"/>
        <v/>
      </c>
      <c r="J132" s="382" t="str">
        <f t="shared" si="10"/>
        <v/>
      </c>
    </row>
    <row r="133" spans="1:10">
      <c r="A133" s="143">
        <v>124</v>
      </c>
      <c r="B133" s="144"/>
      <c r="C133" s="204"/>
      <c r="D133" s="144"/>
      <c r="E133" s="146"/>
      <c r="F133" s="16" t="str">
        <f t="shared" si="6"/>
        <v/>
      </c>
      <c r="I133" s="382" t="str">
        <f t="shared" si="9"/>
        <v/>
      </c>
      <c r="J133" s="382" t="str">
        <f t="shared" si="10"/>
        <v/>
      </c>
    </row>
    <row r="134" spans="1:10">
      <c r="A134" s="143">
        <v>125</v>
      </c>
      <c r="B134" s="144"/>
      <c r="C134" s="204"/>
      <c r="D134" s="144"/>
      <c r="E134" s="146"/>
      <c r="F134" s="16" t="str">
        <f t="shared" si="6"/>
        <v/>
      </c>
      <c r="I134" s="382" t="str">
        <f t="shared" si="9"/>
        <v/>
      </c>
      <c r="J134" s="382" t="str">
        <f t="shared" si="10"/>
        <v/>
      </c>
    </row>
    <row r="135" spans="1:10">
      <c r="A135" s="143">
        <v>126</v>
      </c>
      <c r="B135" s="144"/>
      <c r="C135" s="204"/>
      <c r="D135" s="144"/>
      <c r="E135" s="146"/>
      <c r="F135" s="16" t="str">
        <f t="shared" si="6"/>
        <v/>
      </c>
      <c r="I135" s="382" t="str">
        <f t="shared" si="9"/>
        <v/>
      </c>
      <c r="J135" s="382" t="str">
        <f t="shared" si="10"/>
        <v/>
      </c>
    </row>
    <row r="136" spans="1:10">
      <c r="A136" s="143">
        <v>127</v>
      </c>
      <c r="B136" s="144"/>
      <c r="C136" s="204"/>
      <c r="D136" s="144"/>
      <c r="E136" s="146"/>
      <c r="F136" s="16" t="str">
        <f t="shared" si="6"/>
        <v/>
      </c>
      <c r="I136" s="382" t="str">
        <f t="shared" si="9"/>
        <v/>
      </c>
      <c r="J136" s="382" t="str">
        <f t="shared" si="10"/>
        <v/>
      </c>
    </row>
    <row r="137" spans="1:10">
      <c r="A137" s="143">
        <v>128</v>
      </c>
      <c r="B137" s="144"/>
      <c r="C137" s="204"/>
      <c r="D137" s="144"/>
      <c r="E137" s="146"/>
      <c r="F137" s="16" t="str">
        <f t="shared" si="6"/>
        <v/>
      </c>
      <c r="I137" s="382" t="str">
        <f t="shared" si="9"/>
        <v/>
      </c>
      <c r="J137" s="382" t="str">
        <f t="shared" si="10"/>
        <v/>
      </c>
    </row>
    <row r="138" spans="1:10">
      <c r="A138" s="143">
        <v>129</v>
      </c>
      <c r="B138" s="144"/>
      <c r="C138" s="204"/>
      <c r="D138" s="144"/>
      <c r="E138" s="146"/>
      <c r="F138" s="16" t="str">
        <f t="shared" ref="F138:F201" si="11">IF(OR($B138="",$C138="",,,$E138&lt;an_initial,$E138&gt;an_final,),"",HLOOKUP(D138,ii53punctaje,2,FALSE) * C138)</f>
        <v/>
      </c>
      <c r="I138" s="382" t="str">
        <f t="shared" ref="I138:I201" si="12">IF(OR($B138="",$C138="",,,$E138&lt;an_initial,$E138&gt;an_final,),"",COUNTIF(D138,"Reviewer") * C138 * HLOOKUP(D138,ii53punctaje,2,FALSE))</f>
        <v/>
      </c>
      <c r="J138" s="382" t="str">
        <f t="shared" ref="J138:J201" si="13">IF(OR($B138="",$C138="",,,$E138&lt;an_initial,$E138&gt;an_final,),"",COUNTIF(D138,"Citări") * C138 * HLOOKUP(D138,ii53punctaje,2,FALSE))</f>
        <v/>
      </c>
    </row>
    <row r="139" spans="1:10">
      <c r="A139" s="143">
        <v>130</v>
      </c>
      <c r="B139" s="144"/>
      <c r="C139" s="204"/>
      <c r="D139" s="144"/>
      <c r="E139" s="146"/>
      <c r="F139" s="16" t="str">
        <f t="shared" si="11"/>
        <v/>
      </c>
      <c r="I139" s="382" t="str">
        <f t="shared" si="12"/>
        <v/>
      </c>
      <c r="J139" s="382" t="str">
        <f t="shared" si="13"/>
        <v/>
      </c>
    </row>
    <row r="140" spans="1:10">
      <c r="A140" s="143">
        <v>131</v>
      </c>
      <c r="B140" s="144"/>
      <c r="C140" s="204"/>
      <c r="D140" s="144"/>
      <c r="E140" s="146"/>
      <c r="F140" s="16" t="str">
        <f t="shared" si="11"/>
        <v/>
      </c>
      <c r="I140" s="382" t="str">
        <f t="shared" si="12"/>
        <v/>
      </c>
      <c r="J140" s="382" t="str">
        <f t="shared" si="13"/>
        <v/>
      </c>
    </row>
    <row r="141" spans="1:10">
      <c r="A141" s="143">
        <v>132</v>
      </c>
      <c r="B141" s="144"/>
      <c r="C141" s="204"/>
      <c r="D141" s="144"/>
      <c r="E141" s="146"/>
      <c r="F141" s="16" t="str">
        <f t="shared" si="11"/>
        <v/>
      </c>
      <c r="I141" s="382" t="str">
        <f t="shared" si="12"/>
        <v/>
      </c>
      <c r="J141" s="382" t="str">
        <f t="shared" si="13"/>
        <v/>
      </c>
    </row>
    <row r="142" spans="1:10">
      <c r="A142" s="143">
        <v>133</v>
      </c>
      <c r="B142" s="144"/>
      <c r="C142" s="204"/>
      <c r="D142" s="144"/>
      <c r="E142" s="146"/>
      <c r="F142" s="16" t="str">
        <f t="shared" si="11"/>
        <v/>
      </c>
      <c r="I142" s="382" t="str">
        <f t="shared" si="12"/>
        <v/>
      </c>
      <c r="J142" s="382" t="str">
        <f t="shared" si="13"/>
        <v/>
      </c>
    </row>
    <row r="143" spans="1:10">
      <c r="A143" s="143">
        <v>134</v>
      </c>
      <c r="B143" s="144"/>
      <c r="C143" s="204"/>
      <c r="D143" s="144"/>
      <c r="E143" s="146"/>
      <c r="F143" s="16" t="str">
        <f t="shared" si="11"/>
        <v/>
      </c>
      <c r="I143" s="382" t="str">
        <f t="shared" si="12"/>
        <v/>
      </c>
      <c r="J143" s="382" t="str">
        <f t="shared" si="13"/>
        <v/>
      </c>
    </row>
    <row r="144" spans="1:10">
      <c r="A144" s="143">
        <v>135</v>
      </c>
      <c r="B144" s="144"/>
      <c r="C144" s="204"/>
      <c r="D144" s="144"/>
      <c r="E144" s="146"/>
      <c r="F144" s="16" t="str">
        <f t="shared" si="11"/>
        <v/>
      </c>
      <c r="I144" s="382" t="str">
        <f t="shared" si="12"/>
        <v/>
      </c>
      <c r="J144" s="382" t="str">
        <f t="shared" si="13"/>
        <v/>
      </c>
    </row>
    <row r="145" spans="1:10">
      <c r="A145" s="143">
        <v>136</v>
      </c>
      <c r="B145" s="144"/>
      <c r="C145" s="204"/>
      <c r="D145" s="144"/>
      <c r="E145" s="146"/>
      <c r="F145" s="16" t="str">
        <f t="shared" si="11"/>
        <v/>
      </c>
      <c r="I145" s="382" t="str">
        <f t="shared" si="12"/>
        <v/>
      </c>
      <c r="J145" s="382" t="str">
        <f t="shared" si="13"/>
        <v/>
      </c>
    </row>
    <row r="146" spans="1:10">
      <c r="A146" s="143">
        <v>137</v>
      </c>
      <c r="B146" s="144"/>
      <c r="C146" s="204"/>
      <c r="D146" s="144"/>
      <c r="E146" s="146"/>
      <c r="F146" s="16" t="str">
        <f t="shared" si="11"/>
        <v/>
      </c>
      <c r="I146" s="382" t="str">
        <f t="shared" si="12"/>
        <v/>
      </c>
      <c r="J146" s="382" t="str">
        <f t="shared" si="13"/>
        <v/>
      </c>
    </row>
    <row r="147" spans="1:10">
      <c r="A147" s="143">
        <v>138</v>
      </c>
      <c r="B147" s="144"/>
      <c r="C147" s="204"/>
      <c r="D147" s="144"/>
      <c r="E147" s="146"/>
      <c r="F147" s="16" t="str">
        <f t="shared" si="11"/>
        <v/>
      </c>
      <c r="I147" s="382" t="str">
        <f t="shared" si="12"/>
        <v/>
      </c>
      <c r="J147" s="382" t="str">
        <f t="shared" si="13"/>
        <v/>
      </c>
    </row>
    <row r="148" spans="1:10">
      <c r="A148" s="143">
        <v>139</v>
      </c>
      <c r="B148" s="144"/>
      <c r="C148" s="204"/>
      <c r="D148" s="144"/>
      <c r="E148" s="146"/>
      <c r="F148" s="16" t="str">
        <f t="shared" si="11"/>
        <v/>
      </c>
      <c r="I148" s="382" t="str">
        <f t="shared" si="12"/>
        <v/>
      </c>
      <c r="J148" s="382" t="str">
        <f t="shared" si="13"/>
        <v/>
      </c>
    </row>
    <row r="149" spans="1:10">
      <c r="A149" s="143">
        <v>140</v>
      </c>
      <c r="B149" s="144"/>
      <c r="C149" s="204"/>
      <c r="D149" s="144"/>
      <c r="E149" s="146"/>
      <c r="F149" s="16" t="str">
        <f t="shared" si="11"/>
        <v/>
      </c>
      <c r="I149" s="382" t="str">
        <f t="shared" si="12"/>
        <v/>
      </c>
      <c r="J149" s="382" t="str">
        <f t="shared" si="13"/>
        <v/>
      </c>
    </row>
    <row r="150" spans="1:10">
      <c r="A150" s="143">
        <v>141</v>
      </c>
      <c r="B150" s="144"/>
      <c r="C150" s="204"/>
      <c r="D150" s="144"/>
      <c r="E150" s="146"/>
      <c r="F150" s="16" t="str">
        <f t="shared" si="11"/>
        <v/>
      </c>
      <c r="I150" s="382" t="str">
        <f t="shared" si="12"/>
        <v/>
      </c>
      <c r="J150" s="382" t="str">
        <f t="shared" si="13"/>
        <v/>
      </c>
    </row>
    <row r="151" spans="1:10">
      <c r="A151" s="143">
        <v>142</v>
      </c>
      <c r="B151" s="144"/>
      <c r="C151" s="204"/>
      <c r="D151" s="144"/>
      <c r="E151" s="146"/>
      <c r="F151" s="16" t="str">
        <f t="shared" si="11"/>
        <v/>
      </c>
      <c r="I151" s="382" t="str">
        <f t="shared" si="12"/>
        <v/>
      </c>
      <c r="J151" s="382" t="str">
        <f t="shared" si="13"/>
        <v/>
      </c>
    </row>
    <row r="152" spans="1:10">
      <c r="A152" s="143">
        <v>143</v>
      </c>
      <c r="B152" s="144"/>
      <c r="C152" s="204"/>
      <c r="D152" s="144"/>
      <c r="E152" s="146"/>
      <c r="F152" s="16" t="str">
        <f t="shared" si="11"/>
        <v/>
      </c>
      <c r="I152" s="382" t="str">
        <f t="shared" si="12"/>
        <v/>
      </c>
      <c r="J152" s="382" t="str">
        <f t="shared" si="13"/>
        <v/>
      </c>
    </row>
    <row r="153" spans="1:10">
      <c r="A153" s="143">
        <v>144</v>
      </c>
      <c r="B153" s="144"/>
      <c r="C153" s="204"/>
      <c r="D153" s="144"/>
      <c r="E153" s="146"/>
      <c r="F153" s="16" t="str">
        <f t="shared" si="11"/>
        <v/>
      </c>
      <c r="I153" s="382" t="str">
        <f t="shared" si="12"/>
        <v/>
      </c>
      <c r="J153" s="382" t="str">
        <f t="shared" si="13"/>
        <v/>
      </c>
    </row>
    <row r="154" spans="1:10">
      <c r="A154" s="143">
        <v>145</v>
      </c>
      <c r="B154" s="144"/>
      <c r="C154" s="204"/>
      <c r="D154" s="144"/>
      <c r="E154" s="146"/>
      <c r="F154" s="16" t="str">
        <f t="shared" si="11"/>
        <v/>
      </c>
      <c r="I154" s="382" t="str">
        <f t="shared" si="12"/>
        <v/>
      </c>
      <c r="J154" s="382" t="str">
        <f t="shared" si="13"/>
        <v/>
      </c>
    </row>
    <row r="155" spans="1:10">
      <c r="A155" s="143">
        <v>146</v>
      </c>
      <c r="B155" s="144"/>
      <c r="C155" s="204"/>
      <c r="D155" s="144"/>
      <c r="E155" s="146"/>
      <c r="F155" s="16" t="str">
        <f t="shared" si="11"/>
        <v/>
      </c>
      <c r="I155" s="382" t="str">
        <f t="shared" si="12"/>
        <v/>
      </c>
      <c r="J155" s="382" t="str">
        <f t="shared" si="13"/>
        <v/>
      </c>
    </row>
    <row r="156" spans="1:10">
      <c r="A156" s="143">
        <v>147</v>
      </c>
      <c r="B156" s="144"/>
      <c r="C156" s="204"/>
      <c r="D156" s="144"/>
      <c r="E156" s="146"/>
      <c r="F156" s="16" t="str">
        <f t="shared" si="11"/>
        <v/>
      </c>
      <c r="I156" s="382" t="str">
        <f t="shared" si="12"/>
        <v/>
      </c>
      <c r="J156" s="382" t="str">
        <f t="shared" si="13"/>
        <v/>
      </c>
    </row>
    <row r="157" spans="1:10">
      <c r="A157" s="143">
        <v>148</v>
      </c>
      <c r="B157" s="144"/>
      <c r="C157" s="204"/>
      <c r="D157" s="144"/>
      <c r="E157" s="146"/>
      <c r="F157" s="16" t="str">
        <f t="shared" si="11"/>
        <v/>
      </c>
      <c r="I157" s="382" t="str">
        <f t="shared" si="12"/>
        <v/>
      </c>
      <c r="J157" s="382" t="str">
        <f t="shared" si="13"/>
        <v/>
      </c>
    </row>
    <row r="158" spans="1:10">
      <c r="A158" s="143">
        <v>149</v>
      </c>
      <c r="B158" s="144"/>
      <c r="C158" s="204"/>
      <c r="D158" s="144"/>
      <c r="E158" s="146"/>
      <c r="F158" s="16" t="str">
        <f t="shared" si="11"/>
        <v/>
      </c>
      <c r="I158" s="382" t="str">
        <f t="shared" si="12"/>
        <v/>
      </c>
      <c r="J158" s="382" t="str">
        <f t="shared" si="13"/>
        <v/>
      </c>
    </row>
    <row r="159" spans="1:10">
      <c r="A159" s="143">
        <v>150</v>
      </c>
      <c r="B159" s="144"/>
      <c r="C159" s="204"/>
      <c r="D159" s="144"/>
      <c r="E159" s="146"/>
      <c r="F159" s="16" t="str">
        <f t="shared" si="11"/>
        <v/>
      </c>
      <c r="I159" s="382" t="str">
        <f t="shared" si="12"/>
        <v/>
      </c>
      <c r="J159" s="382" t="str">
        <f t="shared" si="13"/>
        <v/>
      </c>
    </row>
    <row r="160" spans="1:10">
      <c r="A160" s="143">
        <v>151</v>
      </c>
      <c r="B160" s="144"/>
      <c r="C160" s="204"/>
      <c r="D160" s="144"/>
      <c r="E160" s="146"/>
      <c r="F160" s="16" t="str">
        <f t="shared" si="11"/>
        <v/>
      </c>
      <c r="I160" s="382" t="str">
        <f t="shared" si="12"/>
        <v/>
      </c>
      <c r="J160" s="382" t="str">
        <f t="shared" si="13"/>
        <v/>
      </c>
    </row>
    <row r="161" spans="1:10">
      <c r="A161" s="143">
        <v>152</v>
      </c>
      <c r="B161" s="144"/>
      <c r="C161" s="204"/>
      <c r="D161" s="144"/>
      <c r="E161" s="146"/>
      <c r="F161" s="16" t="str">
        <f t="shared" si="11"/>
        <v/>
      </c>
      <c r="I161" s="382" t="str">
        <f t="shared" si="12"/>
        <v/>
      </c>
      <c r="J161" s="382" t="str">
        <f t="shared" si="13"/>
        <v/>
      </c>
    </row>
    <row r="162" spans="1:10">
      <c r="A162" s="143">
        <v>153</v>
      </c>
      <c r="B162" s="144"/>
      <c r="C162" s="204"/>
      <c r="D162" s="144"/>
      <c r="E162" s="146"/>
      <c r="F162" s="16" t="str">
        <f t="shared" si="11"/>
        <v/>
      </c>
      <c r="I162" s="382" t="str">
        <f t="shared" si="12"/>
        <v/>
      </c>
      <c r="J162" s="382" t="str">
        <f t="shared" si="13"/>
        <v/>
      </c>
    </row>
    <row r="163" spans="1:10">
      <c r="A163" s="143">
        <v>154</v>
      </c>
      <c r="B163" s="144"/>
      <c r="C163" s="204"/>
      <c r="D163" s="144"/>
      <c r="E163" s="146"/>
      <c r="F163" s="16" t="str">
        <f t="shared" si="11"/>
        <v/>
      </c>
      <c r="I163" s="382" t="str">
        <f t="shared" si="12"/>
        <v/>
      </c>
      <c r="J163" s="382" t="str">
        <f t="shared" si="13"/>
        <v/>
      </c>
    </row>
    <row r="164" spans="1:10">
      <c r="A164" s="143">
        <v>155</v>
      </c>
      <c r="B164" s="144"/>
      <c r="C164" s="204"/>
      <c r="D164" s="144"/>
      <c r="E164" s="146"/>
      <c r="F164" s="16" t="str">
        <f t="shared" si="11"/>
        <v/>
      </c>
      <c r="I164" s="382" t="str">
        <f t="shared" si="12"/>
        <v/>
      </c>
      <c r="J164" s="382" t="str">
        <f t="shared" si="13"/>
        <v/>
      </c>
    </row>
    <row r="165" spans="1:10">
      <c r="A165" s="143">
        <v>156</v>
      </c>
      <c r="B165" s="144"/>
      <c r="C165" s="204"/>
      <c r="D165" s="144"/>
      <c r="E165" s="146"/>
      <c r="F165" s="16" t="str">
        <f t="shared" si="11"/>
        <v/>
      </c>
      <c r="I165" s="382" t="str">
        <f t="shared" si="12"/>
        <v/>
      </c>
      <c r="J165" s="382" t="str">
        <f t="shared" si="13"/>
        <v/>
      </c>
    </row>
    <row r="166" spans="1:10">
      <c r="A166" s="143">
        <v>157</v>
      </c>
      <c r="B166" s="144"/>
      <c r="C166" s="204"/>
      <c r="D166" s="144"/>
      <c r="E166" s="146"/>
      <c r="F166" s="16" t="str">
        <f t="shared" si="11"/>
        <v/>
      </c>
      <c r="I166" s="382" t="str">
        <f t="shared" si="12"/>
        <v/>
      </c>
      <c r="J166" s="382" t="str">
        <f t="shared" si="13"/>
        <v/>
      </c>
    </row>
    <row r="167" spans="1:10">
      <c r="A167" s="143">
        <v>158</v>
      </c>
      <c r="B167" s="144"/>
      <c r="C167" s="204"/>
      <c r="D167" s="144"/>
      <c r="E167" s="146"/>
      <c r="F167" s="16" t="str">
        <f t="shared" si="11"/>
        <v/>
      </c>
      <c r="I167" s="382" t="str">
        <f t="shared" si="12"/>
        <v/>
      </c>
      <c r="J167" s="382" t="str">
        <f t="shared" si="13"/>
        <v/>
      </c>
    </row>
    <row r="168" spans="1:10">
      <c r="A168" s="143">
        <v>159</v>
      </c>
      <c r="B168" s="144"/>
      <c r="C168" s="204"/>
      <c r="D168" s="144"/>
      <c r="E168" s="146"/>
      <c r="F168" s="16" t="str">
        <f t="shared" si="11"/>
        <v/>
      </c>
      <c r="I168" s="382" t="str">
        <f t="shared" si="12"/>
        <v/>
      </c>
      <c r="J168" s="382" t="str">
        <f t="shared" si="13"/>
        <v/>
      </c>
    </row>
    <row r="169" spans="1:10">
      <c r="A169" s="143">
        <v>160</v>
      </c>
      <c r="B169" s="144"/>
      <c r="C169" s="204"/>
      <c r="D169" s="144"/>
      <c r="E169" s="146"/>
      <c r="F169" s="16" t="str">
        <f t="shared" si="11"/>
        <v/>
      </c>
      <c r="I169" s="382" t="str">
        <f t="shared" si="12"/>
        <v/>
      </c>
      <c r="J169" s="382" t="str">
        <f t="shared" si="13"/>
        <v/>
      </c>
    </row>
    <row r="170" spans="1:10">
      <c r="A170" s="143">
        <v>161</v>
      </c>
      <c r="B170" s="144"/>
      <c r="C170" s="204"/>
      <c r="D170" s="144"/>
      <c r="E170" s="146"/>
      <c r="F170" s="16" t="str">
        <f t="shared" si="11"/>
        <v/>
      </c>
      <c r="I170" s="382" t="str">
        <f t="shared" si="12"/>
        <v/>
      </c>
      <c r="J170" s="382" t="str">
        <f t="shared" si="13"/>
        <v/>
      </c>
    </row>
    <row r="171" spans="1:10">
      <c r="A171" s="143">
        <v>162</v>
      </c>
      <c r="B171" s="144"/>
      <c r="C171" s="204"/>
      <c r="D171" s="144"/>
      <c r="E171" s="146"/>
      <c r="F171" s="16" t="str">
        <f t="shared" si="11"/>
        <v/>
      </c>
      <c r="I171" s="382" t="str">
        <f t="shared" si="12"/>
        <v/>
      </c>
      <c r="J171" s="382" t="str">
        <f t="shared" si="13"/>
        <v/>
      </c>
    </row>
    <row r="172" spans="1:10">
      <c r="A172" s="143">
        <v>163</v>
      </c>
      <c r="B172" s="144"/>
      <c r="C172" s="204"/>
      <c r="D172" s="144"/>
      <c r="E172" s="146"/>
      <c r="F172" s="16" t="str">
        <f t="shared" si="11"/>
        <v/>
      </c>
      <c r="I172" s="382" t="str">
        <f t="shared" si="12"/>
        <v/>
      </c>
      <c r="J172" s="382" t="str">
        <f t="shared" si="13"/>
        <v/>
      </c>
    </row>
    <row r="173" spans="1:10">
      <c r="A173" s="143">
        <v>164</v>
      </c>
      <c r="B173" s="144"/>
      <c r="C173" s="204"/>
      <c r="D173" s="144"/>
      <c r="E173" s="146"/>
      <c r="F173" s="16" t="str">
        <f t="shared" si="11"/>
        <v/>
      </c>
      <c r="I173" s="382" t="str">
        <f t="shared" si="12"/>
        <v/>
      </c>
      <c r="J173" s="382" t="str">
        <f t="shared" si="13"/>
        <v/>
      </c>
    </row>
    <row r="174" spans="1:10">
      <c r="A174" s="143">
        <v>165</v>
      </c>
      <c r="B174" s="144"/>
      <c r="C174" s="204"/>
      <c r="D174" s="144"/>
      <c r="E174" s="146"/>
      <c r="F174" s="16" t="str">
        <f t="shared" si="11"/>
        <v/>
      </c>
      <c r="I174" s="382" t="str">
        <f t="shared" si="12"/>
        <v/>
      </c>
      <c r="J174" s="382" t="str">
        <f t="shared" si="13"/>
        <v/>
      </c>
    </row>
    <row r="175" spans="1:10">
      <c r="A175" s="143">
        <v>166</v>
      </c>
      <c r="B175" s="144"/>
      <c r="C175" s="204"/>
      <c r="D175" s="144"/>
      <c r="E175" s="146"/>
      <c r="F175" s="16" t="str">
        <f t="shared" si="11"/>
        <v/>
      </c>
      <c r="I175" s="382" t="str">
        <f t="shared" si="12"/>
        <v/>
      </c>
      <c r="J175" s="382" t="str">
        <f t="shared" si="13"/>
        <v/>
      </c>
    </row>
    <row r="176" spans="1:10">
      <c r="A176" s="143">
        <v>167</v>
      </c>
      <c r="B176" s="144"/>
      <c r="C176" s="204"/>
      <c r="D176" s="144"/>
      <c r="E176" s="146"/>
      <c r="F176" s="16" t="str">
        <f t="shared" si="11"/>
        <v/>
      </c>
      <c r="I176" s="382" t="str">
        <f t="shared" si="12"/>
        <v/>
      </c>
      <c r="J176" s="382" t="str">
        <f t="shared" si="13"/>
        <v/>
      </c>
    </row>
    <row r="177" spans="1:10">
      <c r="A177" s="143">
        <v>168</v>
      </c>
      <c r="B177" s="144"/>
      <c r="C177" s="204"/>
      <c r="D177" s="144"/>
      <c r="E177" s="146"/>
      <c r="F177" s="16" t="str">
        <f t="shared" si="11"/>
        <v/>
      </c>
      <c r="I177" s="382" t="str">
        <f t="shared" si="12"/>
        <v/>
      </c>
      <c r="J177" s="382" t="str">
        <f t="shared" si="13"/>
        <v/>
      </c>
    </row>
    <row r="178" spans="1:10">
      <c r="A178" s="143">
        <v>169</v>
      </c>
      <c r="B178" s="144"/>
      <c r="C178" s="204"/>
      <c r="D178" s="144"/>
      <c r="E178" s="146"/>
      <c r="F178" s="16" t="str">
        <f t="shared" si="11"/>
        <v/>
      </c>
      <c r="I178" s="382" t="str">
        <f t="shared" si="12"/>
        <v/>
      </c>
      <c r="J178" s="382" t="str">
        <f t="shared" si="13"/>
        <v/>
      </c>
    </row>
    <row r="179" spans="1:10">
      <c r="A179" s="143">
        <v>170</v>
      </c>
      <c r="B179" s="144"/>
      <c r="C179" s="204"/>
      <c r="D179" s="144"/>
      <c r="E179" s="146"/>
      <c r="F179" s="16" t="str">
        <f t="shared" si="11"/>
        <v/>
      </c>
      <c r="I179" s="382" t="str">
        <f t="shared" si="12"/>
        <v/>
      </c>
      <c r="J179" s="382" t="str">
        <f t="shared" si="13"/>
        <v/>
      </c>
    </row>
    <row r="180" spans="1:10">
      <c r="A180" s="143">
        <v>171</v>
      </c>
      <c r="B180" s="144"/>
      <c r="C180" s="204"/>
      <c r="D180" s="144"/>
      <c r="E180" s="146"/>
      <c r="F180" s="16" t="str">
        <f t="shared" si="11"/>
        <v/>
      </c>
      <c r="I180" s="382" t="str">
        <f t="shared" si="12"/>
        <v/>
      </c>
      <c r="J180" s="382" t="str">
        <f t="shared" si="13"/>
        <v/>
      </c>
    </row>
    <row r="181" spans="1:10">
      <c r="A181" s="143">
        <v>172</v>
      </c>
      <c r="B181" s="144"/>
      <c r="C181" s="204"/>
      <c r="D181" s="144"/>
      <c r="E181" s="146"/>
      <c r="F181" s="16" t="str">
        <f t="shared" si="11"/>
        <v/>
      </c>
      <c r="I181" s="382" t="str">
        <f t="shared" si="12"/>
        <v/>
      </c>
      <c r="J181" s="382" t="str">
        <f t="shared" si="13"/>
        <v/>
      </c>
    </row>
    <row r="182" spans="1:10">
      <c r="A182" s="143">
        <v>173</v>
      </c>
      <c r="B182" s="144"/>
      <c r="C182" s="204"/>
      <c r="D182" s="144"/>
      <c r="E182" s="146"/>
      <c r="F182" s="16" t="str">
        <f t="shared" si="11"/>
        <v/>
      </c>
      <c r="I182" s="382" t="str">
        <f t="shared" si="12"/>
        <v/>
      </c>
      <c r="J182" s="382" t="str">
        <f t="shared" si="13"/>
        <v/>
      </c>
    </row>
    <row r="183" spans="1:10">
      <c r="A183" s="143">
        <v>174</v>
      </c>
      <c r="B183" s="144"/>
      <c r="C183" s="204"/>
      <c r="D183" s="144"/>
      <c r="E183" s="146"/>
      <c r="F183" s="16" t="str">
        <f t="shared" si="11"/>
        <v/>
      </c>
      <c r="I183" s="382" t="str">
        <f t="shared" si="12"/>
        <v/>
      </c>
      <c r="J183" s="382" t="str">
        <f t="shared" si="13"/>
        <v/>
      </c>
    </row>
    <row r="184" spans="1:10">
      <c r="A184" s="143">
        <v>175</v>
      </c>
      <c r="B184" s="144"/>
      <c r="C184" s="204"/>
      <c r="D184" s="144"/>
      <c r="E184" s="146"/>
      <c r="F184" s="16" t="str">
        <f t="shared" si="11"/>
        <v/>
      </c>
      <c r="I184" s="382" t="str">
        <f t="shared" si="12"/>
        <v/>
      </c>
      <c r="J184" s="382" t="str">
        <f t="shared" si="13"/>
        <v/>
      </c>
    </row>
    <row r="185" spans="1:10">
      <c r="A185" s="143">
        <v>176</v>
      </c>
      <c r="B185" s="144"/>
      <c r="C185" s="204"/>
      <c r="D185" s="144"/>
      <c r="E185" s="146"/>
      <c r="F185" s="16" t="str">
        <f t="shared" si="11"/>
        <v/>
      </c>
      <c r="I185" s="382" t="str">
        <f t="shared" si="12"/>
        <v/>
      </c>
      <c r="J185" s="382" t="str">
        <f t="shared" si="13"/>
        <v/>
      </c>
    </row>
    <row r="186" spans="1:10">
      <c r="A186" s="143">
        <v>177</v>
      </c>
      <c r="B186" s="144"/>
      <c r="C186" s="204"/>
      <c r="D186" s="144"/>
      <c r="E186" s="146"/>
      <c r="F186" s="16" t="str">
        <f t="shared" si="11"/>
        <v/>
      </c>
      <c r="I186" s="382" t="str">
        <f t="shared" si="12"/>
        <v/>
      </c>
      <c r="J186" s="382" t="str">
        <f t="shared" si="13"/>
        <v/>
      </c>
    </row>
    <row r="187" spans="1:10">
      <c r="A187" s="143">
        <v>178</v>
      </c>
      <c r="B187" s="144"/>
      <c r="C187" s="204"/>
      <c r="D187" s="144"/>
      <c r="E187" s="146"/>
      <c r="F187" s="16" t="str">
        <f t="shared" si="11"/>
        <v/>
      </c>
      <c r="I187" s="382" t="str">
        <f t="shared" si="12"/>
        <v/>
      </c>
      <c r="J187" s="382" t="str">
        <f t="shared" si="13"/>
        <v/>
      </c>
    </row>
    <row r="188" spans="1:10">
      <c r="A188" s="143">
        <v>179</v>
      </c>
      <c r="B188" s="144"/>
      <c r="C188" s="204"/>
      <c r="D188" s="144"/>
      <c r="E188" s="146"/>
      <c r="F188" s="16" t="str">
        <f t="shared" si="11"/>
        <v/>
      </c>
      <c r="I188" s="382" t="str">
        <f t="shared" si="12"/>
        <v/>
      </c>
      <c r="J188" s="382" t="str">
        <f t="shared" si="13"/>
        <v/>
      </c>
    </row>
    <row r="189" spans="1:10">
      <c r="A189" s="143">
        <v>180</v>
      </c>
      <c r="B189" s="144"/>
      <c r="C189" s="204"/>
      <c r="D189" s="144"/>
      <c r="E189" s="146"/>
      <c r="F189" s="16" t="str">
        <f t="shared" si="11"/>
        <v/>
      </c>
      <c r="I189" s="382" t="str">
        <f t="shared" si="12"/>
        <v/>
      </c>
      <c r="J189" s="382" t="str">
        <f t="shared" si="13"/>
        <v/>
      </c>
    </row>
    <row r="190" spans="1:10">
      <c r="A190" s="143">
        <v>181</v>
      </c>
      <c r="B190" s="144"/>
      <c r="C190" s="204"/>
      <c r="D190" s="144"/>
      <c r="E190" s="146"/>
      <c r="F190" s="16" t="str">
        <f t="shared" si="11"/>
        <v/>
      </c>
      <c r="I190" s="382" t="str">
        <f t="shared" si="12"/>
        <v/>
      </c>
      <c r="J190" s="382" t="str">
        <f t="shared" si="13"/>
        <v/>
      </c>
    </row>
    <row r="191" spans="1:10">
      <c r="A191" s="143">
        <v>182</v>
      </c>
      <c r="B191" s="144"/>
      <c r="C191" s="204"/>
      <c r="D191" s="144"/>
      <c r="E191" s="146"/>
      <c r="F191" s="16" t="str">
        <f t="shared" si="11"/>
        <v/>
      </c>
      <c r="I191" s="382" t="str">
        <f t="shared" si="12"/>
        <v/>
      </c>
      <c r="J191" s="382" t="str">
        <f t="shared" si="13"/>
        <v/>
      </c>
    </row>
    <row r="192" spans="1:10">
      <c r="A192" s="143">
        <v>183</v>
      </c>
      <c r="B192" s="144"/>
      <c r="C192" s="204"/>
      <c r="D192" s="144"/>
      <c r="E192" s="146"/>
      <c r="F192" s="16" t="str">
        <f t="shared" si="11"/>
        <v/>
      </c>
      <c r="I192" s="382" t="str">
        <f t="shared" si="12"/>
        <v/>
      </c>
      <c r="J192" s="382" t="str">
        <f t="shared" si="13"/>
        <v/>
      </c>
    </row>
    <row r="193" spans="1:10">
      <c r="A193" s="143">
        <v>184</v>
      </c>
      <c r="B193" s="144"/>
      <c r="C193" s="204"/>
      <c r="D193" s="144"/>
      <c r="E193" s="146"/>
      <c r="F193" s="16" t="str">
        <f t="shared" si="11"/>
        <v/>
      </c>
      <c r="I193" s="382" t="str">
        <f t="shared" si="12"/>
        <v/>
      </c>
      <c r="J193" s="382" t="str">
        <f t="shared" si="13"/>
        <v/>
      </c>
    </row>
    <row r="194" spans="1:10">
      <c r="A194" s="143">
        <v>185</v>
      </c>
      <c r="B194" s="144"/>
      <c r="C194" s="204"/>
      <c r="D194" s="144"/>
      <c r="E194" s="146"/>
      <c r="F194" s="16" t="str">
        <f t="shared" si="11"/>
        <v/>
      </c>
      <c r="I194" s="382" t="str">
        <f t="shared" si="12"/>
        <v/>
      </c>
      <c r="J194" s="382" t="str">
        <f t="shared" si="13"/>
        <v/>
      </c>
    </row>
    <row r="195" spans="1:10">
      <c r="A195" s="143">
        <v>186</v>
      </c>
      <c r="B195" s="144"/>
      <c r="C195" s="204"/>
      <c r="D195" s="144"/>
      <c r="E195" s="146"/>
      <c r="F195" s="16" t="str">
        <f t="shared" si="11"/>
        <v/>
      </c>
      <c r="I195" s="382" t="str">
        <f t="shared" si="12"/>
        <v/>
      </c>
      <c r="J195" s="382" t="str">
        <f t="shared" si="13"/>
        <v/>
      </c>
    </row>
    <row r="196" spans="1:10">
      <c r="A196" s="143">
        <v>187</v>
      </c>
      <c r="B196" s="144"/>
      <c r="C196" s="204"/>
      <c r="D196" s="144"/>
      <c r="E196" s="146"/>
      <c r="F196" s="16" t="str">
        <f t="shared" si="11"/>
        <v/>
      </c>
      <c r="I196" s="382" t="str">
        <f t="shared" si="12"/>
        <v/>
      </c>
      <c r="J196" s="382" t="str">
        <f t="shared" si="13"/>
        <v/>
      </c>
    </row>
    <row r="197" spans="1:10">
      <c r="A197" s="143">
        <v>188</v>
      </c>
      <c r="B197" s="144"/>
      <c r="C197" s="204"/>
      <c r="D197" s="144"/>
      <c r="E197" s="146"/>
      <c r="F197" s="16" t="str">
        <f t="shared" si="11"/>
        <v/>
      </c>
      <c r="I197" s="382" t="str">
        <f t="shared" si="12"/>
        <v/>
      </c>
      <c r="J197" s="382" t="str">
        <f t="shared" si="13"/>
        <v/>
      </c>
    </row>
    <row r="198" spans="1:10">
      <c r="A198" s="143">
        <v>189</v>
      </c>
      <c r="B198" s="144"/>
      <c r="C198" s="204"/>
      <c r="D198" s="144"/>
      <c r="E198" s="146"/>
      <c r="F198" s="16" t="str">
        <f t="shared" si="11"/>
        <v/>
      </c>
      <c r="I198" s="382" t="str">
        <f t="shared" si="12"/>
        <v/>
      </c>
      <c r="J198" s="382" t="str">
        <f t="shared" si="13"/>
        <v/>
      </c>
    </row>
    <row r="199" spans="1:10">
      <c r="A199" s="143">
        <v>190</v>
      </c>
      <c r="B199" s="144"/>
      <c r="C199" s="204"/>
      <c r="D199" s="144"/>
      <c r="E199" s="146"/>
      <c r="F199" s="16" t="str">
        <f t="shared" si="11"/>
        <v/>
      </c>
      <c r="I199" s="382" t="str">
        <f t="shared" si="12"/>
        <v/>
      </c>
      <c r="J199" s="382" t="str">
        <f t="shared" si="13"/>
        <v/>
      </c>
    </row>
    <row r="200" spans="1:10">
      <c r="A200" s="143">
        <v>191</v>
      </c>
      <c r="B200" s="144"/>
      <c r="C200" s="204"/>
      <c r="D200" s="144"/>
      <c r="E200" s="146"/>
      <c r="F200" s="16" t="str">
        <f t="shared" si="11"/>
        <v/>
      </c>
      <c r="I200" s="382" t="str">
        <f t="shared" si="12"/>
        <v/>
      </c>
      <c r="J200" s="382" t="str">
        <f t="shared" si="13"/>
        <v/>
      </c>
    </row>
    <row r="201" spans="1:10">
      <c r="A201" s="143">
        <v>192</v>
      </c>
      <c r="B201" s="144"/>
      <c r="C201" s="204"/>
      <c r="D201" s="144"/>
      <c r="E201" s="146"/>
      <c r="F201" s="16" t="str">
        <f t="shared" si="11"/>
        <v/>
      </c>
      <c r="I201" s="382" t="str">
        <f t="shared" si="12"/>
        <v/>
      </c>
      <c r="J201" s="382" t="str">
        <f t="shared" si="13"/>
        <v/>
      </c>
    </row>
    <row r="202" spans="1:10">
      <c r="A202" s="143">
        <v>193</v>
      </c>
      <c r="B202" s="144"/>
      <c r="C202" s="204"/>
      <c r="D202" s="144"/>
      <c r="E202" s="146"/>
      <c r="F202" s="16" t="str">
        <f t="shared" ref="F202:F259" si="14">IF(OR($B202="",$C202="",,,$E202&lt;an_initial,$E202&gt;an_final,),"",HLOOKUP(D202,ii53punctaje,2,FALSE) * C202)</f>
        <v/>
      </c>
      <c r="I202" s="382" t="str">
        <f t="shared" ref="I202:I259" si="15">IF(OR($B202="",$C202="",,,$E202&lt;an_initial,$E202&gt;an_final,),"",COUNTIF(D202,"Reviewer") * C202 * HLOOKUP(D202,ii53punctaje,2,FALSE))</f>
        <v/>
      </c>
      <c r="J202" s="382" t="str">
        <f t="shared" ref="J202:J259" si="16">IF(OR($B202="",$C202="",,,$E202&lt;an_initial,$E202&gt;an_final,),"",COUNTIF(D202,"Citări") * C202 * HLOOKUP(D202,ii53punctaje,2,FALSE))</f>
        <v/>
      </c>
    </row>
    <row r="203" spans="1:10">
      <c r="A203" s="143">
        <v>194</v>
      </c>
      <c r="B203" s="144"/>
      <c r="C203" s="204"/>
      <c r="D203" s="144"/>
      <c r="E203" s="146"/>
      <c r="F203" s="16" t="str">
        <f t="shared" si="14"/>
        <v/>
      </c>
      <c r="I203" s="382" t="str">
        <f t="shared" si="15"/>
        <v/>
      </c>
      <c r="J203" s="382" t="str">
        <f t="shared" si="16"/>
        <v/>
      </c>
    </row>
    <row r="204" spans="1:10">
      <c r="A204" s="143">
        <v>195</v>
      </c>
      <c r="B204" s="144"/>
      <c r="C204" s="204"/>
      <c r="D204" s="144"/>
      <c r="E204" s="146"/>
      <c r="F204" s="16" t="str">
        <f t="shared" si="14"/>
        <v/>
      </c>
      <c r="I204" s="382" t="str">
        <f t="shared" si="15"/>
        <v/>
      </c>
      <c r="J204" s="382" t="str">
        <f t="shared" si="16"/>
        <v/>
      </c>
    </row>
    <row r="205" spans="1:10">
      <c r="A205" s="143">
        <v>196</v>
      </c>
      <c r="B205" s="144"/>
      <c r="C205" s="204"/>
      <c r="D205" s="144"/>
      <c r="E205" s="146"/>
      <c r="F205" s="16" t="str">
        <f t="shared" si="14"/>
        <v/>
      </c>
      <c r="I205" s="382" t="str">
        <f t="shared" si="15"/>
        <v/>
      </c>
      <c r="J205" s="382" t="str">
        <f t="shared" si="16"/>
        <v/>
      </c>
    </row>
    <row r="206" spans="1:10">
      <c r="A206" s="143">
        <v>197</v>
      </c>
      <c r="B206" s="144"/>
      <c r="C206" s="204"/>
      <c r="D206" s="144"/>
      <c r="E206" s="146"/>
      <c r="F206" s="16" t="str">
        <f t="shared" si="14"/>
        <v/>
      </c>
      <c r="I206" s="382" t="str">
        <f t="shared" si="15"/>
        <v/>
      </c>
      <c r="J206" s="382" t="str">
        <f t="shared" si="16"/>
        <v/>
      </c>
    </row>
    <row r="207" spans="1:10">
      <c r="A207" s="143">
        <v>198</v>
      </c>
      <c r="B207" s="144"/>
      <c r="C207" s="204"/>
      <c r="D207" s="144"/>
      <c r="E207" s="146"/>
      <c r="F207" s="16" t="str">
        <f t="shared" si="14"/>
        <v/>
      </c>
      <c r="I207" s="382" t="str">
        <f t="shared" si="15"/>
        <v/>
      </c>
      <c r="J207" s="382" t="str">
        <f t="shared" si="16"/>
        <v/>
      </c>
    </row>
    <row r="208" spans="1:10">
      <c r="A208" s="143">
        <v>199</v>
      </c>
      <c r="B208" s="144"/>
      <c r="C208" s="204"/>
      <c r="D208" s="144"/>
      <c r="E208" s="146"/>
      <c r="F208" s="16" t="str">
        <f t="shared" si="14"/>
        <v/>
      </c>
      <c r="I208" s="382" t="str">
        <f t="shared" si="15"/>
        <v/>
      </c>
      <c r="J208" s="382" t="str">
        <f t="shared" si="16"/>
        <v/>
      </c>
    </row>
    <row r="209" spans="1:10">
      <c r="A209" s="143">
        <v>200</v>
      </c>
      <c r="B209" s="144"/>
      <c r="C209" s="204"/>
      <c r="D209" s="144"/>
      <c r="E209" s="146"/>
      <c r="F209" s="16" t="str">
        <f t="shared" si="14"/>
        <v/>
      </c>
      <c r="I209" s="382" t="str">
        <f t="shared" si="15"/>
        <v/>
      </c>
      <c r="J209" s="382" t="str">
        <f t="shared" si="16"/>
        <v/>
      </c>
    </row>
    <row r="210" spans="1:10">
      <c r="A210" s="143">
        <v>201</v>
      </c>
      <c r="B210" s="144"/>
      <c r="C210" s="204"/>
      <c r="D210" s="144"/>
      <c r="E210" s="146"/>
      <c r="F210" s="16" t="str">
        <f t="shared" si="14"/>
        <v/>
      </c>
      <c r="I210" s="382" t="str">
        <f t="shared" si="15"/>
        <v/>
      </c>
      <c r="J210" s="382" t="str">
        <f t="shared" si="16"/>
        <v/>
      </c>
    </row>
    <row r="211" spans="1:10">
      <c r="A211" s="143">
        <v>202</v>
      </c>
      <c r="B211" s="144"/>
      <c r="C211" s="204"/>
      <c r="D211" s="144"/>
      <c r="E211" s="146"/>
      <c r="F211" s="16" t="str">
        <f t="shared" si="14"/>
        <v/>
      </c>
      <c r="I211" s="382" t="str">
        <f t="shared" si="15"/>
        <v/>
      </c>
      <c r="J211" s="382" t="str">
        <f t="shared" si="16"/>
        <v/>
      </c>
    </row>
    <row r="212" spans="1:10">
      <c r="A212" s="143">
        <v>203</v>
      </c>
      <c r="B212" s="144"/>
      <c r="C212" s="204"/>
      <c r="D212" s="144"/>
      <c r="E212" s="146"/>
      <c r="F212" s="16" t="str">
        <f t="shared" si="14"/>
        <v/>
      </c>
      <c r="I212" s="382" t="str">
        <f t="shared" si="15"/>
        <v/>
      </c>
      <c r="J212" s="382" t="str">
        <f t="shared" si="16"/>
        <v/>
      </c>
    </row>
    <row r="213" spans="1:10">
      <c r="A213" s="143">
        <v>204</v>
      </c>
      <c r="B213" s="144"/>
      <c r="C213" s="204"/>
      <c r="D213" s="144"/>
      <c r="E213" s="146"/>
      <c r="F213" s="16" t="str">
        <f t="shared" si="14"/>
        <v/>
      </c>
      <c r="I213" s="382" t="str">
        <f t="shared" si="15"/>
        <v/>
      </c>
      <c r="J213" s="382" t="str">
        <f t="shared" si="16"/>
        <v/>
      </c>
    </row>
    <row r="214" spans="1:10">
      <c r="A214" s="143">
        <v>205</v>
      </c>
      <c r="B214" s="144"/>
      <c r="C214" s="204"/>
      <c r="D214" s="144"/>
      <c r="E214" s="146"/>
      <c r="F214" s="16" t="str">
        <f t="shared" si="14"/>
        <v/>
      </c>
      <c r="I214" s="382" t="str">
        <f t="shared" si="15"/>
        <v/>
      </c>
      <c r="J214" s="382" t="str">
        <f t="shared" si="16"/>
        <v/>
      </c>
    </row>
    <row r="215" spans="1:10">
      <c r="A215" s="143">
        <v>206</v>
      </c>
      <c r="B215" s="144"/>
      <c r="C215" s="204"/>
      <c r="D215" s="144"/>
      <c r="E215" s="146"/>
      <c r="F215" s="16" t="str">
        <f t="shared" si="14"/>
        <v/>
      </c>
      <c r="I215" s="382" t="str">
        <f t="shared" si="15"/>
        <v/>
      </c>
      <c r="J215" s="382" t="str">
        <f t="shared" si="16"/>
        <v/>
      </c>
    </row>
    <row r="216" spans="1:10">
      <c r="A216" s="143">
        <v>207</v>
      </c>
      <c r="B216" s="144"/>
      <c r="C216" s="204"/>
      <c r="D216" s="144"/>
      <c r="E216" s="146"/>
      <c r="F216" s="16" t="str">
        <f t="shared" si="14"/>
        <v/>
      </c>
      <c r="I216" s="382" t="str">
        <f t="shared" si="15"/>
        <v/>
      </c>
      <c r="J216" s="382" t="str">
        <f t="shared" si="16"/>
        <v/>
      </c>
    </row>
    <row r="217" spans="1:10">
      <c r="A217" s="143">
        <v>208</v>
      </c>
      <c r="B217" s="144"/>
      <c r="C217" s="204"/>
      <c r="D217" s="144"/>
      <c r="E217" s="146"/>
      <c r="F217" s="16" t="str">
        <f t="shared" si="14"/>
        <v/>
      </c>
      <c r="I217" s="382" t="str">
        <f t="shared" si="15"/>
        <v/>
      </c>
      <c r="J217" s="382" t="str">
        <f t="shared" si="16"/>
        <v/>
      </c>
    </row>
    <row r="218" spans="1:10">
      <c r="A218" s="143">
        <v>209</v>
      </c>
      <c r="B218" s="144"/>
      <c r="C218" s="204"/>
      <c r="D218" s="144"/>
      <c r="E218" s="146"/>
      <c r="F218" s="16" t="str">
        <f t="shared" si="14"/>
        <v/>
      </c>
      <c r="I218" s="382" t="str">
        <f t="shared" si="15"/>
        <v/>
      </c>
      <c r="J218" s="382" t="str">
        <f t="shared" si="16"/>
        <v/>
      </c>
    </row>
    <row r="219" spans="1:10">
      <c r="A219" s="143">
        <v>210</v>
      </c>
      <c r="B219" s="144"/>
      <c r="C219" s="204"/>
      <c r="D219" s="144"/>
      <c r="E219" s="146"/>
      <c r="F219" s="16" t="str">
        <f t="shared" si="14"/>
        <v/>
      </c>
      <c r="I219" s="382" t="str">
        <f t="shared" si="15"/>
        <v/>
      </c>
      <c r="J219" s="382" t="str">
        <f t="shared" si="16"/>
        <v/>
      </c>
    </row>
    <row r="220" spans="1:10">
      <c r="A220" s="143">
        <v>211</v>
      </c>
      <c r="B220" s="144"/>
      <c r="C220" s="204"/>
      <c r="D220" s="144"/>
      <c r="E220" s="146"/>
      <c r="F220" s="16" t="str">
        <f t="shared" si="14"/>
        <v/>
      </c>
      <c r="I220" s="382" t="str">
        <f t="shared" si="15"/>
        <v/>
      </c>
      <c r="J220" s="382" t="str">
        <f t="shared" si="16"/>
        <v/>
      </c>
    </row>
    <row r="221" spans="1:10">
      <c r="A221" s="143">
        <v>212</v>
      </c>
      <c r="B221" s="144"/>
      <c r="C221" s="204"/>
      <c r="D221" s="144"/>
      <c r="E221" s="146"/>
      <c r="F221" s="16" t="str">
        <f t="shared" si="14"/>
        <v/>
      </c>
      <c r="I221" s="382" t="str">
        <f t="shared" si="15"/>
        <v/>
      </c>
      <c r="J221" s="382" t="str">
        <f t="shared" si="16"/>
        <v/>
      </c>
    </row>
    <row r="222" spans="1:10">
      <c r="A222" s="143">
        <v>213</v>
      </c>
      <c r="B222" s="144"/>
      <c r="C222" s="204"/>
      <c r="D222" s="144"/>
      <c r="E222" s="146"/>
      <c r="F222" s="16" t="str">
        <f t="shared" si="14"/>
        <v/>
      </c>
      <c r="I222" s="382" t="str">
        <f t="shared" si="15"/>
        <v/>
      </c>
      <c r="J222" s="382" t="str">
        <f t="shared" si="16"/>
        <v/>
      </c>
    </row>
    <row r="223" spans="1:10">
      <c r="A223" s="143">
        <v>214</v>
      </c>
      <c r="B223" s="144"/>
      <c r="C223" s="204"/>
      <c r="D223" s="144"/>
      <c r="E223" s="146"/>
      <c r="F223" s="16" t="str">
        <f t="shared" si="14"/>
        <v/>
      </c>
      <c r="I223" s="382" t="str">
        <f t="shared" si="15"/>
        <v/>
      </c>
      <c r="J223" s="382" t="str">
        <f t="shared" si="16"/>
        <v/>
      </c>
    </row>
    <row r="224" spans="1:10">
      <c r="A224" s="143">
        <v>215</v>
      </c>
      <c r="B224" s="144"/>
      <c r="C224" s="204"/>
      <c r="D224" s="144"/>
      <c r="E224" s="146"/>
      <c r="F224" s="16" t="str">
        <f t="shared" si="14"/>
        <v/>
      </c>
      <c r="I224" s="382" t="str">
        <f t="shared" si="15"/>
        <v/>
      </c>
      <c r="J224" s="382" t="str">
        <f t="shared" si="16"/>
        <v/>
      </c>
    </row>
    <row r="225" spans="1:10">
      <c r="A225" s="143">
        <v>216</v>
      </c>
      <c r="B225" s="144"/>
      <c r="C225" s="204"/>
      <c r="D225" s="144"/>
      <c r="E225" s="146"/>
      <c r="F225" s="16" t="str">
        <f t="shared" si="14"/>
        <v/>
      </c>
      <c r="I225" s="382" t="str">
        <f t="shared" si="15"/>
        <v/>
      </c>
      <c r="J225" s="382" t="str">
        <f t="shared" si="16"/>
        <v/>
      </c>
    </row>
    <row r="226" spans="1:10">
      <c r="A226" s="143">
        <v>217</v>
      </c>
      <c r="B226" s="144"/>
      <c r="C226" s="204"/>
      <c r="D226" s="144"/>
      <c r="E226" s="146"/>
      <c r="F226" s="16" t="str">
        <f t="shared" si="14"/>
        <v/>
      </c>
      <c r="I226" s="382" t="str">
        <f t="shared" si="15"/>
        <v/>
      </c>
      <c r="J226" s="382" t="str">
        <f t="shared" si="16"/>
        <v/>
      </c>
    </row>
    <row r="227" spans="1:10">
      <c r="A227" s="143">
        <v>218</v>
      </c>
      <c r="B227" s="144"/>
      <c r="C227" s="204"/>
      <c r="D227" s="144"/>
      <c r="E227" s="146"/>
      <c r="F227" s="16" t="str">
        <f t="shared" si="14"/>
        <v/>
      </c>
      <c r="I227" s="382" t="str">
        <f t="shared" si="15"/>
        <v/>
      </c>
      <c r="J227" s="382" t="str">
        <f t="shared" si="16"/>
        <v/>
      </c>
    </row>
    <row r="228" spans="1:10">
      <c r="A228" s="143">
        <v>219</v>
      </c>
      <c r="B228" s="144"/>
      <c r="C228" s="204"/>
      <c r="D228" s="144"/>
      <c r="E228" s="146"/>
      <c r="F228" s="16" t="str">
        <f t="shared" si="14"/>
        <v/>
      </c>
      <c r="I228" s="382" t="str">
        <f t="shared" si="15"/>
        <v/>
      </c>
      <c r="J228" s="382" t="str">
        <f t="shared" si="16"/>
        <v/>
      </c>
    </row>
    <row r="229" spans="1:10">
      <c r="A229" s="143">
        <v>220</v>
      </c>
      <c r="B229" s="144"/>
      <c r="C229" s="204"/>
      <c r="D229" s="144"/>
      <c r="E229" s="146"/>
      <c r="F229" s="16" t="str">
        <f t="shared" si="14"/>
        <v/>
      </c>
      <c r="I229" s="382" t="str">
        <f t="shared" si="15"/>
        <v/>
      </c>
      <c r="J229" s="382" t="str">
        <f t="shared" si="16"/>
        <v/>
      </c>
    </row>
    <row r="230" spans="1:10">
      <c r="A230" s="143">
        <v>221</v>
      </c>
      <c r="B230" s="144"/>
      <c r="C230" s="204"/>
      <c r="D230" s="144"/>
      <c r="E230" s="146"/>
      <c r="F230" s="16" t="str">
        <f t="shared" si="14"/>
        <v/>
      </c>
      <c r="I230" s="382" t="str">
        <f t="shared" si="15"/>
        <v/>
      </c>
      <c r="J230" s="382" t="str">
        <f t="shared" si="16"/>
        <v/>
      </c>
    </row>
    <row r="231" spans="1:10">
      <c r="A231" s="143">
        <v>222</v>
      </c>
      <c r="B231" s="144"/>
      <c r="C231" s="204"/>
      <c r="D231" s="144"/>
      <c r="E231" s="146"/>
      <c r="F231" s="16" t="str">
        <f t="shared" si="14"/>
        <v/>
      </c>
      <c r="I231" s="382" t="str">
        <f t="shared" si="15"/>
        <v/>
      </c>
      <c r="J231" s="382" t="str">
        <f t="shared" si="16"/>
        <v/>
      </c>
    </row>
    <row r="232" spans="1:10">
      <c r="A232" s="143">
        <v>223</v>
      </c>
      <c r="B232" s="144"/>
      <c r="C232" s="204"/>
      <c r="D232" s="144"/>
      <c r="E232" s="146"/>
      <c r="F232" s="16" t="str">
        <f t="shared" si="14"/>
        <v/>
      </c>
      <c r="I232" s="382" t="str">
        <f t="shared" si="15"/>
        <v/>
      </c>
      <c r="J232" s="382" t="str">
        <f t="shared" si="16"/>
        <v/>
      </c>
    </row>
    <row r="233" spans="1:10">
      <c r="A233" s="143">
        <v>224</v>
      </c>
      <c r="B233" s="144"/>
      <c r="C233" s="204"/>
      <c r="D233" s="144"/>
      <c r="E233" s="146"/>
      <c r="F233" s="16" t="str">
        <f t="shared" si="14"/>
        <v/>
      </c>
      <c r="I233" s="382" t="str">
        <f t="shared" si="15"/>
        <v/>
      </c>
      <c r="J233" s="382" t="str">
        <f t="shared" si="16"/>
        <v/>
      </c>
    </row>
    <row r="234" spans="1:10">
      <c r="A234" s="143">
        <v>225</v>
      </c>
      <c r="B234" s="144"/>
      <c r="C234" s="204"/>
      <c r="D234" s="144"/>
      <c r="E234" s="146"/>
      <c r="F234" s="16" t="str">
        <f t="shared" si="14"/>
        <v/>
      </c>
      <c r="I234" s="382" t="str">
        <f t="shared" si="15"/>
        <v/>
      </c>
      <c r="J234" s="382" t="str">
        <f t="shared" si="16"/>
        <v/>
      </c>
    </row>
    <row r="235" spans="1:10">
      <c r="A235" s="143">
        <v>226</v>
      </c>
      <c r="B235" s="144"/>
      <c r="C235" s="204"/>
      <c r="D235" s="144"/>
      <c r="E235" s="146"/>
      <c r="F235" s="16" t="str">
        <f t="shared" si="14"/>
        <v/>
      </c>
      <c r="I235" s="382" t="str">
        <f t="shared" si="15"/>
        <v/>
      </c>
      <c r="J235" s="382" t="str">
        <f t="shared" si="16"/>
        <v/>
      </c>
    </row>
    <row r="236" spans="1:10">
      <c r="A236" s="143">
        <v>227</v>
      </c>
      <c r="B236" s="144"/>
      <c r="C236" s="204"/>
      <c r="D236" s="144"/>
      <c r="E236" s="146"/>
      <c r="F236" s="16" t="str">
        <f t="shared" si="14"/>
        <v/>
      </c>
      <c r="I236" s="382" t="str">
        <f t="shared" si="15"/>
        <v/>
      </c>
      <c r="J236" s="382" t="str">
        <f t="shared" si="16"/>
        <v/>
      </c>
    </row>
    <row r="237" spans="1:10">
      <c r="A237" s="143">
        <v>228</v>
      </c>
      <c r="B237" s="144"/>
      <c r="C237" s="204"/>
      <c r="D237" s="144"/>
      <c r="E237" s="146"/>
      <c r="F237" s="16" t="str">
        <f t="shared" si="14"/>
        <v/>
      </c>
      <c r="I237" s="382" t="str">
        <f t="shared" si="15"/>
        <v/>
      </c>
      <c r="J237" s="382" t="str">
        <f t="shared" si="16"/>
        <v/>
      </c>
    </row>
    <row r="238" spans="1:10">
      <c r="A238" s="143">
        <v>229</v>
      </c>
      <c r="B238" s="144"/>
      <c r="C238" s="204"/>
      <c r="D238" s="144"/>
      <c r="E238" s="146"/>
      <c r="F238" s="16" t="str">
        <f t="shared" si="14"/>
        <v/>
      </c>
      <c r="I238" s="382" t="str">
        <f t="shared" si="15"/>
        <v/>
      </c>
      <c r="J238" s="382" t="str">
        <f t="shared" si="16"/>
        <v/>
      </c>
    </row>
    <row r="239" spans="1:10">
      <c r="A239" s="143">
        <v>230</v>
      </c>
      <c r="B239" s="144"/>
      <c r="C239" s="204"/>
      <c r="D239" s="144"/>
      <c r="E239" s="146"/>
      <c r="F239" s="16" t="str">
        <f t="shared" si="14"/>
        <v/>
      </c>
      <c r="I239" s="382" t="str">
        <f t="shared" si="15"/>
        <v/>
      </c>
      <c r="J239" s="382" t="str">
        <f t="shared" si="16"/>
        <v/>
      </c>
    </row>
    <row r="240" spans="1:10">
      <c r="A240" s="143">
        <v>231</v>
      </c>
      <c r="B240" s="144"/>
      <c r="C240" s="204"/>
      <c r="D240" s="144"/>
      <c r="E240" s="146"/>
      <c r="F240" s="16" t="str">
        <f t="shared" si="14"/>
        <v/>
      </c>
      <c r="I240" s="382" t="str">
        <f t="shared" si="15"/>
        <v/>
      </c>
      <c r="J240" s="382" t="str">
        <f t="shared" si="16"/>
        <v/>
      </c>
    </row>
    <row r="241" spans="1:10">
      <c r="A241" s="143">
        <v>232</v>
      </c>
      <c r="B241" s="144"/>
      <c r="C241" s="204"/>
      <c r="D241" s="144"/>
      <c r="E241" s="146"/>
      <c r="F241" s="16" t="str">
        <f t="shared" si="14"/>
        <v/>
      </c>
      <c r="I241" s="382" t="str">
        <f t="shared" si="15"/>
        <v/>
      </c>
      <c r="J241" s="382" t="str">
        <f t="shared" si="16"/>
        <v/>
      </c>
    </row>
    <row r="242" spans="1:10">
      <c r="A242" s="143">
        <v>233</v>
      </c>
      <c r="B242" s="144"/>
      <c r="C242" s="204"/>
      <c r="D242" s="144"/>
      <c r="E242" s="146"/>
      <c r="F242" s="16" t="str">
        <f t="shared" si="14"/>
        <v/>
      </c>
      <c r="I242" s="382" t="str">
        <f t="shared" si="15"/>
        <v/>
      </c>
      <c r="J242" s="382" t="str">
        <f t="shared" si="16"/>
        <v/>
      </c>
    </row>
    <row r="243" spans="1:10">
      <c r="A243" s="143">
        <v>234</v>
      </c>
      <c r="B243" s="144"/>
      <c r="C243" s="204"/>
      <c r="D243" s="144"/>
      <c r="E243" s="146"/>
      <c r="F243" s="16" t="str">
        <f t="shared" si="14"/>
        <v/>
      </c>
      <c r="I243" s="382" t="str">
        <f t="shared" si="15"/>
        <v/>
      </c>
      <c r="J243" s="382" t="str">
        <f t="shared" si="16"/>
        <v/>
      </c>
    </row>
    <row r="244" spans="1:10">
      <c r="A244" s="143">
        <v>235</v>
      </c>
      <c r="B244" s="144"/>
      <c r="C244" s="204"/>
      <c r="D244" s="144"/>
      <c r="E244" s="146"/>
      <c r="F244" s="16" t="str">
        <f t="shared" si="14"/>
        <v/>
      </c>
      <c r="I244" s="382" t="str">
        <f t="shared" si="15"/>
        <v/>
      </c>
      <c r="J244" s="382" t="str">
        <f t="shared" si="16"/>
        <v/>
      </c>
    </row>
    <row r="245" spans="1:10">
      <c r="A245" s="143">
        <v>236</v>
      </c>
      <c r="B245" s="144"/>
      <c r="C245" s="204"/>
      <c r="D245" s="144"/>
      <c r="E245" s="146"/>
      <c r="F245" s="16" t="str">
        <f t="shared" si="14"/>
        <v/>
      </c>
      <c r="I245" s="382" t="str">
        <f t="shared" si="15"/>
        <v/>
      </c>
      <c r="J245" s="382" t="str">
        <f t="shared" si="16"/>
        <v/>
      </c>
    </row>
    <row r="246" spans="1:10">
      <c r="A246" s="143">
        <v>237</v>
      </c>
      <c r="B246" s="144"/>
      <c r="C246" s="204"/>
      <c r="D246" s="144"/>
      <c r="E246" s="146"/>
      <c r="F246" s="16" t="str">
        <f t="shared" si="14"/>
        <v/>
      </c>
      <c r="I246" s="382" t="str">
        <f t="shared" si="15"/>
        <v/>
      </c>
      <c r="J246" s="382" t="str">
        <f t="shared" si="16"/>
        <v/>
      </c>
    </row>
    <row r="247" spans="1:10">
      <c r="A247" s="143">
        <v>238</v>
      </c>
      <c r="B247" s="144"/>
      <c r="C247" s="204"/>
      <c r="D247" s="144"/>
      <c r="E247" s="146"/>
      <c r="F247" s="16" t="str">
        <f t="shared" si="14"/>
        <v/>
      </c>
      <c r="I247" s="382" t="str">
        <f t="shared" si="15"/>
        <v/>
      </c>
      <c r="J247" s="382" t="str">
        <f t="shared" si="16"/>
        <v/>
      </c>
    </row>
    <row r="248" spans="1:10">
      <c r="A248" s="143">
        <v>239</v>
      </c>
      <c r="B248" s="144"/>
      <c r="C248" s="204"/>
      <c r="D248" s="144"/>
      <c r="E248" s="146"/>
      <c r="F248" s="16" t="str">
        <f t="shared" si="14"/>
        <v/>
      </c>
      <c r="I248" s="382" t="str">
        <f t="shared" si="15"/>
        <v/>
      </c>
      <c r="J248" s="382" t="str">
        <f t="shared" si="16"/>
        <v/>
      </c>
    </row>
    <row r="249" spans="1:10">
      <c r="A249" s="143">
        <v>240</v>
      </c>
      <c r="B249" s="144"/>
      <c r="C249" s="204"/>
      <c r="D249" s="144"/>
      <c r="E249" s="146"/>
      <c r="F249" s="16" t="str">
        <f t="shared" si="14"/>
        <v/>
      </c>
      <c r="I249" s="382" t="str">
        <f t="shared" si="15"/>
        <v/>
      </c>
      <c r="J249" s="382" t="str">
        <f t="shared" si="16"/>
        <v/>
      </c>
    </row>
    <row r="250" spans="1:10">
      <c r="A250" s="143">
        <v>241</v>
      </c>
      <c r="B250" s="144"/>
      <c r="C250" s="204"/>
      <c r="D250" s="144"/>
      <c r="E250" s="146"/>
      <c r="F250" s="16" t="str">
        <f t="shared" si="14"/>
        <v/>
      </c>
      <c r="I250" s="382" t="str">
        <f t="shared" si="15"/>
        <v/>
      </c>
      <c r="J250" s="382" t="str">
        <f t="shared" si="16"/>
        <v/>
      </c>
    </row>
    <row r="251" spans="1:10">
      <c r="A251" s="143">
        <v>242</v>
      </c>
      <c r="B251" s="144"/>
      <c r="C251" s="204"/>
      <c r="D251" s="144"/>
      <c r="E251" s="146"/>
      <c r="F251" s="16" t="str">
        <f t="shared" si="14"/>
        <v/>
      </c>
      <c r="I251" s="382" t="str">
        <f t="shared" si="15"/>
        <v/>
      </c>
      <c r="J251" s="382" t="str">
        <f t="shared" si="16"/>
        <v/>
      </c>
    </row>
    <row r="252" spans="1:10">
      <c r="A252" s="143">
        <v>243</v>
      </c>
      <c r="B252" s="144"/>
      <c r="C252" s="204"/>
      <c r="D252" s="144"/>
      <c r="E252" s="146"/>
      <c r="F252" s="16" t="str">
        <f t="shared" si="14"/>
        <v/>
      </c>
      <c r="I252" s="382" t="str">
        <f t="shared" si="15"/>
        <v/>
      </c>
      <c r="J252" s="382" t="str">
        <f t="shared" si="16"/>
        <v/>
      </c>
    </row>
    <row r="253" spans="1:10">
      <c r="A253" s="143">
        <v>244</v>
      </c>
      <c r="B253" s="144"/>
      <c r="C253" s="204"/>
      <c r="D253" s="144"/>
      <c r="E253" s="146"/>
      <c r="F253" s="16" t="str">
        <f t="shared" si="14"/>
        <v/>
      </c>
      <c r="I253" s="382" t="str">
        <f t="shared" si="15"/>
        <v/>
      </c>
      <c r="J253" s="382" t="str">
        <f t="shared" si="16"/>
        <v/>
      </c>
    </row>
    <row r="254" spans="1:10">
      <c r="A254" s="143">
        <v>245</v>
      </c>
      <c r="B254" s="144"/>
      <c r="C254" s="204"/>
      <c r="D254" s="144"/>
      <c r="E254" s="146"/>
      <c r="F254" s="16" t="str">
        <f t="shared" si="14"/>
        <v/>
      </c>
      <c r="I254" s="382" t="str">
        <f t="shared" si="15"/>
        <v/>
      </c>
      <c r="J254" s="382" t="str">
        <f t="shared" si="16"/>
        <v/>
      </c>
    </row>
    <row r="255" spans="1:10">
      <c r="A255" s="143">
        <v>246</v>
      </c>
      <c r="B255" s="144"/>
      <c r="C255" s="204"/>
      <c r="D255" s="144"/>
      <c r="E255" s="146"/>
      <c r="F255" s="16" t="str">
        <f t="shared" si="14"/>
        <v/>
      </c>
      <c r="I255" s="382" t="str">
        <f t="shared" si="15"/>
        <v/>
      </c>
      <c r="J255" s="382" t="str">
        <f t="shared" si="16"/>
        <v/>
      </c>
    </row>
    <row r="256" spans="1:10">
      <c r="A256" s="143">
        <v>247</v>
      </c>
      <c r="B256" s="144"/>
      <c r="C256" s="204"/>
      <c r="D256" s="144"/>
      <c r="E256" s="146"/>
      <c r="F256" s="16" t="str">
        <f t="shared" si="14"/>
        <v/>
      </c>
      <c r="I256" s="382" t="str">
        <f t="shared" si="15"/>
        <v/>
      </c>
      <c r="J256" s="382" t="str">
        <f t="shared" si="16"/>
        <v/>
      </c>
    </row>
    <row r="257" spans="1:10">
      <c r="A257" s="143">
        <v>248</v>
      </c>
      <c r="B257" s="144"/>
      <c r="C257" s="204"/>
      <c r="D257" s="144"/>
      <c r="E257" s="146"/>
      <c r="F257" s="16" t="str">
        <f t="shared" si="14"/>
        <v/>
      </c>
      <c r="I257" s="382" t="str">
        <f t="shared" si="15"/>
        <v/>
      </c>
      <c r="J257" s="382" t="str">
        <f t="shared" si="16"/>
        <v/>
      </c>
    </row>
    <row r="258" spans="1:10">
      <c r="A258" s="143">
        <v>249</v>
      </c>
      <c r="B258" s="144"/>
      <c r="C258" s="204"/>
      <c r="D258" s="144"/>
      <c r="E258" s="146"/>
      <c r="F258" s="16" t="str">
        <f t="shared" si="14"/>
        <v/>
      </c>
      <c r="I258" s="382" t="str">
        <f t="shared" si="15"/>
        <v/>
      </c>
      <c r="J258" s="382" t="str">
        <f t="shared" si="16"/>
        <v/>
      </c>
    </row>
    <row r="259" spans="1:10">
      <c r="A259" s="143">
        <v>250</v>
      </c>
      <c r="B259" s="144"/>
      <c r="C259" s="204"/>
      <c r="D259" s="144"/>
      <c r="E259" s="146"/>
      <c r="F259" s="16" t="str">
        <f t="shared" si="14"/>
        <v/>
      </c>
      <c r="I259" s="382" t="str">
        <f t="shared" si="15"/>
        <v/>
      </c>
      <c r="J259" s="382" t="str">
        <f t="shared" si="16"/>
        <v/>
      </c>
    </row>
  </sheetData>
  <sheetProtection algorithmName="SHA-512" hashValue="AnHy4m3sdbvwyiy6JX/IDQT/sgxirCCjS06efJ8puQb/ZVw5x96fIMh9Q57tcmJpu+ZO++mfj2glPBlSW093RQ==" saltValue="XLpZC02gmbfFcLXzUZBBoQ==" spinCount="100000" sheet="1" objects="1" scenarios="1"/>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4.4"/>
  <cols>
    <col min="1" max="1" width="32.44140625" bestFit="1" customWidth="1"/>
    <col min="2" max="2" width="32.44140625" customWidth="1"/>
    <col min="3" max="3" width="33.5546875" bestFit="1" customWidth="1"/>
    <col min="4" max="4" width="24.109375" bestFit="1" customWidth="1"/>
    <col min="5" max="5" width="26" bestFit="1" customWidth="1"/>
  </cols>
  <sheetData>
    <row r="1" spans="1:7" s="35" customFormat="1">
      <c r="A1" s="35" t="s">
        <v>447</v>
      </c>
      <c r="B1" s="35" t="s">
        <v>443</v>
      </c>
      <c r="C1" s="35" t="s">
        <v>444</v>
      </c>
      <c r="D1" s="35" t="s">
        <v>445</v>
      </c>
      <c r="E1" s="35" t="s">
        <v>446</v>
      </c>
      <c r="G1" s="35"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CEBRhTMDI6R1WJd7stSjRswYUMwMmzjPJBH+0JJdwG1FbRWBJzW6jZxITg3Y0OYSTlvPGWXP6ch0Y9FapL7MlQ==" saltValue="Vxufn49LxfvMkMqUS/pzCw==" spinCount="100000" sheet="1" objects="1" scenarios="1"/>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P29"/>
  <sheetViews>
    <sheetView zoomScaleNormal="100" workbookViewId="0">
      <selection activeCell="B10" sqref="B10:G10"/>
    </sheetView>
  </sheetViews>
  <sheetFormatPr defaultColWidth="9.109375" defaultRowHeight="14.4"/>
  <cols>
    <col min="1" max="1" width="9.109375" style="49"/>
    <col min="2" max="2" width="21.5546875" style="49" customWidth="1"/>
    <col min="3" max="3" width="41.33203125" style="49" customWidth="1"/>
    <col min="4" max="4" width="12.88671875" style="49" customWidth="1"/>
    <col min="5" max="6" width="37" style="49" customWidth="1"/>
    <col min="7" max="7" width="12.88671875" style="49" customWidth="1"/>
    <col min="8" max="8" width="13.6640625" style="331" customWidth="1"/>
    <col min="9" max="16384" width="9.109375" style="49"/>
  </cols>
  <sheetData>
    <row r="1" spans="1:16" s="60" customFormat="1" ht="15.6">
      <c r="A1" s="59" t="s">
        <v>483</v>
      </c>
      <c r="E1" s="61"/>
      <c r="F1" s="61"/>
      <c r="H1" s="62"/>
      <c r="J1" s="62"/>
      <c r="M1" s="289"/>
      <c r="N1" s="289"/>
      <c r="O1" s="289"/>
      <c r="P1" s="289"/>
    </row>
    <row r="2" spans="1:16" s="60" customFormat="1" ht="15.6">
      <c r="A2" s="597" t="s">
        <v>424</v>
      </c>
      <c r="B2" s="597"/>
      <c r="C2" s="597"/>
      <c r="E2" s="61"/>
      <c r="F2" s="61"/>
      <c r="H2" s="62"/>
      <c r="J2" s="62"/>
      <c r="M2" s="289"/>
      <c r="N2" s="289"/>
      <c r="O2" s="289"/>
      <c r="P2" s="289"/>
    </row>
    <row r="3" spans="1:16" s="64" customFormat="1" ht="15.6">
      <c r="A3" s="540" t="s">
        <v>906</v>
      </c>
      <c r="B3" s="540"/>
      <c r="C3" s="540"/>
      <c r="D3" s="540"/>
      <c r="E3" s="540"/>
      <c r="F3" s="540"/>
      <c r="G3" s="291"/>
    </row>
    <row r="4" spans="1:16" ht="15.6">
      <c r="A4" s="546" t="s">
        <v>969</v>
      </c>
      <c r="B4" s="546"/>
      <c r="C4" s="546"/>
      <c r="D4" s="546"/>
      <c r="E4" s="546"/>
      <c r="F4" s="546"/>
      <c r="G4" s="546"/>
      <c r="H4" s="49"/>
    </row>
    <row r="6" spans="1:16" ht="15.6">
      <c r="H6" s="347" t="str">
        <f>CONCATENATE(functie," ",nume_candidat)</f>
        <v>Profesor Socalici Ana Virginia</v>
      </c>
    </row>
    <row r="7" spans="1:16" ht="15.75" customHeight="1">
      <c r="A7" s="537" t="s">
        <v>338</v>
      </c>
      <c r="B7" s="537" t="s">
        <v>426</v>
      </c>
      <c r="C7" s="537" t="s">
        <v>437</v>
      </c>
      <c r="D7" s="543" t="s">
        <v>425</v>
      </c>
      <c r="E7" s="537" t="s">
        <v>439</v>
      </c>
      <c r="F7" s="543" t="s">
        <v>442</v>
      </c>
      <c r="G7" s="543" t="s">
        <v>438</v>
      </c>
      <c r="H7" s="601" t="s">
        <v>13</v>
      </c>
    </row>
    <row r="8" spans="1:16" ht="15" customHeight="1">
      <c r="A8" s="537"/>
      <c r="B8" s="537"/>
      <c r="C8" s="537"/>
      <c r="D8" s="543"/>
      <c r="E8" s="537"/>
      <c r="F8" s="543"/>
      <c r="G8" s="543"/>
      <c r="H8" s="601"/>
    </row>
    <row r="9" spans="1:16" ht="15.6">
      <c r="A9" s="330"/>
      <c r="G9" s="89" t="s">
        <v>453</v>
      </c>
      <c r="H9" s="352">
        <f>SUM(H10:H29)</f>
        <v>0</v>
      </c>
    </row>
    <row r="10" spans="1:16" ht="15.6">
      <c r="A10" s="10" t="s">
        <v>40</v>
      </c>
      <c r="B10" s="160"/>
      <c r="C10" s="160"/>
      <c r="D10" s="90"/>
      <c r="E10" s="90"/>
      <c r="F10" s="90"/>
      <c r="G10" s="90"/>
      <c r="H10" s="353"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6" ht="15.6">
      <c r="A11" s="10" t="s">
        <v>24</v>
      </c>
      <c r="B11" s="160"/>
      <c r="C11" s="160"/>
      <c r="D11" s="90"/>
      <c r="E11" s="90"/>
      <c r="F11" s="90"/>
      <c r="G11" s="90"/>
      <c r="H11" s="353"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6" ht="15.6">
      <c r="A12" s="10" t="s">
        <v>25</v>
      </c>
      <c r="B12" s="160"/>
      <c r="C12" s="160"/>
      <c r="D12" s="90"/>
      <c r="E12" s="90"/>
      <c r="F12" s="90"/>
      <c r="G12" s="90"/>
      <c r="H12" s="353" t="str">
        <f t="shared" si="0"/>
        <v/>
      </c>
    </row>
    <row r="13" spans="1:16" ht="15.6">
      <c r="A13" s="10" t="s">
        <v>26</v>
      </c>
      <c r="B13" s="160"/>
      <c r="C13" s="160"/>
      <c r="D13" s="90"/>
      <c r="E13" s="90"/>
      <c r="F13" s="90"/>
      <c r="G13" s="90"/>
      <c r="H13" s="353" t="str">
        <f t="shared" si="0"/>
        <v/>
      </c>
    </row>
    <row r="14" spans="1:16" ht="15.6">
      <c r="A14" s="10" t="s">
        <v>64</v>
      </c>
      <c r="B14" s="160"/>
      <c r="C14" s="160"/>
      <c r="D14" s="90"/>
      <c r="E14" s="90"/>
      <c r="F14" s="90"/>
      <c r="G14" s="90"/>
      <c r="H14" s="353" t="str">
        <f t="shared" si="0"/>
        <v/>
      </c>
    </row>
    <row r="15" spans="1:16" ht="15.6">
      <c r="A15" s="10" t="s">
        <v>65</v>
      </c>
      <c r="B15" s="160"/>
      <c r="C15" s="160"/>
      <c r="D15" s="90"/>
      <c r="E15" s="90"/>
      <c r="F15" s="90"/>
      <c r="G15" s="90"/>
      <c r="H15" s="353" t="str">
        <f t="shared" si="0"/>
        <v/>
      </c>
    </row>
    <row r="16" spans="1:16" ht="15.6">
      <c r="A16" s="10" t="s">
        <v>66</v>
      </c>
      <c r="B16" s="160"/>
      <c r="C16" s="160"/>
      <c r="D16" s="90"/>
      <c r="E16" s="90"/>
      <c r="F16" s="90"/>
      <c r="G16" s="90"/>
      <c r="H16" s="353" t="str">
        <f t="shared" si="0"/>
        <v/>
      </c>
    </row>
    <row r="17" spans="1:8" ht="15.6">
      <c r="A17" s="10" t="s">
        <v>67</v>
      </c>
      <c r="B17" s="160"/>
      <c r="C17" s="160"/>
      <c r="D17" s="90"/>
      <c r="E17" s="90"/>
      <c r="F17" s="90"/>
      <c r="G17" s="90"/>
      <c r="H17" s="353" t="str">
        <f t="shared" si="0"/>
        <v/>
      </c>
    </row>
    <row r="18" spans="1:8" ht="15.6">
      <c r="A18" s="10" t="s">
        <v>68</v>
      </c>
      <c r="B18" s="160"/>
      <c r="C18" s="160"/>
      <c r="D18" s="90"/>
      <c r="E18" s="90"/>
      <c r="F18" s="90"/>
      <c r="G18" s="90"/>
      <c r="H18" s="353" t="str">
        <f t="shared" si="0"/>
        <v/>
      </c>
    </row>
    <row r="19" spans="1:8" ht="15.6">
      <c r="A19" s="10" t="s">
        <v>69</v>
      </c>
      <c r="B19" s="160"/>
      <c r="C19" s="160"/>
      <c r="D19" s="90"/>
      <c r="E19" s="90"/>
      <c r="F19" s="90"/>
      <c r="G19" s="90"/>
      <c r="H19" s="353" t="str">
        <f t="shared" si="0"/>
        <v/>
      </c>
    </row>
    <row r="20" spans="1:8" ht="15.6">
      <c r="A20" s="10" t="s">
        <v>70</v>
      </c>
      <c r="B20" s="160"/>
      <c r="C20" s="160"/>
      <c r="D20" s="90"/>
      <c r="E20" s="90"/>
      <c r="F20" s="90"/>
      <c r="G20" s="90"/>
      <c r="H20" s="353" t="str">
        <f t="shared" si="0"/>
        <v/>
      </c>
    </row>
    <row r="21" spans="1:8" ht="15.6">
      <c r="A21" s="10" t="s">
        <v>71</v>
      </c>
      <c r="B21" s="160"/>
      <c r="C21" s="160"/>
      <c r="D21" s="90"/>
      <c r="E21" s="90"/>
      <c r="F21" s="90"/>
      <c r="G21" s="90"/>
      <c r="H21" s="353" t="str">
        <f t="shared" si="0"/>
        <v/>
      </c>
    </row>
    <row r="22" spans="1:8" ht="15.6">
      <c r="A22" s="10" t="s">
        <v>72</v>
      </c>
      <c r="B22" s="160"/>
      <c r="C22" s="160"/>
      <c r="D22" s="90"/>
      <c r="E22" s="90"/>
      <c r="F22" s="90"/>
      <c r="G22" s="90"/>
      <c r="H22" s="353" t="str">
        <f t="shared" si="0"/>
        <v/>
      </c>
    </row>
    <row r="23" spans="1:8" ht="15.6">
      <c r="A23" s="10" t="s">
        <v>73</v>
      </c>
      <c r="B23" s="160"/>
      <c r="C23" s="160"/>
      <c r="D23" s="90"/>
      <c r="E23" s="90"/>
      <c r="F23" s="90"/>
      <c r="G23" s="90"/>
      <c r="H23" s="353" t="str">
        <f t="shared" si="0"/>
        <v/>
      </c>
    </row>
    <row r="24" spans="1:8" ht="15.6">
      <c r="A24" s="10" t="s">
        <v>74</v>
      </c>
      <c r="B24" s="160"/>
      <c r="C24" s="160"/>
      <c r="D24" s="90"/>
      <c r="E24" s="90"/>
      <c r="F24" s="90"/>
      <c r="G24" s="90"/>
      <c r="H24" s="353" t="str">
        <f t="shared" si="0"/>
        <v/>
      </c>
    </row>
    <row r="25" spans="1:8" ht="15.6">
      <c r="A25" s="10" t="s">
        <v>75</v>
      </c>
      <c r="B25" s="160"/>
      <c r="C25" s="160"/>
      <c r="D25" s="90"/>
      <c r="E25" s="90"/>
      <c r="F25" s="90"/>
      <c r="G25" s="90"/>
      <c r="H25" s="353" t="str">
        <f t="shared" si="0"/>
        <v/>
      </c>
    </row>
    <row r="26" spans="1:8" ht="15.6">
      <c r="A26" s="10" t="s">
        <v>76</v>
      </c>
      <c r="B26" s="160"/>
      <c r="C26" s="160"/>
      <c r="D26" s="90"/>
      <c r="E26" s="90"/>
      <c r="F26" s="90"/>
      <c r="G26" s="90"/>
      <c r="H26" s="353" t="str">
        <f t="shared" si="0"/>
        <v/>
      </c>
    </row>
    <row r="27" spans="1:8" ht="15.6">
      <c r="A27" s="10" t="s">
        <v>77</v>
      </c>
      <c r="B27" s="160"/>
      <c r="C27" s="160"/>
      <c r="D27" s="90"/>
      <c r="E27" s="90"/>
      <c r="F27" s="90"/>
      <c r="G27" s="90"/>
      <c r="H27" s="353" t="str">
        <f t="shared" si="0"/>
        <v/>
      </c>
    </row>
    <row r="28" spans="1:8" ht="15.6">
      <c r="A28" s="10" t="s">
        <v>78</v>
      </c>
      <c r="B28" s="160"/>
      <c r="C28" s="160"/>
      <c r="D28" s="90"/>
      <c r="E28" s="90"/>
      <c r="F28" s="90"/>
      <c r="G28" s="90"/>
      <c r="H28" s="353" t="str">
        <f t="shared" si="0"/>
        <v/>
      </c>
    </row>
    <row r="29" spans="1:8" ht="15.6">
      <c r="A29" s="10" t="s">
        <v>79</v>
      </c>
      <c r="B29" s="160"/>
      <c r="C29" s="160"/>
      <c r="D29" s="90"/>
      <c r="E29" s="90"/>
      <c r="F29" s="90"/>
      <c r="G29" s="90"/>
      <c r="H29" s="353" t="str">
        <f t="shared" si="0"/>
        <v/>
      </c>
    </row>
  </sheetData>
  <sheetProtection algorithmName="SHA-512" hashValue="gjiAA2RIG0Iznm/p4oh1jbaInf8DRQLmuUXDTzUKD7IRiSCBE2gHVF5O/A3deLUKbLi4uk3XhdEqgAAcppNtzg==" saltValue="x7YqIJDg4U0yzT6gvPHq3g==" spinCount="100000" sheet="1" objects="1" scenarios="1"/>
  <mergeCells count="11">
    <mergeCell ref="H7:H8"/>
    <mergeCell ref="G7:G8"/>
    <mergeCell ref="A2:C2"/>
    <mergeCell ref="A4:G4"/>
    <mergeCell ref="A7:A8"/>
    <mergeCell ref="B7:B8"/>
    <mergeCell ref="E7:E8"/>
    <mergeCell ref="D7:D8"/>
    <mergeCell ref="C7:C8"/>
    <mergeCell ref="F7:F8"/>
    <mergeCell ref="A3:F3"/>
  </mergeCells>
  <dataValidations disablePrompts="1"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I28"/>
  <sheetViews>
    <sheetView zoomScale="80" zoomScaleNormal="80" workbookViewId="0">
      <selection activeCell="I23" sqref="I23"/>
    </sheetView>
  </sheetViews>
  <sheetFormatPr defaultColWidth="9.109375" defaultRowHeight="14.4"/>
  <cols>
    <col min="1" max="1" width="5.6640625" style="49" customWidth="1"/>
    <col min="2" max="2" width="35.6640625" style="49" customWidth="1"/>
    <col min="3" max="3" width="20.109375" style="49" customWidth="1"/>
    <col min="4" max="4" width="18.6640625" style="49" customWidth="1"/>
    <col min="5" max="5" width="35.6640625" style="399" customWidth="1"/>
    <col min="6" max="6" width="10.6640625" style="49" customWidth="1"/>
    <col min="7" max="7" width="17.6640625" style="49" customWidth="1"/>
    <col min="8" max="16384" width="9.109375" style="49"/>
  </cols>
  <sheetData>
    <row r="1" spans="1:9" s="60" customFormat="1" ht="15.6">
      <c r="A1" s="59" t="s">
        <v>483</v>
      </c>
      <c r="E1" s="393"/>
      <c r="F1" s="61"/>
      <c r="G1" s="63"/>
      <c r="H1" s="62"/>
      <c r="I1" s="289"/>
    </row>
    <row r="2" spans="1:9" s="60" customFormat="1" ht="15.6">
      <c r="A2" s="346" t="str">
        <f>IF(ISBLANK(facultate), IF(ISBLANK(departament),"","Departament " &amp; departament), "Facultatea " &amp; facultate)</f>
        <v>Facultatea Inginerie din Hunedoara</v>
      </c>
      <c r="E2" s="393"/>
      <c r="F2" s="61"/>
      <c r="G2" s="63"/>
      <c r="H2" s="62"/>
      <c r="I2" s="289"/>
    </row>
    <row r="3" spans="1:9" s="60" customFormat="1" ht="15.6">
      <c r="A3" s="346" t="str">
        <f>IF(ISBLANK(departament),"","Departamentul " &amp; departament)</f>
        <v>Departamentul Inginerie și Management din Hunedoara</v>
      </c>
      <c r="E3" s="393"/>
      <c r="F3" s="61"/>
      <c r="G3" s="63"/>
      <c r="H3" s="62"/>
      <c r="I3" s="289"/>
    </row>
    <row r="4" spans="1:9" s="64" customFormat="1" ht="15.6">
      <c r="B4" s="290"/>
      <c r="C4" s="384"/>
      <c r="D4" s="290" t="s">
        <v>906</v>
      </c>
      <c r="E4" s="385"/>
      <c r="F4" s="290"/>
      <c r="G4" s="290"/>
      <c r="H4" s="226"/>
      <c r="I4" s="291"/>
    </row>
    <row r="5" spans="1:9" s="64" customFormat="1" ht="15.6">
      <c r="B5" s="290"/>
      <c r="C5" s="384"/>
      <c r="D5" s="290" t="s">
        <v>970</v>
      </c>
      <c r="E5" s="385"/>
      <c r="F5" s="290"/>
      <c r="G5" s="290"/>
      <c r="H5" s="226"/>
      <c r="I5" s="71"/>
    </row>
    <row r="6" spans="1:9" s="64" customFormat="1" ht="13.5" customHeight="1">
      <c r="A6" s="60"/>
      <c r="E6" s="398" t="str">
        <f>CONCATENATE(functie," ",nume_candidat)</f>
        <v>Profesor Socalici Ana Virginia</v>
      </c>
      <c r="H6" s="70"/>
      <c r="I6" s="71"/>
    </row>
    <row r="7" spans="1:9" ht="15" customHeight="1">
      <c r="B7" s="548" t="s">
        <v>892</v>
      </c>
      <c r="C7" s="603" t="s">
        <v>14</v>
      </c>
      <c r="D7" s="604"/>
      <c r="E7" s="538" t="s">
        <v>544</v>
      </c>
    </row>
    <row r="8" spans="1:9" ht="15" customHeight="1">
      <c r="B8" s="549"/>
      <c r="C8" s="605"/>
      <c r="D8" s="606"/>
      <c r="E8" s="555"/>
    </row>
    <row r="9" spans="1:9" ht="15" customHeight="1">
      <c r="B9" s="549"/>
      <c r="C9" s="605"/>
      <c r="D9" s="606"/>
      <c r="E9" s="555"/>
    </row>
    <row r="10" spans="1:9" ht="15.75" customHeight="1">
      <c r="B10" s="550"/>
      <c r="C10" s="607"/>
      <c r="D10" s="608"/>
      <c r="E10" s="539"/>
    </row>
    <row r="11" spans="1:9" ht="46.8">
      <c r="B11" s="418" t="s">
        <v>741</v>
      </c>
      <c r="C11" s="595">
        <v>1</v>
      </c>
      <c r="D11" s="596"/>
      <c r="E11" s="351">
        <f>C11*200</f>
        <v>200</v>
      </c>
    </row>
    <row r="12" spans="1:9" ht="46.8">
      <c r="B12" s="418" t="s">
        <v>1083</v>
      </c>
      <c r="C12" s="595">
        <v>3</v>
      </c>
      <c r="D12" s="596"/>
      <c r="E12" s="351">
        <f>C12*50</f>
        <v>150</v>
      </c>
    </row>
    <row r="13" spans="1:9" ht="31.2">
      <c r="B13" s="418" t="s">
        <v>971</v>
      </c>
      <c r="C13" s="595">
        <v>0</v>
      </c>
      <c r="D13" s="596"/>
      <c r="E13" s="351">
        <f>C13*100</f>
        <v>0</v>
      </c>
      <c r="G13" s="408"/>
    </row>
    <row r="14" spans="1:9" ht="31.2">
      <c r="B14" s="418" t="s">
        <v>742</v>
      </c>
      <c r="C14" s="595">
        <v>7</v>
      </c>
      <c r="D14" s="596"/>
      <c r="E14" s="351">
        <f>C14*5</f>
        <v>35</v>
      </c>
    </row>
    <row r="15" spans="1:9" ht="15.6">
      <c r="B15" s="595" t="s">
        <v>933</v>
      </c>
      <c r="C15" s="602"/>
      <c r="D15" s="596"/>
      <c r="E15" s="351">
        <f>SUM(E11:E14)</f>
        <v>385</v>
      </c>
    </row>
    <row r="18" spans="2:5" ht="15" customHeight="1">
      <c r="B18" s="396" t="s">
        <v>1038</v>
      </c>
      <c r="C18" s="387" t="s">
        <v>1036</v>
      </c>
      <c r="D18" s="388" t="s">
        <v>1039</v>
      </c>
      <c r="E18" s="397" t="s">
        <v>1037</v>
      </c>
    </row>
    <row r="19" spans="2:5" ht="30.9" customHeight="1">
      <c r="B19" s="394" t="s">
        <v>1413</v>
      </c>
      <c r="C19" s="37">
        <v>2017</v>
      </c>
      <c r="D19" s="386"/>
      <c r="E19" s="395" t="s">
        <v>1042</v>
      </c>
    </row>
    <row r="20" spans="2:5" ht="30.9" customHeight="1">
      <c r="B20" s="394" t="s">
        <v>1414</v>
      </c>
      <c r="C20" s="37">
        <v>2018</v>
      </c>
      <c r="D20" s="386"/>
      <c r="E20" s="395" t="s">
        <v>1042</v>
      </c>
    </row>
    <row r="21" spans="2:5" ht="30.9" customHeight="1">
      <c r="B21" s="394" t="s">
        <v>1415</v>
      </c>
      <c r="C21" s="37">
        <v>2018</v>
      </c>
      <c r="D21" s="386"/>
      <c r="E21" s="395" t="s">
        <v>1042</v>
      </c>
    </row>
    <row r="22" spans="2:5">
      <c r="B22" s="49" t="s">
        <v>1416</v>
      </c>
      <c r="C22" s="49">
        <v>2013</v>
      </c>
      <c r="D22" s="49">
        <v>2019</v>
      </c>
      <c r="E22" s="399" t="s">
        <v>1417</v>
      </c>
    </row>
    <row r="23" spans="2:5">
      <c r="B23" s="49" t="s">
        <v>1418</v>
      </c>
      <c r="C23" s="49">
        <v>2013</v>
      </c>
      <c r="D23" s="49">
        <v>2019</v>
      </c>
      <c r="E23" s="399" t="s">
        <v>1417</v>
      </c>
    </row>
    <row r="24" spans="2:5">
      <c r="B24" s="49" t="s">
        <v>1419</v>
      </c>
      <c r="C24" s="49">
        <v>2014</v>
      </c>
      <c r="D24" s="514"/>
      <c r="E24" s="399" t="s">
        <v>1417</v>
      </c>
    </row>
    <row r="25" spans="2:5">
      <c r="B25" s="49" t="s">
        <v>1420</v>
      </c>
      <c r="C25" s="49">
        <v>2015</v>
      </c>
      <c r="D25" s="49">
        <v>2019</v>
      </c>
      <c r="E25" s="399" t="s">
        <v>1417</v>
      </c>
    </row>
    <row r="26" spans="2:5">
      <c r="B26" s="49" t="s">
        <v>1421</v>
      </c>
      <c r="C26" s="49">
        <v>2016</v>
      </c>
      <c r="E26" s="399" t="s">
        <v>1417</v>
      </c>
    </row>
    <row r="27" spans="2:5">
      <c r="B27" s="49" t="s">
        <v>1422</v>
      </c>
      <c r="C27" s="49">
        <v>2013</v>
      </c>
      <c r="D27" s="49">
        <v>2018</v>
      </c>
      <c r="E27" s="399" t="s">
        <v>1417</v>
      </c>
    </row>
    <row r="28" spans="2:5">
      <c r="B28" s="49" t="s">
        <v>1423</v>
      </c>
      <c r="C28" s="49">
        <v>2012</v>
      </c>
      <c r="D28" s="49">
        <v>2015</v>
      </c>
      <c r="E28" s="399" t="s">
        <v>1417</v>
      </c>
    </row>
  </sheetData>
  <sheetProtection algorithmName="SHA-512" hashValue="nTYhorOXGgFaGBeuFSTe6HPmkR6m9zsnDBmDoB11MbEXNswoXh3V4xLWnOFvXPhkqAcz0aKn39631iW+eyuAiw==" saltValue="5Dx2+AF97ZSoXiDS82IJ/g==" spinCount="100000" sheet="1" objects="1" scenarios="1"/>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pageSetUpPr fitToPage="1"/>
  </sheetPr>
  <dimension ref="A1:P261"/>
  <sheetViews>
    <sheetView zoomScaleNormal="100" workbookViewId="0">
      <selection activeCell="B12" sqref="B12:E14"/>
    </sheetView>
  </sheetViews>
  <sheetFormatPr defaultColWidth="9.109375" defaultRowHeight="15.6"/>
  <cols>
    <col min="1" max="1" width="5.6640625" style="60" customWidth="1"/>
    <col min="2" max="2" width="42.109375" style="60" customWidth="1"/>
    <col min="3" max="3" width="49.109375" style="60" customWidth="1"/>
    <col min="4" max="4" width="50.5546875" style="64" customWidth="1"/>
    <col min="5" max="5" width="10.6640625" style="69" customWidth="1"/>
    <col min="6" max="6" width="17.6640625" style="64" customWidth="1"/>
    <col min="7" max="7" width="10.6640625" style="70" hidden="1" customWidth="1"/>
    <col min="8" max="10" width="17.6640625" style="64" hidden="1" customWidth="1"/>
    <col min="11" max="17" width="9.109375" style="64" customWidth="1"/>
    <col min="18" max="16384" width="9.109375" style="64"/>
  </cols>
  <sheetData>
    <row r="1" spans="1:10" s="60" customFormat="1">
      <c r="A1" s="59" t="s">
        <v>483</v>
      </c>
      <c r="B1" s="59"/>
      <c r="C1" s="59"/>
      <c r="E1" s="61"/>
      <c r="F1" s="63"/>
      <c r="G1" s="62"/>
      <c r="H1" s="63"/>
      <c r="I1" s="63"/>
      <c r="J1" s="63"/>
    </row>
    <row r="2" spans="1:10" s="60" customFormat="1">
      <c r="A2" s="346" t="str">
        <f>IF(ISBLANK(facultate), IF(ISBLANK(departament),"","Departament " &amp; departament), "Facultatea " &amp; facultate)</f>
        <v>Facultatea Inginerie din Hunedoara</v>
      </c>
      <c r="B2" s="59"/>
      <c r="C2" s="59"/>
      <c r="E2" s="61"/>
      <c r="F2" s="63"/>
      <c r="G2" s="62"/>
      <c r="H2" s="63"/>
      <c r="I2" s="63"/>
      <c r="J2" s="63"/>
    </row>
    <row r="3" spans="1:10" s="60" customFormat="1">
      <c r="A3" s="346" t="str">
        <f>IF(ISBLANK(departament),"","Departamentul " &amp; departament)</f>
        <v>Departamentul Inginerie și Management din Hunedoara</v>
      </c>
      <c r="B3" s="59"/>
      <c r="C3" s="59"/>
      <c r="E3" s="61"/>
      <c r="F3" s="63"/>
      <c r="G3" s="62"/>
      <c r="H3" s="63"/>
      <c r="I3" s="63"/>
      <c r="J3" s="63"/>
    </row>
    <row r="4" spans="1:10">
      <c r="A4" s="540" t="s">
        <v>906</v>
      </c>
      <c r="B4" s="540"/>
      <c r="C4" s="540"/>
      <c r="D4" s="540"/>
      <c r="E4" s="540"/>
      <c r="F4" s="540"/>
      <c r="G4" s="540"/>
    </row>
    <row r="5" spans="1:10">
      <c r="A5" s="540" t="s">
        <v>980</v>
      </c>
      <c r="B5" s="540"/>
      <c r="C5" s="540"/>
      <c r="D5" s="540"/>
      <c r="E5" s="540"/>
      <c r="F5" s="540"/>
      <c r="G5" s="226"/>
    </row>
    <row r="6" spans="1:10" ht="13.5" customHeight="1">
      <c r="E6" s="64"/>
      <c r="F6" s="347" t="str">
        <f>CONCATENATE(functie," ",nume_candidat)</f>
        <v>Profesor Socalici Ana Virginia</v>
      </c>
      <c r="H6" s="347"/>
      <c r="I6" s="347"/>
      <c r="J6" s="347"/>
    </row>
    <row r="7" spans="1:10" ht="18.75" customHeight="1">
      <c r="A7" s="538" t="s">
        <v>338</v>
      </c>
      <c r="B7" s="538" t="s">
        <v>978</v>
      </c>
      <c r="C7" s="538" t="s">
        <v>1057</v>
      </c>
      <c r="D7" s="538" t="s">
        <v>979</v>
      </c>
      <c r="E7" s="548" t="s">
        <v>2</v>
      </c>
      <c r="F7" s="538" t="s">
        <v>544</v>
      </c>
      <c r="G7" s="538" t="s">
        <v>4</v>
      </c>
      <c r="H7" s="538" t="s">
        <v>544</v>
      </c>
      <c r="I7" s="538" t="s">
        <v>544</v>
      </c>
      <c r="J7" s="538" t="s">
        <v>544</v>
      </c>
    </row>
    <row r="8" spans="1:10" ht="18.75" customHeight="1">
      <c r="A8" s="555"/>
      <c r="B8" s="555"/>
      <c r="C8" s="555"/>
      <c r="D8" s="555"/>
      <c r="E8" s="549"/>
      <c r="F8" s="555"/>
      <c r="G8" s="555"/>
      <c r="H8" s="555"/>
      <c r="I8" s="555"/>
      <c r="J8" s="555"/>
    </row>
    <row r="9" spans="1:10" ht="18.75" customHeight="1">
      <c r="A9" s="555"/>
      <c r="B9" s="555"/>
      <c r="C9" s="555"/>
      <c r="D9" s="555"/>
      <c r="E9" s="549"/>
      <c r="F9" s="539"/>
      <c r="G9" s="539"/>
      <c r="H9" s="539"/>
      <c r="I9" s="539"/>
      <c r="J9" s="539"/>
    </row>
    <row r="10" spans="1:10" ht="18.75" customHeight="1">
      <c r="A10" s="539"/>
      <c r="B10" s="539"/>
      <c r="C10" s="539"/>
      <c r="D10" s="539"/>
      <c r="E10" s="550"/>
      <c r="F10" s="348" t="str">
        <f>CONCATENATE("ultimii ",durata_evaluare," ani")</f>
        <v>ultimii 5 ani</v>
      </c>
      <c r="G10" s="503" t="str">
        <f>CONCATENATE("ultimii ",durata_evaluare," ani")</f>
        <v>ultimii 5 ani</v>
      </c>
      <c r="H10" s="430" t="str">
        <f>CONCATENATE("ultimii ",durata_evaluare," ani")</f>
        <v>ultimii 5 ani</v>
      </c>
      <c r="I10" s="430" t="str">
        <f>CONCATENATE("ultimii ",durata_evaluare," ani")</f>
        <v>ultimii 5 ani</v>
      </c>
      <c r="J10" s="430" t="str">
        <f>CONCATENATE("ultimii ",durata_evaluare," ani")</f>
        <v>ultimii 5 ani</v>
      </c>
    </row>
    <row r="11" spans="1:10">
      <c r="A11" s="88"/>
      <c r="B11" s="66"/>
      <c r="C11" s="66"/>
      <c r="D11" s="65"/>
      <c r="E11" s="30"/>
      <c r="F11" s="148">
        <f>SUMIF(F12:F1012,"&gt;0")</f>
        <v>0</v>
      </c>
      <c r="G11" s="4">
        <f>SUMIF(G12:G1110,"&gt;0")</f>
        <v>0</v>
      </c>
      <c r="H11" s="148">
        <f>SUMIF(H12:H1110,"&gt;0")</f>
        <v>0</v>
      </c>
      <c r="I11" s="148">
        <f>SUMIF(I12:I1110,"&gt;0")</f>
        <v>0</v>
      </c>
      <c r="J11" s="148">
        <f>SUMIF(J12:J1110,"&gt;0")</f>
        <v>0</v>
      </c>
    </row>
    <row r="12" spans="1:10">
      <c r="A12" s="37">
        <v>1</v>
      </c>
      <c r="B12" s="163"/>
      <c r="C12" s="163"/>
      <c r="D12" s="7"/>
      <c r="E12" s="220"/>
      <c r="F12" s="16" t="str">
        <f t="shared" ref="F12:F75" si="0">IF(OR(,$E12&lt;an_initial,$E12&gt;an_final),"",G12*(HLOOKUP(D12,ii7punctaje,2,FALSE)))</f>
        <v/>
      </c>
      <c r="G12" s="58" t="str">
        <f t="shared" ref="G12:G75" si="1">IF(OR(,,$E12="",$E12&gt;an_final),"",IF($E12&gt;=an_initial,1,""))</f>
        <v/>
      </c>
      <c r="H12" s="382" t="str">
        <f t="shared" ref="H12:H75" si="2">IF(OR(,$E12&lt;an_initial,$E12&gt;an_final),"",G12*(HLOOKUP(D12,ii7punctaje,2,FALSE))*COUNTIF(D12,"Manifestări internaționale"))</f>
        <v/>
      </c>
      <c r="I12" s="382" t="str">
        <f t="shared" ref="I12:I75" si="3">IF(OR(,$E12&lt;an_initial,$E12&gt;an_final),"",G12*(HLOOKUP(D12,ii7punctaje,2,FALSE))*COUNTIF(D12,"Manifestări naționale"))</f>
        <v/>
      </c>
      <c r="J12" s="382" t="str">
        <f t="shared" ref="J12:J75" si="4">IF(OR(,$E12&lt;an_initial,$E12&gt;an_final),"",G12*(HLOOKUP(D12,ii7punctaje,2,FALSE))*COUNTIF(D12,"Alte manifestări ştiintifice naționale/internaţionale, workshop-uri, etc care nu publică volume"))</f>
        <v/>
      </c>
    </row>
    <row r="13" spans="1:10">
      <c r="A13" s="37">
        <v>2</v>
      </c>
      <c r="B13" s="163"/>
      <c r="C13" s="163"/>
      <c r="D13" s="7"/>
      <c r="E13" s="220"/>
      <c r="F13" s="16" t="str">
        <f t="shared" si="0"/>
        <v/>
      </c>
      <c r="G13" s="58" t="str">
        <f t="shared" si="1"/>
        <v/>
      </c>
      <c r="H13" s="382" t="str">
        <f t="shared" si="2"/>
        <v/>
      </c>
      <c r="I13" s="382" t="str">
        <f t="shared" si="3"/>
        <v/>
      </c>
      <c r="J13" s="382" t="str">
        <f t="shared" si="4"/>
        <v/>
      </c>
    </row>
    <row r="14" spans="1:10">
      <c r="A14" s="37">
        <v>3</v>
      </c>
      <c r="B14" s="163"/>
      <c r="C14" s="163"/>
      <c r="D14" s="7"/>
      <c r="E14" s="220"/>
      <c r="F14" s="16" t="str">
        <f t="shared" si="0"/>
        <v/>
      </c>
      <c r="G14" s="58" t="str">
        <f t="shared" si="1"/>
        <v/>
      </c>
      <c r="H14" s="382" t="str">
        <f t="shared" si="2"/>
        <v/>
      </c>
      <c r="I14" s="382" t="str">
        <f t="shared" si="3"/>
        <v/>
      </c>
      <c r="J14" s="382" t="str">
        <f t="shared" si="4"/>
        <v/>
      </c>
    </row>
    <row r="15" spans="1:10">
      <c r="A15" s="37">
        <v>4</v>
      </c>
      <c r="B15" s="163"/>
      <c r="C15" s="163"/>
      <c r="D15" s="6"/>
      <c r="E15" s="216"/>
      <c r="F15" s="16" t="str">
        <f t="shared" si="0"/>
        <v/>
      </c>
      <c r="G15" s="58" t="str">
        <f t="shared" si="1"/>
        <v/>
      </c>
      <c r="H15" s="382" t="str">
        <f t="shared" si="2"/>
        <v/>
      </c>
      <c r="I15" s="382" t="str">
        <f t="shared" si="3"/>
        <v/>
      </c>
      <c r="J15" s="382" t="str">
        <f t="shared" si="4"/>
        <v/>
      </c>
    </row>
    <row r="16" spans="1:10">
      <c r="A16" s="37">
        <v>5</v>
      </c>
      <c r="B16" s="163"/>
      <c r="C16" s="163"/>
      <c r="D16" s="6"/>
      <c r="E16" s="216"/>
      <c r="F16" s="16" t="str">
        <f t="shared" si="0"/>
        <v/>
      </c>
      <c r="G16" s="58" t="str">
        <f t="shared" si="1"/>
        <v/>
      </c>
      <c r="H16" s="382" t="str">
        <f t="shared" si="2"/>
        <v/>
      </c>
      <c r="I16" s="382" t="str">
        <f t="shared" si="3"/>
        <v/>
      </c>
      <c r="J16" s="382" t="str">
        <f t="shared" si="4"/>
        <v/>
      </c>
    </row>
    <row r="17" spans="1:10">
      <c r="A17" s="37">
        <v>6</v>
      </c>
      <c r="B17" s="163"/>
      <c r="C17" s="163"/>
      <c r="D17" s="6"/>
      <c r="E17" s="216"/>
      <c r="F17" s="16" t="str">
        <f t="shared" si="0"/>
        <v/>
      </c>
      <c r="G17" s="58" t="str">
        <f t="shared" si="1"/>
        <v/>
      </c>
      <c r="H17" s="382" t="str">
        <f t="shared" si="2"/>
        <v/>
      </c>
      <c r="I17" s="382" t="str">
        <f t="shared" si="3"/>
        <v/>
      </c>
      <c r="J17" s="382" t="str">
        <f t="shared" si="4"/>
        <v/>
      </c>
    </row>
    <row r="18" spans="1:10">
      <c r="A18" s="37">
        <v>7</v>
      </c>
      <c r="B18" s="163"/>
      <c r="C18" s="163"/>
      <c r="D18" s="6"/>
      <c r="E18" s="216"/>
      <c r="F18" s="16" t="str">
        <f t="shared" si="0"/>
        <v/>
      </c>
      <c r="G18" s="58" t="str">
        <f t="shared" si="1"/>
        <v/>
      </c>
      <c r="H18" s="382" t="str">
        <f t="shared" si="2"/>
        <v/>
      </c>
      <c r="I18" s="382" t="str">
        <f t="shared" si="3"/>
        <v/>
      </c>
      <c r="J18" s="382" t="str">
        <f t="shared" si="4"/>
        <v/>
      </c>
    </row>
    <row r="19" spans="1:10">
      <c r="A19" s="37">
        <v>8</v>
      </c>
      <c r="B19" s="163"/>
      <c r="C19" s="163"/>
      <c r="D19" s="6"/>
      <c r="E19" s="216"/>
      <c r="F19" s="16" t="str">
        <f t="shared" si="0"/>
        <v/>
      </c>
      <c r="G19" s="58" t="str">
        <f t="shared" si="1"/>
        <v/>
      </c>
      <c r="H19" s="382" t="str">
        <f t="shared" si="2"/>
        <v/>
      </c>
      <c r="I19" s="382" t="str">
        <f t="shared" si="3"/>
        <v/>
      </c>
      <c r="J19" s="382" t="str">
        <f t="shared" si="4"/>
        <v/>
      </c>
    </row>
    <row r="20" spans="1:10">
      <c r="A20" s="37">
        <v>9</v>
      </c>
      <c r="B20" s="163"/>
      <c r="C20" s="163"/>
      <c r="D20" s="6"/>
      <c r="E20" s="216"/>
      <c r="F20" s="16" t="str">
        <f t="shared" si="0"/>
        <v/>
      </c>
      <c r="G20" s="58" t="str">
        <f t="shared" si="1"/>
        <v/>
      </c>
      <c r="H20" s="382" t="str">
        <f t="shared" si="2"/>
        <v/>
      </c>
      <c r="I20" s="382" t="str">
        <f t="shared" si="3"/>
        <v/>
      </c>
      <c r="J20" s="382" t="str">
        <f t="shared" si="4"/>
        <v/>
      </c>
    </row>
    <row r="21" spans="1:10">
      <c r="A21" s="37">
        <v>10</v>
      </c>
      <c r="B21" s="163"/>
      <c r="C21" s="163"/>
      <c r="D21" s="6"/>
      <c r="E21" s="216"/>
      <c r="F21" s="16" t="str">
        <f t="shared" si="0"/>
        <v/>
      </c>
      <c r="G21" s="58" t="str">
        <f t="shared" si="1"/>
        <v/>
      </c>
      <c r="H21" s="382" t="str">
        <f t="shared" si="2"/>
        <v/>
      </c>
      <c r="I21" s="382" t="str">
        <f t="shared" si="3"/>
        <v/>
      </c>
      <c r="J21" s="382" t="str">
        <f t="shared" si="4"/>
        <v/>
      </c>
    </row>
    <row r="22" spans="1:10">
      <c r="A22" s="37">
        <v>11</v>
      </c>
      <c r="B22" s="163"/>
      <c r="C22" s="163"/>
      <c r="D22" s="6"/>
      <c r="E22" s="216"/>
      <c r="F22" s="16" t="str">
        <f t="shared" si="0"/>
        <v/>
      </c>
      <c r="G22" s="58" t="str">
        <f t="shared" si="1"/>
        <v/>
      </c>
      <c r="H22" s="382" t="str">
        <f t="shared" si="2"/>
        <v/>
      </c>
      <c r="I22" s="382" t="str">
        <f t="shared" si="3"/>
        <v/>
      </c>
      <c r="J22" s="382" t="str">
        <f t="shared" si="4"/>
        <v/>
      </c>
    </row>
    <row r="23" spans="1:10">
      <c r="A23" s="37">
        <v>12</v>
      </c>
      <c r="B23" s="163"/>
      <c r="C23" s="163"/>
      <c r="D23" s="6"/>
      <c r="E23" s="216"/>
      <c r="F23" s="16" t="str">
        <f t="shared" si="0"/>
        <v/>
      </c>
      <c r="G23" s="58" t="str">
        <f t="shared" si="1"/>
        <v/>
      </c>
      <c r="H23" s="382" t="str">
        <f t="shared" si="2"/>
        <v/>
      </c>
      <c r="I23" s="382" t="str">
        <f t="shared" si="3"/>
        <v/>
      </c>
      <c r="J23" s="382" t="str">
        <f t="shared" si="4"/>
        <v/>
      </c>
    </row>
    <row r="24" spans="1:10">
      <c r="A24" s="37">
        <v>13</v>
      </c>
      <c r="B24" s="163"/>
      <c r="C24" s="163"/>
      <c r="D24" s="6"/>
      <c r="E24" s="216"/>
      <c r="F24" s="16" t="str">
        <f t="shared" si="0"/>
        <v/>
      </c>
      <c r="G24" s="58" t="str">
        <f t="shared" si="1"/>
        <v/>
      </c>
      <c r="H24" s="382" t="str">
        <f t="shared" si="2"/>
        <v/>
      </c>
      <c r="I24" s="382" t="str">
        <f t="shared" si="3"/>
        <v/>
      </c>
      <c r="J24" s="382" t="str">
        <f t="shared" si="4"/>
        <v/>
      </c>
    </row>
    <row r="25" spans="1:10">
      <c r="A25" s="37">
        <v>14</v>
      </c>
      <c r="B25" s="163"/>
      <c r="C25" s="163"/>
      <c r="D25" s="6"/>
      <c r="E25" s="216"/>
      <c r="F25" s="16" t="str">
        <f t="shared" si="0"/>
        <v/>
      </c>
      <c r="G25" s="58" t="str">
        <f t="shared" si="1"/>
        <v/>
      </c>
      <c r="H25" s="382" t="str">
        <f t="shared" si="2"/>
        <v/>
      </c>
      <c r="I25" s="382" t="str">
        <f t="shared" si="3"/>
        <v/>
      </c>
      <c r="J25" s="382" t="str">
        <f t="shared" si="4"/>
        <v/>
      </c>
    </row>
    <row r="26" spans="1:10">
      <c r="A26" s="37">
        <v>15</v>
      </c>
      <c r="B26" s="163"/>
      <c r="C26" s="163"/>
      <c r="D26" s="6"/>
      <c r="E26" s="216"/>
      <c r="F26" s="16" t="str">
        <f t="shared" si="0"/>
        <v/>
      </c>
      <c r="G26" s="58" t="str">
        <f t="shared" si="1"/>
        <v/>
      </c>
      <c r="H26" s="382" t="str">
        <f t="shared" si="2"/>
        <v/>
      </c>
      <c r="I26" s="382" t="str">
        <f t="shared" si="3"/>
        <v/>
      </c>
      <c r="J26" s="382" t="str">
        <f t="shared" si="4"/>
        <v/>
      </c>
    </row>
    <row r="27" spans="1:10">
      <c r="A27" s="37">
        <v>16</v>
      </c>
      <c r="B27" s="163"/>
      <c r="C27" s="163"/>
      <c r="D27" s="6"/>
      <c r="E27" s="216"/>
      <c r="F27" s="16" t="str">
        <f t="shared" si="0"/>
        <v/>
      </c>
      <c r="G27" s="58" t="str">
        <f t="shared" si="1"/>
        <v/>
      </c>
      <c r="H27" s="382" t="str">
        <f t="shared" si="2"/>
        <v/>
      </c>
      <c r="I27" s="382" t="str">
        <f t="shared" si="3"/>
        <v/>
      </c>
      <c r="J27" s="382" t="str">
        <f t="shared" si="4"/>
        <v/>
      </c>
    </row>
    <row r="28" spans="1:10">
      <c r="A28" s="37">
        <v>17</v>
      </c>
      <c r="B28" s="163"/>
      <c r="C28" s="163"/>
      <c r="D28" s="6"/>
      <c r="E28" s="216"/>
      <c r="F28" s="16" t="str">
        <f t="shared" si="0"/>
        <v/>
      </c>
      <c r="G28" s="58" t="str">
        <f t="shared" si="1"/>
        <v/>
      </c>
      <c r="H28" s="382" t="str">
        <f t="shared" si="2"/>
        <v/>
      </c>
      <c r="I28" s="382" t="str">
        <f t="shared" si="3"/>
        <v/>
      </c>
      <c r="J28" s="382" t="str">
        <f t="shared" si="4"/>
        <v/>
      </c>
    </row>
    <row r="29" spans="1:10">
      <c r="A29" s="37">
        <v>18</v>
      </c>
      <c r="B29" s="163"/>
      <c r="C29" s="163"/>
      <c r="D29" s="6"/>
      <c r="E29" s="216"/>
      <c r="F29" s="16" t="str">
        <f t="shared" si="0"/>
        <v/>
      </c>
      <c r="G29" s="58" t="str">
        <f t="shared" si="1"/>
        <v/>
      </c>
      <c r="H29" s="382" t="str">
        <f t="shared" si="2"/>
        <v/>
      </c>
      <c r="I29" s="382" t="str">
        <f t="shared" si="3"/>
        <v/>
      </c>
      <c r="J29" s="382" t="str">
        <f t="shared" si="4"/>
        <v/>
      </c>
    </row>
    <row r="30" spans="1:10">
      <c r="A30" s="37">
        <v>19</v>
      </c>
      <c r="B30" s="163"/>
      <c r="C30" s="163"/>
      <c r="D30" s="6"/>
      <c r="E30" s="216"/>
      <c r="F30" s="16" t="str">
        <f t="shared" si="0"/>
        <v/>
      </c>
      <c r="G30" s="58" t="str">
        <f t="shared" si="1"/>
        <v/>
      </c>
      <c r="H30" s="382" t="str">
        <f t="shared" si="2"/>
        <v/>
      </c>
      <c r="I30" s="382" t="str">
        <f t="shared" si="3"/>
        <v/>
      </c>
      <c r="J30" s="382" t="str">
        <f t="shared" si="4"/>
        <v/>
      </c>
    </row>
    <row r="31" spans="1:10">
      <c r="A31" s="37">
        <v>20</v>
      </c>
      <c r="B31" s="163"/>
      <c r="C31" s="163"/>
      <c r="D31" s="6"/>
      <c r="E31" s="216"/>
      <c r="F31" s="16" t="str">
        <f t="shared" si="0"/>
        <v/>
      </c>
      <c r="G31" s="58" t="str">
        <f t="shared" si="1"/>
        <v/>
      </c>
      <c r="H31" s="382" t="str">
        <f t="shared" si="2"/>
        <v/>
      </c>
      <c r="I31" s="382" t="str">
        <f t="shared" si="3"/>
        <v/>
      </c>
      <c r="J31" s="382" t="str">
        <f t="shared" si="4"/>
        <v/>
      </c>
    </row>
    <row r="32" spans="1:10">
      <c r="A32" s="37">
        <v>21</v>
      </c>
      <c r="B32" s="163"/>
      <c r="C32" s="163"/>
      <c r="D32" s="6"/>
      <c r="E32" s="216"/>
      <c r="F32" s="16" t="str">
        <f t="shared" si="0"/>
        <v/>
      </c>
      <c r="G32" s="58" t="str">
        <f t="shared" si="1"/>
        <v/>
      </c>
      <c r="H32" s="382" t="str">
        <f t="shared" si="2"/>
        <v/>
      </c>
      <c r="I32" s="382" t="str">
        <f t="shared" si="3"/>
        <v/>
      </c>
      <c r="J32" s="382" t="str">
        <f t="shared" si="4"/>
        <v/>
      </c>
    </row>
    <row r="33" spans="1:10">
      <c r="A33" s="37">
        <v>22</v>
      </c>
      <c r="B33" s="163"/>
      <c r="C33" s="163"/>
      <c r="D33" s="6"/>
      <c r="E33" s="216"/>
      <c r="F33" s="16" t="str">
        <f t="shared" si="0"/>
        <v/>
      </c>
      <c r="G33" s="58" t="str">
        <f t="shared" si="1"/>
        <v/>
      </c>
      <c r="H33" s="382" t="str">
        <f t="shared" si="2"/>
        <v/>
      </c>
      <c r="I33" s="382" t="str">
        <f t="shared" si="3"/>
        <v/>
      </c>
      <c r="J33" s="382" t="str">
        <f t="shared" si="4"/>
        <v/>
      </c>
    </row>
    <row r="34" spans="1:10">
      <c r="A34" s="37">
        <v>23</v>
      </c>
      <c r="B34" s="163"/>
      <c r="C34" s="163"/>
      <c r="D34" s="6"/>
      <c r="E34" s="216"/>
      <c r="F34" s="16" t="str">
        <f t="shared" si="0"/>
        <v/>
      </c>
      <c r="G34" s="58" t="str">
        <f t="shared" si="1"/>
        <v/>
      </c>
      <c r="H34" s="382" t="str">
        <f t="shared" si="2"/>
        <v/>
      </c>
      <c r="I34" s="382" t="str">
        <f t="shared" si="3"/>
        <v/>
      </c>
      <c r="J34" s="382" t="str">
        <f t="shared" si="4"/>
        <v/>
      </c>
    </row>
    <row r="35" spans="1:10">
      <c r="A35" s="37">
        <v>24</v>
      </c>
      <c r="B35" s="163"/>
      <c r="C35" s="163"/>
      <c r="D35" s="6"/>
      <c r="E35" s="216"/>
      <c r="F35" s="16" t="str">
        <f t="shared" si="0"/>
        <v/>
      </c>
      <c r="G35" s="58" t="str">
        <f t="shared" si="1"/>
        <v/>
      </c>
      <c r="H35" s="382" t="str">
        <f t="shared" si="2"/>
        <v/>
      </c>
      <c r="I35" s="382" t="str">
        <f t="shared" si="3"/>
        <v/>
      </c>
      <c r="J35" s="382" t="str">
        <f t="shared" si="4"/>
        <v/>
      </c>
    </row>
    <row r="36" spans="1:10">
      <c r="A36" s="37">
        <v>25</v>
      </c>
      <c r="B36" s="163"/>
      <c r="C36" s="163"/>
      <c r="D36" s="6"/>
      <c r="E36" s="216"/>
      <c r="F36" s="16" t="str">
        <f t="shared" si="0"/>
        <v/>
      </c>
      <c r="G36" s="58" t="str">
        <f t="shared" si="1"/>
        <v/>
      </c>
      <c r="H36" s="382" t="str">
        <f t="shared" si="2"/>
        <v/>
      </c>
      <c r="I36" s="382" t="str">
        <f t="shared" si="3"/>
        <v/>
      </c>
      <c r="J36" s="382" t="str">
        <f t="shared" si="4"/>
        <v/>
      </c>
    </row>
    <row r="37" spans="1:10">
      <c r="A37" s="37">
        <v>26</v>
      </c>
      <c r="B37" s="163"/>
      <c r="C37" s="163"/>
      <c r="D37" s="6"/>
      <c r="E37" s="216"/>
      <c r="F37" s="16" t="str">
        <f t="shared" si="0"/>
        <v/>
      </c>
      <c r="G37" s="58" t="str">
        <f t="shared" si="1"/>
        <v/>
      </c>
      <c r="H37" s="382" t="str">
        <f t="shared" si="2"/>
        <v/>
      </c>
      <c r="I37" s="382" t="str">
        <f t="shared" si="3"/>
        <v/>
      </c>
      <c r="J37" s="382" t="str">
        <f t="shared" si="4"/>
        <v/>
      </c>
    </row>
    <row r="38" spans="1:10">
      <c r="A38" s="37">
        <v>27</v>
      </c>
      <c r="B38" s="163"/>
      <c r="C38" s="163"/>
      <c r="D38" s="6"/>
      <c r="E38" s="216"/>
      <c r="F38" s="16" t="str">
        <f t="shared" si="0"/>
        <v/>
      </c>
      <c r="G38" s="58" t="str">
        <f t="shared" si="1"/>
        <v/>
      </c>
      <c r="H38" s="382" t="str">
        <f t="shared" si="2"/>
        <v/>
      </c>
      <c r="I38" s="382" t="str">
        <f t="shared" si="3"/>
        <v/>
      </c>
      <c r="J38" s="382" t="str">
        <f t="shared" si="4"/>
        <v/>
      </c>
    </row>
    <row r="39" spans="1:10">
      <c r="A39" s="37">
        <v>28</v>
      </c>
      <c r="B39" s="163"/>
      <c r="C39" s="163"/>
      <c r="D39" s="6"/>
      <c r="E39" s="216"/>
      <c r="F39" s="16" t="str">
        <f t="shared" si="0"/>
        <v/>
      </c>
      <c r="G39" s="58" t="str">
        <f t="shared" si="1"/>
        <v/>
      </c>
      <c r="H39" s="382" t="str">
        <f t="shared" si="2"/>
        <v/>
      </c>
      <c r="I39" s="382" t="str">
        <f t="shared" si="3"/>
        <v/>
      </c>
      <c r="J39" s="382" t="str">
        <f t="shared" si="4"/>
        <v/>
      </c>
    </row>
    <row r="40" spans="1:10">
      <c r="A40" s="37">
        <v>29</v>
      </c>
      <c r="B40" s="163"/>
      <c r="C40" s="163"/>
      <c r="D40" s="6"/>
      <c r="E40" s="216"/>
      <c r="F40" s="16" t="str">
        <f t="shared" si="0"/>
        <v/>
      </c>
      <c r="G40" s="58" t="str">
        <f t="shared" si="1"/>
        <v/>
      </c>
      <c r="H40" s="382" t="str">
        <f t="shared" si="2"/>
        <v/>
      </c>
      <c r="I40" s="382" t="str">
        <f t="shared" si="3"/>
        <v/>
      </c>
      <c r="J40" s="382" t="str">
        <f t="shared" si="4"/>
        <v/>
      </c>
    </row>
    <row r="41" spans="1:10">
      <c r="A41" s="37">
        <v>30</v>
      </c>
      <c r="B41" s="163"/>
      <c r="C41" s="163"/>
      <c r="D41" s="6"/>
      <c r="E41" s="216"/>
      <c r="F41" s="16" t="str">
        <f t="shared" si="0"/>
        <v/>
      </c>
      <c r="G41" s="58" t="str">
        <f t="shared" si="1"/>
        <v/>
      </c>
      <c r="H41" s="382" t="str">
        <f t="shared" si="2"/>
        <v/>
      </c>
      <c r="I41" s="382" t="str">
        <f t="shared" si="3"/>
        <v/>
      </c>
      <c r="J41" s="382" t="str">
        <f t="shared" si="4"/>
        <v/>
      </c>
    </row>
    <row r="42" spans="1:10">
      <c r="A42" s="37">
        <v>31</v>
      </c>
      <c r="B42" s="163"/>
      <c r="C42" s="163"/>
      <c r="D42" s="6"/>
      <c r="E42" s="216"/>
      <c r="F42" s="16" t="str">
        <f t="shared" si="0"/>
        <v/>
      </c>
      <c r="G42" s="58" t="str">
        <f t="shared" si="1"/>
        <v/>
      </c>
      <c r="H42" s="382" t="str">
        <f t="shared" si="2"/>
        <v/>
      </c>
      <c r="I42" s="382" t="str">
        <f t="shared" si="3"/>
        <v/>
      </c>
      <c r="J42" s="382" t="str">
        <f t="shared" si="4"/>
        <v/>
      </c>
    </row>
    <row r="43" spans="1:10">
      <c r="A43" s="37">
        <v>32</v>
      </c>
      <c r="B43" s="163"/>
      <c r="C43" s="163"/>
      <c r="D43" s="6"/>
      <c r="E43" s="216"/>
      <c r="F43" s="16" t="str">
        <f t="shared" si="0"/>
        <v/>
      </c>
      <c r="G43" s="58" t="str">
        <f t="shared" si="1"/>
        <v/>
      </c>
      <c r="H43" s="382" t="str">
        <f t="shared" si="2"/>
        <v/>
      </c>
      <c r="I43" s="382" t="str">
        <f t="shared" si="3"/>
        <v/>
      </c>
      <c r="J43" s="382" t="str">
        <f t="shared" si="4"/>
        <v/>
      </c>
    </row>
    <row r="44" spans="1:10">
      <c r="A44" s="37">
        <v>33</v>
      </c>
      <c r="B44" s="163"/>
      <c r="C44" s="163"/>
      <c r="D44" s="6"/>
      <c r="E44" s="216"/>
      <c r="F44" s="16" t="str">
        <f t="shared" si="0"/>
        <v/>
      </c>
      <c r="G44" s="58" t="str">
        <f t="shared" si="1"/>
        <v/>
      </c>
      <c r="H44" s="382" t="str">
        <f t="shared" si="2"/>
        <v/>
      </c>
      <c r="I44" s="382" t="str">
        <f t="shared" si="3"/>
        <v/>
      </c>
      <c r="J44" s="382" t="str">
        <f t="shared" si="4"/>
        <v/>
      </c>
    </row>
    <row r="45" spans="1:10">
      <c r="A45" s="37">
        <v>34</v>
      </c>
      <c r="B45" s="163"/>
      <c r="C45" s="163"/>
      <c r="D45" s="6"/>
      <c r="E45" s="216"/>
      <c r="F45" s="16" t="str">
        <f t="shared" si="0"/>
        <v/>
      </c>
      <c r="G45" s="58" t="str">
        <f t="shared" si="1"/>
        <v/>
      </c>
      <c r="H45" s="382" t="str">
        <f t="shared" si="2"/>
        <v/>
      </c>
      <c r="I45" s="382" t="str">
        <f t="shared" si="3"/>
        <v/>
      </c>
      <c r="J45" s="382" t="str">
        <f t="shared" si="4"/>
        <v/>
      </c>
    </row>
    <row r="46" spans="1:10">
      <c r="A46" s="37">
        <v>35</v>
      </c>
      <c r="B46" s="163"/>
      <c r="C46" s="163"/>
      <c r="D46" s="6"/>
      <c r="E46" s="216"/>
      <c r="F46" s="16" t="str">
        <f t="shared" si="0"/>
        <v/>
      </c>
      <c r="G46" s="58" t="str">
        <f t="shared" si="1"/>
        <v/>
      </c>
      <c r="H46" s="382" t="str">
        <f t="shared" si="2"/>
        <v/>
      </c>
      <c r="I46" s="382" t="str">
        <f t="shared" si="3"/>
        <v/>
      </c>
      <c r="J46" s="382" t="str">
        <f t="shared" si="4"/>
        <v/>
      </c>
    </row>
    <row r="47" spans="1:10">
      <c r="A47" s="37">
        <v>36</v>
      </c>
      <c r="B47" s="163"/>
      <c r="C47" s="163"/>
      <c r="D47" s="6"/>
      <c r="E47" s="216"/>
      <c r="F47" s="16" t="str">
        <f t="shared" si="0"/>
        <v/>
      </c>
      <c r="G47" s="58" t="str">
        <f t="shared" si="1"/>
        <v/>
      </c>
      <c r="H47" s="382" t="str">
        <f t="shared" si="2"/>
        <v/>
      </c>
      <c r="I47" s="382" t="str">
        <f t="shared" si="3"/>
        <v/>
      </c>
      <c r="J47" s="382" t="str">
        <f t="shared" si="4"/>
        <v/>
      </c>
    </row>
    <row r="48" spans="1:10">
      <c r="A48" s="37">
        <v>37</v>
      </c>
      <c r="B48" s="163"/>
      <c r="C48" s="163"/>
      <c r="D48" s="6"/>
      <c r="E48" s="216"/>
      <c r="F48" s="16" t="str">
        <f t="shared" si="0"/>
        <v/>
      </c>
      <c r="G48" s="58" t="str">
        <f t="shared" si="1"/>
        <v/>
      </c>
      <c r="H48" s="382" t="str">
        <f t="shared" si="2"/>
        <v/>
      </c>
      <c r="I48" s="382" t="str">
        <f t="shared" si="3"/>
        <v/>
      </c>
      <c r="J48" s="382" t="str">
        <f t="shared" si="4"/>
        <v/>
      </c>
    </row>
    <row r="49" spans="1:10">
      <c r="A49" s="37">
        <v>38</v>
      </c>
      <c r="B49" s="163"/>
      <c r="C49" s="163"/>
      <c r="D49" s="6"/>
      <c r="E49" s="216"/>
      <c r="F49" s="16" t="str">
        <f t="shared" si="0"/>
        <v/>
      </c>
      <c r="G49" s="58" t="str">
        <f t="shared" si="1"/>
        <v/>
      </c>
      <c r="H49" s="382" t="str">
        <f t="shared" si="2"/>
        <v/>
      </c>
      <c r="I49" s="382" t="str">
        <f t="shared" si="3"/>
        <v/>
      </c>
      <c r="J49" s="382" t="str">
        <f t="shared" si="4"/>
        <v/>
      </c>
    </row>
    <row r="50" spans="1:10">
      <c r="A50" s="37">
        <v>39</v>
      </c>
      <c r="B50" s="163"/>
      <c r="C50" s="163"/>
      <c r="D50" s="6"/>
      <c r="E50" s="216"/>
      <c r="F50" s="16" t="str">
        <f t="shared" si="0"/>
        <v/>
      </c>
      <c r="G50" s="58" t="str">
        <f t="shared" si="1"/>
        <v/>
      </c>
      <c r="H50" s="382" t="str">
        <f t="shared" si="2"/>
        <v/>
      </c>
      <c r="I50" s="382" t="str">
        <f t="shared" si="3"/>
        <v/>
      </c>
      <c r="J50" s="382" t="str">
        <f t="shared" si="4"/>
        <v/>
      </c>
    </row>
    <row r="51" spans="1:10">
      <c r="A51" s="37">
        <v>40</v>
      </c>
      <c r="B51" s="163"/>
      <c r="C51" s="163"/>
      <c r="D51" s="6"/>
      <c r="E51" s="216"/>
      <c r="F51" s="16" t="str">
        <f t="shared" si="0"/>
        <v/>
      </c>
      <c r="G51" s="58" t="str">
        <f t="shared" si="1"/>
        <v/>
      </c>
      <c r="H51" s="382" t="str">
        <f t="shared" si="2"/>
        <v/>
      </c>
      <c r="I51" s="382" t="str">
        <f t="shared" si="3"/>
        <v/>
      </c>
      <c r="J51" s="382" t="str">
        <f t="shared" si="4"/>
        <v/>
      </c>
    </row>
    <row r="52" spans="1:10">
      <c r="A52" s="37">
        <v>41</v>
      </c>
      <c r="B52" s="163"/>
      <c r="C52" s="163"/>
      <c r="D52" s="6"/>
      <c r="E52" s="216"/>
      <c r="F52" s="16" t="str">
        <f t="shared" si="0"/>
        <v/>
      </c>
      <c r="G52" s="58" t="str">
        <f t="shared" si="1"/>
        <v/>
      </c>
      <c r="H52" s="382" t="str">
        <f t="shared" si="2"/>
        <v/>
      </c>
      <c r="I52" s="382" t="str">
        <f t="shared" si="3"/>
        <v/>
      </c>
      <c r="J52" s="382" t="str">
        <f t="shared" si="4"/>
        <v/>
      </c>
    </row>
    <row r="53" spans="1:10">
      <c r="A53" s="37">
        <v>42</v>
      </c>
      <c r="B53" s="163"/>
      <c r="C53" s="163"/>
      <c r="D53" s="6"/>
      <c r="E53" s="216"/>
      <c r="F53" s="16" t="str">
        <f t="shared" si="0"/>
        <v/>
      </c>
      <c r="G53" s="58" t="str">
        <f t="shared" si="1"/>
        <v/>
      </c>
      <c r="H53" s="382" t="str">
        <f t="shared" si="2"/>
        <v/>
      </c>
      <c r="I53" s="382" t="str">
        <f t="shared" si="3"/>
        <v/>
      </c>
      <c r="J53" s="382" t="str">
        <f t="shared" si="4"/>
        <v/>
      </c>
    </row>
    <row r="54" spans="1:10">
      <c r="A54" s="37">
        <v>43</v>
      </c>
      <c r="B54" s="163"/>
      <c r="C54" s="163"/>
      <c r="D54" s="6"/>
      <c r="E54" s="216"/>
      <c r="F54" s="16" t="str">
        <f t="shared" si="0"/>
        <v/>
      </c>
      <c r="G54" s="58" t="str">
        <f t="shared" si="1"/>
        <v/>
      </c>
      <c r="H54" s="382" t="str">
        <f t="shared" si="2"/>
        <v/>
      </c>
      <c r="I54" s="382" t="str">
        <f t="shared" si="3"/>
        <v/>
      </c>
      <c r="J54" s="382" t="str">
        <f t="shared" si="4"/>
        <v/>
      </c>
    </row>
    <row r="55" spans="1:10">
      <c r="A55" s="37">
        <v>44</v>
      </c>
      <c r="B55" s="163"/>
      <c r="C55" s="163"/>
      <c r="D55" s="6"/>
      <c r="E55" s="216"/>
      <c r="F55" s="16" t="str">
        <f t="shared" si="0"/>
        <v/>
      </c>
      <c r="G55" s="58" t="str">
        <f t="shared" si="1"/>
        <v/>
      </c>
      <c r="H55" s="382" t="str">
        <f t="shared" si="2"/>
        <v/>
      </c>
      <c r="I55" s="382" t="str">
        <f t="shared" si="3"/>
        <v/>
      </c>
      <c r="J55" s="382" t="str">
        <f t="shared" si="4"/>
        <v/>
      </c>
    </row>
    <row r="56" spans="1:10">
      <c r="A56" s="37">
        <v>45</v>
      </c>
      <c r="B56" s="163"/>
      <c r="C56" s="163"/>
      <c r="D56" s="6"/>
      <c r="E56" s="216"/>
      <c r="F56" s="16" t="str">
        <f t="shared" si="0"/>
        <v/>
      </c>
      <c r="G56" s="58" t="str">
        <f t="shared" si="1"/>
        <v/>
      </c>
      <c r="H56" s="382" t="str">
        <f t="shared" si="2"/>
        <v/>
      </c>
      <c r="I56" s="382" t="str">
        <f t="shared" si="3"/>
        <v/>
      </c>
      <c r="J56" s="382" t="str">
        <f t="shared" si="4"/>
        <v/>
      </c>
    </row>
    <row r="57" spans="1:10">
      <c r="A57" s="37">
        <v>46</v>
      </c>
      <c r="B57" s="163"/>
      <c r="C57" s="163"/>
      <c r="D57" s="6"/>
      <c r="E57" s="216"/>
      <c r="F57" s="16" t="str">
        <f t="shared" si="0"/>
        <v/>
      </c>
      <c r="G57" s="58" t="str">
        <f t="shared" si="1"/>
        <v/>
      </c>
      <c r="H57" s="382" t="str">
        <f t="shared" si="2"/>
        <v/>
      </c>
      <c r="I57" s="382" t="str">
        <f t="shared" si="3"/>
        <v/>
      </c>
      <c r="J57" s="382" t="str">
        <f t="shared" si="4"/>
        <v/>
      </c>
    </row>
    <row r="58" spans="1:10">
      <c r="A58" s="37">
        <v>47</v>
      </c>
      <c r="B58" s="163"/>
      <c r="C58" s="163"/>
      <c r="D58" s="6"/>
      <c r="E58" s="216"/>
      <c r="F58" s="16" t="str">
        <f t="shared" si="0"/>
        <v/>
      </c>
      <c r="G58" s="58" t="str">
        <f t="shared" si="1"/>
        <v/>
      </c>
      <c r="H58" s="382" t="str">
        <f t="shared" si="2"/>
        <v/>
      </c>
      <c r="I58" s="382" t="str">
        <f t="shared" si="3"/>
        <v/>
      </c>
      <c r="J58" s="382" t="str">
        <f t="shared" si="4"/>
        <v/>
      </c>
    </row>
    <row r="59" spans="1:10">
      <c r="A59" s="37">
        <v>48</v>
      </c>
      <c r="B59" s="163"/>
      <c r="C59" s="163"/>
      <c r="D59" s="6"/>
      <c r="E59" s="216"/>
      <c r="F59" s="16" t="str">
        <f t="shared" si="0"/>
        <v/>
      </c>
      <c r="G59" s="58" t="str">
        <f t="shared" si="1"/>
        <v/>
      </c>
      <c r="H59" s="382" t="str">
        <f t="shared" si="2"/>
        <v/>
      </c>
      <c r="I59" s="382" t="str">
        <f t="shared" si="3"/>
        <v/>
      </c>
      <c r="J59" s="382" t="str">
        <f t="shared" si="4"/>
        <v/>
      </c>
    </row>
    <row r="60" spans="1:10">
      <c r="A60" s="37">
        <v>49</v>
      </c>
      <c r="B60" s="163"/>
      <c r="C60" s="163"/>
      <c r="D60" s="6"/>
      <c r="E60" s="216"/>
      <c r="F60" s="16" t="str">
        <f t="shared" si="0"/>
        <v/>
      </c>
      <c r="G60" s="58" t="str">
        <f t="shared" si="1"/>
        <v/>
      </c>
      <c r="H60" s="382" t="str">
        <f t="shared" si="2"/>
        <v/>
      </c>
      <c r="I60" s="382" t="str">
        <f t="shared" si="3"/>
        <v/>
      </c>
      <c r="J60" s="382" t="str">
        <f t="shared" si="4"/>
        <v/>
      </c>
    </row>
    <row r="61" spans="1:10">
      <c r="A61" s="37">
        <v>50</v>
      </c>
      <c r="B61" s="163"/>
      <c r="C61" s="163"/>
      <c r="D61" s="6"/>
      <c r="E61" s="216"/>
      <c r="F61" s="16" t="str">
        <f t="shared" si="0"/>
        <v/>
      </c>
      <c r="G61" s="58" t="str">
        <f t="shared" si="1"/>
        <v/>
      </c>
      <c r="H61" s="382" t="str">
        <f t="shared" si="2"/>
        <v/>
      </c>
      <c r="I61" s="382" t="str">
        <f t="shared" si="3"/>
        <v/>
      </c>
      <c r="J61" s="382" t="str">
        <f t="shared" si="4"/>
        <v/>
      </c>
    </row>
    <row r="62" spans="1:10">
      <c r="A62" s="37">
        <v>51</v>
      </c>
      <c r="B62" s="163"/>
      <c r="C62" s="163"/>
      <c r="D62" s="6"/>
      <c r="E62" s="216"/>
      <c r="F62" s="16" t="str">
        <f t="shared" si="0"/>
        <v/>
      </c>
      <c r="G62" s="58" t="str">
        <f t="shared" si="1"/>
        <v/>
      </c>
      <c r="H62" s="382" t="str">
        <f t="shared" si="2"/>
        <v/>
      </c>
      <c r="I62" s="382" t="str">
        <f t="shared" si="3"/>
        <v/>
      </c>
      <c r="J62" s="382" t="str">
        <f t="shared" si="4"/>
        <v/>
      </c>
    </row>
    <row r="63" spans="1:10">
      <c r="A63" s="37">
        <v>52</v>
      </c>
      <c r="B63" s="163"/>
      <c r="C63" s="163"/>
      <c r="D63" s="6"/>
      <c r="E63" s="216"/>
      <c r="F63" s="16" t="str">
        <f t="shared" si="0"/>
        <v/>
      </c>
      <c r="G63" s="58" t="str">
        <f t="shared" si="1"/>
        <v/>
      </c>
      <c r="H63" s="382" t="str">
        <f t="shared" si="2"/>
        <v/>
      </c>
      <c r="I63" s="382" t="str">
        <f t="shared" si="3"/>
        <v/>
      </c>
      <c r="J63" s="382" t="str">
        <f t="shared" si="4"/>
        <v/>
      </c>
    </row>
    <row r="64" spans="1:10">
      <c r="A64" s="37">
        <v>53</v>
      </c>
      <c r="B64" s="163"/>
      <c r="C64" s="163"/>
      <c r="D64" s="6"/>
      <c r="E64" s="216"/>
      <c r="F64" s="16" t="str">
        <f t="shared" si="0"/>
        <v/>
      </c>
      <c r="G64" s="58" t="str">
        <f t="shared" si="1"/>
        <v/>
      </c>
      <c r="H64" s="382" t="str">
        <f t="shared" si="2"/>
        <v/>
      </c>
      <c r="I64" s="382" t="str">
        <f t="shared" si="3"/>
        <v/>
      </c>
      <c r="J64" s="382" t="str">
        <f t="shared" si="4"/>
        <v/>
      </c>
    </row>
    <row r="65" spans="1:10">
      <c r="A65" s="37">
        <v>54</v>
      </c>
      <c r="B65" s="163"/>
      <c r="C65" s="163"/>
      <c r="D65" s="6"/>
      <c r="E65" s="216"/>
      <c r="F65" s="16" t="str">
        <f t="shared" si="0"/>
        <v/>
      </c>
      <c r="G65" s="58" t="str">
        <f t="shared" si="1"/>
        <v/>
      </c>
      <c r="H65" s="382" t="str">
        <f t="shared" si="2"/>
        <v/>
      </c>
      <c r="I65" s="382" t="str">
        <f t="shared" si="3"/>
        <v/>
      </c>
      <c r="J65" s="382" t="str">
        <f t="shared" si="4"/>
        <v/>
      </c>
    </row>
    <row r="66" spans="1:10">
      <c r="A66" s="37">
        <v>55</v>
      </c>
      <c r="B66" s="163"/>
      <c r="C66" s="163"/>
      <c r="D66" s="6"/>
      <c r="E66" s="216"/>
      <c r="F66" s="16" t="str">
        <f t="shared" si="0"/>
        <v/>
      </c>
      <c r="G66" s="58" t="str">
        <f t="shared" si="1"/>
        <v/>
      </c>
      <c r="H66" s="382" t="str">
        <f t="shared" si="2"/>
        <v/>
      </c>
      <c r="I66" s="382" t="str">
        <f t="shared" si="3"/>
        <v/>
      </c>
      <c r="J66" s="382" t="str">
        <f t="shared" si="4"/>
        <v/>
      </c>
    </row>
    <row r="67" spans="1:10">
      <c r="A67" s="37">
        <v>56</v>
      </c>
      <c r="B67" s="163"/>
      <c r="C67" s="163"/>
      <c r="D67" s="6"/>
      <c r="E67" s="216"/>
      <c r="F67" s="16" t="str">
        <f t="shared" si="0"/>
        <v/>
      </c>
      <c r="G67" s="58" t="str">
        <f t="shared" si="1"/>
        <v/>
      </c>
      <c r="H67" s="382" t="str">
        <f t="shared" si="2"/>
        <v/>
      </c>
      <c r="I67" s="382" t="str">
        <f t="shared" si="3"/>
        <v/>
      </c>
      <c r="J67" s="382" t="str">
        <f t="shared" si="4"/>
        <v/>
      </c>
    </row>
    <row r="68" spans="1:10">
      <c r="A68" s="37">
        <v>57</v>
      </c>
      <c r="B68" s="163"/>
      <c r="C68" s="163"/>
      <c r="D68" s="6"/>
      <c r="E68" s="216"/>
      <c r="F68" s="16" t="str">
        <f t="shared" si="0"/>
        <v/>
      </c>
      <c r="G68" s="58" t="str">
        <f t="shared" si="1"/>
        <v/>
      </c>
      <c r="H68" s="382" t="str">
        <f t="shared" si="2"/>
        <v/>
      </c>
      <c r="I68" s="382" t="str">
        <f t="shared" si="3"/>
        <v/>
      </c>
      <c r="J68" s="382" t="str">
        <f t="shared" si="4"/>
        <v/>
      </c>
    </row>
    <row r="69" spans="1:10">
      <c r="A69" s="37">
        <v>58</v>
      </c>
      <c r="B69" s="163"/>
      <c r="C69" s="163"/>
      <c r="D69" s="6"/>
      <c r="E69" s="216"/>
      <c r="F69" s="16" t="str">
        <f t="shared" si="0"/>
        <v/>
      </c>
      <c r="G69" s="58" t="str">
        <f t="shared" si="1"/>
        <v/>
      </c>
      <c r="H69" s="382" t="str">
        <f t="shared" si="2"/>
        <v/>
      </c>
      <c r="I69" s="382" t="str">
        <f t="shared" si="3"/>
        <v/>
      </c>
      <c r="J69" s="382" t="str">
        <f t="shared" si="4"/>
        <v/>
      </c>
    </row>
    <row r="70" spans="1:10">
      <c r="A70" s="37">
        <v>59</v>
      </c>
      <c r="B70" s="163"/>
      <c r="C70" s="163"/>
      <c r="D70" s="6"/>
      <c r="E70" s="216"/>
      <c r="F70" s="16" t="str">
        <f t="shared" si="0"/>
        <v/>
      </c>
      <c r="G70" s="58" t="str">
        <f t="shared" si="1"/>
        <v/>
      </c>
      <c r="H70" s="382" t="str">
        <f t="shared" si="2"/>
        <v/>
      </c>
      <c r="I70" s="382" t="str">
        <f t="shared" si="3"/>
        <v/>
      </c>
      <c r="J70" s="382" t="str">
        <f t="shared" si="4"/>
        <v/>
      </c>
    </row>
    <row r="71" spans="1:10">
      <c r="A71" s="37">
        <v>60</v>
      </c>
      <c r="B71" s="163"/>
      <c r="C71" s="163"/>
      <c r="D71" s="6"/>
      <c r="E71" s="216"/>
      <c r="F71" s="16" t="str">
        <f t="shared" si="0"/>
        <v/>
      </c>
      <c r="G71" s="58" t="str">
        <f t="shared" si="1"/>
        <v/>
      </c>
      <c r="H71" s="382" t="str">
        <f t="shared" si="2"/>
        <v/>
      </c>
      <c r="I71" s="382" t="str">
        <f t="shared" si="3"/>
        <v/>
      </c>
      <c r="J71" s="382" t="str">
        <f t="shared" si="4"/>
        <v/>
      </c>
    </row>
    <row r="72" spans="1:10">
      <c r="A72" s="37">
        <v>61</v>
      </c>
      <c r="B72" s="163"/>
      <c r="C72" s="163"/>
      <c r="D72" s="6"/>
      <c r="E72" s="216"/>
      <c r="F72" s="16" t="str">
        <f t="shared" si="0"/>
        <v/>
      </c>
      <c r="G72" s="58" t="str">
        <f t="shared" si="1"/>
        <v/>
      </c>
      <c r="H72" s="382" t="str">
        <f t="shared" si="2"/>
        <v/>
      </c>
      <c r="I72" s="382" t="str">
        <f t="shared" si="3"/>
        <v/>
      </c>
      <c r="J72" s="382" t="str">
        <f t="shared" si="4"/>
        <v/>
      </c>
    </row>
    <row r="73" spans="1:10">
      <c r="A73" s="37">
        <v>62</v>
      </c>
      <c r="B73" s="163"/>
      <c r="C73" s="163"/>
      <c r="D73" s="6"/>
      <c r="E73" s="216"/>
      <c r="F73" s="16" t="str">
        <f t="shared" si="0"/>
        <v/>
      </c>
      <c r="G73" s="58" t="str">
        <f t="shared" si="1"/>
        <v/>
      </c>
      <c r="H73" s="382" t="str">
        <f t="shared" si="2"/>
        <v/>
      </c>
      <c r="I73" s="382" t="str">
        <f t="shared" si="3"/>
        <v/>
      </c>
      <c r="J73" s="382" t="str">
        <f t="shared" si="4"/>
        <v/>
      </c>
    </row>
    <row r="74" spans="1:10">
      <c r="A74" s="37">
        <v>63</v>
      </c>
      <c r="B74" s="163"/>
      <c r="C74" s="163"/>
      <c r="D74" s="6"/>
      <c r="E74" s="216"/>
      <c r="F74" s="16" t="str">
        <f t="shared" si="0"/>
        <v/>
      </c>
      <c r="G74" s="58" t="str">
        <f t="shared" si="1"/>
        <v/>
      </c>
      <c r="H74" s="382" t="str">
        <f t="shared" si="2"/>
        <v/>
      </c>
      <c r="I74" s="382" t="str">
        <f t="shared" si="3"/>
        <v/>
      </c>
      <c r="J74" s="382" t="str">
        <f t="shared" si="4"/>
        <v/>
      </c>
    </row>
    <row r="75" spans="1:10">
      <c r="A75" s="37">
        <v>64</v>
      </c>
      <c r="B75" s="163"/>
      <c r="C75" s="163"/>
      <c r="D75" s="6"/>
      <c r="E75" s="216"/>
      <c r="F75" s="16" t="str">
        <f t="shared" si="0"/>
        <v/>
      </c>
      <c r="G75" s="58" t="str">
        <f t="shared" si="1"/>
        <v/>
      </c>
      <c r="H75" s="382" t="str">
        <f t="shared" si="2"/>
        <v/>
      </c>
      <c r="I75" s="382" t="str">
        <f t="shared" si="3"/>
        <v/>
      </c>
      <c r="J75" s="382" t="str">
        <f t="shared" si="4"/>
        <v/>
      </c>
    </row>
    <row r="76" spans="1:10">
      <c r="A76" s="37">
        <v>65</v>
      </c>
      <c r="B76" s="163"/>
      <c r="C76" s="163"/>
      <c r="D76" s="6"/>
      <c r="E76" s="216"/>
      <c r="F76" s="16" t="str">
        <f t="shared" ref="F76:F139" si="5">IF(OR(,$E76&lt;an_initial,$E76&gt;an_final),"",G76*(HLOOKUP(D76,ii7punctaje,2,FALSE)))</f>
        <v/>
      </c>
      <c r="G76" s="58" t="str">
        <f t="shared" ref="G76:G110" si="6">IF(OR(,,$E76="",$E76&gt;an_final),"",IF($E76&gt;=an_initial,1,""))</f>
        <v/>
      </c>
      <c r="H76" s="382" t="str">
        <f t="shared" ref="H76:H139" si="7">IF(OR(,$E76&lt;an_initial,$E76&gt;an_final),"",G76*(HLOOKUP(D76,ii7punctaje,2,FALSE))*COUNTIF(D76,"Manifestări internaționale"))</f>
        <v/>
      </c>
      <c r="I76" s="382" t="str">
        <f t="shared" ref="I76:I139" si="8">IF(OR(,$E76&lt;an_initial,$E76&gt;an_final),"",G76*(HLOOKUP(D76,ii7punctaje,2,FALSE))*COUNTIF(D76,"Manifestări naționale"))</f>
        <v/>
      </c>
      <c r="J76" s="382" t="str">
        <f t="shared" ref="J76:J139" si="9">IF(OR(,$E76&lt;an_initial,$E76&gt;an_final),"",G76*(HLOOKUP(D76,ii7punctaje,2,FALSE))*COUNTIF(D76,"Alte manifestări ştiintifice naționale/internaţionale, workshop-uri, etc care nu publică volume"))</f>
        <v/>
      </c>
    </row>
    <row r="77" spans="1:10">
      <c r="A77" s="37">
        <v>66</v>
      </c>
      <c r="B77" s="163"/>
      <c r="C77" s="163"/>
      <c r="D77" s="6"/>
      <c r="E77" s="216"/>
      <c r="F77" s="16" t="str">
        <f t="shared" si="5"/>
        <v/>
      </c>
      <c r="G77" s="58" t="str">
        <f t="shared" si="6"/>
        <v/>
      </c>
      <c r="H77" s="382" t="str">
        <f t="shared" si="7"/>
        <v/>
      </c>
      <c r="I77" s="382" t="str">
        <f t="shared" si="8"/>
        <v/>
      </c>
      <c r="J77" s="382" t="str">
        <f t="shared" si="9"/>
        <v/>
      </c>
    </row>
    <row r="78" spans="1:10">
      <c r="A78" s="37">
        <v>67</v>
      </c>
      <c r="B78" s="163"/>
      <c r="C78" s="163"/>
      <c r="D78" s="6"/>
      <c r="E78" s="216"/>
      <c r="F78" s="16" t="str">
        <f t="shared" si="5"/>
        <v/>
      </c>
      <c r="G78" s="58" t="str">
        <f t="shared" si="6"/>
        <v/>
      </c>
      <c r="H78" s="382" t="str">
        <f t="shared" si="7"/>
        <v/>
      </c>
      <c r="I78" s="382" t="str">
        <f t="shared" si="8"/>
        <v/>
      </c>
      <c r="J78" s="382" t="str">
        <f t="shared" si="9"/>
        <v/>
      </c>
    </row>
    <row r="79" spans="1:10">
      <c r="A79" s="37">
        <v>68</v>
      </c>
      <c r="B79" s="163"/>
      <c r="C79" s="163"/>
      <c r="D79" s="6"/>
      <c r="E79" s="216"/>
      <c r="F79" s="16" t="str">
        <f t="shared" si="5"/>
        <v/>
      </c>
      <c r="G79" s="58" t="str">
        <f t="shared" si="6"/>
        <v/>
      </c>
      <c r="H79" s="382" t="str">
        <f t="shared" si="7"/>
        <v/>
      </c>
      <c r="I79" s="382" t="str">
        <f t="shared" si="8"/>
        <v/>
      </c>
      <c r="J79" s="382" t="str">
        <f t="shared" si="9"/>
        <v/>
      </c>
    </row>
    <row r="80" spans="1:10">
      <c r="A80" s="37">
        <v>69</v>
      </c>
      <c r="B80" s="163"/>
      <c r="C80" s="163"/>
      <c r="D80" s="6"/>
      <c r="E80" s="216"/>
      <c r="F80" s="16" t="str">
        <f t="shared" si="5"/>
        <v/>
      </c>
      <c r="G80" s="58" t="str">
        <f t="shared" si="6"/>
        <v/>
      </c>
      <c r="H80" s="382" t="str">
        <f t="shared" si="7"/>
        <v/>
      </c>
      <c r="I80" s="382" t="str">
        <f t="shared" si="8"/>
        <v/>
      </c>
      <c r="J80" s="382" t="str">
        <f t="shared" si="9"/>
        <v/>
      </c>
    </row>
    <row r="81" spans="1:10">
      <c r="A81" s="37">
        <v>70</v>
      </c>
      <c r="B81" s="163"/>
      <c r="C81" s="163"/>
      <c r="D81" s="6"/>
      <c r="E81" s="216"/>
      <c r="F81" s="16" t="str">
        <f t="shared" si="5"/>
        <v/>
      </c>
      <c r="G81" s="58" t="str">
        <f t="shared" si="6"/>
        <v/>
      </c>
      <c r="H81" s="382" t="str">
        <f t="shared" si="7"/>
        <v/>
      </c>
      <c r="I81" s="382" t="str">
        <f t="shared" si="8"/>
        <v/>
      </c>
      <c r="J81" s="382" t="str">
        <f t="shared" si="9"/>
        <v/>
      </c>
    </row>
    <row r="82" spans="1:10">
      <c r="A82" s="37">
        <v>71</v>
      </c>
      <c r="B82" s="163"/>
      <c r="C82" s="163"/>
      <c r="D82" s="6"/>
      <c r="E82" s="216"/>
      <c r="F82" s="16" t="str">
        <f t="shared" si="5"/>
        <v/>
      </c>
      <c r="G82" s="58" t="str">
        <f t="shared" si="6"/>
        <v/>
      </c>
      <c r="H82" s="382" t="str">
        <f t="shared" si="7"/>
        <v/>
      </c>
      <c r="I82" s="382" t="str">
        <f t="shared" si="8"/>
        <v/>
      </c>
      <c r="J82" s="382" t="str">
        <f t="shared" si="9"/>
        <v/>
      </c>
    </row>
    <row r="83" spans="1:10">
      <c r="A83" s="37">
        <v>72</v>
      </c>
      <c r="B83" s="163"/>
      <c r="C83" s="163"/>
      <c r="D83" s="6"/>
      <c r="E83" s="216"/>
      <c r="F83" s="16" t="str">
        <f t="shared" si="5"/>
        <v/>
      </c>
      <c r="G83" s="58" t="str">
        <f t="shared" si="6"/>
        <v/>
      </c>
      <c r="H83" s="382" t="str">
        <f t="shared" si="7"/>
        <v/>
      </c>
      <c r="I83" s="382" t="str">
        <f t="shared" si="8"/>
        <v/>
      </c>
      <c r="J83" s="382" t="str">
        <f t="shared" si="9"/>
        <v/>
      </c>
    </row>
    <row r="84" spans="1:10">
      <c r="A84" s="37">
        <v>73</v>
      </c>
      <c r="B84" s="163"/>
      <c r="C84" s="163"/>
      <c r="D84" s="6"/>
      <c r="E84" s="216"/>
      <c r="F84" s="16" t="str">
        <f t="shared" si="5"/>
        <v/>
      </c>
      <c r="G84" s="58" t="str">
        <f t="shared" si="6"/>
        <v/>
      </c>
      <c r="H84" s="382" t="str">
        <f t="shared" si="7"/>
        <v/>
      </c>
      <c r="I84" s="382" t="str">
        <f t="shared" si="8"/>
        <v/>
      </c>
      <c r="J84" s="382" t="str">
        <f t="shared" si="9"/>
        <v/>
      </c>
    </row>
    <row r="85" spans="1:10">
      <c r="A85" s="37">
        <v>74</v>
      </c>
      <c r="B85" s="163"/>
      <c r="C85" s="163"/>
      <c r="D85" s="6"/>
      <c r="E85" s="216"/>
      <c r="F85" s="16" t="str">
        <f t="shared" si="5"/>
        <v/>
      </c>
      <c r="G85" s="58" t="str">
        <f t="shared" si="6"/>
        <v/>
      </c>
      <c r="H85" s="382" t="str">
        <f t="shared" si="7"/>
        <v/>
      </c>
      <c r="I85" s="382" t="str">
        <f t="shared" si="8"/>
        <v/>
      </c>
      <c r="J85" s="382" t="str">
        <f t="shared" si="9"/>
        <v/>
      </c>
    </row>
    <row r="86" spans="1:10">
      <c r="A86" s="37">
        <v>75</v>
      </c>
      <c r="B86" s="163"/>
      <c r="C86" s="163"/>
      <c r="D86" s="6"/>
      <c r="E86" s="216"/>
      <c r="F86" s="16" t="str">
        <f t="shared" si="5"/>
        <v/>
      </c>
      <c r="G86" s="58" t="str">
        <f t="shared" si="6"/>
        <v/>
      </c>
      <c r="H86" s="382" t="str">
        <f t="shared" si="7"/>
        <v/>
      </c>
      <c r="I86" s="382" t="str">
        <f t="shared" si="8"/>
        <v/>
      </c>
      <c r="J86" s="382" t="str">
        <f t="shared" si="9"/>
        <v/>
      </c>
    </row>
    <row r="87" spans="1:10">
      <c r="A87" s="37">
        <v>76</v>
      </c>
      <c r="B87" s="163"/>
      <c r="C87" s="163"/>
      <c r="D87" s="6"/>
      <c r="E87" s="216"/>
      <c r="F87" s="16" t="str">
        <f t="shared" si="5"/>
        <v/>
      </c>
      <c r="G87" s="58" t="str">
        <f t="shared" si="6"/>
        <v/>
      </c>
      <c r="H87" s="382" t="str">
        <f t="shared" si="7"/>
        <v/>
      </c>
      <c r="I87" s="382" t="str">
        <f t="shared" si="8"/>
        <v/>
      </c>
      <c r="J87" s="382" t="str">
        <f t="shared" si="9"/>
        <v/>
      </c>
    </row>
    <row r="88" spans="1:10">
      <c r="A88" s="37">
        <v>77</v>
      </c>
      <c r="B88" s="163"/>
      <c r="C88" s="163"/>
      <c r="D88" s="6"/>
      <c r="E88" s="216"/>
      <c r="F88" s="16" t="str">
        <f t="shared" si="5"/>
        <v/>
      </c>
      <c r="G88" s="58" t="str">
        <f t="shared" si="6"/>
        <v/>
      </c>
      <c r="H88" s="382" t="str">
        <f t="shared" si="7"/>
        <v/>
      </c>
      <c r="I88" s="382" t="str">
        <f t="shared" si="8"/>
        <v/>
      </c>
      <c r="J88" s="382" t="str">
        <f t="shared" si="9"/>
        <v/>
      </c>
    </row>
    <row r="89" spans="1:10">
      <c r="A89" s="37">
        <v>78</v>
      </c>
      <c r="B89" s="163"/>
      <c r="C89" s="163"/>
      <c r="D89" s="6"/>
      <c r="E89" s="216"/>
      <c r="F89" s="16" t="str">
        <f t="shared" si="5"/>
        <v/>
      </c>
      <c r="G89" s="58" t="str">
        <f t="shared" si="6"/>
        <v/>
      </c>
      <c r="H89" s="382" t="str">
        <f t="shared" si="7"/>
        <v/>
      </c>
      <c r="I89" s="382" t="str">
        <f t="shared" si="8"/>
        <v/>
      </c>
      <c r="J89" s="382" t="str">
        <f t="shared" si="9"/>
        <v/>
      </c>
    </row>
    <row r="90" spans="1:10">
      <c r="A90" s="37">
        <v>79</v>
      </c>
      <c r="B90" s="163"/>
      <c r="C90" s="163"/>
      <c r="D90" s="6"/>
      <c r="E90" s="216"/>
      <c r="F90" s="16" t="str">
        <f t="shared" si="5"/>
        <v/>
      </c>
      <c r="G90" s="58" t="str">
        <f t="shared" si="6"/>
        <v/>
      </c>
      <c r="H90" s="382" t="str">
        <f t="shared" si="7"/>
        <v/>
      </c>
      <c r="I90" s="382" t="str">
        <f t="shared" si="8"/>
        <v/>
      </c>
      <c r="J90" s="382" t="str">
        <f t="shared" si="9"/>
        <v/>
      </c>
    </row>
    <row r="91" spans="1:10">
      <c r="A91" s="37">
        <v>80</v>
      </c>
      <c r="B91" s="163"/>
      <c r="C91" s="163"/>
      <c r="D91" s="6"/>
      <c r="E91" s="216"/>
      <c r="F91" s="16" t="str">
        <f t="shared" si="5"/>
        <v/>
      </c>
      <c r="G91" s="58" t="str">
        <f t="shared" si="6"/>
        <v/>
      </c>
      <c r="H91" s="382" t="str">
        <f t="shared" si="7"/>
        <v/>
      </c>
      <c r="I91" s="382" t="str">
        <f t="shared" si="8"/>
        <v/>
      </c>
      <c r="J91" s="382" t="str">
        <f t="shared" si="9"/>
        <v/>
      </c>
    </row>
    <row r="92" spans="1:10">
      <c r="A92" s="37">
        <v>81</v>
      </c>
      <c r="B92" s="163"/>
      <c r="C92" s="163"/>
      <c r="D92" s="6"/>
      <c r="E92" s="216"/>
      <c r="F92" s="16" t="str">
        <f t="shared" si="5"/>
        <v/>
      </c>
      <c r="G92" s="58" t="str">
        <f t="shared" si="6"/>
        <v/>
      </c>
      <c r="H92" s="382" t="str">
        <f t="shared" si="7"/>
        <v/>
      </c>
      <c r="I92" s="382" t="str">
        <f t="shared" si="8"/>
        <v/>
      </c>
      <c r="J92" s="382" t="str">
        <f t="shared" si="9"/>
        <v/>
      </c>
    </row>
    <row r="93" spans="1:10">
      <c r="A93" s="37">
        <v>82</v>
      </c>
      <c r="B93" s="163"/>
      <c r="C93" s="163"/>
      <c r="D93" s="6"/>
      <c r="E93" s="216"/>
      <c r="F93" s="16" t="str">
        <f t="shared" si="5"/>
        <v/>
      </c>
      <c r="G93" s="58" t="str">
        <f t="shared" si="6"/>
        <v/>
      </c>
      <c r="H93" s="382" t="str">
        <f t="shared" si="7"/>
        <v/>
      </c>
      <c r="I93" s="382" t="str">
        <f t="shared" si="8"/>
        <v/>
      </c>
      <c r="J93" s="382" t="str">
        <f t="shared" si="9"/>
        <v/>
      </c>
    </row>
    <row r="94" spans="1:10">
      <c r="A94" s="37">
        <v>83</v>
      </c>
      <c r="B94" s="163"/>
      <c r="C94" s="163"/>
      <c r="D94" s="6"/>
      <c r="E94" s="216"/>
      <c r="F94" s="16" t="str">
        <f t="shared" si="5"/>
        <v/>
      </c>
      <c r="G94" s="58" t="str">
        <f t="shared" si="6"/>
        <v/>
      </c>
      <c r="H94" s="382" t="str">
        <f t="shared" si="7"/>
        <v/>
      </c>
      <c r="I94" s="382" t="str">
        <f t="shared" si="8"/>
        <v/>
      </c>
      <c r="J94" s="382" t="str">
        <f t="shared" si="9"/>
        <v/>
      </c>
    </row>
    <row r="95" spans="1:10">
      <c r="A95" s="37">
        <v>84</v>
      </c>
      <c r="B95" s="163"/>
      <c r="C95" s="163"/>
      <c r="D95" s="6"/>
      <c r="E95" s="216"/>
      <c r="F95" s="16" t="str">
        <f t="shared" si="5"/>
        <v/>
      </c>
      <c r="G95" s="58" t="str">
        <f t="shared" si="6"/>
        <v/>
      </c>
      <c r="H95" s="382" t="str">
        <f t="shared" si="7"/>
        <v/>
      </c>
      <c r="I95" s="382" t="str">
        <f t="shared" si="8"/>
        <v/>
      </c>
      <c r="J95" s="382" t="str">
        <f t="shared" si="9"/>
        <v/>
      </c>
    </row>
    <row r="96" spans="1:10">
      <c r="A96" s="37">
        <v>85</v>
      </c>
      <c r="B96" s="163"/>
      <c r="C96" s="163"/>
      <c r="D96" s="6"/>
      <c r="E96" s="216"/>
      <c r="F96" s="16" t="str">
        <f t="shared" si="5"/>
        <v/>
      </c>
      <c r="G96" s="58" t="str">
        <f t="shared" si="6"/>
        <v/>
      </c>
      <c r="H96" s="382" t="str">
        <f t="shared" si="7"/>
        <v/>
      </c>
      <c r="I96" s="382" t="str">
        <f t="shared" si="8"/>
        <v/>
      </c>
      <c r="J96" s="382" t="str">
        <f t="shared" si="9"/>
        <v/>
      </c>
    </row>
    <row r="97" spans="1:10">
      <c r="A97" s="37">
        <v>86</v>
      </c>
      <c r="B97" s="163"/>
      <c r="C97" s="163"/>
      <c r="D97" s="6"/>
      <c r="E97" s="216"/>
      <c r="F97" s="16" t="str">
        <f t="shared" si="5"/>
        <v/>
      </c>
      <c r="G97" s="58" t="str">
        <f t="shared" si="6"/>
        <v/>
      </c>
      <c r="H97" s="382" t="str">
        <f t="shared" si="7"/>
        <v/>
      </c>
      <c r="I97" s="382" t="str">
        <f t="shared" si="8"/>
        <v/>
      </c>
      <c r="J97" s="382" t="str">
        <f t="shared" si="9"/>
        <v/>
      </c>
    </row>
    <row r="98" spans="1:10">
      <c r="A98" s="37">
        <v>87</v>
      </c>
      <c r="B98" s="163"/>
      <c r="C98" s="163"/>
      <c r="D98" s="6"/>
      <c r="E98" s="216"/>
      <c r="F98" s="16" t="str">
        <f t="shared" si="5"/>
        <v/>
      </c>
      <c r="G98" s="58" t="str">
        <f t="shared" si="6"/>
        <v/>
      </c>
      <c r="H98" s="382" t="str">
        <f t="shared" si="7"/>
        <v/>
      </c>
      <c r="I98" s="382" t="str">
        <f t="shared" si="8"/>
        <v/>
      </c>
      <c r="J98" s="382" t="str">
        <f t="shared" si="9"/>
        <v/>
      </c>
    </row>
    <row r="99" spans="1:10">
      <c r="A99" s="37">
        <v>88</v>
      </c>
      <c r="B99" s="163"/>
      <c r="C99" s="163"/>
      <c r="D99" s="6"/>
      <c r="E99" s="216"/>
      <c r="F99" s="16" t="str">
        <f t="shared" si="5"/>
        <v/>
      </c>
      <c r="G99" s="58" t="str">
        <f t="shared" si="6"/>
        <v/>
      </c>
      <c r="H99" s="382" t="str">
        <f t="shared" si="7"/>
        <v/>
      </c>
      <c r="I99" s="382" t="str">
        <f t="shared" si="8"/>
        <v/>
      </c>
      <c r="J99" s="382" t="str">
        <f t="shared" si="9"/>
        <v/>
      </c>
    </row>
    <row r="100" spans="1:10">
      <c r="A100" s="37">
        <v>89</v>
      </c>
      <c r="B100" s="163"/>
      <c r="C100" s="163"/>
      <c r="D100" s="6"/>
      <c r="E100" s="216"/>
      <c r="F100" s="16" t="str">
        <f t="shared" si="5"/>
        <v/>
      </c>
      <c r="G100" s="58" t="str">
        <f t="shared" si="6"/>
        <v/>
      </c>
      <c r="H100" s="382" t="str">
        <f t="shared" si="7"/>
        <v/>
      </c>
      <c r="I100" s="382" t="str">
        <f t="shared" si="8"/>
        <v/>
      </c>
      <c r="J100" s="382" t="str">
        <f t="shared" si="9"/>
        <v/>
      </c>
    </row>
    <row r="101" spans="1:10">
      <c r="A101" s="37">
        <v>90</v>
      </c>
      <c r="B101" s="163"/>
      <c r="C101" s="163"/>
      <c r="D101" s="6"/>
      <c r="E101" s="216"/>
      <c r="F101" s="16" t="str">
        <f t="shared" si="5"/>
        <v/>
      </c>
      <c r="G101" s="58" t="str">
        <f t="shared" si="6"/>
        <v/>
      </c>
      <c r="H101" s="382" t="str">
        <f t="shared" si="7"/>
        <v/>
      </c>
      <c r="I101" s="382" t="str">
        <f t="shared" si="8"/>
        <v/>
      </c>
      <c r="J101" s="382" t="str">
        <f t="shared" si="9"/>
        <v/>
      </c>
    </row>
    <row r="102" spans="1:10">
      <c r="A102" s="37">
        <v>91</v>
      </c>
      <c r="B102" s="163"/>
      <c r="C102" s="163"/>
      <c r="D102" s="6"/>
      <c r="E102" s="216"/>
      <c r="F102" s="16" t="str">
        <f t="shared" si="5"/>
        <v/>
      </c>
      <c r="G102" s="58" t="str">
        <f t="shared" si="6"/>
        <v/>
      </c>
      <c r="H102" s="382" t="str">
        <f t="shared" si="7"/>
        <v/>
      </c>
      <c r="I102" s="382" t="str">
        <f t="shared" si="8"/>
        <v/>
      </c>
      <c r="J102" s="382" t="str">
        <f t="shared" si="9"/>
        <v/>
      </c>
    </row>
    <row r="103" spans="1:10">
      <c r="A103" s="37">
        <v>92</v>
      </c>
      <c r="B103" s="163"/>
      <c r="C103" s="163"/>
      <c r="D103" s="6"/>
      <c r="E103" s="216"/>
      <c r="F103" s="16" t="str">
        <f t="shared" si="5"/>
        <v/>
      </c>
      <c r="G103" s="58" t="str">
        <f t="shared" si="6"/>
        <v/>
      </c>
      <c r="H103" s="382" t="str">
        <f t="shared" si="7"/>
        <v/>
      </c>
      <c r="I103" s="382" t="str">
        <f t="shared" si="8"/>
        <v/>
      </c>
      <c r="J103" s="382" t="str">
        <f t="shared" si="9"/>
        <v/>
      </c>
    </row>
    <row r="104" spans="1:10">
      <c r="A104" s="37">
        <v>93</v>
      </c>
      <c r="B104" s="163"/>
      <c r="C104" s="163"/>
      <c r="D104" s="6"/>
      <c r="E104" s="216"/>
      <c r="F104" s="16" t="str">
        <f t="shared" si="5"/>
        <v/>
      </c>
      <c r="G104" s="58" t="str">
        <f t="shared" si="6"/>
        <v/>
      </c>
      <c r="H104" s="382" t="str">
        <f t="shared" si="7"/>
        <v/>
      </c>
      <c r="I104" s="382" t="str">
        <f t="shared" si="8"/>
        <v/>
      </c>
      <c r="J104" s="382" t="str">
        <f t="shared" si="9"/>
        <v/>
      </c>
    </row>
    <row r="105" spans="1:10">
      <c r="A105" s="37">
        <v>94</v>
      </c>
      <c r="B105" s="163"/>
      <c r="C105" s="163"/>
      <c r="D105" s="6"/>
      <c r="E105" s="216"/>
      <c r="F105" s="16" t="str">
        <f t="shared" si="5"/>
        <v/>
      </c>
      <c r="G105" s="58" t="str">
        <f t="shared" si="6"/>
        <v/>
      </c>
      <c r="H105" s="382" t="str">
        <f t="shared" si="7"/>
        <v/>
      </c>
      <c r="I105" s="382" t="str">
        <f t="shared" si="8"/>
        <v/>
      </c>
      <c r="J105" s="382" t="str">
        <f t="shared" si="9"/>
        <v/>
      </c>
    </row>
    <row r="106" spans="1:10">
      <c r="A106" s="37">
        <v>95</v>
      </c>
      <c r="B106" s="163"/>
      <c r="C106" s="163"/>
      <c r="D106" s="6"/>
      <c r="E106" s="216"/>
      <c r="F106" s="16" t="str">
        <f t="shared" si="5"/>
        <v/>
      </c>
      <c r="G106" s="58" t="str">
        <f t="shared" si="6"/>
        <v/>
      </c>
      <c r="H106" s="382" t="str">
        <f t="shared" si="7"/>
        <v/>
      </c>
      <c r="I106" s="382" t="str">
        <f t="shared" si="8"/>
        <v/>
      </c>
      <c r="J106" s="382" t="str">
        <f t="shared" si="9"/>
        <v/>
      </c>
    </row>
    <row r="107" spans="1:10">
      <c r="A107" s="37">
        <v>96</v>
      </c>
      <c r="B107" s="163"/>
      <c r="C107" s="163"/>
      <c r="D107" s="6"/>
      <c r="E107" s="216"/>
      <c r="F107" s="16" t="str">
        <f t="shared" si="5"/>
        <v/>
      </c>
      <c r="G107" s="58" t="str">
        <f t="shared" si="6"/>
        <v/>
      </c>
      <c r="H107" s="382" t="str">
        <f t="shared" si="7"/>
        <v/>
      </c>
      <c r="I107" s="382" t="str">
        <f t="shared" si="8"/>
        <v/>
      </c>
      <c r="J107" s="382" t="str">
        <f t="shared" si="9"/>
        <v/>
      </c>
    </row>
    <row r="108" spans="1:10">
      <c r="A108" s="37">
        <v>97</v>
      </c>
      <c r="B108" s="163"/>
      <c r="C108" s="163"/>
      <c r="D108" s="6"/>
      <c r="E108" s="216"/>
      <c r="F108" s="16" t="str">
        <f t="shared" si="5"/>
        <v/>
      </c>
      <c r="G108" s="58" t="str">
        <f t="shared" si="6"/>
        <v/>
      </c>
      <c r="H108" s="382" t="str">
        <f t="shared" si="7"/>
        <v/>
      </c>
      <c r="I108" s="382" t="str">
        <f t="shared" si="8"/>
        <v/>
      </c>
      <c r="J108" s="382" t="str">
        <f t="shared" si="9"/>
        <v/>
      </c>
    </row>
    <row r="109" spans="1:10">
      <c r="A109" s="37">
        <v>98</v>
      </c>
      <c r="B109" s="163"/>
      <c r="C109" s="163"/>
      <c r="D109" s="6"/>
      <c r="E109" s="216"/>
      <c r="F109" s="16" t="str">
        <f t="shared" si="5"/>
        <v/>
      </c>
      <c r="G109" s="58" t="str">
        <f t="shared" si="6"/>
        <v/>
      </c>
      <c r="H109" s="382" t="str">
        <f t="shared" si="7"/>
        <v/>
      </c>
      <c r="I109" s="382" t="str">
        <f t="shared" si="8"/>
        <v/>
      </c>
      <c r="J109" s="382" t="str">
        <f t="shared" si="9"/>
        <v/>
      </c>
    </row>
    <row r="110" spans="1:10">
      <c r="A110" s="143">
        <v>99</v>
      </c>
      <c r="B110" s="184"/>
      <c r="C110" s="184"/>
      <c r="D110" s="6"/>
      <c r="E110" s="216"/>
      <c r="F110" s="16" t="str">
        <f t="shared" si="5"/>
        <v/>
      </c>
      <c r="G110" s="58" t="str">
        <f t="shared" si="6"/>
        <v/>
      </c>
      <c r="H110" s="382" t="str">
        <f t="shared" si="7"/>
        <v/>
      </c>
      <c r="I110" s="382" t="str">
        <f t="shared" si="8"/>
        <v/>
      </c>
      <c r="J110" s="382" t="str">
        <f t="shared" si="9"/>
        <v/>
      </c>
    </row>
    <row r="111" spans="1:10">
      <c r="A111" s="143">
        <v>100</v>
      </c>
      <c r="B111" s="184"/>
      <c r="C111" s="184"/>
      <c r="D111" s="144"/>
      <c r="E111" s="146"/>
      <c r="F111" s="16" t="str">
        <f t="shared" si="5"/>
        <v/>
      </c>
      <c r="H111" s="382" t="str">
        <f t="shared" si="7"/>
        <v/>
      </c>
      <c r="I111" s="382" t="str">
        <f t="shared" si="8"/>
        <v/>
      </c>
      <c r="J111" s="382" t="str">
        <f t="shared" si="9"/>
        <v/>
      </c>
    </row>
    <row r="112" spans="1:10">
      <c r="A112" s="143">
        <v>101</v>
      </c>
      <c r="B112" s="184"/>
      <c r="C112" s="184"/>
      <c r="D112" s="144"/>
      <c r="E112" s="146"/>
      <c r="F112" s="16" t="str">
        <f t="shared" si="5"/>
        <v/>
      </c>
      <c r="H112" s="382" t="str">
        <f t="shared" si="7"/>
        <v/>
      </c>
      <c r="I112" s="382" t="str">
        <f t="shared" si="8"/>
        <v/>
      </c>
      <c r="J112" s="382" t="str">
        <f t="shared" si="9"/>
        <v/>
      </c>
    </row>
    <row r="113" spans="1:16">
      <c r="A113" s="143">
        <v>102</v>
      </c>
      <c r="B113" s="184"/>
      <c r="C113" s="184"/>
      <c r="D113" s="144"/>
      <c r="E113" s="146"/>
      <c r="F113" s="16" t="str">
        <f t="shared" si="5"/>
        <v/>
      </c>
      <c r="H113" s="382" t="str">
        <f t="shared" si="7"/>
        <v/>
      </c>
      <c r="I113" s="382" t="str">
        <f t="shared" si="8"/>
        <v/>
      </c>
      <c r="J113" s="382" t="str">
        <f t="shared" si="9"/>
        <v/>
      </c>
    </row>
    <row r="114" spans="1:16">
      <c r="A114" s="143">
        <v>103</v>
      </c>
      <c r="B114" s="184"/>
      <c r="C114" s="184"/>
      <c r="D114" s="144"/>
      <c r="E114" s="146"/>
      <c r="F114" s="16" t="str">
        <f t="shared" si="5"/>
        <v/>
      </c>
      <c r="H114" s="382" t="str">
        <f t="shared" si="7"/>
        <v/>
      </c>
      <c r="I114" s="382" t="str">
        <f t="shared" si="8"/>
        <v/>
      </c>
      <c r="J114" s="382" t="str">
        <f t="shared" si="9"/>
        <v/>
      </c>
    </row>
    <row r="115" spans="1:16" s="70" customFormat="1">
      <c r="A115" s="143">
        <v>104</v>
      </c>
      <c r="B115" s="184"/>
      <c r="C115" s="184"/>
      <c r="D115" s="144"/>
      <c r="E115" s="146"/>
      <c r="F115" s="16" t="str">
        <f t="shared" si="5"/>
        <v/>
      </c>
      <c r="H115" s="382" t="str">
        <f t="shared" si="7"/>
        <v/>
      </c>
      <c r="I115" s="382" t="str">
        <f t="shared" si="8"/>
        <v/>
      </c>
      <c r="J115" s="382" t="str">
        <f t="shared" si="9"/>
        <v/>
      </c>
      <c r="K115" s="64"/>
      <c r="L115" s="64"/>
      <c r="M115" s="64"/>
      <c r="N115" s="64"/>
      <c r="O115" s="64"/>
      <c r="P115" s="64"/>
    </row>
    <row r="116" spans="1:16" s="70" customFormat="1">
      <c r="A116" s="143">
        <v>105</v>
      </c>
      <c r="B116" s="184"/>
      <c r="C116" s="184"/>
      <c r="D116" s="144"/>
      <c r="E116" s="146"/>
      <c r="F116" s="16" t="str">
        <f t="shared" si="5"/>
        <v/>
      </c>
      <c r="H116" s="382" t="str">
        <f t="shared" si="7"/>
        <v/>
      </c>
      <c r="I116" s="382" t="str">
        <f t="shared" si="8"/>
        <v/>
      </c>
      <c r="J116" s="382" t="str">
        <f t="shared" si="9"/>
        <v/>
      </c>
      <c r="K116" s="64"/>
      <c r="L116" s="64"/>
      <c r="M116" s="64"/>
      <c r="N116" s="64"/>
      <c r="O116" s="64"/>
      <c r="P116" s="64"/>
    </row>
    <row r="117" spans="1:16" s="70" customFormat="1">
      <c r="A117" s="143">
        <v>106</v>
      </c>
      <c r="B117" s="184"/>
      <c r="C117" s="184"/>
      <c r="D117" s="144"/>
      <c r="E117" s="146"/>
      <c r="F117" s="16" t="str">
        <f t="shared" si="5"/>
        <v/>
      </c>
      <c r="H117" s="382" t="str">
        <f t="shared" si="7"/>
        <v/>
      </c>
      <c r="I117" s="382" t="str">
        <f t="shared" si="8"/>
        <v/>
      </c>
      <c r="J117" s="382" t="str">
        <f t="shared" si="9"/>
        <v/>
      </c>
      <c r="K117" s="64"/>
      <c r="L117" s="64"/>
      <c r="M117" s="64"/>
      <c r="N117" s="64"/>
      <c r="O117" s="64"/>
      <c r="P117" s="64"/>
    </row>
    <row r="118" spans="1:16" s="70" customFormat="1">
      <c r="A118" s="143">
        <v>107</v>
      </c>
      <c r="B118" s="184"/>
      <c r="C118" s="184"/>
      <c r="D118" s="144"/>
      <c r="E118" s="146"/>
      <c r="F118" s="16" t="str">
        <f t="shared" si="5"/>
        <v/>
      </c>
      <c r="H118" s="382" t="str">
        <f t="shared" si="7"/>
        <v/>
      </c>
      <c r="I118" s="382" t="str">
        <f t="shared" si="8"/>
        <v/>
      </c>
      <c r="J118" s="382" t="str">
        <f t="shared" si="9"/>
        <v/>
      </c>
      <c r="K118" s="64"/>
      <c r="L118" s="64"/>
      <c r="M118" s="64"/>
      <c r="N118" s="64"/>
      <c r="O118" s="64"/>
      <c r="P118" s="64"/>
    </row>
    <row r="119" spans="1:16" s="70" customFormat="1">
      <c r="A119" s="143">
        <v>108</v>
      </c>
      <c r="B119" s="184"/>
      <c r="C119" s="184"/>
      <c r="D119" s="144"/>
      <c r="E119" s="146"/>
      <c r="F119" s="16" t="str">
        <f t="shared" si="5"/>
        <v/>
      </c>
      <c r="H119" s="382" t="str">
        <f t="shared" si="7"/>
        <v/>
      </c>
      <c r="I119" s="382" t="str">
        <f t="shared" si="8"/>
        <v/>
      </c>
      <c r="J119" s="382" t="str">
        <f t="shared" si="9"/>
        <v/>
      </c>
      <c r="K119" s="64"/>
      <c r="L119" s="64"/>
      <c r="M119" s="64"/>
      <c r="N119" s="64"/>
      <c r="O119" s="64"/>
      <c r="P119" s="64"/>
    </row>
    <row r="120" spans="1:16" s="70" customFormat="1">
      <c r="A120" s="143">
        <v>109</v>
      </c>
      <c r="B120" s="184"/>
      <c r="C120" s="184"/>
      <c r="D120" s="144"/>
      <c r="E120" s="146"/>
      <c r="F120" s="16" t="str">
        <f t="shared" si="5"/>
        <v/>
      </c>
      <c r="H120" s="382" t="str">
        <f t="shared" si="7"/>
        <v/>
      </c>
      <c r="I120" s="382" t="str">
        <f t="shared" si="8"/>
        <v/>
      </c>
      <c r="J120" s="382" t="str">
        <f t="shared" si="9"/>
        <v/>
      </c>
      <c r="K120" s="64"/>
      <c r="L120" s="64"/>
      <c r="M120" s="64"/>
      <c r="N120" s="64"/>
      <c r="O120" s="64"/>
      <c r="P120" s="64"/>
    </row>
    <row r="121" spans="1:16" s="70" customFormat="1">
      <c r="A121" s="143">
        <v>110</v>
      </c>
      <c r="B121" s="184"/>
      <c r="C121" s="184"/>
      <c r="D121" s="144"/>
      <c r="E121" s="146"/>
      <c r="F121" s="16" t="str">
        <f t="shared" si="5"/>
        <v/>
      </c>
      <c r="H121" s="382" t="str">
        <f t="shared" si="7"/>
        <v/>
      </c>
      <c r="I121" s="382" t="str">
        <f t="shared" si="8"/>
        <v/>
      </c>
      <c r="J121" s="382" t="str">
        <f t="shared" si="9"/>
        <v/>
      </c>
      <c r="K121" s="64"/>
      <c r="L121" s="64"/>
      <c r="M121" s="64"/>
      <c r="N121" s="64"/>
      <c r="O121" s="64"/>
      <c r="P121" s="64"/>
    </row>
    <row r="122" spans="1:16" s="70" customFormat="1">
      <c r="A122" s="143">
        <v>111</v>
      </c>
      <c r="B122" s="184"/>
      <c r="C122" s="184"/>
      <c r="D122" s="144"/>
      <c r="E122" s="146"/>
      <c r="F122" s="16" t="str">
        <f t="shared" si="5"/>
        <v/>
      </c>
      <c r="H122" s="382" t="str">
        <f t="shared" si="7"/>
        <v/>
      </c>
      <c r="I122" s="382" t="str">
        <f t="shared" si="8"/>
        <v/>
      </c>
      <c r="J122" s="382" t="str">
        <f t="shared" si="9"/>
        <v/>
      </c>
      <c r="K122" s="64"/>
      <c r="L122" s="64"/>
      <c r="M122" s="64"/>
      <c r="N122" s="64"/>
      <c r="O122" s="64"/>
      <c r="P122" s="64"/>
    </row>
    <row r="123" spans="1:16" s="70" customFormat="1">
      <c r="A123" s="143">
        <v>112</v>
      </c>
      <c r="B123" s="184"/>
      <c r="C123" s="184"/>
      <c r="D123" s="144"/>
      <c r="E123" s="146"/>
      <c r="F123" s="16" t="str">
        <f t="shared" si="5"/>
        <v/>
      </c>
      <c r="H123" s="382" t="str">
        <f t="shared" si="7"/>
        <v/>
      </c>
      <c r="I123" s="382" t="str">
        <f t="shared" si="8"/>
        <v/>
      </c>
      <c r="J123" s="382" t="str">
        <f t="shared" si="9"/>
        <v/>
      </c>
      <c r="K123" s="64"/>
      <c r="L123" s="64"/>
      <c r="M123" s="64"/>
      <c r="N123" s="64"/>
      <c r="O123" s="64"/>
      <c r="P123" s="64"/>
    </row>
    <row r="124" spans="1:16" s="70" customFormat="1">
      <c r="A124" s="143">
        <v>113</v>
      </c>
      <c r="B124" s="184"/>
      <c r="C124" s="184"/>
      <c r="D124" s="144"/>
      <c r="E124" s="146"/>
      <c r="F124" s="16" t="str">
        <f t="shared" si="5"/>
        <v/>
      </c>
      <c r="H124" s="382" t="str">
        <f t="shared" si="7"/>
        <v/>
      </c>
      <c r="I124" s="382" t="str">
        <f t="shared" si="8"/>
        <v/>
      </c>
      <c r="J124" s="382" t="str">
        <f t="shared" si="9"/>
        <v/>
      </c>
      <c r="K124" s="64"/>
      <c r="L124" s="64"/>
      <c r="M124" s="64"/>
      <c r="N124" s="64"/>
      <c r="O124" s="64"/>
      <c r="P124" s="64"/>
    </row>
    <row r="125" spans="1:16" s="70" customFormat="1">
      <c r="A125" s="143">
        <v>114</v>
      </c>
      <c r="B125" s="184"/>
      <c r="C125" s="184"/>
      <c r="D125" s="144"/>
      <c r="E125" s="146"/>
      <c r="F125" s="16" t="str">
        <f t="shared" si="5"/>
        <v/>
      </c>
      <c r="H125" s="382" t="str">
        <f t="shared" si="7"/>
        <v/>
      </c>
      <c r="I125" s="382" t="str">
        <f t="shared" si="8"/>
        <v/>
      </c>
      <c r="J125" s="382" t="str">
        <f t="shared" si="9"/>
        <v/>
      </c>
      <c r="K125" s="64"/>
      <c r="L125" s="64"/>
      <c r="M125" s="64"/>
      <c r="N125" s="64"/>
      <c r="O125" s="64"/>
      <c r="P125" s="64"/>
    </row>
    <row r="126" spans="1:16" s="70" customFormat="1">
      <c r="A126" s="143">
        <v>115</v>
      </c>
      <c r="B126" s="184"/>
      <c r="C126" s="184"/>
      <c r="D126" s="144"/>
      <c r="E126" s="146"/>
      <c r="F126" s="16" t="str">
        <f t="shared" si="5"/>
        <v/>
      </c>
      <c r="H126" s="382" t="str">
        <f t="shared" si="7"/>
        <v/>
      </c>
      <c r="I126" s="382" t="str">
        <f t="shared" si="8"/>
        <v/>
      </c>
      <c r="J126" s="382" t="str">
        <f t="shared" si="9"/>
        <v/>
      </c>
      <c r="K126" s="64"/>
      <c r="L126" s="64"/>
      <c r="M126" s="64"/>
      <c r="N126" s="64"/>
      <c r="O126" s="64"/>
      <c r="P126" s="64"/>
    </row>
    <row r="127" spans="1:16" s="70" customFormat="1">
      <c r="A127" s="143">
        <v>116</v>
      </c>
      <c r="B127" s="184"/>
      <c r="C127" s="184"/>
      <c r="D127" s="144"/>
      <c r="E127" s="146"/>
      <c r="F127" s="16" t="str">
        <f t="shared" si="5"/>
        <v/>
      </c>
      <c r="H127" s="382" t="str">
        <f t="shared" si="7"/>
        <v/>
      </c>
      <c r="I127" s="382" t="str">
        <f t="shared" si="8"/>
        <v/>
      </c>
      <c r="J127" s="382" t="str">
        <f t="shared" si="9"/>
        <v/>
      </c>
      <c r="K127" s="64"/>
      <c r="L127" s="64"/>
      <c r="M127" s="64"/>
      <c r="N127" s="64"/>
      <c r="O127" s="64"/>
      <c r="P127" s="64"/>
    </row>
    <row r="128" spans="1:16" s="70" customFormat="1">
      <c r="A128" s="143">
        <v>117</v>
      </c>
      <c r="B128" s="184"/>
      <c r="C128" s="184"/>
      <c r="D128" s="144"/>
      <c r="E128" s="146"/>
      <c r="F128" s="16" t="str">
        <f t="shared" si="5"/>
        <v/>
      </c>
      <c r="H128" s="382" t="str">
        <f t="shared" si="7"/>
        <v/>
      </c>
      <c r="I128" s="382" t="str">
        <f t="shared" si="8"/>
        <v/>
      </c>
      <c r="J128" s="382" t="str">
        <f t="shared" si="9"/>
        <v/>
      </c>
      <c r="K128" s="64"/>
      <c r="L128" s="64"/>
      <c r="M128" s="64"/>
      <c r="N128" s="64"/>
      <c r="O128" s="64"/>
      <c r="P128" s="64"/>
    </row>
    <row r="129" spans="1:16" s="70" customFormat="1">
      <c r="A129" s="143">
        <v>118</v>
      </c>
      <c r="B129" s="184"/>
      <c r="C129" s="184"/>
      <c r="D129" s="144"/>
      <c r="E129" s="146"/>
      <c r="F129" s="16" t="str">
        <f t="shared" si="5"/>
        <v/>
      </c>
      <c r="H129" s="382" t="str">
        <f t="shared" si="7"/>
        <v/>
      </c>
      <c r="I129" s="382" t="str">
        <f t="shared" si="8"/>
        <v/>
      </c>
      <c r="J129" s="382" t="str">
        <f t="shared" si="9"/>
        <v/>
      </c>
      <c r="K129" s="64"/>
      <c r="L129" s="64"/>
      <c r="M129" s="64"/>
      <c r="N129" s="64"/>
      <c r="O129" s="64"/>
      <c r="P129" s="64"/>
    </row>
    <row r="130" spans="1:16" s="70" customFormat="1">
      <c r="A130" s="143">
        <v>119</v>
      </c>
      <c r="B130" s="184"/>
      <c r="C130" s="184"/>
      <c r="D130" s="144"/>
      <c r="E130" s="146"/>
      <c r="F130" s="16" t="str">
        <f t="shared" si="5"/>
        <v/>
      </c>
      <c r="H130" s="382" t="str">
        <f t="shared" si="7"/>
        <v/>
      </c>
      <c r="I130" s="382" t="str">
        <f t="shared" si="8"/>
        <v/>
      </c>
      <c r="J130" s="382" t="str">
        <f t="shared" si="9"/>
        <v/>
      </c>
      <c r="K130" s="64"/>
      <c r="L130" s="64"/>
      <c r="M130" s="64"/>
      <c r="N130" s="64"/>
      <c r="O130" s="64"/>
      <c r="P130" s="64"/>
    </row>
    <row r="131" spans="1:16" s="70" customFormat="1">
      <c r="A131" s="143">
        <v>120</v>
      </c>
      <c r="B131" s="184"/>
      <c r="C131" s="184"/>
      <c r="D131" s="144"/>
      <c r="E131" s="146"/>
      <c r="F131" s="16" t="str">
        <f t="shared" si="5"/>
        <v/>
      </c>
      <c r="H131" s="382" t="str">
        <f t="shared" si="7"/>
        <v/>
      </c>
      <c r="I131" s="382" t="str">
        <f t="shared" si="8"/>
        <v/>
      </c>
      <c r="J131" s="382" t="str">
        <f t="shared" si="9"/>
        <v/>
      </c>
      <c r="K131" s="64"/>
      <c r="L131" s="64"/>
      <c r="M131" s="64"/>
      <c r="N131" s="64"/>
      <c r="O131" s="64"/>
      <c r="P131" s="64"/>
    </row>
    <row r="132" spans="1:16" s="70" customFormat="1">
      <c r="A132" s="143">
        <v>121</v>
      </c>
      <c r="B132" s="184"/>
      <c r="C132" s="184"/>
      <c r="D132" s="144"/>
      <c r="E132" s="146"/>
      <c r="F132" s="16" t="str">
        <f t="shared" si="5"/>
        <v/>
      </c>
      <c r="H132" s="382" t="str">
        <f t="shared" si="7"/>
        <v/>
      </c>
      <c r="I132" s="382" t="str">
        <f t="shared" si="8"/>
        <v/>
      </c>
      <c r="J132" s="382" t="str">
        <f t="shared" si="9"/>
        <v/>
      </c>
      <c r="K132" s="64"/>
      <c r="L132" s="64"/>
      <c r="M132" s="64"/>
      <c r="N132" s="64"/>
      <c r="O132" s="64"/>
      <c r="P132" s="64"/>
    </row>
    <row r="133" spans="1:16" s="70" customFormat="1">
      <c r="A133" s="143">
        <v>122</v>
      </c>
      <c r="B133" s="184"/>
      <c r="C133" s="184"/>
      <c r="D133" s="144"/>
      <c r="E133" s="146"/>
      <c r="F133" s="16" t="str">
        <f t="shared" si="5"/>
        <v/>
      </c>
      <c r="H133" s="382" t="str">
        <f t="shared" si="7"/>
        <v/>
      </c>
      <c r="I133" s="382" t="str">
        <f t="shared" si="8"/>
        <v/>
      </c>
      <c r="J133" s="382" t="str">
        <f t="shared" si="9"/>
        <v/>
      </c>
      <c r="K133" s="64"/>
      <c r="L133" s="64"/>
      <c r="M133" s="64"/>
      <c r="N133" s="64"/>
      <c r="O133" s="64"/>
      <c r="P133" s="64"/>
    </row>
    <row r="134" spans="1:16" s="70" customFormat="1">
      <c r="A134" s="143">
        <v>123</v>
      </c>
      <c r="B134" s="184"/>
      <c r="C134" s="184"/>
      <c r="D134" s="144"/>
      <c r="E134" s="146"/>
      <c r="F134" s="16" t="str">
        <f t="shared" si="5"/>
        <v/>
      </c>
      <c r="H134" s="382" t="str">
        <f t="shared" si="7"/>
        <v/>
      </c>
      <c r="I134" s="382" t="str">
        <f t="shared" si="8"/>
        <v/>
      </c>
      <c r="J134" s="382" t="str">
        <f t="shared" si="9"/>
        <v/>
      </c>
      <c r="K134" s="64"/>
      <c r="L134" s="64"/>
      <c r="M134" s="64"/>
      <c r="N134" s="64"/>
      <c r="O134" s="64"/>
      <c r="P134" s="64"/>
    </row>
    <row r="135" spans="1:16" s="70" customFormat="1">
      <c r="A135" s="143">
        <v>124</v>
      </c>
      <c r="B135" s="184"/>
      <c r="C135" s="184"/>
      <c r="D135" s="144"/>
      <c r="E135" s="146"/>
      <c r="F135" s="16" t="str">
        <f t="shared" si="5"/>
        <v/>
      </c>
      <c r="H135" s="382" t="str">
        <f t="shared" si="7"/>
        <v/>
      </c>
      <c r="I135" s="382" t="str">
        <f t="shared" si="8"/>
        <v/>
      </c>
      <c r="J135" s="382" t="str">
        <f t="shared" si="9"/>
        <v/>
      </c>
      <c r="K135" s="64"/>
      <c r="L135" s="64"/>
      <c r="M135" s="64"/>
      <c r="N135" s="64"/>
      <c r="O135" s="64"/>
      <c r="P135" s="64"/>
    </row>
    <row r="136" spans="1:16" s="70" customFormat="1">
      <c r="A136" s="143">
        <v>125</v>
      </c>
      <c r="B136" s="184"/>
      <c r="C136" s="184"/>
      <c r="D136" s="144"/>
      <c r="E136" s="146"/>
      <c r="F136" s="16" t="str">
        <f t="shared" si="5"/>
        <v/>
      </c>
      <c r="H136" s="382" t="str">
        <f t="shared" si="7"/>
        <v/>
      </c>
      <c r="I136" s="382" t="str">
        <f t="shared" si="8"/>
        <v/>
      </c>
      <c r="J136" s="382" t="str">
        <f t="shared" si="9"/>
        <v/>
      </c>
      <c r="K136" s="64"/>
      <c r="L136" s="64"/>
      <c r="M136" s="64"/>
      <c r="N136" s="64"/>
      <c r="O136" s="64"/>
      <c r="P136" s="64"/>
    </row>
    <row r="137" spans="1:16" s="70" customFormat="1">
      <c r="A137" s="143">
        <v>126</v>
      </c>
      <c r="B137" s="184"/>
      <c r="C137" s="184"/>
      <c r="D137" s="144"/>
      <c r="E137" s="146"/>
      <c r="F137" s="16" t="str">
        <f t="shared" si="5"/>
        <v/>
      </c>
      <c r="H137" s="382" t="str">
        <f t="shared" si="7"/>
        <v/>
      </c>
      <c r="I137" s="382" t="str">
        <f t="shared" si="8"/>
        <v/>
      </c>
      <c r="J137" s="382" t="str">
        <f t="shared" si="9"/>
        <v/>
      </c>
      <c r="K137" s="64"/>
      <c r="L137" s="64"/>
      <c r="M137" s="64"/>
      <c r="N137" s="64"/>
      <c r="O137" s="64"/>
      <c r="P137" s="64"/>
    </row>
    <row r="138" spans="1:16" s="70" customFormat="1">
      <c r="A138" s="143">
        <v>127</v>
      </c>
      <c r="B138" s="184"/>
      <c r="C138" s="184"/>
      <c r="D138" s="144"/>
      <c r="E138" s="146"/>
      <c r="F138" s="16" t="str">
        <f t="shared" si="5"/>
        <v/>
      </c>
      <c r="H138" s="382" t="str">
        <f t="shared" si="7"/>
        <v/>
      </c>
      <c r="I138" s="382" t="str">
        <f t="shared" si="8"/>
        <v/>
      </c>
      <c r="J138" s="382" t="str">
        <f t="shared" si="9"/>
        <v/>
      </c>
      <c r="K138" s="64"/>
      <c r="L138" s="64"/>
      <c r="M138" s="64"/>
      <c r="N138" s="64"/>
      <c r="O138" s="64"/>
      <c r="P138" s="64"/>
    </row>
    <row r="139" spans="1:16" s="70" customFormat="1">
      <c r="A139" s="143">
        <v>128</v>
      </c>
      <c r="B139" s="184"/>
      <c r="C139" s="184"/>
      <c r="D139" s="144"/>
      <c r="E139" s="146"/>
      <c r="F139" s="16" t="str">
        <f t="shared" si="5"/>
        <v/>
      </c>
      <c r="H139" s="382" t="str">
        <f t="shared" si="7"/>
        <v/>
      </c>
      <c r="I139" s="382" t="str">
        <f t="shared" si="8"/>
        <v/>
      </c>
      <c r="J139" s="382" t="str">
        <f t="shared" si="9"/>
        <v/>
      </c>
      <c r="K139" s="64"/>
      <c r="L139" s="64"/>
      <c r="M139" s="64"/>
      <c r="N139" s="64"/>
      <c r="O139" s="64"/>
      <c r="P139" s="64"/>
    </row>
    <row r="140" spans="1:16" s="70" customFormat="1">
      <c r="A140" s="143">
        <v>129</v>
      </c>
      <c r="B140" s="184"/>
      <c r="C140" s="184"/>
      <c r="D140" s="144"/>
      <c r="E140" s="146"/>
      <c r="F140" s="16" t="str">
        <f t="shared" ref="F140:F203" si="10">IF(OR(,$E140&lt;an_initial,$E140&gt;an_final),"",G140*(HLOOKUP(D140,ii7punctaje,2,FALSE)))</f>
        <v/>
      </c>
      <c r="H140" s="382" t="str">
        <f t="shared" ref="H140:H203" si="11">IF(OR(,$E140&lt;an_initial,$E140&gt;an_final),"",G140*(HLOOKUP(D140,ii7punctaje,2,FALSE))*COUNTIF(D140,"Manifestări internaționale"))</f>
        <v/>
      </c>
      <c r="I140" s="382" t="str">
        <f t="shared" ref="I140:I203" si="12">IF(OR(,$E140&lt;an_initial,$E140&gt;an_final),"",G140*(HLOOKUP(D140,ii7punctaje,2,FALSE))*COUNTIF(D140,"Manifestări naționale"))</f>
        <v/>
      </c>
      <c r="J140" s="382" t="str">
        <f t="shared" ref="J140:J203" si="13">IF(OR(,$E140&lt;an_initial,$E140&gt;an_final),"",G140*(HLOOKUP(D140,ii7punctaje,2,FALSE))*COUNTIF(D140,"Alte manifestări ştiintifice naționale/internaţionale, workshop-uri, etc care nu publică volume"))</f>
        <v/>
      </c>
      <c r="K140" s="64"/>
      <c r="L140" s="64"/>
      <c r="M140" s="64"/>
      <c r="N140" s="64"/>
      <c r="O140" s="64"/>
      <c r="P140" s="64"/>
    </row>
    <row r="141" spans="1:16" s="70" customFormat="1">
      <c r="A141" s="143">
        <v>130</v>
      </c>
      <c r="B141" s="184"/>
      <c r="C141" s="184"/>
      <c r="D141" s="144"/>
      <c r="E141" s="146"/>
      <c r="F141" s="16" t="str">
        <f t="shared" si="10"/>
        <v/>
      </c>
      <c r="H141" s="382" t="str">
        <f t="shared" si="11"/>
        <v/>
      </c>
      <c r="I141" s="382" t="str">
        <f t="shared" si="12"/>
        <v/>
      </c>
      <c r="J141" s="382" t="str">
        <f t="shared" si="13"/>
        <v/>
      </c>
      <c r="K141" s="64"/>
      <c r="L141" s="64"/>
      <c r="M141" s="64"/>
      <c r="N141" s="64"/>
      <c r="O141" s="64"/>
      <c r="P141" s="64"/>
    </row>
    <row r="142" spans="1:16" s="70" customFormat="1">
      <c r="A142" s="143">
        <v>131</v>
      </c>
      <c r="B142" s="184"/>
      <c r="C142" s="184"/>
      <c r="D142" s="144"/>
      <c r="E142" s="146"/>
      <c r="F142" s="16" t="str">
        <f t="shared" si="10"/>
        <v/>
      </c>
      <c r="H142" s="382" t="str">
        <f t="shared" si="11"/>
        <v/>
      </c>
      <c r="I142" s="382" t="str">
        <f t="shared" si="12"/>
        <v/>
      </c>
      <c r="J142" s="382" t="str">
        <f t="shared" si="13"/>
        <v/>
      </c>
      <c r="K142" s="64"/>
      <c r="L142" s="64"/>
      <c r="M142" s="64"/>
      <c r="N142" s="64"/>
      <c r="O142" s="64"/>
      <c r="P142" s="64"/>
    </row>
    <row r="143" spans="1:16" s="70" customFormat="1">
      <c r="A143" s="143">
        <v>132</v>
      </c>
      <c r="B143" s="184"/>
      <c r="C143" s="184"/>
      <c r="D143" s="144"/>
      <c r="E143" s="146"/>
      <c r="F143" s="16" t="str">
        <f t="shared" si="10"/>
        <v/>
      </c>
      <c r="H143" s="382" t="str">
        <f t="shared" si="11"/>
        <v/>
      </c>
      <c r="I143" s="382" t="str">
        <f t="shared" si="12"/>
        <v/>
      </c>
      <c r="J143" s="382" t="str">
        <f t="shared" si="13"/>
        <v/>
      </c>
      <c r="K143" s="64"/>
      <c r="L143" s="64"/>
      <c r="M143" s="64"/>
      <c r="N143" s="64"/>
      <c r="O143" s="64"/>
      <c r="P143" s="64"/>
    </row>
    <row r="144" spans="1:16" s="70" customFormat="1">
      <c r="A144" s="143">
        <v>133</v>
      </c>
      <c r="B144" s="184"/>
      <c r="C144" s="184"/>
      <c r="D144" s="144"/>
      <c r="E144" s="146"/>
      <c r="F144" s="16" t="str">
        <f t="shared" si="10"/>
        <v/>
      </c>
      <c r="H144" s="382" t="str">
        <f t="shared" si="11"/>
        <v/>
      </c>
      <c r="I144" s="382" t="str">
        <f t="shared" si="12"/>
        <v/>
      </c>
      <c r="J144" s="382" t="str">
        <f t="shared" si="13"/>
        <v/>
      </c>
      <c r="K144" s="64"/>
      <c r="L144" s="64"/>
      <c r="M144" s="64"/>
      <c r="N144" s="64"/>
      <c r="O144" s="64"/>
      <c r="P144" s="64"/>
    </row>
    <row r="145" spans="1:16" s="70" customFormat="1">
      <c r="A145" s="143">
        <v>134</v>
      </c>
      <c r="B145" s="184"/>
      <c r="C145" s="184"/>
      <c r="D145" s="144"/>
      <c r="E145" s="146"/>
      <c r="F145" s="16" t="str">
        <f t="shared" si="10"/>
        <v/>
      </c>
      <c r="H145" s="382" t="str">
        <f t="shared" si="11"/>
        <v/>
      </c>
      <c r="I145" s="382" t="str">
        <f t="shared" si="12"/>
        <v/>
      </c>
      <c r="J145" s="382" t="str">
        <f t="shared" si="13"/>
        <v/>
      </c>
      <c r="K145" s="64"/>
      <c r="L145" s="64"/>
      <c r="M145" s="64"/>
      <c r="N145" s="64"/>
      <c r="O145" s="64"/>
      <c r="P145" s="64"/>
    </row>
    <row r="146" spans="1:16" s="70" customFormat="1">
      <c r="A146" s="143">
        <v>135</v>
      </c>
      <c r="B146" s="184"/>
      <c r="C146" s="184"/>
      <c r="D146" s="144"/>
      <c r="E146" s="146"/>
      <c r="F146" s="16" t="str">
        <f t="shared" si="10"/>
        <v/>
      </c>
      <c r="H146" s="382" t="str">
        <f t="shared" si="11"/>
        <v/>
      </c>
      <c r="I146" s="382" t="str">
        <f t="shared" si="12"/>
        <v/>
      </c>
      <c r="J146" s="382" t="str">
        <f t="shared" si="13"/>
        <v/>
      </c>
      <c r="K146" s="64"/>
      <c r="L146" s="64"/>
      <c r="M146" s="64"/>
      <c r="N146" s="64"/>
      <c r="O146" s="64"/>
      <c r="P146" s="64"/>
    </row>
    <row r="147" spans="1:16" s="70" customFormat="1">
      <c r="A147" s="143">
        <v>136</v>
      </c>
      <c r="B147" s="184"/>
      <c r="C147" s="184"/>
      <c r="D147" s="144"/>
      <c r="E147" s="146"/>
      <c r="F147" s="16" t="str">
        <f t="shared" si="10"/>
        <v/>
      </c>
      <c r="H147" s="382" t="str">
        <f t="shared" si="11"/>
        <v/>
      </c>
      <c r="I147" s="382" t="str">
        <f t="shared" si="12"/>
        <v/>
      </c>
      <c r="J147" s="382" t="str">
        <f t="shared" si="13"/>
        <v/>
      </c>
      <c r="K147" s="64"/>
      <c r="L147" s="64"/>
      <c r="M147" s="64"/>
      <c r="N147" s="64"/>
      <c r="O147" s="64"/>
      <c r="P147" s="64"/>
    </row>
    <row r="148" spans="1:16" s="70" customFormat="1">
      <c r="A148" s="143">
        <v>137</v>
      </c>
      <c r="B148" s="184"/>
      <c r="C148" s="184"/>
      <c r="D148" s="144"/>
      <c r="E148" s="146"/>
      <c r="F148" s="16" t="str">
        <f t="shared" si="10"/>
        <v/>
      </c>
      <c r="H148" s="382" t="str">
        <f t="shared" si="11"/>
        <v/>
      </c>
      <c r="I148" s="382" t="str">
        <f t="shared" si="12"/>
        <v/>
      </c>
      <c r="J148" s="382" t="str">
        <f t="shared" si="13"/>
        <v/>
      </c>
      <c r="K148" s="64"/>
      <c r="L148" s="64"/>
      <c r="M148" s="64"/>
      <c r="N148" s="64"/>
      <c r="O148" s="64"/>
      <c r="P148" s="64"/>
    </row>
    <row r="149" spans="1:16" s="70" customFormat="1">
      <c r="A149" s="143">
        <v>138</v>
      </c>
      <c r="B149" s="184"/>
      <c r="C149" s="184"/>
      <c r="D149" s="144"/>
      <c r="E149" s="146"/>
      <c r="F149" s="16" t="str">
        <f t="shared" si="10"/>
        <v/>
      </c>
      <c r="H149" s="382" t="str">
        <f t="shared" si="11"/>
        <v/>
      </c>
      <c r="I149" s="382" t="str">
        <f t="shared" si="12"/>
        <v/>
      </c>
      <c r="J149" s="382" t="str">
        <f t="shared" si="13"/>
        <v/>
      </c>
      <c r="K149" s="64"/>
      <c r="L149" s="64"/>
      <c r="M149" s="64"/>
      <c r="N149" s="64"/>
      <c r="O149" s="64"/>
      <c r="P149" s="64"/>
    </row>
    <row r="150" spans="1:16" s="70" customFormat="1">
      <c r="A150" s="143">
        <v>139</v>
      </c>
      <c r="B150" s="184"/>
      <c r="C150" s="184"/>
      <c r="D150" s="144"/>
      <c r="E150" s="146"/>
      <c r="F150" s="16" t="str">
        <f t="shared" si="10"/>
        <v/>
      </c>
      <c r="H150" s="382" t="str">
        <f t="shared" si="11"/>
        <v/>
      </c>
      <c r="I150" s="382" t="str">
        <f t="shared" si="12"/>
        <v/>
      </c>
      <c r="J150" s="382" t="str">
        <f t="shared" si="13"/>
        <v/>
      </c>
      <c r="K150" s="64"/>
      <c r="L150" s="64"/>
      <c r="M150" s="64"/>
      <c r="N150" s="64"/>
      <c r="O150" s="64"/>
      <c r="P150" s="64"/>
    </row>
    <row r="151" spans="1:16" s="70" customFormat="1">
      <c r="A151" s="143">
        <v>140</v>
      </c>
      <c r="B151" s="184"/>
      <c r="C151" s="184"/>
      <c r="D151" s="144"/>
      <c r="E151" s="146"/>
      <c r="F151" s="16" t="str">
        <f t="shared" si="10"/>
        <v/>
      </c>
      <c r="H151" s="382" t="str">
        <f t="shared" si="11"/>
        <v/>
      </c>
      <c r="I151" s="382" t="str">
        <f t="shared" si="12"/>
        <v/>
      </c>
      <c r="J151" s="382" t="str">
        <f t="shared" si="13"/>
        <v/>
      </c>
      <c r="K151" s="64"/>
      <c r="L151" s="64"/>
      <c r="M151" s="64"/>
      <c r="N151" s="64"/>
      <c r="O151" s="64"/>
      <c r="P151" s="64"/>
    </row>
    <row r="152" spans="1:16" s="70" customFormat="1">
      <c r="A152" s="143">
        <v>141</v>
      </c>
      <c r="B152" s="184"/>
      <c r="C152" s="184"/>
      <c r="D152" s="144"/>
      <c r="E152" s="146"/>
      <c r="F152" s="16" t="str">
        <f t="shared" si="10"/>
        <v/>
      </c>
      <c r="H152" s="382" t="str">
        <f t="shared" si="11"/>
        <v/>
      </c>
      <c r="I152" s="382" t="str">
        <f t="shared" si="12"/>
        <v/>
      </c>
      <c r="J152" s="382" t="str">
        <f t="shared" si="13"/>
        <v/>
      </c>
      <c r="K152" s="64"/>
      <c r="L152" s="64"/>
      <c r="M152" s="64"/>
      <c r="N152" s="64"/>
      <c r="O152" s="64"/>
      <c r="P152" s="64"/>
    </row>
    <row r="153" spans="1:16" s="70" customFormat="1">
      <c r="A153" s="143">
        <v>142</v>
      </c>
      <c r="B153" s="184"/>
      <c r="C153" s="184"/>
      <c r="D153" s="144"/>
      <c r="E153" s="146"/>
      <c r="F153" s="16" t="str">
        <f t="shared" si="10"/>
        <v/>
      </c>
      <c r="H153" s="382" t="str">
        <f t="shared" si="11"/>
        <v/>
      </c>
      <c r="I153" s="382" t="str">
        <f t="shared" si="12"/>
        <v/>
      </c>
      <c r="J153" s="382" t="str">
        <f t="shared" si="13"/>
        <v/>
      </c>
      <c r="K153" s="64"/>
      <c r="L153" s="64"/>
      <c r="M153" s="64"/>
      <c r="N153" s="64"/>
      <c r="O153" s="64"/>
      <c r="P153" s="64"/>
    </row>
    <row r="154" spans="1:16" s="70" customFormat="1">
      <c r="A154" s="143">
        <v>143</v>
      </c>
      <c r="B154" s="184"/>
      <c r="C154" s="184"/>
      <c r="D154" s="144"/>
      <c r="E154" s="146"/>
      <c r="F154" s="16" t="str">
        <f t="shared" si="10"/>
        <v/>
      </c>
      <c r="H154" s="382" t="str">
        <f t="shared" si="11"/>
        <v/>
      </c>
      <c r="I154" s="382" t="str">
        <f t="shared" si="12"/>
        <v/>
      </c>
      <c r="J154" s="382" t="str">
        <f t="shared" si="13"/>
        <v/>
      </c>
      <c r="K154" s="64"/>
      <c r="L154" s="64"/>
      <c r="M154" s="64"/>
      <c r="N154" s="64"/>
      <c r="O154" s="64"/>
      <c r="P154" s="64"/>
    </row>
    <row r="155" spans="1:16" s="70" customFormat="1">
      <c r="A155" s="143">
        <v>144</v>
      </c>
      <c r="B155" s="184"/>
      <c r="C155" s="184"/>
      <c r="D155" s="144"/>
      <c r="E155" s="146"/>
      <c r="F155" s="16" t="str">
        <f t="shared" si="10"/>
        <v/>
      </c>
      <c r="H155" s="382" t="str">
        <f t="shared" si="11"/>
        <v/>
      </c>
      <c r="I155" s="382" t="str">
        <f t="shared" si="12"/>
        <v/>
      </c>
      <c r="J155" s="382" t="str">
        <f t="shared" si="13"/>
        <v/>
      </c>
      <c r="K155" s="64"/>
      <c r="L155" s="64"/>
      <c r="M155" s="64"/>
      <c r="N155" s="64"/>
      <c r="O155" s="64"/>
      <c r="P155" s="64"/>
    </row>
    <row r="156" spans="1:16" s="70" customFormat="1">
      <c r="A156" s="143">
        <v>145</v>
      </c>
      <c r="B156" s="184"/>
      <c r="C156" s="184"/>
      <c r="D156" s="144"/>
      <c r="E156" s="146"/>
      <c r="F156" s="16" t="str">
        <f t="shared" si="10"/>
        <v/>
      </c>
      <c r="H156" s="382" t="str">
        <f t="shared" si="11"/>
        <v/>
      </c>
      <c r="I156" s="382" t="str">
        <f t="shared" si="12"/>
        <v/>
      </c>
      <c r="J156" s="382" t="str">
        <f t="shared" si="13"/>
        <v/>
      </c>
      <c r="K156" s="64"/>
      <c r="L156" s="64"/>
      <c r="M156" s="64"/>
      <c r="N156" s="64"/>
      <c r="O156" s="64"/>
      <c r="P156" s="64"/>
    </row>
    <row r="157" spans="1:16" s="70" customFormat="1">
      <c r="A157" s="143">
        <v>146</v>
      </c>
      <c r="B157" s="184"/>
      <c r="C157" s="184"/>
      <c r="D157" s="144"/>
      <c r="E157" s="146"/>
      <c r="F157" s="16" t="str">
        <f t="shared" si="10"/>
        <v/>
      </c>
      <c r="H157" s="382" t="str">
        <f t="shared" si="11"/>
        <v/>
      </c>
      <c r="I157" s="382" t="str">
        <f t="shared" si="12"/>
        <v/>
      </c>
      <c r="J157" s="382" t="str">
        <f t="shared" si="13"/>
        <v/>
      </c>
      <c r="K157" s="64"/>
      <c r="L157" s="64"/>
      <c r="M157" s="64"/>
      <c r="N157" s="64"/>
      <c r="O157" s="64"/>
      <c r="P157" s="64"/>
    </row>
    <row r="158" spans="1:16" s="70" customFormat="1">
      <c r="A158" s="143">
        <v>147</v>
      </c>
      <c r="B158" s="184"/>
      <c r="C158" s="184"/>
      <c r="D158" s="144"/>
      <c r="E158" s="146"/>
      <c r="F158" s="16" t="str">
        <f t="shared" si="10"/>
        <v/>
      </c>
      <c r="H158" s="382" t="str">
        <f t="shared" si="11"/>
        <v/>
      </c>
      <c r="I158" s="382" t="str">
        <f t="shared" si="12"/>
        <v/>
      </c>
      <c r="J158" s="382" t="str">
        <f t="shared" si="13"/>
        <v/>
      </c>
      <c r="K158" s="64"/>
      <c r="L158" s="64"/>
      <c r="M158" s="64"/>
      <c r="N158" s="64"/>
      <c r="O158" s="64"/>
      <c r="P158" s="64"/>
    </row>
    <row r="159" spans="1:16" s="70" customFormat="1">
      <c r="A159" s="143">
        <v>148</v>
      </c>
      <c r="B159" s="184"/>
      <c r="C159" s="184"/>
      <c r="D159" s="144"/>
      <c r="E159" s="146"/>
      <c r="F159" s="16" t="str">
        <f t="shared" si="10"/>
        <v/>
      </c>
      <c r="H159" s="382" t="str">
        <f t="shared" si="11"/>
        <v/>
      </c>
      <c r="I159" s="382" t="str">
        <f t="shared" si="12"/>
        <v/>
      </c>
      <c r="J159" s="382" t="str">
        <f t="shared" si="13"/>
        <v/>
      </c>
      <c r="K159" s="64"/>
      <c r="L159" s="64"/>
      <c r="M159" s="64"/>
      <c r="N159" s="64"/>
      <c r="O159" s="64"/>
      <c r="P159" s="64"/>
    </row>
    <row r="160" spans="1:16" s="70" customFormat="1">
      <c r="A160" s="143">
        <v>149</v>
      </c>
      <c r="B160" s="184"/>
      <c r="C160" s="184"/>
      <c r="D160" s="144"/>
      <c r="E160" s="146"/>
      <c r="F160" s="16" t="str">
        <f t="shared" si="10"/>
        <v/>
      </c>
      <c r="H160" s="382" t="str">
        <f t="shared" si="11"/>
        <v/>
      </c>
      <c r="I160" s="382" t="str">
        <f t="shared" si="12"/>
        <v/>
      </c>
      <c r="J160" s="382" t="str">
        <f t="shared" si="13"/>
        <v/>
      </c>
      <c r="K160" s="64"/>
      <c r="L160" s="64"/>
      <c r="M160" s="64"/>
      <c r="N160" s="64"/>
      <c r="O160" s="64"/>
      <c r="P160" s="64"/>
    </row>
    <row r="161" spans="1:16" s="70" customFormat="1">
      <c r="A161" s="143">
        <v>150</v>
      </c>
      <c r="B161" s="184"/>
      <c r="C161" s="184"/>
      <c r="D161" s="144"/>
      <c r="E161" s="146"/>
      <c r="F161" s="16" t="str">
        <f t="shared" si="10"/>
        <v/>
      </c>
      <c r="H161" s="382" t="str">
        <f t="shared" si="11"/>
        <v/>
      </c>
      <c r="I161" s="382" t="str">
        <f t="shared" si="12"/>
        <v/>
      </c>
      <c r="J161" s="382" t="str">
        <f t="shared" si="13"/>
        <v/>
      </c>
      <c r="K161" s="64"/>
      <c r="L161" s="64"/>
      <c r="M161" s="64"/>
      <c r="N161" s="64"/>
      <c r="O161" s="64"/>
      <c r="P161" s="64"/>
    </row>
    <row r="162" spans="1:16" s="70" customFormat="1">
      <c r="A162" s="143">
        <v>151</v>
      </c>
      <c r="B162" s="184"/>
      <c r="C162" s="184"/>
      <c r="D162" s="144"/>
      <c r="E162" s="146"/>
      <c r="F162" s="16" t="str">
        <f t="shared" si="10"/>
        <v/>
      </c>
      <c r="H162" s="382" t="str">
        <f t="shared" si="11"/>
        <v/>
      </c>
      <c r="I162" s="382" t="str">
        <f t="shared" si="12"/>
        <v/>
      </c>
      <c r="J162" s="382" t="str">
        <f t="shared" si="13"/>
        <v/>
      </c>
      <c r="K162" s="64"/>
      <c r="L162" s="64"/>
      <c r="M162" s="64"/>
      <c r="N162" s="64"/>
      <c r="O162" s="64"/>
      <c r="P162" s="64"/>
    </row>
    <row r="163" spans="1:16" s="70" customFormat="1">
      <c r="A163" s="143">
        <v>152</v>
      </c>
      <c r="B163" s="184"/>
      <c r="C163" s="184"/>
      <c r="D163" s="144"/>
      <c r="E163" s="146"/>
      <c r="F163" s="16" t="str">
        <f t="shared" si="10"/>
        <v/>
      </c>
      <c r="H163" s="382" t="str">
        <f t="shared" si="11"/>
        <v/>
      </c>
      <c r="I163" s="382" t="str">
        <f t="shared" si="12"/>
        <v/>
      </c>
      <c r="J163" s="382" t="str">
        <f t="shared" si="13"/>
        <v/>
      </c>
      <c r="K163" s="64"/>
      <c r="L163" s="64"/>
      <c r="M163" s="64"/>
      <c r="N163" s="64"/>
      <c r="O163" s="64"/>
      <c r="P163" s="64"/>
    </row>
    <row r="164" spans="1:16" s="70" customFormat="1">
      <c r="A164" s="143">
        <v>153</v>
      </c>
      <c r="B164" s="184"/>
      <c r="C164" s="184"/>
      <c r="D164" s="144"/>
      <c r="E164" s="146"/>
      <c r="F164" s="16" t="str">
        <f t="shared" si="10"/>
        <v/>
      </c>
      <c r="H164" s="382" t="str">
        <f t="shared" si="11"/>
        <v/>
      </c>
      <c r="I164" s="382" t="str">
        <f t="shared" si="12"/>
        <v/>
      </c>
      <c r="J164" s="382" t="str">
        <f t="shared" si="13"/>
        <v/>
      </c>
      <c r="K164" s="64"/>
      <c r="L164" s="64"/>
      <c r="M164" s="64"/>
      <c r="N164" s="64"/>
      <c r="O164" s="64"/>
      <c r="P164" s="64"/>
    </row>
    <row r="165" spans="1:16" s="70" customFormat="1">
      <c r="A165" s="143">
        <v>154</v>
      </c>
      <c r="B165" s="184"/>
      <c r="C165" s="184"/>
      <c r="D165" s="144"/>
      <c r="E165" s="146"/>
      <c r="F165" s="16" t="str">
        <f t="shared" si="10"/>
        <v/>
      </c>
      <c r="H165" s="382" t="str">
        <f t="shared" si="11"/>
        <v/>
      </c>
      <c r="I165" s="382" t="str">
        <f t="shared" si="12"/>
        <v/>
      </c>
      <c r="J165" s="382" t="str">
        <f t="shared" si="13"/>
        <v/>
      </c>
      <c r="K165" s="64"/>
      <c r="L165" s="64"/>
      <c r="M165" s="64"/>
      <c r="N165" s="64"/>
      <c r="O165" s="64"/>
      <c r="P165" s="64"/>
    </row>
    <row r="166" spans="1:16" s="70" customFormat="1">
      <c r="A166" s="143">
        <v>155</v>
      </c>
      <c r="B166" s="184"/>
      <c r="C166" s="184"/>
      <c r="D166" s="144"/>
      <c r="E166" s="146"/>
      <c r="F166" s="16" t="str">
        <f t="shared" si="10"/>
        <v/>
      </c>
      <c r="H166" s="382" t="str">
        <f t="shared" si="11"/>
        <v/>
      </c>
      <c r="I166" s="382" t="str">
        <f t="shared" si="12"/>
        <v/>
      </c>
      <c r="J166" s="382" t="str">
        <f t="shared" si="13"/>
        <v/>
      </c>
      <c r="K166" s="64"/>
      <c r="L166" s="64"/>
      <c r="M166" s="64"/>
      <c r="N166" s="64"/>
      <c r="O166" s="64"/>
      <c r="P166" s="64"/>
    </row>
    <row r="167" spans="1:16" s="70" customFormat="1">
      <c r="A167" s="143">
        <v>156</v>
      </c>
      <c r="B167" s="184"/>
      <c r="C167" s="184"/>
      <c r="D167" s="144"/>
      <c r="E167" s="146"/>
      <c r="F167" s="16" t="str">
        <f t="shared" si="10"/>
        <v/>
      </c>
      <c r="H167" s="382" t="str">
        <f t="shared" si="11"/>
        <v/>
      </c>
      <c r="I167" s="382" t="str">
        <f t="shared" si="12"/>
        <v/>
      </c>
      <c r="J167" s="382" t="str">
        <f t="shared" si="13"/>
        <v/>
      </c>
      <c r="K167" s="64"/>
      <c r="L167" s="64"/>
      <c r="M167" s="64"/>
      <c r="N167" s="64"/>
      <c r="O167" s="64"/>
      <c r="P167" s="64"/>
    </row>
    <row r="168" spans="1:16" s="70" customFormat="1">
      <c r="A168" s="143">
        <v>157</v>
      </c>
      <c r="B168" s="184"/>
      <c r="C168" s="184"/>
      <c r="D168" s="144"/>
      <c r="E168" s="146"/>
      <c r="F168" s="16" t="str">
        <f t="shared" si="10"/>
        <v/>
      </c>
      <c r="H168" s="382" t="str">
        <f t="shared" si="11"/>
        <v/>
      </c>
      <c r="I168" s="382" t="str">
        <f t="shared" si="12"/>
        <v/>
      </c>
      <c r="J168" s="382" t="str">
        <f t="shared" si="13"/>
        <v/>
      </c>
      <c r="K168" s="64"/>
      <c r="L168" s="64"/>
      <c r="M168" s="64"/>
      <c r="N168" s="64"/>
      <c r="O168" s="64"/>
      <c r="P168" s="64"/>
    </row>
    <row r="169" spans="1:16" s="70" customFormat="1">
      <c r="A169" s="143">
        <v>158</v>
      </c>
      <c r="B169" s="184"/>
      <c r="C169" s="184"/>
      <c r="D169" s="144"/>
      <c r="E169" s="146"/>
      <c r="F169" s="16" t="str">
        <f t="shared" si="10"/>
        <v/>
      </c>
      <c r="H169" s="382" t="str">
        <f t="shared" si="11"/>
        <v/>
      </c>
      <c r="I169" s="382" t="str">
        <f t="shared" si="12"/>
        <v/>
      </c>
      <c r="J169" s="382" t="str">
        <f t="shared" si="13"/>
        <v/>
      </c>
      <c r="K169" s="64"/>
      <c r="L169" s="64"/>
      <c r="M169" s="64"/>
      <c r="N169" s="64"/>
      <c r="O169" s="64"/>
      <c r="P169" s="64"/>
    </row>
    <row r="170" spans="1:16" s="70" customFormat="1">
      <c r="A170" s="143">
        <v>159</v>
      </c>
      <c r="B170" s="184"/>
      <c r="C170" s="184"/>
      <c r="D170" s="144"/>
      <c r="E170" s="146"/>
      <c r="F170" s="16" t="str">
        <f t="shared" si="10"/>
        <v/>
      </c>
      <c r="H170" s="382" t="str">
        <f t="shared" si="11"/>
        <v/>
      </c>
      <c r="I170" s="382" t="str">
        <f t="shared" si="12"/>
        <v/>
      </c>
      <c r="J170" s="382" t="str">
        <f t="shared" si="13"/>
        <v/>
      </c>
      <c r="K170" s="64"/>
      <c r="L170" s="64"/>
      <c r="M170" s="64"/>
      <c r="N170" s="64"/>
      <c r="O170" s="64"/>
      <c r="P170" s="64"/>
    </row>
    <row r="171" spans="1:16" s="70" customFormat="1">
      <c r="A171" s="143">
        <v>160</v>
      </c>
      <c r="B171" s="184"/>
      <c r="C171" s="184"/>
      <c r="D171" s="144"/>
      <c r="E171" s="146"/>
      <c r="F171" s="16" t="str">
        <f t="shared" si="10"/>
        <v/>
      </c>
      <c r="H171" s="382" t="str">
        <f t="shared" si="11"/>
        <v/>
      </c>
      <c r="I171" s="382" t="str">
        <f t="shared" si="12"/>
        <v/>
      </c>
      <c r="J171" s="382" t="str">
        <f t="shared" si="13"/>
        <v/>
      </c>
      <c r="K171" s="64"/>
      <c r="L171" s="64"/>
      <c r="M171" s="64"/>
      <c r="N171" s="64"/>
      <c r="O171" s="64"/>
      <c r="P171" s="64"/>
    </row>
    <row r="172" spans="1:16" s="70" customFormat="1">
      <c r="A172" s="143">
        <v>161</v>
      </c>
      <c r="B172" s="184"/>
      <c r="C172" s="184"/>
      <c r="D172" s="144"/>
      <c r="E172" s="146"/>
      <c r="F172" s="16" t="str">
        <f t="shared" si="10"/>
        <v/>
      </c>
      <c r="H172" s="382" t="str">
        <f t="shared" si="11"/>
        <v/>
      </c>
      <c r="I172" s="382" t="str">
        <f t="shared" si="12"/>
        <v/>
      </c>
      <c r="J172" s="382" t="str">
        <f t="shared" si="13"/>
        <v/>
      </c>
      <c r="K172" s="64"/>
      <c r="L172" s="64"/>
      <c r="M172" s="64"/>
      <c r="N172" s="64"/>
      <c r="O172" s="64"/>
      <c r="P172" s="64"/>
    </row>
    <row r="173" spans="1:16" s="70" customFormat="1">
      <c r="A173" s="143">
        <v>162</v>
      </c>
      <c r="B173" s="184"/>
      <c r="C173" s="184"/>
      <c r="D173" s="144"/>
      <c r="E173" s="146"/>
      <c r="F173" s="16" t="str">
        <f t="shared" si="10"/>
        <v/>
      </c>
      <c r="H173" s="382" t="str">
        <f t="shared" si="11"/>
        <v/>
      </c>
      <c r="I173" s="382" t="str">
        <f t="shared" si="12"/>
        <v/>
      </c>
      <c r="J173" s="382" t="str">
        <f t="shared" si="13"/>
        <v/>
      </c>
      <c r="K173" s="64"/>
      <c r="L173" s="64"/>
      <c r="M173" s="64"/>
      <c r="N173" s="64"/>
      <c r="O173" s="64"/>
      <c r="P173" s="64"/>
    </row>
    <row r="174" spans="1:16" s="70" customFormat="1">
      <c r="A174" s="143">
        <v>163</v>
      </c>
      <c r="B174" s="184"/>
      <c r="C174" s="184"/>
      <c r="D174" s="144"/>
      <c r="E174" s="146"/>
      <c r="F174" s="16" t="str">
        <f t="shared" si="10"/>
        <v/>
      </c>
      <c r="H174" s="382" t="str">
        <f t="shared" si="11"/>
        <v/>
      </c>
      <c r="I174" s="382" t="str">
        <f t="shared" si="12"/>
        <v/>
      </c>
      <c r="J174" s="382" t="str">
        <f t="shared" si="13"/>
        <v/>
      </c>
      <c r="K174" s="64"/>
      <c r="L174" s="64"/>
      <c r="M174" s="64"/>
      <c r="N174" s="64"/>
      <c r="O174" s="64"/>
      <c r="P174" s="64"/>
    </row>
    <row r="175" spans="1:16" s="70" customFormat="1">
      <c r="A175" s="143">
        <v>164</v>
      </c>
      <c r="B175" s="184"/>
      <c r="C175" s="184"/>
      <c r="D175" s="144"/>
      <c r="E175" s="146"/>
      <c r="F175" s="16" t="str">
        <f t="shared" si="10"/>
        <v/>
      </c>
      <c r="H175" s="382" t="str">
        <f t="shared" si="11"/>
        <v/>
      </c>
      <c r="I175" s="382" t="str">
        <f t="shared" si="12"/>
        <v/>
      </c>
      <c r="J175" s="382" t="str">
        <f t="shared" si="13"/>
        <v/>
      </c>
      <c r="K175" s="64"/>
      <c r="L175" s="64"/>
      <c r="M175" s="64"/>
      <c r="N175" s="64"/>
      <c r="O175" s="64"/>
      <c r="P175" s="64"/>
    </row>
    <row r="176" spans="1:16" s="70" customFormat="1">
      <c r="A176" s="143">
        <v>165</v>
      </c>
      <c r="B176" s="184"/>
      <c r="C176" s="184"/>
      <c r="D176" s="144"/>
      <c r="E176" s="146"/>
      <c r="F176" s="16" t="str">
        <f t="shared" si="10"/>
        <v/>
      </c>
      <c r="H176" s="382" t="str">
        <f t="shared" si="11"/>
        <v/>
      </c>
      <c r="I176" s="382" t="str">
        <f t="shared" si="12"/>
        <v/>
      </c>
      <c r="J176" s="382" t="str">
        <f t="shared" si="13"/>
        <v/>
      </c>
      <c r="K176" s="64"/>
      <c r="L176" s="64"/>
      <c r="M176" s="64"/>
      <c r="N176" s="64"/>
      <c r="O176" s="64"/>
      <c r="P176" s="64"/>
    </row>
    <row r="177" spans="1:16" s="70" customFormat="1">
      <c r="A177" s="143">
        <v>166</v>
      </c>
      <c r="B177" s="184"/>
      <c r="C177" s="184"/>
      <c r="D177" s="144"/>
      <c r="E177" s="146"/>
      <c r="F177" s="16" t="str">
        <f t="shared" si="10"/>
        <v/>
      </c>
      <c r="H177" s="382" t="str">
        <f t="shared" si="11"/>
        <v/>
      </c>
      <c r="I177" s="382" t="str">
        <f t="shared" si="12"/>
        <v/>
      </c>
      <c r="J177" s="382" t="str">
        <f t="shared" si="13"/>
        <v/>
      </c>
      <c r="K177" s="64"/>
      <c r="L177" s="64"/>
      <c r="M177" s="64"/>
      <c r="N177" s="64"/>
      <c r="O177" s="64"/>
      <c r="P177" s="64"/>
    </row>
    <row r="178" spans="1:16" s="70" customFormat="1">
      <c r="A178" s="143">
        <v>167</v>
      </c>
      <c r="B178" s="184"/>
      <c r="C178" s="184"/>
      <c r="D178" s="144"/>
      <c r="E178" s="146"/>
      <c r="F178" s="16" t="str">
        <f t="shared" si="10"/>
        <v/>
      </c>
      <c r="H178" s="382" t="str">
        <f t="shared" si="11"/>
        <v/>
      </c>
      <c r="I178" s="382" t="str">
        <f t="shared" si="12"/>
        <v/>
      </c>
      <c r="J178" s="382" t="str">
        <f t="shared" si="13"/>
        <v/>
      </c>
      <c r="K178" s="64"/>
      <c r="L178" s="64"/>
      <c r="M178" s="64"/>
      <c r="N178" s="64"/>
      <c r="O178" s="64"/>
      <c r="P178" s="64"/>
    </row>
    <row r="179" spans="1:16" s="70" customFormat="1">
      <c r="A179" s="143">
        <v>168</v>
      </c>
      <c r="B179" s="184"/>
      <c r="C179" s="184"/>
      <c r="D179" s="144"/>
      <c r="E179" s="146"/>
      <c r="F179" s="16" t="str">
        <f t="shared" si="10"/>
        <v/>
      </c>
      <c r="H179" s="382" t="str">
        <f t="shared" si="11"/>
        <v/>
      </c>
      <c r="I179" s="382" t="str">
        <f t="shared" si="12"/>
        <v/>
      </c>
      <c r="J179" s="382" t="str">
        <f t="shared" si="13"/>
        <v/>
      </c>
      <c r="K179" s="64"/>
      <c r="L179" s="64"/>
      <c r="M179" s="64"/>
      <c r="N179" s="64"/>
      <c r="O179" s="64"/>
      <c r="P179" s="64"/>
    </row>
    <row r="180" spans="1:16" s="70" customFormat="1">
      <c r="A180" s="143">
        <v>169</v>
      </c>
      <c r="B180" s="184"/>
      <c r="C180" s="184"/>
      <c r="D180" s="144"/>
      <c r="E180" s="146"/>
      <c r="F180" s="16" t="str">
        <f t="shared" si="10"/>
        <v/>
      </c>
      <c r="H180" s="382" t="str">
        <f t="shared" si="11"/>
        <v/>
      </c>
      <c r="I180" s="382" t="str">
        <f t="shared" si="12"/>
        <v/>
      </c>
      <c r="J180" s="382" t="str">
        <f t="shared" si="13"/>
        <v/>
      </c>
      <c r="K180" s="64"/>
      <c r="L180" s="64"/>
      <c r="M180" s="64"/>
      <c r="N180" s="64"/>
      <c r="O180" s="64"/>
      <c r="P180" s="64"/>
    </row>
    <row r="181" spans="1:16" s="70" customFormat="1">
      <c r="A181" s="143">
        <v>170</v>
      </c>
      <c r="B181" s="184"/>
      <c r="C181" s="184"/>
      <c r="D181" s="144"/>
      <c r="E181" s="146"/>
      <c r="F181" s="16" t="str">
        <f t="shared" si="10"/>
        <v/>
      </c>
      <c r="H181" s="382" t="str">
        <f t="shared" si="11"/>
        <v/>
      </c>
      <c r="I181" s="382" t="str">
        <f t="shared" si="12"/>
        <v/>
      </c>
      <c r="J181" s="382" t="str">
        <f t="shared" si="13"/>
        <v/>
      </c>
      <c r="K181" s="64"/>
      <c r="L181" s="64"/>
      <c r="M181" s="64"/>
      <c r="N181" s="64"/>
      <c r="O181" s="64"/>
      <c r="P181" s="64"/>
    </row>
    <row r="182" spans="1:16" s="70" customFormat="1">
      <c r="A182" s="143">
        <v>171</v>
      </c>
      <c r="B182" s="184"/>
      <c r="C182" s="184"/>
      <c r="D182" s="144"/>
      <c r="E182" s="146"/>
      <c r="F182" s="16" t="str">
        <f t="shared" si="10"/>
        <v/>
      </c>
      <c r="H182" s="382" t="str">
        <f t="shared" si="11"/>
        <v/>
      </c>
      <c r="I182" s="382" t="str">
        <f t="shared" si="12"/>
        <v/>
      </c>
      <c r="J182" s="382" t="str">
        <f t="shared" si="13"/>
        <v/>
      </c>
      <c r="K182" s="64"/>
      <c r="L182" s="64"/>
      <c r="M182" s="64"/>
      <c r="N182" s="64"/>
      <c r="O182" s="64"/>
      <c r="P182" s="64"/>
    </row>
    <row r="183" spans="1:16" s="70" customFormat="1">
      <c r="A183" s="143">
        <v>172</v>
      </c>
      <c r="B183" s="184"/>
      <c r="C183" s="184"/>
      <c r="D183" s="144"/>
      <c r="E183" s="146"/>
      <c r="F183" s="16" t="str">
        <f t="shared" si="10"/>
        <v/>
      </c>
      <c r="H183" s="382" t="str">
        <f t="shared" si="11"/>
        <v/>
      </c>
      <c r="I183" s="382" t="str">
        <f t="shared" si="12"/>
        <v/>
      </c>
      <c r="J183" s="382" t="str">
        <f t="shared" si="13"/>
        <v/>
      </c>
      <c r="K183" s="64"/>
      <c r="L183" s="64"/>
      <c r="M183" s="64"/>
      <c r="N183" s="64"/>
      <c r="O183" s="64"/>
      <c r="P183" s="64"/>
    </row>
    <row r="184" spans="1:16" s="70" customFormat="1">
      <c r="A184" s="143">
        <v>173</v>
      </c>
      <c r="B184" s="184"/>
      <c r="C184" s="184"/>
      <c r="D184" s="144"/>
      <c r="E184" s="146"/>
      <c r="F184" s="16" t="str">
        <f t="shared" si="10"/>
        <v/>
      </c>
      <c r="H184" s="382" t="str">
        <f t="shared" si="11"/>
        <v/>
      </c>
      <c r="I184" s="382" t="str">
        <f t="shared" si="12"/>
        <v/>
      </c>
      <c r="J184" s="382" t="str">
        <f t="shared" si="13"/>
        <v/>
      </c>
      <c r="K184" s="64"/>
      <c r="L184" s="64"/>
      <c r="M184" s="64"/>
      <c r="N184" s="64"/>
      <c r="O184" s="64"/>
      <c r="P184" s="64"/>
    </row>
    <row r="185" spans="1:16" s="70" customFormat="1">
      <c r="A185" s="143">
        <v>174</v>
      </c>
      <c r="B185" s="184"/>
      <c r="C185" s="184"/>
      <c r="D185" s="144"/>
      <c r="E185" s="146"/>
      <c r="F185" s="16" t="str">
        <f t="shared" si="10"/>
        <v/>
      </c>
      <c r="H185" s="382" t="str">
        <f t="shared" si="11"/>
        <v/>
      </c>
      <c r="I185" s="382" t="str">
        <f t="shared" si="12"/>
        <v/>
      </c>
      <c r="J185" s="382" t="str">
        <f t="shared" si="13"/>
        <v/>
      </c>
      <c r="K185" s="64"/>
      <c r="L185" s="64"/>
      <c r="M185" s="64"/>
      <c r="N185" s="64"/>
      <c r="O185" s="64"/>
      <c r="P185" s="64"/>
    </row>
    <row r="186" spans="1:16" s="70" customFormat="1">
      <c r="A186" s="143">
        <v>175</v>
      </c>
      <c r="B186" s="184"/>
      <c r="C186" s="184"/>
      <c r="D186" s="144"/>
      <c r="E186" s="146"/>
      <c r="F186" s="16" t="str">
        <f t="shared" si="10"/>
        <v/>
      </c>
      <c r="H186" s="382" t="str">
        <f t="shared" si="11"/>
        <v/>
      </c>
      <c r="I186" s="382" t="str">
        <f t="shared" si="12"/>
        <v/>
      </c>
      <c r="J186" s="382" t="str">
        <f t="shared" si="13"/>
        <v/>
      </c>
      <c r="K186" s="64"/>
      <c r="L186" s="64"/>
      <c r="M186" s="64"/>
      <c r="N186" s="64"/>
      <c r="O186" s="64"/>
      <c r="P186" s="64"/>
    </row>
    <row r="187" spans="1:16" s="70" customFormat="1">
      <c r="A187" s="143">
        <v>176</v>
      </c>
      <c r="B187" s="184"/>
      <c r="C187" s="184"/>
      <c r="D187" s="144"/>
      <c r="E187" s="146"/>
      <c r="F187" s="16" t="str">
        <f t="shared" si="10"/>
        <v/>
      </c>
      <c r="H187" s="382" t="str">
        <f t="shared" si="11"/>
        <v/>
      </c>
      <c r="I187" s="382" t="str">
        <f t="shared" si="12"/>
        <v/>
      </c>
      <c r="J187" s="382" t="str">
        <f t="shared" si="13"/>
        <v/>
      </c>
      <c r="K187" s="64"/>
      <c r="L187" s="64"/>
      <c r="M187" s="64"/>
      <c r="N187" s="64"/>
      <c r="O187" s="64"/>
      <c r="P187" s="64"/>
    </row>
    <row r="188" spans="1:16" s="70" customFormat="1">
      <c r="A188" s="143">
        <v>177</v>
      </c>
      <c r="B188" s="184"/>
      <c r="C188" s="184"/>
      <c r="D188" s="144"/>
      <c r="E188" s="146"/>
      <c r="F188" s="16" t="str">
        <f t="shared" si="10"/>
        <v/>
      </c>
      <c r="H188" s="382" t="str">
        <f t="shared" si="11"/>
        <v/>
      </c>
      <c r="I188" s="382" t="str">
        <f t="shared" si="12"/>
        <v/>
      </c>
      <c r="J188" s="382" t="str">
        <f t="shared" si="13"/>
        <v/>
      </c>
      <c r="K188" s="64"/>
      <c r="L188" s="64"/>
      <c r="M188" s="64"/>
      <c r="N188" s="64"/>
      <c r="O188" s="64"/>
      <c r="P188" s="64"/>
    </row>
    <row r="189" spans="1:16" s="70" customFormat="1">
      <c r="A189" s="143">
        <v>178</v>
      </c>
      <c r="B189" s="184"/>
      <c r="C189" s="184"/>
      <c r="D189" s="144"/>
      <c r="E189" s="146"/>
      <c r="F189" s="16" t="str">
        <f t="shared" si="10"/>
        <v/>
      </c>
      <c r="H189" s="382" t="str">
        <f t="shared" si="11"/>
        <v/>
      </c>
      <c r="I189" s="382" t="str">
        <f t="shared" si="12"/>
        <v/>
      </c>
      <c r="J189" s="382" t="str">
        <f t="shared" si="13"/>
        <v/>
      </c>
      <c r="K189" s="64"/>
      <c r="L189" s="64"/>
      <c r="M189" s="64"/>
      <c r="N189" s="64"/>
      <c r="O189" s="64"/>
      <c r="P189" s="64"/>
    </row>
    <row r="190" spans="1:16" s="70" customFormat="1">
      <c r="A190" s="143">
        <v>179</v>
      </c>
      <c r="B190" s="184"/>
      <c r="C190" s="184"/>
      <c r="D190" s="144"/>
      <c r="E190" s="146"/>
      <c r="F190" s="16" t="str">
        <f t="shared" si="10"/>
        <v/>
      </c>
      <c r="H190" s="382" t="str">
        <f t="shared" si="11"/>
        <v/>
      </c>
      <c r="I190" s="382" t="str">
        <f t="shared" si="12"/>
        <v/>
      </c>
      <c r="J190" s="382" t="str">
        <f t="shared" si="13"/>
        <v/>
      </c>
      <c r="K190" s="64"/>
      <c r="L190" s="64"/>
      <c r="M190" s="64"/>
      <c r="N190" s="64"/>
      <c r="O190" s="64"/>
      <c r="P190" s="64"/>
    </row>
    <row r="191" spans="1:16" s="70" customFormat="1">
      <c r="A191" s="143">
        <v>180</v>
      </c>
      <c r="B191" s="184"/>
      <c r="C191" s="184"/>
      <c r="D191" s="144"/>
      <c r="E191" s="146"/>
      <c r="F191" s="16" t="str">
        <f t="shared" si="10"/>
        <v/>
      </c>
      <c r="H191" s="382" t="str">
        <f t="shared" si="11"/>
        <v/>
      </c>
      <c r="I191" s="382" t="str">
        <f t="shared" si="12"/>
        <v/>
      </c>
      <c r="J191" s="382" t="str">
        <f t="shared" si="13"/>
        <v/>
      </c>
      <c r="K191" s="64"/>
      <c r="L191" s="64"/>
      <c r="M191" s="64"/>
      <c r="N191" s="64"/>
      <c r="O191" s="64"/>
      <c r="P191" s="64"/>
    </row>
    <row r="192" spans="1:16" s="70" customFormat="1">
      <c r="A192" s="143">
        <v>181</v>
      </c>
      <c r="B192" s="184"/>
      <c r="C192" s="184"/>
      <c r="D192" s="144"/>
      <c r="E192" s="146"/>
      <c r="F192" s="16" t="str">
        <f t="shared" si="10"/>
        <v/>
      </c>
      <c r="H192" s="382" t="str">
        <f t="shared" si="11"/>
        <v/>
      </c>
      <c r="I192" s="382" t="str">
        <f t="shared" si="12"/>
        <v/>
      </c>
      <c r="J192" s="382" t="str">
        <f t="shared" si="13"/>
        <v/>
      </c>
      <c r="K192" s="64"/>
      <c r="L192" s="64"/>
      <c r="M192" s="64"/>
      <c r="N192" s="64"/>
      <c r="O192" s="64"/>
      <c r="P192" s="64"/>
    </row>
    <row r="193" spans="1:16" s="70" customFormat="1">
      <c r="A193" s="143">
        <v>182</v>
      </c>
      <c r="B193" s="184"/>
      <c r="C193" s="184"/>
      <c r="D193" s="144"/>
      <c r="E193" s="146"/>
      <c r="F193" s="16" t="str">
        <f t="shared" si="10"/>
        <v/>
      </c>
      <c r="H193" s="382" t="str">
        <f t="shared" si="11"/>
        <v/>
      </c>
      <c r="I193" s="382" t="str">
        <f t="shared" si="12"/>
        <v/>
      </c>
      <c r="J193" s="382" t="str">
        <f t="shared" si="13"/>
        <v/>
      </c>
      <c r="K193" s="64"/>
      <c r="L193" s="64"/>
      <c r="M193" s="64"/>
      <c r="N193" s="64"/>
      <c r="O193" s="64"/>
      <c r="P193" s="64"/>
    </row>
    <row r="194" spans="1:16" s="70" customFormat="1">
      <c r="A194" s="143">
        <v>183</v>
      </c>
      <c r="B194" s="184"/>
      <c r="C194" s="184"/>
      <c r="D194" s="144"/>
      <c r="E194" s="146"/>
      <c r="F194" s="16" t="str">
        <f t="shared" si="10"/>
        <v/>
      </c>
      <c r="H194" s="382" t="str">
        <f t="shared" si="11"/>
        <v/>
      </c>
      <c r="I194" s="382" t="str">
        <f t="shared" si="12"/>
        <v/>
      </c>
      <c r="J194" s="382" t="str">
        <f t="shared" si="13"/>
        <v/>
      </c>
      <c r="K194" s="64"/>
      <c r="L194" s="64"/>
      <c r="M194" s="64"/>
      <c r="N194" s="64"/>
      <c r="O194" s="64"/>
      <c r="P194" s="64"/>
    </row>
    <row r="195" spans="1:16" s="70" customFormat="1">
      <c r="A195" s="143">
        <v>184</v>
      </c>
      <c r="B195" s="184"/>
      <c r="C195" s="184"/>
      <c r="D195" s="144"/>
      <c r="E195" s="146"/>
      <c r="F195" s="16" t="str">
        <f t="shared" si="10"/>
        <v/>
      </c>
      <c r="H195" s="382" t="str">
        <f t="shared" si="11"/>
        <v/>
      </c>
      <c r="I195" s="382" t="str">
        <f t="shared" si="12"/>
        <v/>
      </c>
      <c r="J195" s="382" t="str">
        <f t="shared" si="13"/>
        <v/>
      </c>
      <c r="K195" s="64"/>
      <c r="L195" s="64"/>
      <c r="M195" s="64"/>
      <c r="N195" s="64"/>
      <c r="O195" s="64"/>
      <c r="P195" s="64"/>
    </row>
    <row r="196" spans="1:16" s="70" customFormat="1">
      <c r="A196" s="143">
        <v>185</v>
      </c>
      <c r="B196" s="184"/>
      <c r="C196" s="184"/>
      <c r="D196" s="144"/>
      <c r="E196" s="146"/>
      <c r="F196" s="16" t="str">
        <f t="shared" si="10"/>
        <v/>
      </c>
      <c r="H196" s="382" t="str">
        <f t="shared" si="11"/>
        <v/>
      </c>
      <c r="I196" s="382" t="str">
        <f t="shared" si="12"/>
        <v/>
      </c>
      <c r="J196" s="382" t="str">
        <f t="shared" si="13"/>
        <v/>
      </c>
      <c r="K196" s="64"/>
      <c r="L196" s="64"/>
      <c r="M196" s="64"/>
      <c r="N196" s="64"/>
      <c r="O196" s="64"/>
      <c r="P196" s="64"/>
    </row>
    <row r="197" spans="1:16" s="70" customFormat="1">
      <c r="A197" s="143">
        <v>186</v>
      </c>
      <c r="B197" s="184"/>
      <c r="C197" s="184"/>
      <c r="D197" s="144"/>
      <c r="E197" s="146"/>
      <c r="F197" s="16" t="str">
        <f t="shared" si="10"/>
        <v/>
      </c>
      <c r="H197" s="382" t="str">
        <f t="shared" si="11"/>
        <v/>
      </c>
      <c r="I197" s="382" t="str">
        <f t="shared" si="12"/>
        <v/>
      </c>
      <c r="J197" s="382" t="str">
        <f t="shared" si="13"/>
        <v/>
      </c>
      <c r="K197" s="64"/>
      <c r="L197" s="64"/>
      <c r="M197" s="64"/>
      <c r="N197" s="64"/>
      <c r="O197" s="64"/>
      <c r="P197" s="64"/>
    </row>
    <row r="198" spans="1:16" s="70" customFormat="1">
      <c r="A198" s="143">
        <v>187</v>
      </c>
      <c r="B198" s="184"/>
      <c r="C198" s="184"/>
      <c r="D198" s="144"/>
      <c r="E198" s="146"/>
      <c r="F198" s="16" t="str">
        <f t="shared" si="10"/>
        <v/>
      </c>
      <c r="H198" s="382" t="str">
        <f t="shared" si="11"/>
        <v/>
      </c>
      <c r="I198" s="382" t="str">
        <f t="shared" si="12"/>
        <v/>
      </c>
      <c r="J198" s="382" t="str">
        <f t="shared" si="13"/>
        <v/>
      </c>
      <c r="K198" s="64"/>
      <c r="L198" s="64"/>
      <c r="M198" s="64"/>
      <c r="N198" s="64"/>
      <c r="O198" s="64"/>
      <c r="P198" s="64"/>
    </row>
    <row r="199" spans="1:16" s="70" customFormat="1">
      <c r="A199" s="143">
        <v>188</v>
      </c>
      <c r="B199" s="184"/>
      <c r="C199" s="184"/>
      <c r="D199" s="144"/>
      <c r="E199" s="146"/>
      <c r="F199" s="16" t="str">
        <f t="shared" si="10"/>
        <v/>
      </c>
      <c r="H199" s="382" t="str">
        <f t="shared" si="11"/>
        <v/>
      </c>
      <c r="I199" s="382" t="str">
        <f t="shared" si="12"/>
        <v/>
      </c>
      <c r="J199" s="382" t="str">
        <f t="shared" si="13"/>
        <v/>
      </c>
      <c r="K199" s="64"/>
      <c r="L199" s="64"/>
      <c r="M199" s="64"/>
      <c r="N199" s="64"/>
      <c r="O199" s="64"/>
      <c r="P199" s="64"/>
    </row>
    <row r="200" spans="1:16" s="70" customFormat="1">
      <c r="A200" s="143">
        <v>189</v>
      </c>
      <c r="B200" s="184"/>
      <c r="C200" s="184"/>
      <c r="D200" s="144"/>
      <c r="E200" s="146"/>
      <c r="F200" s="16" t="str">
        <f t="shared" si="10"/>
        <v/>
      </c>
      <c r="H200" s="382" t="str">
        <f t="shared" si="11"/>
        <v/>
      </c>
      <c r="I200" s="382" t="str">
        <f t="shared" si="12"/>
        <v/>
      </c>
      <c r="J200" s="382" t="str">
        <f t="shared" si="13"/>
        <v/>
      </c>
      <c r="K200" s="64"/>
      <c r="L200" s="64"/>
      <c r="M200" s="64"/>
      <c r="N200" s="64"/>
      <c r="O200" s="64"/>
      <c r="P200" s="64"/>
    </row>
    <row r="201" spans="1:16" s="70" customFormat="1">
      <c r="A201" s="143">
        <v>190</v>
      </c>
      <c r="B201" s="184"/>
      <c r="C201" s="184"/>
      <c r="D201" s="144"/>
      <c r="E201" s="146"/>
      <c r="F201" s="16" t="str">
        <f t="shared" si="10"/>
        <v/>
      </c>
      <c r="H201" s="382" t="str">
        <f t="shared" si="11"/>
        <v/>
      </c>
      <c r="I201" s="382" t="str">
        <f t="shared" si="12"/>
        <v/>
      </c>
      <c r="J201" s="382" t="str">
        <f t="shared" si="13"/>
        <v/>
      </c>
      <c r="K201" s="64"/>
      <c r="L201" s="64"/>
      <c r="M201" s="64"/>
      <c r="N201" s="64"/>
      <c r="O201" s="64"/>
      <c r="P201" s="64"/>
    </row>
    <row r="202" spans="1:16" s="70" customFormat="1">
      <c r="A202" s="143">
        <v>191</v>
      </c>
      <c r="B202" s="184"/>
      <c r="C202" s="184"/>
      <c r="D202" s="144"/>
      <c r="E202" s="146"/>
      <c r="F202" s="16" t="str">
        <f t="shared" si="10"/>
        <v/>
      </c>
      <c r="H202" s="382" t="str">
        <f t="shared" si="11"/>
        <v/>
      </c>
      <c r="I202" s="382" t="str">
        <f t="shared" si="12"/>
        <v/>
      </c>
      <c r="J202" s="382" t="str">
        <f t="shared" si="13"/>
        <v/>
      </c>
      <c r="K202" s="64"/>
      <c r="L202" s="64"/>
      <c r="M202" s="64"/>
      <c r="N202" s="64"/>
      <c r="O202" s="64"/>
      <c r="P202" s="64"/>
    </row>
    <row r="203" spans="1:16" s="70" customFormat="1">
      <c r="A203" s="143">
        <v>192</v>
      </c>
      <c r="B203" s="184"/>
      <c r="C203" s="184"/>
      <c r="D203" s="144"/>
      <c r="E203" s="146"/>
      <c r="F203" s="16" t="str">
        <f t="shared" si="10"/>
        <v/>
      </c>
      <c r="H203" s="382" t="str">
        <f t="shared" si="11"/>
        <v/>
      </c>
      <c r="I203" s="382" t="str">
        <f t="shared" si="12"/>
        <v/>
      </c>
      <c r="J203" s="382" t="str">
        <f t="shared" si="13"/>
        <v/>
      </c>
      <c r="K203" s="64"/>
      <c r="L203" s="64"/>
      <c r="M203" s="64"/>
      <c r="N203" s="64"/>
      <c r="O203" s="64"/>
      <c r="P203" s="64"/>
    </row>
    <row r="204" spans="1:16" s="70" customFormat="1">
      <c r="A204" s="143">
        <v>193</v>
      </c>
      <c r="B204" s="184"/>
      <c r="C204" s="184"/>
      <c r="D204" s="144"/>
      <c r="E204" s="146"/>
      <c r="F204" s="16" t="str">
        <f t="shared" ref="F204:F261" si="14">IF(OR(,$E204&lt;an_initial,$E204&gt;an_final),"",G204*(HLOOKUP(D204,ii7punctaje,2,FALSE)))</f>
        <v/>
      </c>
      <c r="H204" s="382" t="str">
        <f t="shared" ref="H204:H261" si="15">IF(OR(,$E204&lt;an_initial,$E204&gt;an_final),"",G204*(HLOOKUP(D204,ii7punctaje,2,FALSE))*COUNTIF(D204,"Manifestări internaționale"))</f>
        <v/>
      </c>
      <c r="I204" s="382" t="str">
        <f t="shared" ref="I204:I261" si="16">IF(OR(,$E204&lt;an_initial,$E204&gt;an_final),"",G204*(HLOOKUP(D204,ii7punctaje,2,FALSE))*COUNTIF(D204,"Manifestări naționale"))</f>
        <v/>
      </c>
      <c r="J204" s="382" t="str">
        <f t="shared" ref="J204:J261" si="17">IF(OR(,$E204&lt;an_initial,$E204&gt;an_final),"",G204*(HLOOKUP(D204,ii7punctaje,2,FALSE))*COUNTIF(D204,"Alte manifestări ştiintifice naționale/internaţionale, workshop-uri, etc care nu publică volume"))</f>
        <v/>
      </c>
      <c r="K204" s="64"/>
      <c r="L204" s="64"/>
      <c r="M204" s="64"/>
      <c r="N204" s="64"/>
      <c r="O204" s="64"/>
      <c r="P204" s="64"/>
    </row>
    <row r="205" spans="1:16" s="70" customFormat="1">
      <c r="A205" s="143">
        <v>194</v>
      </c>
      <c r="B205" s="184"/>
      <c r="C205" s="184"/>
      <c r="D205" s="144"/>
      <c r="E205" s="146"/>
      <c r="F205" s="16" t="str">
        <f t="shared" si="14"/>
        <v/>
      </c>
      <c r="H205" s="382" t="str">
        <f t="shared" si="15"/>
        <v/>
      </c>
      <c r="I205" s="382" t="str">
        <f t="shared" si="16"/>
        <v/>
      </c>
      <c r="J205" s="382" t="str">
        <f t="shared" si="17"/>
        <v/>
      </c>
      <c r="K205" s="64"/>
      <c r="L205" s="64"/>
      <c r="M205" s="64"/>
      <c r="N205" s="64"/>
      <c r="O205" s="64"/>
      <c r="P205" s="64"/>
    </row>
    <row r="206" spans="1:16" s="70" customFormat="1">
      <c r="A206" s="143">
        <v>195</v>
      </c>
      <c r="B206" s="184"/>
      <c r="C206" s="184"/>
      <c r="D206" s="144"/>
      <c r="E206" s="146"/>
      <c r="F206" s="16" t="str">
        <f t="shared" si="14"/>
        <v/>
      </c>
      <c r="H206" s="382" t="str">
        <f t="shared" si="15"/>
        <v/>
      </c>
      <c r="I206" s="382" t="str">
        <f t="shared" si="16"/>
        <v/>
      </c>
      <c r="J206" s="382" t="str">
        <f t="shared" si="17"/>
        <v/>
      </c>
      <c r="K206" s="64"/>
      <c r="L206" s="64"/>
      <c r="M206" s="64"/>
      <c r="N206" s="64"/>
      <c r="O206" s="64"/>
      <c r="P206" s="64"/>
    </row>
    <row r="207" spans="1:16" s="70" customFormat="1">
      <c r="A207" s="143">
        <v>196</v>
      </c>
      <c r="B207" s="184"/>
      <c r="C207" s="184"/>
      <c r="D207" s="144"/>
      <c r="E207" s="146"/>
      <c r="F207" s="16" t="str">
        <f t="shared" si="14"/>
        <v/>
      </c>
      <c r="H207" s="382" t="str">
        <f t="shared" si="15"/>
        <v/>
      </c>
      <c r="I207" s="382" t="str">
        <f t="shared" si="16"/>
        <v/>
      </c>
      <c r="J207" s="382" t="str">
        <f t="shared" si="17"/>
        <v/>
      </c>
      <c r="K207" s="64"/>
      <c r="L207" s="64"/>
      <c r="M207" s="64"/>
      <c r="N207" s="64"/>
      <c r="O207" s="64"/>
      <c r="P207" s="64"/>
    </row>
    <row r="208" spans="1:16" s="70" customFormat="1">
      <c r="A208" s="143">
        <v>197</v>
      </c>
      <c r="B208" s="184"/>
      <c r="C208" s="184"/>
      <c r="D208" s="144"/>
      <c r="E208" s="146"/>
      <c r="F208" s="16" t="str">
        <f t="shared" si="14"/>
        <v/>
      </c>
      <c r="H208" s="382" t="str">
        <f t="shared" si="15"/>
        <v/>
      </c>
      <c r="I208" s="382" t="str">
        <f t="shared" si="16"/>
        <v/>
      </c>
      <c r="J208" s="382" t="str">
        <f t="shared" si="17"/>
        <v/>
      </c>
      <c r="K208" s="64"/>
      <c r="L208" s="64"/>
      <c r="M208" s="64"/>
      <c r="N208" s="64"/>
      <c r="O208" s="64"/>
      <c r="P208" s="64"/>
    </row>
    <row r="209" spans="1:16" s="70" customFormat="1">
      <c r="A209" s="143">
        <v>198</v>
      </c>
      <c r="B209" s="184"/>
      <c r="C209" s="184"/>
      <c r="D209" s="144"/>
      <c r="E209" s="146"/>
      <c r="F209" s="16" t="str">
        <f t="shared" si="14"/>
        <v/>
      </c>
      <c r="H209" s="382" t="str">
        <f t="shared" si="15"/>
        <v/>
      </c>
      <c r="I209" s="382" t="str">
        <f t="shared" si="16"/>
        <v/>
      </c>
      <c r="J209" s="382" t="str">
        <f t="shared" si="17"/>
        <v/>
      </c>
      <c r="K209" s="64"/>
      <c r="L209" s="64"/>
      <c r="M209" s="64"/>
      <c r="N209" s="64"/>
      <c r="O209" s="64"/>
      <c r="P209" s="64"/>
    </row>
    <row r="210" spans="1:16" s="70" customFormat="1">
      <c r="A210" s="143">
        <v>199</v>
      </c>
      <c r="B210" s="184"/>
      <c r="C210" s="184"/>
      <c r="D210" s="144"/>
      <c r="E210" s="146"/>
      <c r="F210" s="16" t="str">
        <f t="shared" si="14"/>
        <v/>
      </c>
      <c r="H210" s="382" t="str">
        <f t="shared" si="15"/>
        <v/>
      </c>
      <c r="I210" s="382" t="str">
        <f t="shared" si="16"/>
        <v/>
      </c>
      <c r="J210" s="382" t="str">
        <f t="shared" si="17"/>
        <v/>
      </c>
      <c r="K210" s="64"/>
      <c r="L210" s="64"/>
      <c r="M210" s="64"/>
      <c r="N210" s="64"/>
      <c r="O210" s="64"/>
      <c r="P210" s="64"/>
    </row>
    <row r="211" spans="1:16" s="70" customFormat="1">
      <c r="A211" s="143">
        <v>200</v>
      </c>
      <c r="B211" s="184"/>
      <c r="C211" s="184"/>
      <c r="D211" s="144"/>
      <c r="E211" s="146"/>
      <c r="F211" s="16" t="str">
        <f t="shared" si="14"/>
        <v/>
      </c>
      <c r="H211" s="382" t="str">
        <f t="shared" si="15"/>
        <v/>
      </c>
      <c r="I211" s="382" t="str">
        <f t="shared" si="16"/>
        <v/>
      </c>
      <c r="J211" s="382" t="str">
        <f t="shared" si="17"/>
        <v/>
      </c>
      <c r="K211" s="64"/>
      <c r="L211" s="64"/>
      <c r="M211" s="64"/>
      <c r="N211" s="64"/>
      <c r="O211" s="64"/>
      <c r="P211" s="64"/>
    </row>
    <row r="212" spans="1:16" s="70" customFormat="1">
      <c r="A212" s="143">
        <v>201</v>
      </c>
      <c r="B212" s="184"/>
      <c r="C212" s="184"/>
      <c r="D212" s="144"/>
      <c r="E212" s="146"/>
      <c r="F212" s="16" t="str">
        <f t="shared" si="14"/>
        <v/>
      </c>
      <c r="H212" s="382" t="str">
        <f t="shared" si="15"/>
        <v/>
      </c>
      <c r="I212" s="382" t="str">
        <f t="shared" si="16"/>
        <v/>
      </c>
      <c r="J212" s="382" t="str">
        <f t="shared" si="17"/>
        <v/>
      </c>
      <c r="K212" s="64"/>
      <c r="L212" s="64"/>
      <c r="M212" s="64"/>
      <c r="N212" s="64"/>
      <c r="O212" s="64"/>
      <c r="P212" s="64"/>
    </row>
    <row r="213" spans="1:16" s="70" customFormat="1">
      <c r="A213" s="143">
        <v>202</v>
      </c>
      <c r="B213" s="184"/>
      <c r="C213" s="184"/>
      <c r="D213" s="144"/>
      <c r="E213" s="146"/>
      <c r="F213" s="16" t="str">
        <f t="shared" si="14"/>
        <v/>
      </c>
      <c r="H213" s="382" t="str">
        <f t="shared" si="15"/>
        <v/>
      </c>
      <c r="I213" s="382" t="str">
        <f t="shared" si="16"/>
        <v/>
      </c>
      <c r="J213" s="382" t="str">
        <f t="shared" si="17"/>
        <v/>
      </c>
      <c r="K213" s="64"/>
      <c r="L213" s="64"/>
      <c r="M213" s="64"/>
      <c r="N213" s="64"/>
      <c r="O213" s="64"/>
      <c r="P213" s="64"/>
    </row>
    <row r="214" spans="1:16" s="70" customFormat="1">
      <c r="A214" s="143">
        <v>203</v>
      </c>
      <c r="B214" s="184"/>
      <c r="C214" s="184"/>
      <c r="D214" s="144"/>
      <c r="E214" s="146"/>
      <c r="F214" s="16" t="str">
        <f t="shared" si="14"/>
        <v/>
      </c>
      <c r="H214" s="382" t="str">
        <f t="shared" si="15"/>
        <v/>
      </c>
      <c r="I214" s="382" t="str">
        <f t="shared" si="16"/>
        <v/>
      </c>
      <c r="J214" s="382" t="str">
        <f t="shared" si="17"/>
        <v/>
      </c>
      <c r="K214" s="64"/>
      <c r="L214" s="64"/>
      <c r="M214" s="64"/>
      <c r="N214" s="64"/>
      <c r="O214" s="64"/>
      <c r="P214" s="64"/>
    </row>
    <row r="215" spans="1:16" s="70" customFormat="1">
      <c r="A215" s="143">
        <v>204</v>
      </c>
      <c r="B215" s="184"/>
      <c r="C215" s="184"/>
      <c r="D215" s="144"/>
      <c r="E215" s="146"/>
      <c r="F215" s="16" t="str">
        <f t="shared" si="14"/>
        <v/>
      </c>
      <c r="H215" s="382" t="str">
        <f t="shared" si="15"/>
        <v/>
      </c>
      <c r="I215" s="382" t="str">
        <f t="shared" si="16"/>
        <v/>
      </c>
      <c r="J215" s="382" t="str">
        <f t="shared" si="17"/>
        <v/>
      </c>
      <c r="K215" s="64"/>
      <c r="L215" s="64"/>
      <c r="M215" s="64"/>
      <c r="N215" s="64"/>
      <c r="O215" s="64"/>
      <c r="P215" s="64"/>
    </row>
    <row r="216" spans="1:16" s="70" customFormat="1">
      <c r="A216" s="143">
        <v>205</v>
      </c>
      <c r="B216" s="184"/>
      <c r="C216" s="184"/>
      <c r="D216" s="144"/>
      <c r="E216" s="146"/>
      <c r="F216" s="16" t="str">
        <f t="shared" si="14"/>
        <v/>
      </c>
      <c r="H216" s="382" t="str">
        <f t="shared" si="15"/>
        <v/>
      </c>
      <c r="I216" s="382" t="str">
        <f t="shared" si="16"/>
        <v/>
      </c>
      <c r="J216" s="382" t="str">
        <f t="shared" si="17"/>
        <v/>
      </c>
      <c r="K216" s="64"/>
      <c r="L216" s="64"/>
      <c r="M216" s="64"/>
      <c r="N216" s="64"/>
      <c r="O216" s="64"/>
      <c r="P216" s="64"/>
    </row>
    <row r="217" spans="1:16" s="70" customFormat="1">
      <c r="A217" s="143">
        <v>206</v>
      </c>
      <c r="B217" s="184"/>
      <c r="C217" s="184"/>
      <c r="D217" s="144"/>
      <c r="E217" s="146"/>
      <c r="F217" s="16" t="str">
        <f t="shared" si="14"/>
        <v/>
      </c>
      <c r="H217" s="382" t="str">
        <f t="shared" si="15"/>
        <v/>
      </c>
      <c r="I217" s="382" t="str">
        <f t="shared" si="16"/>
        <v/>
      </c>
      <c r="J217" s="382" t="str">
        <f t="shared" si="17"/>
        <v/>
      </c>
      <c r="K217" s="64"/>
      <c r="L217" s="64"/>
      <c r="M217" s="64"/>
      <c r="N217" s="64"/>
      <c r="O217" s="64"/>
      <c r="P217" s="64"/>
    </row>
    <row r="218" spans="1:16" s="70" customFormat="1">
      <c r="A218" s="143">
        <v>207</v>
      </c>
      <c r="B218" s="184"/>
      <c r="C218" s="184"/>
      <c r="D218" s="144"/>
      <c r="E218" s="146"/>
      <c r="F218" s="16" t="str">
        <f t="shared" si="14"/>
        <v/>
      </c>
      <c r="H218" s="382" t="str">
        <f t="shared" si="15"/>
        <v/>
      </c>
      <c r="I218" s="382" t="str">
        <f t="shared" si="16"/>
        <v/>
      </c>
      <c r="J218" s="382" t="str">
        <f t="shared" si="17"/>
        <v/>
      </c>
      <c r="K218" s="64"/>
      <c r="L218" s="64"/>
      <c r="M218" s="64"/>
      <c r="N218" s="64"/>
      <c r="O218" s="64"/>
      <c r="P218" s="64"/>
    </row>
    <row r="219" spans="1:16" s="70" customFormat="1">
      <c r="A219" s="143">
        <v>208</v>
      </c>
      <c r="B219" s="184"/>
      <c r="C219" s="184"/>
      <c r="D219" s="144"/>
      <c r="E219" s="146"/>
      <c r="F219" s="16" t="str">
        <f t="shared" si="14"/>
        <v/>
      </c>
      <c r="H219" s="382" t="str">
        <f t="shared" si="15"/>
        <v/>
      </c>
      <c r="I219" s="382" t="str">
        <f t="shared" si="16"/>
        <v/>
      </c>
      <c r="J219" s="382" t="str">
        <f t="shared" si="17"/>
        <v/>
      </c>
      <c r="K219" s="64"/>
      <c r="L219" s="64"/>
      <c r="M219" s="64"/>
      <c r="N219" s="64"/>
      <c r="O219" s="64"/>
      <c r="P219" s="64"/>
    </row>
    <row r="220" spans="1:16" s="70" customFormat="1">
      <c r="A220" s="143">
        <v>209</v>
      </c>
      <c r="B220" s="184"/>
      <c r="C220" s="184"/>
      <c r="D220" s="144"/>
      <c r="E220" s="146"/>
      <c r="F220" s="16" t="str">
        <f t="shared" si="14"/>
        <v/>
      </c>
      <c r="H220" s="382" t="str">
        <f t="shared" si="15"/>
        <v/>
      </c>
      <c r="I220" s="382" t="str">
        <f t="shared" si="16"/>
        <v/>
      </c>
      <c r="J220" s="382" t="str">
        <f t="shared" si="17"/>
        <v/>
      </c>
      <c r="K220" s="64"/>
      <c r="L220" s="64"/>
      <c r="M220" s="64"/>
      <c r="N220" s="64"/>
      <c r="O220" s="64"/>
      <c r="P220" s="64"/>
    </row>
    <row r="221" spans="1:16" s="70" customFormat="1">
      <c r="A221" s="143">
        <v>210</v>
      </c>
      <c r="B221" s="184"/>
      <c r="C221" s="184"/>
      <c r="D221" s="144"/>
      <c r="E221" s="146"/>
      <c r="F221" s="16" t="str">
        <f t="shared" si="14"/>
        <v/>
      </c>
      <c r="H221" s="382" t="str">
        <f t="shared" si="15"/>
        <v/>
      </c>
      <c r="I221" s="382" t="str">
        <f t="shared" si="16"/>
        <v/>
      </c>
      <c r="J221" s="382" t="str">
        <f t="shared" si="17"/>
        <v/>
      </c>
      <c r="K221" s="64"/>
      <c r="L221" s="64"/>
      <c r="M221" s="64"/>
      <c r="N221" s="64"/>
      <c r="O221" s="64"/>
      <c r="P221" s="64"/>
    </row>
    <row r="222" spans="1:16" s="70" customFormat="1">
      <c r="A222" s="143">
        <v>211</v>
      </c>
      <c r="B222" s="184"/>
      <c r="C222" s="184"/>
      <c r="D222" s="144"/>
      <c r="E222" s="146"/>
      <c r="F222" s="16" t="str">
        <f t="shared" si="14"/>
        <v/>
      </c>
      <c r="H222" s="382" t="str">
        <f t="shared" si="15"/>
        <v/>
      </c>
      <c r="I222" s="382" t="str">
        <f t="shared" si="16"/>
        <v/>
      </c>
      <c r="J222" s="382" t="str">
        <f t="shared" si="17"/>
        <v/>
      </c>
      <c r="K222" s="64"/>
      <c r="L222" s="64"/>
      <c r="M222" s="64"/>
      <c r="N222" s="64"/>
      <c r="O222" s="64"/>
      <c r="P222" s="64"/>
    </row>
    <row r="223" spans="1:16" s="70" customFormat="1">
      <c r="A223" s="143">
        <v>212</v>
      </c>
      <c r="B223" s="184"/>
      <c r="C223" s="184"/>
      <c r="D223" s="144"/>
      <c r="E223" s="146"/>
      <c r="F223" s="16" t="str">
        <f t="shared" si="14"/>
        <v/>
      </c>
      <c r="H223" s="382" t="str">
        <f t="shared" si="15"/>
        <v/>
      </c>
      <c r="I223" s="382" t="str">
        <f t="shared" si="16"/>
        <v/>
      </c>
      <c r="J223" s="382" t="str">
        <f t="shared" si="17"/>
        <v/>
      </c>
      <c r="K223" s="64"/>
      <c r="L223" s="64"/>
      <c r="M223" s="64"/>
      <c r="N223" s="64"/>
      <c r="O223" s="64"/>
      <c r="P223" s="64"/>
    </row>
    <row r="224" spans="1:16" s="70" customFormat="1">
      <c r="A224" s="143">
        <v>213</v>
      </c>
      <c r="B224" s="184"/>
      <c r="C224" s="184"/>
      <c r="D224" s="144"/>
      <c r="E224" s="146"/>
      <c r="F224" s="16" t="str">
        <f t="shared" si="14"/>
        <v/>
      </c>
      <c r="H224" s="382" t="str">
        <f t="shared" si="15"/>
        <v/>
      </c>
      <c r="I224" s="382" t="str">
        <f t="shared" si="16"/>
        <v/>
      </c>
      <c r="J224" s="382" t="str">
        <f t="shared" si="17"/>
        <v/>
      </c>
      <c r="K224" s="64"/>
      <c r="L224" s="64"/>
      <c r="M224" s="64"/>
      <c r="N224" s="64"/>
      <c r="O224" s="64"/>
      <c r="P224" s="64"/>
    </row>
    <row r="225" spans="1:16" s="70" customFormat="1">
      <c r="A225" s="143">
        <v>214</v>
      </c>
      <c r="B225" s="184"/>
      <c r="C225" s="184"/>
      <c r="D225" s="144"/>
      <c r="E225" s="146"/>
      <c r="F225" s="16" t="str">
        <f t="shared" si="14"/>
        <v/>
      </c>
      <c r="H225" s="382" t="str">
        <f t="shared" si="15"/>
        <v/>
      </c>
      <c r="I225" s="382" t="str">
        <f t="shared" si="16"/>
        <v/>
      </c>
      <c r="J225" s="382" t="str">
        <f t="shared" si="17"/>
        <v/>
      </c>
      <c r="K225" s="64"/>
      <c r="L225" s="64"/>
      <c r="M225" s="64"/>
      <c r="N225" s="64"/>
      <c r="O225" s="64"/>
      <c r="P225" s="64"/>
    </row>
    <row r="226" spans="1:16" s="70" customFormat="1">
      <c r="A226" s="143">
        <v>215</v>
      </c>
      <c r="B226" s="184"/>
      <c r="C226" s="184"/>
      <c r="D226" s="144"/>
      <c r="E226" s="146"/>
      <c r="F226" s="16" t="str">
        <f t="shared" si="14"/>
        <v/>
      </c>
      <c r="H226" s="382" t="str">
        <f t="shared" si="15"/>
        <v/>
      </c>
      <c r="I226" s="382" t="str">
        <f t="shared" si="16"/>
        <v/>
      </c>
      <c r="J226" s="382" t="str">
        <f t="shared" si="17"/>
        <v/>
      </c>
      <c r="K226" s="64"/>
      <c r="L226" s="64"/>
      <c r="M226" s="64"/>
      <c r="N226" s="64"/>
      <c r="O226" s="64"/>
      <c r="P226" s="64"/>
    </row>
    <row r="227" spans="1:16" s="70" customFormat="1">
      <c r="A227" s="143">
        <v>216</v>
      </c>
      <c r="B227" s="184"/>
      <c r="C227" s="184"/>
      <c r="D227" s="144"/>
      <c r="E227" s="146"/>
      <c r="F227" s="16" t="str">
        <f t="shared" si="14"/>
        <v/>
      </c>
      <c r="H227" s="382" t="str">
        <f t="shared" si="15"/>
        <v/>
      </c>
      <c r="I227" s="382" t="str">
        <f t="shared" si="16"/>
        <v/>
      </c>
      <c r="J227" s="382" t="str">
        <f t="shared" si="17"/>
        <v/>
      </c>
      <c r="K227" s="64"/>
      <c r="L227" s="64"/>
      <c r="M227" s="64"/>
      <c r="N227" s="64"/>
      <c r="O227" s="64"/>
      <c r="P227" s="64"/>
    </row>
    <row r="228" spans="1:16" s="70" customFormat="1">
      <c r="A228" s="143">
        <v>217</v>
      </c>
      <c r="B228" s="184"/>
      <c r="C228" s="184"/>
      <c r="D228" s="144"/>
      <c r="E228" s="146"/>
      <c r="F228" s="16" t="str">
        <f t="shared" si="14"/>
        <v/>
      </c>
      <c r="H228" s="382" t="str">
        <f t="shared" si="15"/>
        <v/>
      </c>
      <c r="I228" s="382" t="str">
        <f t="shared" si="16"/>
        <v/>
      </c>
      <c r="J228" s="382" t="str">
        <f t="shared" si="17"/>
        <v/>
      </c>
      <c r="K228" s="64"/>
      <c r="L228" s="64"/>
      <c r="M228" s="64"/>
      <c r="N228" s="64"/>
      <c r="O228" s="64"/>
      <c r="P228" s="64"/>
    </row>
    <row r="229" spans="1:16" s="70" customFormat="1">
      <c r="A229" s="143">
        <v>218</v>
      </c>
      <c r="B229" s="184"/>
      <c r="C229" s="184"/>
      <c r="D229" s="144"/>
      <c r="E229" s="146"/>
      <c r="F229" s="16" t="str">
        <f t="shared" si="14"/>
        <v/>
      </c>
      <c r="H229" s="382" t="str">
        <f t="shared" si="15"/>
        <v/>
      </c>
      <c r="I229" s="382" t="str">
        <f t="shared" si="16"/>
        <v/>
      </c>
      <c r="J229" s="382" t="str">
        <f t="shared" si="17"/>
        <v/>
      </c>
      <c r="K229" s="64"/>
      <c r="L229" s="64"/>
      <c r="M229" s="64"/>
      <c r="N229" s="64"/>
      <c r="O229" s="64"/>
      <c r="P229" s="64"/>
    </row>
    <row r="230" spans="1:16" s="70" customFormat="1">
      <c r="A230" s="143">
        <v>219</v>
      </c>
      <c r="B230" s="184"/>
      <c r="C230" s="184"/>
      <c r="D230" s="144"/>
      <c r="E230" s="146"/>
      <c r="F230" s="16" t="str">
        <f t="shared" si="14"/>
        <v/>
      </c>
      <c r="H230" s="382" t="str">
        <f t="shared" si="15"/>
        <v/>
      </c>
      <c r="I230" s="382" t="str">
        <f t="shared" si="16"/>
        <v/>
      </c>
      <c r="J230" s="382" t="str">
        <f t="shared" si="17"/>
        <v/>
      </c>
      <c r="K230" s="64"/>
      <c r="L230" s="64"/>
      <c r="M230" s="64"/>
      <c r="N230" s="64"/>
      <c r="O230" s="64"/>
      <c r="P230" s="64"/>
    </row>
    <row r="231" spans="1:16" s="70" customFormat="1">
      <c r="A231" s="143">
        <v>220</v>
      </c>
      <c r="B231" s="184"/>
      <c r="C231" s="184"/>
      <c r="D231" s="144"/>
      <c r="E231" s="146"/>
      <c r="F231" s="16" t="str">
        <f t="shared" si="14"/>
        <v/>
      </c>
      <c r="H231" s="382" t="str">
        <f t="shared" si="15"/>
        <v/>
      </c>
      <c r="I231" s="382" t="str">
        <f t="shared" si="16"/>
        <v/>
      </c>
      <c r="J231" s="382" t="str">
        <f t="shared" si="17"/>
        <v/>
      </c>
      <c r="K231" s="64"/>
      <c r="L231" s="64"/>
      <c r="M231" s="64"/>
      <c r="N231" s="64"/>
      <c r="O231" s="64"/>
      <c r="P231" s="64"/>
    </row>
    <row r="232" spans="1:16" s="70" customFormat="1">
      <c r="A232" s="143">
        <v>221</v>
      </c>
      <c r="B232" s="184"/>
      <c r="C232" s="184"/>
      <c r="D232" s="144"/>
      <c r="E232" s="146"/>
      <c r="F232" s="16" t="str">
        <f t="shared" si="14"/>
        <v/>
      </c>
      <c r="H232" s="382" t="str">
        <f t="shared" si="15"/>
        <v/>
      </c>
      <c r="I232" s="382" t="str">
        <f t="shared" si="16"/>
        <v/>
      </c>
      <c r="J232" s="382" t="str">
        <f t="shared" si="17"/>
        <v/>
      </c>
      <c r="K232" s="64"/>
      <c r="L232" s="64"/>
      <c r="M232" s="64"/>
      <c r="N232" s="64"/>
      <c r="O232" s="64"/>
      <c r="P232" s="64"/>
    </row>
    <row r="233" spans="1:16" s="70" customFormat="1">
      <c r="A233" s="143">
        <v>222</v>
      </c>
      <c r="B233" s="184"/>
      <c r="C233" s="184"/>
      <c r="D233" s="144"/>
      <c r="E233" s="146"/>
      <c r="F233" s="16" t="str">
        <f t="shared" si="14"/>
        <v/>
      </c>
      <c r="H233" s="382" t="str">
        <f t="shared" si="15"/>
        <v/>
      </c>
      <c r="I233" s="382" t="str">
        <f t="shared" si="16"/>
        <v/>
      </c>
      <c r="J233" s="382" t="str">
        <f t="shared" si="17"/>
        <v/>
      </c>
      <c r="K233" s="64"/>
      <c r="L233" s="64"/>
      <c r="M233" s="64"/>
      <c r="N233" s="64"/>
      <c r="O233" s="64"/>
      <c r="P233" s="64"/>
    </row>
    <row r="234" spans="1:16" s="70" customFormat="1">
      <c r="A234" s="143">
        <v>223</v>
      </c>
      <c r="B234" s="184"/>
      <c r="C234" s="184"/>
      <c r="D234" s="144"/>
      <c r="E234" s="146"/>
      <c r="F234" s="16" t="str">
        <f t="shared" si="14"/>
        <v/>
      </c>
      <c r="H234" s="382" t="str">
        <f t="shared" si="15"/>
        <v/>
      </c>
      <c r="I234" s="382" t="str">
        <f t="shared" si="16"/>
        <v/>
      </c>
      <c r="J234" s="382" t="str">
        <f t="shared" si="17"/>
        <v/>
      </c>
      <c r="K234" s="64"/>
      <c r="L234" s="64"/>
      <c r="M234" s="64"/>
      <c r="N234" s="64"/>
      <c r="O234" s="64"/>
      <c r="P234" s="64"/>
    </row>
    <row r="235" spans="1:16" s="70" customFormat="1">
      <c r="A235" s="143">
        <v>224</v>
      </c>
      <c r="B235" s="184"/>
      <c r="C235" s="184"/>
      <c r="D235" s="144"/>
      <c r="E235" s="146"/>
      <c r="F235" s="16" t="str">
        <f t="shared" si="14"/>
        <v/>
      </c>
      <c r="H235" s="382" t="str">
        <f t="shared" si="15"/>
        <v/>
      </c>
      <c r="I235" s="382" t="str">
        <f t="shared" si="16"/>
        <v/>
      </c>
      <c r="J235" s="382" t="str">
        <f t="shared" si="17"/>
        <v/>
      </c>
      <c r="K235" s="64"/>
      <c r="L235" s="64"/>
      <c r="M235" s="64"/>
      <c r="N235" s="64"/>
      <c r="O235" s="64"/>
      <c r="P235" s="64"/>
    </row>
    <row r="236" spans="1:16" s="70" customFormat="1">
      <c r="A236" s="143">
        <v>225</v>
      </c>
      <c r="B236" s="184"/>
      <c r="C236" s="184"/>
      <c r="D236" s="144"/>
      <c r="E236" s="146"/>
      <c r="F236" s="16" t="str">
        <f t="shared" si="14"/>
        <v/>
      </c>
      <c r="H236" s="382" t="str">
        <f t="shared" si="15"/>
        <v/>
      </c>
      <c r="I236" s="382" t="str">
        <f t="shared" si="16"/>
        <v/>
      </c>
      <c r="J236" s="382" t="str">
        <f t="shared" si="17"/>
        <v/>
      </c>
      <c r="K236" s="64"/>
      <c r="L236" s="64"/>
      <c r="M236" s="64"/>
      <c r="N236" s="64"/>
      <c r="O236" s="64"/>
      <c r="P236" s="64"/>
    </row>
    <row r="237" spans="1:16" s="70" customFormat="1">
      <c r="A237" s="143">
        <v>226</v>
      </c>
      <c r="B237" s="184"/>
      <c r="C237" s="184"/>
      <c r="D237" s="144"/>
      <c r="E237" s="146"/>
      <c r="F237" s="16" t="str">
        <f t="shared" si="14"/>
        <v/>
      </c>
      <c r="H237" s="382" t="str">
        <f t="shared" si="15"/>
        <v/>
      </c>
      <c r="I237" s="382" t="str">
        <f t="shared" si="16"/>
        <v/>
      </c>
      <c r="J237" s="382" t="str">
        <f t="shared" si="17"/>
        <v/>
      </c>
      <c r="K237" s="64"/>
      <c r="L237" s="64"/>
      <c r="M237" s="64"/>
      <c r="N237" s="64"/>
      <c r="O237" s="64"/>
      <c r="P237" s="64"/>
    </row>
    <row r="238" spans="1:16" s="70" customFormat="1">
      <c r="A238" s="143">
        <v>227</v>
      </c>
      <c r="B238" s="184"/>
      <c r="C238" s="184"/>
      <c r="D238" s="144"/>
      <c r="E238" s="146"/>
      <c r="F238" s="16" t="str">
        <f t="shared" si="14"/>
        <v/>
      </c>
      <c r="H238" s="382" t="str">
        <f t="shared" si="15"/>
        <v/>
      </c>
      <c r="I238" s="382" t="str">
        <f t="shared" si="16"/>
        <v/>
      </c>
      <c r="J238" s="382" t="str">
        <f t="shared" si="17"/>
        <v/>
      </c>
      <c r="K238" s="64"/>
      <c r="L238" s="64"/>
      <c r="M238" s="64"/>
      <c r="N238" s="64"/>
      <c r="O238" s="64"/>
      <c r="P238" s="64"/>
    </row>
    <row r="239" spans="1:16" s="70" customFormat="1">
      <c r="A239" s="143">
        <v>228</v>
      </c>
      <c r="B239" s="184"/>
      <c r="C239" s="184"/>
      <c r="D239" s="144"/>
      <c r="E239" s="146"/>
      <c r="F239" s="16" t="str">
        <f t="shared" si="14"/>
        <v/>
      </c>
      <c r="H239" s="382" t="str">
        <f t="shared" si="15"/>
        <v/>
      </c>
      <c r="I239" s="382" t="str">
        <f t="shared" si="16"/>
        <v/>
      </c>
      <c r="J239" s="382" t="str">
        <f t="shared" si="17"/>
        <v/>
      </c>
      <c r="K239" s="64"/>
      <c r="L239" s="64"/>
      <c r="M239" s="64"/>
      <c r="N239" s="64"/>
      <c r="O239" s="64"/>
      <c r="P239" s="64"/>
    </row>
    <row r="240" spans="1:16" s="70" customFormat="1">
      <c r="A240" s="143">
        <v>229</v>
      </c>
      <c r="B240" s="184"/>
      <c r="C240" s="184"/>
      <c r="D240" s="144"/>
      <c r="E240" s="146"/>
      <c r="F240" s="16" t="str">
        <f t="shared" si="14"/>
        <v/>
      </c>
      <c r="H240" s="382" t="str">
        <f t="shared" si="15"/>
        <v/>
      </c>
      <c r="I240" s="382" t="str">
        <f t="shared" si="16"/>
        <v/>
      </c>
      <c r="J240" s="382" t="str">
        <f t="shared" si="17"/>
        <v/>
      </c>
      <c r="K240" s="64"/>
      <c r="L240" s="64"/>
      <c r="M240" s="64"/>
      <c r="N240" s="64"/>
      <c r="O240" s="64"/>
      <c r="P240" s="64"/>
    </row>
    <row r="241" spans="1:16" s="70" customFormat="1">
      <c r="A241" s="143">
        <v>230</v>
      </c>
      <c r="B241" s="184"/>
      <c r="C241" s="184"/>
      <c r="D241" s="144"/>
      <c r="E241" s="146"/>
      <c r="F241" s="16" t="str">
        <f t="shared" si="14"/>
        <v/>
      </c>
      <c r="H241" s="382" t="str">
        <f t="shared" si="15"/>
        <v/>
      </c>
      <c r="I241" s="382" t="str">
        <f t="shared" si="16"/>
        <v/>
      </c>
      <c r="J241" s="382" t="str">
        <f t="shared" si="17"/>
        <v/>
      </c>
      <c r="K241" s="64"/>
      <c r="L241" s="64"/>
      <c r="M241" s="64"/>
      <c r="N241" s="64"/>
      <c r="O241" s="64"/>
      <c r="P241" s="64"/>
    </row>
    <row r="242" spans="1:16" s="70" customFormat="1">
      <c r="A242" s="143">
        <v>231</v>
      </c>
      <c r="B242" s="184"/>
      <c r="C242" s="184"/>
      <c r="D242" s="144"/>
      <c r="E242" s="146"/>
      <c r="F242" s="16" t="str">
        <f t="shared" si="14"/>
        <v/>
      </c>
      <c r="H242" s="382" t="str">
        <f t="shared" si="15"/>
        <v/>
      </c>
      <c r="I242" s="382" t="str">
        <f t="shared" si="16"/>
        <v/>
      </c>
      <c r="J242" s="382" t="str">
        <f t="shared" si="17"/>
        <v/>
      </c>
      <c r="K242" s="64"/>
      <c r="L242" s="64"/>
      <c r="M242" s="64"/>
      <c r="N242" s="64"/>
      <c r="O242" s="64"/>
      <c r="P242" s="64"/>
    </row>
    <row r="243" spans="1:16" s="70" customFormat="1">
      <c r="A243" s="143">
        <v>232</v>
      </c>
      <c r="B243" s="184"/>
      <c r="C243" s="184"/>
      <c r="D243" s="144"/>
      <c r="E243" s="146"/>
      <c r="F243" s="16" t="str">
        <f t="shared" si="14"/>
        <v/>
      </c>
      <c r="H243" s="382" t="str">
        <f t="shared" si="15"/>
        <v/>
      </c>
      <c r="I243" s="382" t="str">
        <f t="shared" si="16"/>
        <v/>
      </c>
      <c r="J243" s="382" t="str">
        <f t="shared" si="17"/>
        <v/>
      </c>
      <c r="K243" s="64"/>
      <c r="L243" s="64"/>
      <c r="M243" s="64"/>
      <c r="N243" s="64"/>
      <c r="O243" s="64"/>
      <c r="P243" s="64"/>
    </row>
    <row r="244" spans="1:16" s="70" customFormat="1">
      <c r="A244" s="143">
        <v>233</v>
      </c>
      <c r="B244" s="184"/>
      <c r="C244" s="184"/>
      <c r="D244" s="144"/>
      <c r="E244" s="146"/>
      <c r="F244" s="16" t="str">
        <f t="shared" si="14"/>
        <v/>
      </c>
      <c r="H244" s="382" t="str">
        <f t="shared" si="15"/>
        <v/>
      </c>
      <c r="I244" s="382" t="str">
        <f t="shared" si="16"/>
        <v/>
      </c>
      <c r="J244" s="382" t="str">
        <f t="shared" si="17"/>
        <v/>
      </c>
      <c r="K244" s="64"/>
      <c r="L244" s="64"/>
      <c r="M244" s="64"/>
      <c r="N244" s="64"/>
      <c r="O244" s="64"/>
      <c r="P244" s="64"/>
    </row>
    <row r="245" spans="1:16" s="70" customFormat="1">
      <c r="A245" s="143">
        <v>234</v>
      </c>
      <c r="B245" s="184"/>
      <c r="C245" s="184"/>
      <c r="D245" s="144"/>
      <c r="E245" s="146"/>
      <c r="F245" s="16" t="str">
        <f t="shared" si="14"/>
        <v/>
      </c>
      <c r="H245" s="382" t="str">
        <f t="shared" si="15"/>
        <v/>
      </c>
      <c r="I245" s="382" t="str">
        <f t="shared" si="16"/>
        <v/>
      </c>
      <c r="J245" s="382" t="str">
        <f t="shared" si="17"/>
        <v/>
      </c>
      <c r="K245" s="64"/>
      <c r="L245" s="64"/>
      <c r="M245" s="64"/>
      <c r="N245" s="64"/>
      <c r="O245" s="64"/>
      <c r="P245" s="64"/>
    </row>
    <row r="246" spans="1:16" s="70" customFormat="1">
      <c r="A246" s="143">
        <v>235</v>
      </c>
      <c r="B246" s="184"/>
      <c r="C246" s="184"/>
      <c r="D246" s="144"/>
      <c r="E246" s="146"/>
      <c r="F246" s="16" t="str">
        <f t="shared" si="14"/>
        <v/>
      </c>
      <c r="H246" s="382" t="str">
        <f t="shared" si="15"/>
        <v/>
      </c>
      <c r="I246" s="382" t="str">
        <f t="shared" si="16"/>
        <v/>
      </c>
      <c r="J246" s="382" t="str">
        <f t="shared" si="17"/>
        <v/>
      </c>
      <c r="K246" s="64"/>
      <c r="L246" s="64"/>
      <c r="M246" s="64"/>
      <c r="N246" s="64"/>
      <c r="O246" s="64"/>
      <c r="P246" s="64"/>
    </row>
    <row r="247" spans="1:16" s="70" customFormat="1">
      <c r="A247" s="143">
        <v>236</v>
      </c>
      <c r="B247" s="184"/>
      <c r="C247" s="184"/>
      <c r="D247" s="144"/>
      <c r="E247" s="146"/>
      <c r="F247" s="16" t="str">
        <f t="shared" si="14"/>
        <v/>
      </c>
      <c r="H247" s="382" t="str">
        <f t="shared" si="15"/>
        <v/>
      </c>
      <c r="I247" s="382" t="str">
        <f t="shared" si="16"/>
        <v/>
      </c>
      <c r="J247" s="382" t="str">
        <f t="shared" si="17"/>
        <v/>
      </c>
      <c r="K247" s="64"/>
      <c r="L247" s="64"/>
      <c r="M247" s="64"/>
      <c r="N247" s="64"/>
      <c r="O247" s="64"/>
      <c r="P247" s="64"/>
    </row>
    <row r="248" spans="1:16" s="70" customFormat="1">
      <c r="A248" s="143">
        <v>237</v>
      </c>
      <c r="B248" s="184"/>
      <c r="C248" s="184"/>
      <c r="D248" s="144"/>
      <c r="E248" s="146"/>
      <c r="F248" s="16" t="str">
        <f t="shared" si="14"/>
        <v/>
      </c>
      <c r="H248" s="382" t="str">
        <f t="shared" si="15"/>
        <v/>
      </c>
      <c r="I248" s="382" t="str">
        <f t="shared" si="16"/>
        <v/>
      </c>
      <c r="J248" s="382" t="str">
        <f t="shared" si="17"/>
        <v/>
      </c>
      <c r="K248" s="64"/>
      <c r="L248" s="64"/>
      <c r="M248" s="64"/>
      <c r="N248" s="64"/>
      <c r="O248" s="64"/>
      <c r="P248" s="64"/>
    </row>
    <row r="249" spans="1:16" s="70" customFormat="1">
      <c r="A249" s="143">
        <v>238</v>
      </c>
      <c r="B249" s="184"/>
      <c r="C249" s="184"/>
      <c r="D249" s="144"/>
      <c r="E249" s="146"/>
      <c r="F249" s="16" t="str">
        <f t="shared" si="14"/>
        <v/>
      </c>
      <c r="H249" s="382" t="str">
        <f t="shared" si="15"/>
        <v/>
      </c>
      <c r="I249" s="382" t="str">
        <f t="shared" si="16"/>
        <v/>
      </c>
      <c r="J249" s="382" t="str">
        <f t="shared" si="17"/>
        <v/>
      </c>
      <c r="K249" s="64"/>
      <c r="L249" s="64"/>
      <c r="M249" s="64"/>
      <c r="N249" s="64"/>
      <c r="O249" s="64"/>
      <c r="P249" s="64"/>
    </row>
    <row r="250" spans="1:16" s="70" customFormat="1">
      <c r="A250" s="143">
        <v>239</v>
      </c>
      <c r="B250" s="184"/>
      <c r="C250" s="184"/>
      <c r="D250" s="144"/>
      <c r="E250" s="146"/>
      <c r="F250" s="16" t="str">
        <f t="shared" si="14"/>
        <v/>
      </c>
      <c r="H250" s="382" t="str">
        <f t="shared" si="15"/>
        <v/>
      </c>
      <c r="I250" s="382" t="str">
        <f t="shared" si="16"/>
        <v/>
      </c>
      <c r="J250" s="382" t="str">
        <f t="shared" si="17"/>
        <v/>
      </c>
      <c r="K250" s="64"/>
      <c r="L250" s="64"/>
      <c r="M250" s="64"/>
      <c r="N250" s="64"/>
      <c r="O250" s="64"/>
      <c r="P250" s="64"/>
    </row>
    <row r="251" spans="1:16" s="70" customFormat="1">
      <c r="A251" s="143">
        <v>240</v>
      </c>
      <c r="B251" s="184"/>
      <c r="C251" s="184"/>
      <c r="D251" s="144"/>
      <c r="E251" s="146"/>
      <c r="F251" s="16" t="str">
        <f t="shared" si="14"/>
        <v/>
      </c>
      <c r="H251" s="382" t="str">
        <f t="shared" si="15"/>
        <v/>
      </c>
      <c r="I251" s="382" t="str">
        <f t="shared" si="16"/>
        <v/>
      </c>
      <c r="J251" s="382" t="str">
        <f t="shared" si="17"/>
        <v/>
      </c>
      <c r="K251" s="64"/>
      <c r="L251" s="64"/>
      <c r="M251" s="64"/>
      <c r="N251" s="64"/>
      <c r="O251" s="64"/>
      <c r="P251" s="64"/>
    </row>
    <row r="252" spans="1:16" s="70" customFormat="1">
      <c r="A252" s="143">
        <v>241</v>
      </c>
      <c r="B252" s="184"/>
      <c r="C252" s="184"/>
      <c r="D252" s="144"/>
      <c r="E252" s="146"/>
      <c r="F252" s="16" t="str">
        <f t="shared" si="14"/>
        <v/>
      </c>
      <c r="H252" s="382" t="str">
        <f t="shared" si="15"/>
        <v/>
      </c>
      <c r="I252" s="382" t="str">
        <f t="shared" si="16"/>
        <v/>
      </c>
      <c r="J252" s="382" t="str">
        <f t="shared" si="17"/>
        <v/>
      </c>
      <c r="K252" s="64"/>
      <c r="L252" s="64"/>
      <c r="M252" s="64"/>
      <c r="N252" s="64"/>
      <c r="O252" s="64"/>
      <c r="P252" s="64"/>
    </row>
    <row r="253" spans="1:16" s="70" customFormat="1">
      <c r="A253" s="143">
        <v>242</v>
      </c>
      <c r="B253" s="184"/>
      <c r="C253" s="184"/>
      <c r="D253" s="144"/>
      <c r="E253" s="146"/>
      <c r="F253" s="16" t="str">
        <f t="shared" si="14"/>
        <v/>
      </c>
      <c r="H253" s="382" t="str">
        <f t="shared" si="15"/>
        <v/>
      </c>
      <c r="I253" s="382" t="str">
        <f t="shared" si="16"/>
        <v/>
      </c>
      <c r="J253" s="382" t="str">
        <f t="shared" si="17"/>
        <v/>
      </c>
      <c r="K253" s="64"/>
      <c r="L253" s="64"/>
      <c r="M253" s="64"/>
      <c r="N253" s="64"/>
      <c r="O253" s="64"/>
      <c r="P253" s="64"/>
    </row>
    <row r="254" spans="1:16" s="70" customFormat="1">
      <c r="A254" s="143">
        <v>243</v>
      </c>
      <c r="B254" s="184"/>
      <c r="C254" s="184"/>
      <c r="D254" s="144"/>
      <c r="E254" s="146"/>
      <c r="F254" s="16" t="str">
        <f t="shared" si="14"/>
        <v/>
      </c>
      <c r="H254" s="382" t="str">
        <f t="shared" si="15"/>
        <v/>
      </c>
      <c r="I254" s="382" t="str">
        <f t="shared" si="16"/>
        <v/>
      </c>
      <c r="J254" s="382" t="str">
        <f t="shared" si="17"/>
        <v/>
      </c>
      <c r="K254" s="64"/>
      <c r="L254" s="64"/>
      <c r="M254" s="64"/>
      <c r="N254" s="64"/>
      <c r="O254" s="64"/>
      <c r="P254" s="64"/>
    </row>
    <row r="255" spans="1:16" s="70" customFormat="1">
      <c r="A255" s="143">
        <v>244</v>
      </c>
      <c r="B255" s="184"/>
      <c r="C255" s="184"/>
      <c r="D255" s="144"/>
      <c r="E255" s="146"/>
      <c r="F255" s="16" t="str">
        <f t="shared" si="14"/>
        <v/>
      </c>
      <c r="H255" s="382" t="str">
        <f t="shared" si="15"/>
        <v/>
      </c>
      <c r="I255" s="382" t="str">
        <f t="shared" si="16"/>
        <v/>
      </c>
      <c r="J255" s="382" t="str">
        <f t="shared" si="17"/>
        <v/>
      </c>
      <c r="K255" s="64"/>
      <c r="L255" s="64"/>
      <c r="M255" s="64"/>
      <c r="N255" s="64"/>
      <c r="O255" s="64"/>
      <c r="P255" s="64"/>
    </row>
    <row r="256" spans="1:16" s="70" customFormat="1">
      <c r="A256" s="143">
        <v>245</v>
      </c>
      <c r="B256" s="184"/>
      <c r="C256" s="184"/>
      <c r="D256" s="144"/>
      <c r="E256" s="146"/>
      <c r="F256" s="16" t="str">
        <f t="shared" si="14"/>
        <v/>
      </c>
      <c r="H256" s="382" t="str">
        <f t="shared" si="15"/>
        <v/>
      </c>
      <c r="I256" s="382" t="str">
        <f t="shared" si="16"/>
        <v/>
      </c>
      <c r="J256" s="382" t="str">
        <f t="shared" si="17"/>
        <v/>
      </c>
      <c r="K256" s="64"/>
      <c r="L256" s="64"/>
      <c r="M256" s="64"/>
      <c r="N256" s="64"/>
      <c r="O256" s="64"/>
      <c r="P256" s="64"/>
    </row>
    <row r="257" spans="1:16" s="70" customFormat="1">
      <c r="A257" s="143">
        <v>246</v>
      </c>
      <c r="B257" s="184"/>
      <c r="C257" s="184"/>
      <c r="D257" s="144"/>
      <c r="E257" s="146"/>
      <c r="F257" s="16" t="str">
        <f t="shared" si="14"/>
        <v/>
      </c>
      <c r="H257" s="382" t="str">
        <f t="shared" si="15"/>
        <v/>
      </c>
      <c r="I257" s="382" t="str">
        <f t="shared" si="16"/>
        <v/>
      </c>
      <c r="J257" s="382" t="str">
        <f t="shared" si="17"/>
        <v/>
      </c>
      <c r="K257" s="64"/>
      <c r="L257" s="64"/>
      <c r="M257" s="64"/>
      <c r="N257" s="64"/>
      <c r="O257" s="64"/>
      <c r="P257" s="64"/>
    </row>
    <row r="258" spans="1:16" s="70" customFormat="1">
      <c r="A258" s="143">
        <v>247</v>
      </c>
      <c r="B258" s="184"/>
      <c r="C258" s="184"/>
      <c r="D258" s="144"/>
      <c r="E258" s="146"/>
      <c r="F258" s="16" t="str">
        <f t="shared" si="14"/>
        <v/>
      </c>
      <c r="H258" s="382" t="str">
        <f t="shared" si="15"/>
        <v/>
      </c>
      <c r="I258" s="382" t="str">
        <f t="shared" si="16"/>
        <v/>
      </c>
      <c r="J258" s="382" t="str">
        <f t="shared" si="17"/>
        <v/>
      </c>
      <c r="K258" s="64"/>
      <c r="L258" s="64"/>
      <c r="M258" s="64"/>
      <c r="N258" s="64"/>
      <c r="O258" s="64"/>
      <c r="P258" s="64"/>
    </row>
    <row r="259" spans="1:16" s="70" customFormat="1">
      <c r="A259" s="143">
        <v>248</v>
      </c>
      <c r="B259" s="184"/>
      <c r="C259" s="184"/>
      <c r="D259" s="144"/>
      <c r="E259" s="146"/>
      <c r="F259" s="16" t="str">
        <f t="shared" si="14"/>
        <v/>
      </c>
      <c r="H259" s="382" t="str">
        <f t="shared" si="15"/>
        <v/>
      </c>
      <c r="I259" s="382" t="str">
        <f t="shared" si="16"/>
        <v/>
      </c>
      <c r="J259" s="382" t="str">
        <f t="shared" si="17"/>
        <v/>
      </c>
      <c r="K259" s="64"/>
      <c r="L259" s="64"/>
      <c r="M259" s="64"/>
      <c r="N259" s="64"/>
      <c r="O259" s="64"/>
      <c r="P259" s="64"/>
    </row>
    <row r="260" spans="1:16" s="70" customFormat="1">
      <c r="A260" s="143">
        <v>249</v>
      </c>
      <c r="B260" s="184"/>
      <c r="C260" s="184"/>
      <c r="D260" s="144"/>
      <c r="E260" s="146"/>
      <c r="F260" s="16" t="str">
        <f t="shared" si="14"/>
        <v/>
      </c>
      <c r="H260" s="382" t="str">
        <f t="shared" si="15"/>
        <v/>
      </c>
      <c r="I260" s="382" t="str">
        <f t="shared" si="16"/>
        <v/>
      </c>
      <c r="J260" s="382" t="str">
        <f t="shared" si="17"/>
        <v/>
      </c>
      <c r="K260" s="64"/>
      <c r="L260" s="64"/>
      <c r="M260" s="64"/>
      <c r="N260" s="64"/>
      <c r="O260" s="64"/>
      <c r="P260" s="64"/>
    </row>
    <row r="261" spans="1:16" s="70" customFormat="1">
      <c r="A261" s="143">
        <v>250</v>
      </c>
      <c r="B261" s="184"/>
      <c r="C261" s="184"/>
      <c r="D261" s="144"/>
      <c r="E261" s="146"/>
      <c r="F261" s="16" t="str">
        <f t="shared" si="14"/>
        <v/>
      </c>
      <c r="H261" s="382" t="str">
        <f t="shared" si="15"/>
        <v/>
      </c>
      <c r="I261" s="382" t="str">
        <f t="shared" si="16"/>
        <v/>
      </c>
      <c r="J261" s="382" t="str">
        <f t="shared" si="17"/>
        <v/>
      </c>
      <c r="K261" s="64"/>
      <c r="L261" s="64"/>
      <c r="M261" s="64"/>
      <c r="N261" s="64"/>
      <c r="O261" s="64"/>
      <c r="P261" s="64"/>
    </row>
  </sheetData>
  <sheetProtection algorithmName="SHA-512" hashValue="bpNFkJ52QP5KYH5wHsxBQOo9tVnaseX9QeapYGx0TaE2Aj1mcmheNNthlVQhFpTP1eRc3E7Nf3ROoWFTggA5BQ==" saltValue="g3+qhpZNYXTv2np5TVMXgw==" spinCount="100000" sheet="1" objects="1" scenarios="1"/>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80"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M13" sqref="M13"/>
    </sheetView>
  </sheetViews>
  <sheetFormatPr defaultColWidth="9.109375" defaultRowHeight="15.6"/>
  <cols>
    <col min="1" max="1" width="5.6640625" style="60" customWidth="1"/>
    <col min="2" max="2" width="35.6640625" style="64" customWidth="1"/>
    <col min="3" max="3" width="45.109375" style="64"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Inginerie din Hunedoara</v>
      </c>
      <c r="D2" s="61"/>
      <c r="E2" s="63"/>
      <c r="F2" s="289"/>
      <c r="H2" s="63"/>
      <c r="I2" s="63"/>
    </row>
    <row r="3" spans="1:9" s="60" customFormat="1">
      <c r="A3" s="346" t="str">
        <f>IF(ISBLANK(departament),"","Departamentul " &amp; departament)</f>
        <v>Departamentul Inginerie și Management din Hunedoara</v>
      </c>
      <c r="D3" s="61"/>
      <c r="E3" s="63"/>
      <c r="F3" s="289"/>
      <c r="H3" s="63"/>
      <c r="I3" s="63"/>
    </row>
    <row r="4" spans="1:9">
      <c r="A4" s="540" t="s">
        <v>906</v>
      </c>
      <c r="B4" s="540"/>
      <c r="C4" s="540"/>
      <c r="D4" s="540"/>
      <c r="E4" s="540"/>
      <c r="F4" s="291"/>
    </row>
    <row r="5" spans="1:9">
      <c r="A5" s="540" t="s">
        <v>992</v>
      </c>
      <c r="B5" s="540"/>
      <c r="C5" s="540"/>
      <c r="D5" s="540"/>
      <c r="E5" s="540"/>
    </row>
    <row r="6" spans="1:9" ht="13.5" customHeight="1">
      <c r="D6" s="64"/>
      <c r="E6" s="347" t="str">
        <f>CONCATENATE(functie," ",nume_candidat)</f>
        <v>Profesor Socalici Ana Virginia</v>
      </c>
      <c r="H6" s="347"/>
      <c r="I6" s="347"/>
    </row>
    <row r="7" spans="1:9" ht="18.75" customHeight="1">
      <c r="A7" s="537" t="s">
        <v>338</v>
      </c>
      <c r="B7" s="537" t="s">
        <v>1045</v>
      </c>
      <c r="C7" s="537" t="s">
        <v>460</v>
      </c>
      <c r="D7" s="543" t="s">
        <v>2</v>
      </c>
      <c r="E7" s="599" t="s">
        <v>544</v>
      </c>
      <c r="F7" s="544" t="s">
        <v>541</v>
      </c>
      <c r="G7" s="545" t="s">
        <v>551</v>
      </c>
      <c r="H7" s="609" t="s">
        <v>1230</v>
      </c>
      <c r="I7" s="609" t="s">
        <v>1231</v>
      </c>
    </row>
    <row r="8" spans="1:9" ht="46.5" customHeight="1">
      <c r="A8" s="537"/>
      <c r="B8" s="537"/>
      <c r="C8" s="537"/>
      <c r="D8" s="543"/>
      <c r="E8" s="600"/>
      <c r="F8" s="544"/>
      <c r="G8" s="545"/>
      <c r="H8" s="600"/>
      <c r="I8" s="600"/>
    </row>
    <row r="9" spans="1:9">
      <c r="A9" s="88"/>
      <c r="B9" s="65"/>
      <c r="C9" s="65"/>
      <c r="D9" s="30"/>
      <c r="E9" s="148">
        <f>SUMIF(E10:E1010,"&gt;0")</f>
        <v>20</v>
      </c>
      <c r="F9" s="298"/>
      <c r="H9" s="148">
        <f>SUMIF(H10:H1010,"&gt;0")</f>
        <v>0</v>
      </c>
      <c r="I9" s="148">
        <f>SUMIF(I10:I1010,"&gt;0")</f>
        <v>20</v>
      </c>
    </row>
    <row r="10" spans="1:9" ht="46.8">
      <c r="A10" s="37">
        <v>1</v>
      </c>
      <c r="B10" s="7" t="s">
        <v>1424</v>
      </c>
      <c r="C10" s="7" t="s">
        <v>988</v>
      </c>
      <c r="D10" s="220">
        <v>2015</v>
      </c>
      <c r="E10" s="16">
        <f t="shared" ref="E10:E73" si="0">IF(OR($B10="",,,,$D10&lt;an_initial,$D10&gt;an_final,),"",HLOOKUP(C10,ii89punctaje,2,FALSE) )</f>
        <v>20</v>
      </c>
      <c r="F10" s="349" t="b">
        <f t="shared" ref="F10:F73" si="1">IF(nume_candidat="",FALSE,ISNUMBER(SEARCH(nume_candidat,$B10)))</f>
        <v>0</v>
      </c>
      <c r="G10" s="350">
        <f t="shared" ref="G10:G41" si="2">LEN(B10)-LEN(SUBSTITUTE(B10,",",""))+1</f>
        <v>4</v>
      </c>
      <c r="H10" s="382">
        <f t="shared" ref="H10:H73" si="3">IF(OR($B10="",,,,$D10&lt;an_initial,$D10&gt;an_final,),"",HLOOKUP(C10,ii89punctaje,2,FALSE)*COUNTIF(C10,$H$7))</f>
        <v>0</v>
      </c>
      <c r="I10" s="382">
        <f t="shared" ref="I10:I73" si="4">IF(OR($B10="",,,,$D10&lt;an_initial,$D10&gt;an_final,),"",HLOOKUP(C10,ii89punctaje,2,FALSE)*COUNTIF(C10,$I$7))</f>
        <v>20</v>
      </c>
    </row>
    <row r="11" spans="1:9">
      <c r="A11" s="37">
        <v>2</v>
      </c>
      <c r="B11" s="380"/>
      <c r="C11" s="380"/>
      <c r="D11" s="220"/>
      <c r="E11" s="16" t="str">
        <f t="shared" si="0"/>
        <v/>
      </c>
      <c r="F11" s="349" t="b">
        <f t="shared" si="1"/>
        <v>0</v>
      </c>
      <c r="G11" s="350">
        <f t="shared" si="2"/>
        <v>1</v>
      </c>
      <c r="H11" s="382" t="str">
        <f t="shared" si="3"/>
        <v/>
      </c>
      <c r="I11" s="382" t="str">
        <f t="shared" si="4"/>
        <v/>
      </c>
    </row>
    <row r="12" spans="1:9">
      <c r="A12" s="37">
        <v>3</v>
      </c>
      <c r="B12" s="7"/>
      <c r="C12" s="7"/>
      <c r="D12" s="220"/>
      <c r="E12" s="16" t="str">
        <f t="shared" si="0"/>
        <v/>
      </c>
      <c r="F12" s="349" t="b">
        <f t="shared" si="1"/>
        <v>0</v>
      </c>
      <c r="G12" s="350">
        <f t="shared" si="2"/>
        <v>1</v>
      </c>
      <c r="H12" s="382" t="str">
        <f t="shared" si="3"/>
        <v/>
      </c>
      <c r="I12" s="382" t="str">
        <f t="shared" si="4"/>
        <v/>
      </c>
    </row>
    <row r="13" spans="1:9">
      <c r="A13" s="37">
        <v>4</v>
      </c>
      <c r="B13" s="6"/>
      <c r="C13" s="6"/>
      <c r="D13" s="216"/>
      <c r="E13" s="16" t="str">
        <f t="shared" si="0"/>
        <v/>
      </c>
      <c r="F13" s="349" t="b">
        <f t="shared" si="1"/>
        <v>0</v>
      </c>
      <c r="G13" s="350">
        <f t="shared" si="2"/>
        <v>1</v>
      </c>
      <c r="H13" s="382" t="str">
        <f t="shared" si="3"/>
        <v/>
      </c>
      <c r="I13" s="382" t="str">
        <f t="shared" si="4"/>
        <v/>
      </c>
    </row>
    <row r="14" spans="1:9">
      <c r="A14" s="37">
        <v>5</v>
      </c>
      <c r="B14" s="6"/>
      <c r="C14" s="6"/>
      <c r="D14" s="216"/>
      <c r="E14" s="16" t="str">
        <f t="shared" si="0"/>
        <v/>
      </c>
      <c r="F14" s="349" t="b">
        <f t="shared" si="1"/>
        <v>0</v>
      </c>
      <c r="G14" s="350">
        <f t="shared" si="2"/>
        <v>1</v>
      </c>
      <c r="H14" s="382" t="str">
        <f t="shared" si="3"/>
        <v/>
      </c>
      <c r="I14" s="382" t="str">
        <f t="shared" si="4"/>
        <v/>
      </c>
    </row>
    <row r="15" spans="1:9">
      <c r="A15" s="37">
        <v>6</v>
      </c>
      <c r="B15" s="6"/>
      <c r="C15" s="6"/>
      <c r="D15" s="216"/>
      <c r="E15" s="16" t="str">
        <f t="shared" si="0"/>
        <v/>
      </c>
      <c r="F15" s="349" t="b">
        <f t="shared" si="1"/>
        <v>0</v>
      </c>
      <c r="G15" s="350">
        <f t="shared" si="2"/>
        <v>1</v>
      </c>
      <c r="H15" s="382" t="str">
        <f t="shared" si="3"/>
        <v/>
      </c>
      <c r="I15" s="382" t="str">
        <f t="shared" si="4"/>
        <v/>
      </c>
    </row>
    <row r="16" spans="1:9">
      <c r="A16" s="37">
        <v>7</v>
      </c>
      <c r="B16" s="6"/>
      <c r="C16" s="6"/>
      <c r="D16" s="216"/>
      <c r="E16" s="16" t="str">
        <f t="shared" si="0"/>
        <v/>
      </c>
      <c r="F16" s="349" t="b">
        <f t="shared" si="1"/>
        <v>0</v>
      </c>
      <c r="G16" s="350">
        <f t="shared" si="2"/>
        <v>1</v>
      </c>
      <c r="H16" s="382" t="str">
        <f t="shared" si="3"/>
        <v/>
      </c>
      <c r="I16" s="382" t="str">
        <f t="shared" si="4"/>
        <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ref="G42:G73" si="5">LEN(B42)-LEN(SUBSTITUTE(B42,",",""))+1</f>
        <v>1</v>
      </c>
      <c r="H42" s="382" t="str">
        <f t="shared" si="3"/>
        <v/>
      </c>
      <c r="I42" s="382" t="str">
        <f t="shared" si="4"/>
        <v/>
      </c>
    </row>
    <row r="43" spans="1:9">
      <c r="A43" s="37">
        <v>34</v>
      </c>
      <c r="B43" s="6"/>
      <c r="C43" s="6"/>
      <c r="D43" s="216"/>
      <c r="E43" s="16" t="str">
        <f t="shared" si="0"/>
        <v/>
      </c>
      <c r="F43" s="349" t="b">
        <f t="shared" si="1"/>
        <v>0</v>
      </c>
      <c r="G43" s="350">
        <f t="shared" si="5"/>
        <v>1</v>
      </c>
      <c r="H43" s="382" t="str">
        <f t="shared" si="3"/>
        <v/>
      </c>
      <c r="I43" s="382" t="str">
        <f t="shared" si="4"/>
        <v/>
      </c>
    </row>
    <row r="44" spans="1:9">
      <c r="A44" s="37">
        <v>35</v>
      </c>
      <c r="B44" s="6"/>
      <c r="C44" s="6"/>
      <c r="D44" s="216"/>
      <c r="E44" s="16" t="str">
        <f t="shared" si="0"/>
        <v/>
      </c>
      <c r="F44" s="349" t="b">
        <f t="shared" si="1"/>
        <v>0</v>
      </c>
      <c r="G44" s="350">
        <f t="shared" si="5"/>
        <v>1</v>
      </c>
      <c r="H44" s="382" t="str">
        <f t="shared" si="3"/>
        <v/>
      </c>
      <c r="I44" s="382" t="str">
        <f t="shared" si="4"/>
        <v/>
      </c>
    </row>
    <row r="45" spans="1:9">
      <c r="A45" s="37">
        <v>36</v>
      </c>
      <c r="B45" s="6"/>
      <c r="C45" s="6"/>
      <c r="D45" s="216"/>
      <c r="E45" s="16" t="str">
        <f t="shared" si="0"/>
        <v/>
      </c>
      <c r="F45" s="349" t="b">
        <f t="shared" si="1"/>
        <v>0</v>
      </c>
      <c r="G45" s="350">
        <f t="shared" si="5"/>
        <v>1</v>
      </c>
      <c r="H45" s="382" t="str">
        <f t="shared" si="3"/>
        <v/>
      </c>
      <c r="I45" s="382" t="str">
        <f t="shared" si="4"/>
        <v/>
      </c>
    </row>
    <row r="46" spans="1:9">
      <c r="A46" s="37">
        <v>37</v>
      </c>
      <c r="B46" s="6"/>
      <c r="C46" s="6"/>
      <c r="D46" s="216"/>
      <c r="E46" s="16" t="str">
        <f t="shared" si="0"/>
        <v/>
      </c>
      <c r="F46" s="349" t="b">
        <f t="shared" si="1"/>
        <v>0</v>
      </c>
      <c r="G46" s="350">
        <f t="shared" si="5"/>
        <v>1</v>
      </c>
      <c r="H46" s="382" t="str">
        <f t="shared" si="3"/>
        <v/>
      </c>
      <c r="I46" s="382" t="str">
        <f t="shared" si="4"/>
        <v/>
      </c>
    </row>
    <row r="47" spans="1:9">
      <c r="A47" s="37">
        <v>38</v>
      </c>
      <c r="B47" s="6"/>
      <c r="C47" s="6"/>
      <c r="D47" s="216"/>
      <c r="E47" s="16" t="str">
        <f t="shared" si="0"/>
        <v/>
      </c>
      <c r="F47" s="349" t="b">
        <f t="shared" si="1"/>
        <v>0</v>
      </c>
      <c r="G47" s="350">
        <f t="shared" si="5"/>
        <v>1</v>
      </c>
      <c r="H47" s="382" t="str">
        <f t="shared" si="3"/>
        <v/>
      </c>
      <c r="I47" s="382" t="str">
        <f t="shared" si="4"/>
        <v/>
      </c>
    </row>
    <row r="48" spans="1:9">
      <c r="A48" s="37">
        <v>39</v>
      </c>
      <c r="B48" s="6"/>
      <c r="C48" s="6"/>
      <c r="D48" s="216"/>
      <c r="E48" s="16" t="str">
        <f t="shared" si="0"/>
        <v/>
      </c>
      <c r="F48" s="349" t="b">
        <f t="shared" si="1"/>
        <v>0</v>
      </c>
      <c r="G48" s="350">
        <f t="shared" si="5"/>
        <v>1</v>
      </c>
      <c r="H48" s="382" t="str">
        <f t="shared" si="3"/>
        <v/>
      </c>
      <c r="I48" s="382" t="str">
        <f t="shared" si="4"/>
        <v/>
      </c>
    </row>
    <row r="49" spans="1:9">
      <c r="A49" s="37">
        <v>40</v>
      </c>
      <c r="B49" s="6"/>
      <c r="C49" s="6"/>
      <c r="D49" s="216"/>
      <c r="E49" s="16" t="str">
        <f t="shared" si="0"/>
        <v/>
      </c>
      <c r="F49" s="349" t="b">
        <f t="shared" si="1"/>
        <v>0</v>
      </c>
      <c r="G49" s="350">
        <f t="shared" si="5"/>
        <v>1</v>
      </c>
      <c r="H49" s="382" t="str">
        <f t="shared" si="3"/>
        <v/>
      </c>
      <c r="I49" s="382" t="str">
        <f t="shared" si="4"/>
        <v/>
      </c>
    </row>
    <row r="50" spans="1:9">
      <c r="A50" s="37">
        <v>41</v>
      </c>
      <c r="B50" s="6"/>
      <c r="C50" s="6"/>
      <c r="D50" s="216"/>
      <c r="E50" s="16" t="str">
        <f t="shared" si="0"/>
        <v/>
      </c>
      <c r="F50" s="349" t="b">
        <f t="shared" si="1"/>
        <v>0</v>
      </c>
      <c r="G50" s="350">
        <f t="shared" si="5"/>
        <v>1</v>
      </c>
      <c r="H50" s="382" t="str">
        <f t="shared" si="3"/>
        <v/>
      </c>
      <c r="I50" s="382" t="str">
        <f t="shared" si="4"/>
        <v/>
      </c>
    </row>
    <row r="51" spans="1:9">
      <c r="A51" s="37">
        <v>42</v>
      </c>
      <c r="B51" s="6"/>
      <c r="C51" s="6"/>
      <c r="D51" s="216"/>
      <c r="E51" s="16" t="str">
        <f t="shared" si="0"/>
        <v/>
      </c>
      <c r="F51" s="349" t="b">
        <f t="shared" si="1"/>
        <v>0</v>
      </c>
      <c r="G51" s="350">
        <f t="shared" si="5"/>
        <v>1</v>
      </c>
      <c r="H51" s="382" t="str">
        <f t="shared" si="3"/>
        <v/>
      </c>
      <c r="I51" s="382" t="str">
        <f t="shared" si="4"/>
        <v/>
      </c>
    </row>
    <row r="52" spans="1:9">
      <c r="A52" s="37">
        <v>43</v>
      </c>
      <c r="B52" s="6"/>
      <c r="C52" s="6"/>
      <c r="D52" s="216"/>
      <c r="E52" s="16" t="str">
        <f t="shared" si="0"/>
        <v/>
      </c>
      <c r="F52" s="349" t="b">
        <f t="shared" si="1"/>
        <v>0</v>
      </c>
      <c r="G52" s="350">
        <f t="shared" si="5"/>
        <v>1</v>
      </c>
      <c r="H52" s="382" t="str">
        <f t="shared" si="3"/>
        <v/>
      </c>
      <c r="I52" s="382" t="str">
        <f t="shared" si="4"/>
        <v/>
      </c>
    </row>
    <row r="53" spans="1:9">
      <c r="A53" s="37">
        <v>44</v>
      </c>
      <c r="B53" s="6"/>
      <c r="C53" s="6"/>
      <c r="D53" s="216"/>
      <c r="E53" s="16" t="str">
        <f t="shared" si="0"/>
        <v/>
      </c>
      <c r="F53" s="349" t="b">
        <f t="shared" si="1"/>
        <v>0</v>
      </c>
      <c r="G53" s="350">
        <f t="shared" si="5"/>
        <v>1</v>
      </c>
      <c r="H53" s="382" t="str">
        <f t="shared" si="3"/>
        <v/>
      </c>
      <c r="I53" s="382" t="str">
        <f t="shared" si="4"/>
        <v/>
      </c>
    </row>
    <row r="54" spans="1:9">
      <c r="A54" s="37">
        <v>45</v>
      </c>
      <c r="B54" s="6"/>
      <c r="C54" s="6"/>
      <c r="D54" s="216"/>
      <c r="E54" s="16" t="str">
        <f t="shared" si="0"/>
        <v/>
      </c>
      <c r="F54" s="349" t="b">
        <f t="shared" si="1"/>
        <v>0</v>
      </c>
      <c r="G54" s="350">
        <f t="shared" si="5"/>
        <v>1</v>
      </c>
      <c r="H54" s="382" t="str">
        <f t="shared" si="3"/>
        <v/>
      </c>
      <c r="I54" s="382" t="str">
        <f t="shared" si="4"/>
        <v/>
      </c>
    </row>
    <row r="55" spans="1:9">
      <c r="A55" s="37">
        <v>46</v>
      </c>
      <c r="B55" s="6"/>
      <c r="C55" s="6"/>
      <c r="D55" s="216"/>
      <c r="E55" s="16" t="str">
        <f t="shared" si="0"/>
        <v/>
      </c>
      <c r="F55" s="349" t="b">
        <f t="shared" si="1"/>
        <v>0</v>
      </c>
      <c r="G55" s="350">
        <f t="shared" si="5"/>
        <v>1</v>
      </c>
      <c r="H55" s="382" t="str">
        <f t="shared" si="3"/>
        <v/>
      </c>
      <c r="I55" s="382" t="str">
        <f t="shared" si="4"/>
        <v/>
      </c>
    </row>
    <row r="56" spans="1:9">
      <c r="A56" s="37">
        <v>47</v>
      </c>
      <c r="B56" s="6"/>
      <c r="C56" s="6"/>
      <c r="D56" s="216"/>
      <c r="E56" s="16" t="str">
        <f t="shared" si="0"/>
        <v/>
      </c>
      <c r="F56" s="349" t="b">
        <f t="shared" si="1"/>
        <v>0</v>
      </c>
      <c r="G56" s="350">
        <f t="shared" si="5"/>
        <v>1</v>
      </c>
      <c r="H56" s="382" t="str">
        <f t="shared" si="3"/>
        <v/>
      </c>
      <c r="I56" s="382" t="str">
        <f t="shared" si="4"/>
        <v/>
      </c>
    </row>
    <row r="57" spans="1:9">
      <c r="A57" s="37">
        <v>48</v>
      </c>
      <c r="B57" s="6"/>
      <c r="C57" s="6"/>
      <c r="D57" s="216"/>
      <c r="E57" s="16" t="str">
        <f t="shared" si="0"/>
        <v/>
      </c>
      <c r="F57" s="349" t="b">
        <f t="shared" si="1"/>
        <v>0</v>
      </c>
      <c r="G57" s="350">
        <f t="shared" si="5"/>
        <v>1</v>
      </c>
      <c r="H57" s="382" t="str">
        <f t="shared" si="3"/>
        <v/>
      </c>
      <c r="I57" s="382" t="str">
        <f t="shared" si="4"/>
        <v/>
      </c>
    </row>
    <row r="58" spans="1:9">
      <c r="A58" s="37">
        <v>49</v>
      </c>
      <c r="B58" s="6"/>
      <c r="C58" s="6"/>
      <c r="D58" s="216"/>
      <c r="E58" s="16" t="str">
        <f t="shared" si="0"/>
        <v/>
      </c>
      <c r="F58" s="349" t="b">
        <f t="shared" si="1"/>
        <v>0</v>
      </c>
      <c r="G58" s="350">
        <f t="shared" si="5"/>
        <v>1</v>
      </c>
      <c r="H58" s="382" t="str">
        <f t="shared" si="3"/>
        <v/>
      </c>
      <c r="I58" s="382" t="str">
        <f t="shared" si="4"/>
        <v/>
      </c>
    </row>
    <row r="59" spans="1:9">
      <c r="A59" s="37">
        <v>50</v>
      </c>
      <c r="B59" s="6"/>
      <c r="C59" s="6"/>
      <c r="D59" s="216"/>
      <c r="E59" s="16" t="str">
        <f t="shared" si="0"/>
        <v/>
      </c>
      <c r="F59" s="349" t="b">
        <f t="shared" si="1"/>
        <v>0</v>
      </c>
      <c r="G59" s="350">
        <f t="shared" si="5"/>
        <v>1</v>
      </c>
      <c r="H59" s="382" t="str">
        <f t="shared" si="3"/>
        <v/>
      </c>
      <c r="I59" s="382" t="str">
        <f t="shared" si="4"/>
        <v/>
      </c>
    </row>
    <row r="60" spans="1:9">
      <c r="A60" s="37">
        <v>51</v>
      </c>
      <c r="B60" s="6"/>
      <c r="C60" s="6"/>
      <c r="D60" s="216"/>
      <c r="E60" s="16" t="str">
        <f t="shared" si="0"/>
        <v/>
      </c>
      <c r="F60" s="349" t="b">
        <f t="shared" si="1"/>
        <v>0</v>
      </c>
      <c r="G60" s="350">
        <f t="shared" si="5"/>
        <v>1</v>
      </c>
      <c r="H60" s="382" t="str">
        <f t="shared" si="3"/>
        <v/>
      </c>
      <c r="I60" s="382" t="str">
        <f t="shared" si="4"/>
        <v/>
      </c>
    </row>
    <row r="61" spans="1:9">
      <c r="A61" s="37">
        <v>52</v>
      </c>
      <c r="B61" s="6"/>
      <c r="C61" s="6"/>
      <c r="D61" s="216"/>
      <c r="E61" s="16" t="str">
        <f t="shared" si="0"/>
        <v/>
      </c>
      <c r="F61" s="349" t="b">
        <f t="shared" si="1"/>
        <v>0</v>
      </c>
      <c r="G61" s="350">
        <f t="shared" si="5"/>
        <v>1</v>
      </c>
      <c r="H61" s="382" t="str">
        <f t="shared" si="3"/>
        <v/>
      </c>
      <c r="I61" s="382" t="str">
        <f t="shared" si="4"/>
        <v/>
      </c>
    </row>
    <row r="62" spans="1:9">
      <c r="A62" s="37">
        <v>53</v>
      </c>
      <c r="B62" s="6"/>
      <c r="C62" s="6"/>
      <c r="D62" s="216"/>
      <c r="E62" s="16" t="str">
        <f t="shared" si="0"/>
        <v/>
      </c>
      <c r="F62" s="349" t="b">
        <f t="shared" si="1"/>
        <v>0</v>
      </c>
      <c r="G62" s="350">
        <f t="shared" si="5"/>
        <v>1</v>
      </c>
      <c r="H62" s="382" t="str">
        <f t="shared" si="3"/>
        <v/>
      </c>
      <c r="I62" s="382" t="str">
        <f t="shared" si="4"/>
        <v/>
      </c>
    </row>
    <row r="63" spans="1:9">
      <c r="A63" s="37">
        <v>54</v>
      </c>
      <c r="B63" s="6"/>
      <c r="C63" s="6"/>
      <c r="D63" s="216"/>
      <c r="E63" s="16" t="str">
        <f t="shared" si="0"/>
        <v/>
      </c>
      <c r="F63" s="349" t="b">
        <f t="shared" si="1"/>
        <v>0</v>
      </c>
      <c r="G63" s="350">
        <f t="shared" si="5"/>
        <v>1</v>
      </c>
      <c r="H63" s="382" t="str">
        <f t="shared" si="3"/>
        <v/>
      </c>
      <c r="I63" s="382" t="str">
        <f t="shared" si="4"/>
        <v/>
      </c>
    </row>
    <row r="64" spans="1:9">
      <c r="A64" s="37">
        <v>55</v>
      </c>
      <c r="B64" s="6"/>
      <c r="C64" s="6"/>
      <c r="D64" s="216"/>
      <c r="E64" s="16" t="str">
        <f t="shared" si="0"/>
        <v/>
      </c>
      <c r="F64" s="349" t="b">
        <f t="shared" si="1"/>
        <v>0</v>
      </c>
      <c r="G64" s="350">
        <f t="shared" si="5"/>
        <v>1</v>
      </c>
      <c r="H64" s="382" t="str">
        <f t="shared" si="3"/>
        <v/>
      </c>
      <c r="I64" s="382" t="str">
        <f t="shared" si="4"/>
        <v/>
      </c>
    </row>
    <row r="65" spans="1:9">
      <c r="A65" s="37">
        <v>56</v>
      </c>
      <c r="B65" s="6"/>
      <c r="C65" s="6"/>
      <c r="D65" s="216"/>
      <c r="E65" s="16" t="str">
        <f t="shared" si="0"/>
        <v/>
      </c>
      <c r="F65" s="349" t="b">
        <f t="shared" si="1"/>
        <v>0</v>
      </c>
      <c r="G65" s="350">
        <f t="shared" si="5"/>
        <v>1</v>
      </c>
      <c r="H65" s="382" t="str">
        <f t="shared" si="3"/>
        <v/>
      </c>
      <c r="I65" s="382" t="str">
        <f t="shared" si="4"/>
        <v/>
      </c>
    </row>
    <row r="66" spans="1:9">
      <c r="A66" s="37">
        <v>57</v>
      </c>
      <c r="B66" s="6"/>
      <c r="C66" s="6"/>
      <c r="D66" s="216"/>
      <c r="E66" s="16" t="str">
        <f t="shared" si="0"/>
        <v/>
      </c>
      <c r="F66" s="349" t="b">
        <f t="shared" si="1"/>
        <v>0</v>
      </c>
      <c r="G66" s="350">
        <f t="shared" si="5"/>
        <v>1</v>
      </c>
      <c r="H66" s="382" t="str">
        <f t="shared" si="3"/>
        <v/>
      </c>
      <c r="I66" s="382" t="str">
        <f t="shared" si="4"/>
        <v/>
      </c>
    </row>
    <row r="67" spans="1:9">
      <c r="A67" s="37">
        <v>58</v>
      </c>
      <c r="B67" s="6"/>
      <c r="C67" s="6"/>
      <c r="D67" s="216"/>
      <c r="E67" s="16" t="str">
        <f t="shared" si="0"/>
        <v/>
      </c>
      <c r="F67" s="349" t="b">
        <f t="shared" si="1"/>
        <v>0</v>
      </c>
      <c r="G67" s="350">
        <f t="shared" si="5"/>
        <v>1</v>
      </c>
      <c r="H67" s="382" t="str">
        <f t="shared" si="3"/>
        <v/>
      </c>
      <c r="I67" s="382" t="str">
        <f t="shared" si="4"/>
        <v/>
      </c>
    </row>
    <row r="68" spans="1:9">
      <c r="A68" s="37">
        <v>59</v>
      </c>
      <c r="B68" s="6"/>
      <c r="C68" s="6"/>
      <c r="D68" s="216"/>
      <c r="E68" s="16" t="str">
        <f t="shared" si="0"/>
        <v/>
      </c>
      <c r="F68" s="349" t="b">
        <f t="shared" si="1"/>
        <v>0</v>
      </c>
      <c r="G68" s="350">
        <f t="shared" si="5"/>
        <v>1</v>
      </c>
      <c r="H68" s="382" t="str">
        <f t="shared" si="3"/>
        <v/>
      </c>
      <c r="I68" s="382" t="str">
        <f t="shared" si="4"/>
        <v/>
      </c>
    </row>
    <row r="69" spans="1:9">
      <c r="A69" s="37">
        <v>60</v>
      </c>
      <c r="B69" s="6"/>
      <c r="C69" s="6"/>
      <c r="D69" s="216"/>
      <c r="E69" s="16" t="str">
        <f t="shared" si="0"/>
        <v/>
      </c>
      <c r="F69" s="349" t="b">
        <f t="shared" si="1"/>
        <v>0</v>
      </c>
      <c r="G69" s="350">
        <f t="shared" si="5"/>
        <v>1</v>
      </c>
      <c r="H69" s="382" t="str">
        <f t="shared" si="3"/>
        <v/>
      </c>
      <c r="I69" s="382" t="str">
        <f t="shared" si="4"/>
        <v/>
      </c>
    </row>
    <row r="70" spans="1:9">
      <c r="A70" s="37">
        <v>61</v>
      </c>
      <c r="B70" s="6"/>
      <c r="C70" s="6"/>
      <c r="D70" s="216"/>
      <c r="E70" s="16" t="str">
        <f t="shared" si="0"/>
        <v/>
      </c>
      <c r="F70" s="349" t="b">
        <f t="shared" si="1"/>
        <v>0</v>
      </c>
      <c r="G70" s="350">
        <f t="shared" si="5"/>
        <v>1</v>
      </c>
      <c r="H70" s="382" t="str">
        <f t="shared" si="3"/>
        <v/>
      </c>
      <c r="I70" s="382" t="str">
        <f t="shared" si="4"/>
        <v/>
      </c>
    </row>
    <row r="71" spans="1:9">
      <c r="A71" s="37">
        <v>62</v>
      </c>
      <c r="B71" s="6"/>
      <c r="C71" s="6"/>
      <c r="D71" s="216"/>
      <c r="E71" s="16" t="str">
        <f t="shared" si="0"/>
        <v/>
      </c>
      <c r="F71" s="349" t="b">
        <f t="shared" si="1"/>
        <v>0</v>
      </c>
      <c r="G71" s="350">
        <f t="shared" si="5"/>
        <v>1</v>
      </c>
      <c r="H71" s="382" t="str">
        <f t="shared" si="3"/>
        <v/>
      </c>
      <c r="I71" s="382" t="str">
        <f t="shared" si="4"/>
        <v/>
      </c>
    </row>
    <row r="72" spans="1:9">
      <c r="A72" s="37">
        <v>63</v>
      </c>
      <c r="B72" s="6"/>
      <c r="C72" s="6"/>
      <c r="D72" s="216"/>
      <c r="E72" s="16" t="str">
        <f t="shared" si="0"/>
        <v/>
      </c>
      <c r="F72" s="349" t="b">
        <f t="shared" si="1"/>
        <v>0</v>
      </c>
      <c r="G72" s="350">
        <f t="shared" si="5"/>
        <v>1</v>
      </c>
      <c r="H72" s="382" t="str">
        <f t="shared" si="3"/>
        <v/>
      </c>
      <c r="I72" s="382" t="str">
        <f t="shared" si="4"/>
        <v/>
      </c>
    </row>
    <row r="73" spans="1:9">
      <c r="A73" s="37">
        <v>64</v>
      </c>
      <c r="B73" s="6"/>
      <c r="C73" s="6"/>
      <c r="D73" s="216"/>
      <c r="E73" s="16" t="str">
        <f t="shared" si="0"/>
        <v/>
      </c>
      <c r="F73" s="349" t="b">
        <f t="shared" si="1"/>
        <v>0</v>
      </c>
      <c r="G73" s="350">
        <f t="shared" si="5"/>
        <v>1</v>
      </c>
      <c r="H73" s="382" t="str">
        <f t="shared" si="3"/>
        <v/>
      </c>
      <c r="I73" s="382" t="str">
        <f t="shared" si="4"/>
        <v/>
      </c>
    </row>
    <row r="74" spans="1:9">
      <c r="A74" s="37">
        <v>65</v>
      </c>
      <c r="B74" s="6"/>
      <c r="C74" s="6"/>
      <c r="D74" s="216"/>
      <c r="E74" s="16" t="str">
        <f t="shared" ref="E74:E137" si="6">IF(OR($B74="",,,,$D74&lt;an_initial,$D74&gt;an_final,),"",HLOOKUP(C74,ii89punctaje,2,FALSE) )</f>
        <v/>
      </c>
      <c r="F74" s="349" t="b">
        <f t="shared" ref="F74:F108" si="7">IF(nume_candidat="",FALSE,ISNUMBER(SEARCH(nume_candidat,$B74)))</f>
        <v>0</v>
      </c>
      <c r="G74" s="350">
        <f t="shared" ref="G74:G108" si="8">LEN(B74)-LEN(SUBSTITUTE(B74,",",""))+1</f>
        <v>1</v>
      </c>
      <c r="H74" s="382" t="str">
        <f t="shared" ref="H74:H137" si="9">IF(OR($B74="",,,,$D74&lt;an_initial,$D74&gt;an_final,),"",HLOOKUP(C74,ii89punctaje,2,FALSE)*COUNTIF(C74,$H$7))</f>
        <v/>
      </c>
      <c r="I74" s="382" t="str">
        <f t="shared" ref="I74:I137" si="10">IF(OR($B74="",,,,$D74&lt;an_initial,$D74&gt;an_final,),"",HLOOKUP(C74,ii89punctaje,2,FALSE)*COUNTIF(C74,$I$7))</f>
        <v/>
      </c>
    </row>
    <row r="75" spans="1:9">
      <c r="A75" s="37">
        <v>66</v>
      </c>
      <c r="B75" s="6"/>
      <c r="C75" s="6"/>
      <c r="D75" s="216"/>
      <c r="E75" s="16" t="str">
        <f t="shared" si="6"/>
        <v/>
      </c>
      <c r="F75" s="349" t="b">
        <f t="shared" si="7"/>
        <v>0</v>
      </c>
      <c r="G75" s="350">
        <f t="shared" si="8"/>
        <v>1</v>
      </c>
      <c r="H75" s="382" t="str">
        <f t="shared" si="9"/>
        <v/>
      </c>
      <c r="I75" s="382" t="str">
        <f t="shared" si="10"/>
        <v/>
      </c>
    </row>
    <row r="76" spans="1:9">
      <c r="A76" s="37">
        <v>67</v>
      </c>
      <c r="B76" s="6"/>
      <c r="C76" s="6"/>
      <c r="D76" s="216"/>
      <c r="E76" s="16" t="str">
        <f t="shared" si="6"/>
        <v/>
      </c>
      <c r="F76" s="349" t="b">
        <f t="shared" si="7"/>
        <v>0</v>
      </c>
      <c r="G76" s="350">
        <f t="shared" si="8"/>
        <v>1</v>
      </c>
      <c r="H76" s="382" t="str">
        <f t="shared" si="9"/>
        <v/>
      </c>
      <c r="I76" s="382" t="str">
        <f t="shared" si="10"/>
        <v/>
      </c>
    </row>
    <row r="77" spans="1:9">
      <c r="A77" s="37">
        <v>68</v>
      </c>
      <c r="B77" s="6"/>
      <c r="C77" s="6"/>
      <c r="D77" s="216"/>
      <c r="E77" s="16" t="str">
        <f t="shared" si="6"/>
        <v/>
      </c>
      <c r="F77" s="349" t="b">
        <f t="shared" si="7"/>
        <v>0</v>
      </c>
      <c r="G77" s="350">
        <f t="shared" si="8"/>
        <v>1</v>
      </c>
      <c r="H77" s="382" t="str">
        <f t="shared" si="9"/>
        <v/>
      </c>
      <c r="I77" s="382" t="str">
        <f t="shared" si="10"/>
        <v/>
      </c>
    </row>
    <row r="78" spans="1:9">
      <c r="A78" s="37">
        <v>69</v>
      </c>
      <c r="B78" s="6"/>
      <c r="C78" s="6"/>
      <c r="D78" s="216"/>
      <c r="E78" s="16" t="str">
        <f t="shared" si="6"/>
        <v/>
      </c>
      <c r="F78" s="349" t="b">
        <f t="shared" si="7"/>
        <v>0</v>
      </c>
      <c r="G78" s="350">
        <f t="shared" si="8"/>
        <v>1</v>
      </c>
      <c r="H78" s="382" t="str">
        <f t="shared" si="9"/>
        <v/>
      </c>
      <c r="I78" s="382" t="str">
        <f t="shared" si="10"/>
        <v/>
      </c>
    </row>
    <row r="79" spans="1:9">
      <c r="A79" s="37">
        <v>70</v>
      </c>
      <c r="B79" s="6"/>
      <c r="C79" s="6"/>
      <c r="D79" s="216"/>
      <c r="E79" s="16" t="str">
        <f t="shared" si="6"/>
        <v/>
      </c>
      <c r="F79" s="349" t="b">
        <f t="shared" si="7"/>
        <v>0</v>
      </c>
      <c r="G79" s="350">
        <f t="shared" si="8"/>
        <v>1</v>
      </c>
      <c r="H79" s="382" t="str">
        <f t="shared" si="9"/>
        <v/>
      </c>
      <c r="I79" s="382" t="str">
        <f t="shared" si="10"/>
        <v/>
      </c>
    </row>
    <row r="80" spans="1:9">
      <c r="A80" s="37">
        <v>71</v>
      </c>
      <c r="B80" s="6"/>
      <c r="C80" s="6"/>
      <c r="D80" s="216"/>
      <c r="E80" s="16" t="str">
        <f t="shared" si="6"/>
        <v/>
      </c>
      <c r="F80" s="349" t="b">
        <f t="shared" si="7"/>
        <v>0</v>
      </c>
      <c r="G80" s="350">
        <f t="shared" si="8"/>
        <v>1</v>
      </c>
      <c r="H80" s="382" t="str">
        <f t="shared" si="9"/>
        <v/>
      </c>
      <c r="I80" s="382" t="str">
        <f t="shared" si="10"/>
        <v/>
      </c>
    </row>
    <row r="81" spans="1:9">
      <c r="A81" s="37">
        <v>72</v>
      </c>
      <c r="B81" s="6"/>
      <c r="C81" s="6"/>
      <c r="D81" s="216"/>
      <c r="E81" s="16" t="str">
        <f t="shared" si="6"/>
        <v/>
      </c>
      <c r="F81" s="349" t="b">
        <f t="shared" si="7"/>
        <v>0</v>
      </c>
      <c r="G81" s="350">
        <f t="shared" si="8"/>
        <v>1</v>
      </c>
      <c r="H81" s="382" t="str">
        <f t="shared" si="9"/>
        <v/>
      </c>
      <c r="I81" s="382" t="str">
        <f t="shared" si="10"/>
        <v/>
      </c>
    </row>
    <row r="82" spans="1:9">
      <c r="A82" s="37">
        <v>73</v>
      </c>
      <c r="B82" s="6"/>
      <c r="C82" s="6"/>
      <c r="D82" s="216"/>
      <c r="E82" s="16" t="str">
        <f t="shared" si="6"/>
        <v/>
      </c>
      <c r="F82" s="349" t="b">
        <f t="shared" si="7"/>
        <v>0</v>
      </c>
      <c r="G82" s="350">
        <f t="shared" si="8"/>
        <v>1</v>
      </c>
      <c r="H82" s="382" t="str">
        <f t="shared" si="9"/>
        <v/>
      </c>
      <c r="I82" s="382" t="str">
        <f t="shared" si="10"/>
        <v/>
      </c>
    </row>
    <row r="83" spans="1:9">
      <c r="A83" s="37">
        <v>74</v>
      </c>
      <c r="B83" s="6"/>
      <c r="C83" s="6"/>
      <c r="D83" s="216"/>
      <c r="E83" s="16" t="str">
        <f t="shared" si="6"/>
        <v/>
      </c>
      <c r="F83" s="349" t="b">
        <f t="shared" si="7"/>
        <v>0</v>
      </c>
      <c r="G83" s="350">
        <f t="shared" si="8"/>
        <v>1</v>
      </c>
      <c r="H83" s="382" t="str">
        <f t="shared" si="9"/>
        <v/>
      </c>
      <c r="I83" s="382" t="str">
        <f t="shared" si="10"/>
        <v/>
      </c>
    </row>
    <row r="84" spans="1:9">
      <c r="A84" s="37">
        <v>75</v>
      </c>
      <c r="B84" s="6"/>
      <c r="C84" s="6"/>
      <c r="D84" s="216"/>
      <c r="E84" s="16" t="str">
        <f t="shared" si="6"/>
        <v/>
      </c>
      <c r="F84" s="349" t="b">
        <f t="shared" si="7"/>
        <v>0</v>
      </c>
      <c r="G84" s="350">
        <f t="shared" si="8"/>
        <v>1</v>
      </c>
      <c r="H84" s="382" t="str">
        <f t="shared" si="9"/>
        <v/>
      </c>
      <c r="I84" s="382" t="str">
        <f t="shared" si="10"/>
        <v/>
      </c>
    </row>
    <row r="85" spans="1:9">
      <c r="A85" s="37">
        <v>76</v>
      </c>
      <c r="B85" s="6"/>
      <c r="C85" s="6"/>
      <c r="D85" s="216"/>
      <c r="E85" s="16" t="str">
        <f t="shared" si="6"/>
        <v/>
      </c>
      <c r="F85" s="349" t="b">
        <f t="shared" si="7"/>
        <v>0</v>
      </c>
      <c r="G85" s="350">
        <f t="shared" si="8"/>
        <v>1</v>
      </c>
      <c r="H85" s="382" t="str">
        <f t="shared" si="9"/>
        <v/>
      </c>
      <c r="I85" s="382" t="str">
        <f t="shared" si="10"/>
        <v/>
      </c>
    </row>
    <row r="86" spans="1:9">
      <c r="A86" s="37">
        <v>77</v>
      </c>
      <c r="B86" s="6"/>
      <c r="C86" s="6"/>
      <c r="D86" s="216"/>
      <c r="E86" s="16" t="str">
        <f t="shared" si="6"/>
        <v/>
      </c>
      <c r="F86" s="349" t="b">
        <f t="shared" si="7"/>
        <v>0</v>
      </c>
      <c r="G86" s="350">
        <f t="shared" si="8"/>
        <v>1</v>
      </c>
      <c r="H86" s="382" t="str">
        <f t="shared" si="9"/>
        <v/>
      </c>
      <c r="I86" s="382" t="str">
        <f t="shared" si="10"/>
        <v/>
      </c>
    </row>
    <row r="87" spans="1:9">
      <c r="A87" s="37">
        <v>78</v>
      </c>
      <c r="B87" s="6"/>
      <c r="C87" s="6"/>
      <c r="D87" s="216"/>
      <c r="E87" s="16" t="str">
        <f t="shared" si="6"/>
        <v/>
      </c>
      <c r="F87" s="349" t="b">
        <f t="shared" si="7"/>
        <v>0</v>
      </c>
      <c r="G87" s="350">
        <f t="shared" si="8"/>
        <v>1</v>
      </c>
      <c r="H87" s="382" t="str">
        <f t="shared" si="9"/>
        <v/>
      </c>
      <c r="I87" s="382" t="str">
        <f t="shared" si="10"/>
        <v/>
      </c>
    </row>
    <row r="88" spans="1:9">
      <c r="A88" s="37">
        <v>79</v>
      </c>
      <c r="B88" s="6"/>
      <c r="C88" s="6"/>
      <c r="D88" s="216"/>
      <c r="E88" s="16" t="str">
        <f t="shared" si="6"/>
        <v/>
      </c>
      <c r="F88" s="349" t="b">
        <f t="shared" si="7"/>
        <v>0</v>
      </c>
      <c r="G88" s="350">
        <f t="shared" si="8"/>
        <v>1</v>
      </c>
      <c r="H88" s="382" t="str">
        <f t="shared" si="9"/>
        <v/>
      </c>
      <c r="I88" s="382" t="str">
        <f t="shared" si="10"/>
        <v/>
      </c>
    </row>
    <row r="89" spans="1:9">
      <c r="A89" s="37">
        <v>80</v>
      </c>
      <c r="B89" s="6"/>
      <c r="C89" s="6"/>
      <c r="D89" s="216"/>
      <c r="E89" s="16" t="str">
        <f t="shared" si="6"/>
        <v/>
      </c>
      <c r="F89" s="349" t="b">
        <f t="shared" si="7"/>
        <v>0</v>
      </c>
      <c r="G89" s="350">
        <f t="shared" si="8"/>
        <v>1</v>
      </c>
      <c r="H89" s="382" t="str">
        <f t="shared" si="9"/>
        <v/>
      </c>
      <c r="I89" s="382" t="str">
        <f t="shared" si="10"/>
        <v/>
      </c>
    </row>
    <row r="90" spans="1:9">
      <c r="A90" s="37">
        <v>81</v>
      </c>
      <c r="B90" s="6"/>
      <c r="C90" s="6"/>
      <c r="D90" s="216"/>
      <c r="E90" s="16" t="str">
        <f t="shared" si="6"/>
        <v/>
      </c>
      <c r="F90" s="349" t="b">
        <f t="shared" si="7"/>
        <v>0</v>
      </c>
      <c r="G90" s="350">
        <f t="shared" si="8"/>
        <v>1</v>
      </c>
      <c r="H90" s="382" t="str">
        <f t="shared" si="9"/>
        <v/>
      </c>
      <c r="I90" s="382" t="str">
        <f t="shared" si="10"/>
        <v/>
      </c>
    </row>
    <row r="91" spans="1:9">
      <c r="A91" s="37">
        <v>82</v>
      </c>
      <c r="B91" s="6"/>
      <c r="C91" s="6"/>
      <c r="D91" s="216"/>
      <c r="E91" s="16" t="str">
        <f t="shared" si="6"/>
        <v/>
      </c>
      <c r="F91" s="349" t="b">
        <f t="shared" si="7"/>
        <v>0</v>
      </c>
      <c r="G91" s="350">
        <f t="shared" si="8"/>
        <v>1</v>
      </c>
      <c r="H91" s="382" t="str">
        <f t="shared" si="9"/>
        <v/>
      </c>
      <c r="I91" s="382" t="str">
        <f t="shared" si="10"/>
        <v/>
      </c>
    </row>
    <row r="92" spans="1:9">
      <c r="A92" s="37">
        <v>83</v>
      </c>
      <c r="B92" s="6"/>
      <c r="C92" s="6"/>
      <c r="D92" s="216"/>
      <c r="E92" s="16" t="str">
        <f t="shared" si="6"/>
        <v/>
      </c>
      <c r="F92" s="349" t="b">
        <f t="shared" si="7"/>
        <v>0</v>
      </c>
      <c r="G92" s="350">
        <f t="shared" si="8"/>
        <v>1</v>
      </c>
      <c r="H92" s="382" t="str">
        <f t="shared" si="9"/>
        <v/>
      </c>
      <c r="I92" s="382" t="str">
        <f t="shared" si="10"/>
        <v/>
      </c>
    </row>
    <row r="93" spans="1:9">
      <c r="A93" s="37">
        <v>84</v>
      </c>
      <c r="B93" s="6"/>
      <c r="C93" s="6"/>
      <c r="D93" s="216"/>
      <c r="E93" s="16" t="str">
        <f t="shared" si="6"/>
        <v/>
      </c>
      <c r="F93" s="349" t="b">
        <f t="shared" si="7"/>
        <v>0</v>
      </c>
      <c r="G93" s="350">
        <f t="shared" si="8"/>
        <v>1</v>
      </c>
      <c r="H93" s="382" t="str">
        <f t="shared" si="9"/>
        <v/>
      </c>
      <c r="I93" s="382" t="str">
        <f t="shared" si="10"/>
        <v/>
      </c>
    </row>
    <row r="94" spans="1:9">
      <c r="A94" s="37">
        <v>85</v>
      </c>
      <c r="B94" s="6"/>
      <c r="C94" s="6"/>
      <c r="D94" s="216"/>
      <c r="E94" s="16" t="str">
        <f t="shared" si="6"/>
        <v/>
      </c>
      <c r="F94" s="349" t="b">
        <f t="shared" si="7"/>
        <v>0</v>
      </c>
      <c r="G94" s="350">
        <f t="shared" si="8"/>
        <v>1</v>
      </c>
      <c r="H94" s="382" t="str">
        <f t="shared" si="9"/>
        <v/>
      </c>
      <c r="I94" s="382" t="str">
        <f t="shared" si="10"/>
        <v/>
      </c>
    </row>
    <row r="95" spans="1:9">
      <c r="A95" s="37">
        <v>86</v>
      </c>
      <c r="B95" s="6"/>
      <c r="C95" s="6"/>
      <c r="D95" s="216"/>
      <c r="E95" s="16" t="str">
        <f t="shared" si="6"/>
        <v/>
      </c>
      <c r="F95" s="349" t="b">
        <f t="shared" si="7"/>
        <v>0</v>
      </c>
      <c r="G95" s="350">
        <f t="shared" si="8"/>
        <v>1</v>
      </c>
      <c r="H95" s="382" t="str">
        <f t="shared" si="9"/>
        <v/>
      </c>
      <c r="I95" s="382" t="str">
        <f t="shared" si="10"/>
        <v/>
      </c>
    </row>
    <row r="96" spans="1:9">
      <c r="A96" s="37">
        <v>87</v>
      </c>
      <c r="B96" s="6"/>
      <c r="C96" s="6"/>
      <c r="D96" s="216"/>
      <c r="E96" s="16" t="str">
        <f t="shared" si="6"/>
        <v/>
      </c>
      <c r="F96" s="349" t="b">
        <f t="shared" si="7"/>
        <v>0</v>
      </c>
      <c r="G96" s="350">
        <f t="shared" si="8"/>
        <v>1</v>
      </c>
      <c r="H96" s="382" t="str">
        <f t="shared" si="9"/>
        <v/>
      </c>
      <c r="I96" s="382" t="str">
        <f t="shared" si="10"/>
        <v/>
      </c>
    </row>
    <row r="97" spans="1:9">
      <c r="A97" s="37">
        <v>88</v>
      </c>
      <c r="B97" s="6"/>
      <c r="C97" s="6"/>
      <c r="D97" s="216"/>
      <c r="E97" s="16" t="str">
        <f t="shared" si="6"/>
        <v/>
      </c>
      <c r="F97" s="349" t="b">
        <f t="shared" si="7"/>
        <v>0</v>
      </c>
      <c r="G97" s="350">
        <f t="shared" si="8"/>
        <v>1</v>
      </c>
      <c r="H97" s="382" t="str">
        <f t="shared" si="9"/>
        <v/>
      </c>
      <c r="I97" s="382" t="str">
        <f t="shared" si="10"/>
        <v/>
      </c>
    </row>
    <row r="98" spans="1:9">
      <c r="A98" s="37">
        <v>89</v>
      </c>
      <c r="B98" s="6"/>
      <c r="C98" s="6"/>
      <c r="D98" s="216"/>
      <c r="E98" s="16" t="str">
        <f t="shared" si="6"/>
        <v/>
      </c>
      <c r="F98" s="349" t="b">
        <f t="shared" si="7"/>
        <v>0</v>
      </c>
      <c r="G98" s="350">
        <f t="shared" si="8"/>
        <v>1</v>
      </c>
      <c r="H98" s="382" t="str">
        <f t="shared" si="9"/>
        <v/>
      </c>
      <c r="I98" s="382" t="str">
        <f t="shared" si="10"/>
        <v/>
      </c>
    </row>
    <row r="99" spans="1:9">
      <c r="A99" s="37">
        <v>90</v>
      </c>
      <c r="B99" s="6"/>
      <c r="C99" s="6"/>
      <c r="D99" s="216"/>
      <c r="E99" s="16" t="str">
        <f t="shared" si="6"/>
        <v/>
      </c>
      <c r="F99" s="349" t="b">
        <f t="shared" si="7"/>
        <v>0</v>
      </c>
      <c r="G99" s="350">
        <f t="shared" si="8"/>
        <v>1</v>
      </c>
      <c r="H99" s="382" t="str">
        <f t="shared" si="9"/>
        <v/>
      </c>
      <c r="I99" s="382" t="str">
        <f t="shared" si="10"/>
        <v/>
      </c>
    </row>
    <row r="100" spans="1:9">
      <c r="A100" s="37">
        <v>91</v>
      </c>
      <c r="B100" s="6"/>
      <c r="C100" s="6"/>
      <c r="D100" s="216"/>
      <c r="E100" s="16" t="str">
        <f t="shared" si="6"/>
        <v/>
      </c>
      <c r="F100" s="349" t="b">
        <f t="shared" si="7"/>
        <v>0</v>
      </c>
      <c r="G100" s="350">
        <f t="shared" si="8"/>
        <v>1</v>
      </c>
      <c r="H100" s="382" t="str">
        <f t="shared" si="9"/>
        <v/>
      </c>
      <c r="I100" s="382" t="str">
        <f t="shared" si="10"/>
        <v/>
      </c>
    </row>
    <row r="101" spans="1:9">
      <c r="A101" s="37">
        <v>92</v>
      </c>
      <c r="B101" s="6"/>
      <c r="C101" s="6"/>
      <c r="D101" s="216"/>
      <c r="E101" s="16" t="str">
        <f t="shared" si="6"/>
        <v/>
      </c>
      <c r="F101" s="349" t="b">
        <f t="shared" si="7"/>
        <v>0</v>
      </c>
      <c r="G101" s="350">
        <f t="shared" si="8"/>
        <v>1</v>
      </c>
      <c r="H101" s="382" t="str">
        <f t="shared" si="9"/>
        <v/>
      </c>
      <c r="I101" s="382" t="str">
        <f t="shared" si="10"/>
        <v/>
      </c>
    </row>
    <row r="102" spans="1:9">
      <c r="A102" s="37">
        <v>93</v>
      </c>
      <c r="B102" s="6"/>
      <c r="C102" s="6"/>
      <c r="D102" s="216"/>
      <c r="E102" s="16" t="str">
        <f t="shared" si="6"/>
        <v/>
      </c>
      <c r="F102" s="349" t="b">
        <f t="shared" si="7"/>
        <v>0</v>
      </c>
      <c r="G102" s="350">
        <f t="shared" si="8"/>
        <v>1</v>
      </c>
      <c r="H102" s="382" t="str">
        <f t="shared" si="9"/>
        <v/>
      </c>
      <c r="I102" s="382" t="str">
        <f t="shared" si="10"/>
        <v/>
      </c>
    </row>
    <row r="103" spans="1:9">
      <c r="A103" s="37">
        <v>94</v>
      </c>
      <c r="B103" s="6"/>
      <c r="C103" s="6"/>
      <c r="D103" s="216"/>
      <c r="E103" s="16" t="str">
        <f t="shared" si="6"/>
        <v/>
      </c>
      <c r="F103" s="349" t="b">
        <f t="shared" si="7"/>
        <v>0</v>
      </c>
      <c r="G103" s="350">
        <f t="shared" si="8"/>
        <v>1</v>
      </c>
      <c r="H103" s="382" t="str">
        <f t="shared" si="9"/>
        <v/>
      </c>
      <c r="I103" s="382" t="str">
        <f t="shared" si="10"/>
        <v/>
      </c>
    </row>
    <row r="104" spans="1:9">
      <c r="A104" s="37">
        <v>95</v>
      </c>
      <c r="B104" s="6"/>
      <c r="C104" s="6"/>
      <c r="D104" s="216"/>
      <c r="E104" s="16" t="str">
        <f t="shared" si="6"/>
        <v/>
      </c>
      <c r="F104" s="349" t="b">
        <f t="shared" si="7"/>
        <v>0</v>
      </c>
      <c r="G104" s="350">
        <f t="shared" si="8"/>
        <v>1</v>
      </c>
      <c r="H104" s="382" t="str">
        <f t="shared" si="9"/>
        <v/>
      </c>
      <c r="I104" s="382" t="str">
        <f t="shared" si="10"/>
        <v/>
      </c>
    </row>
    <row r="105" spans="1:9">
      <c r="A105" s="37">
        <v>96</v>
      </c>
      <c r="B105" s="6"/>
      <c r="C105" s="6"/>
      <c r="D105" s="216"/>
      <c r="E105" s="16" t="str">
        <f t="shared" si="6"/>
        <v/>
      </c>
      <c r="F105" s="349" t="b">
        <f t="shared" si="7"/>
        <v>0</v>
      </c>
      <c r="G105" s="350">
        <f t="shared" si="8"/>
        <v>1</v>
      </c>
      <c r="H105" s="382" t="str">
        <f t="shared" si="9"/>
        <v/>
      </c>
      <c r="I105" s="382" t="str">
        <f t="shared" si="10"/>
        <v/>
      </c>
    </row>
    <row r="106" spans="1:9">
      <c r="A106" s="37">
        <v>97</v>
      </c>
      <c r="B106" s="6"/>
      <c r="C106" s="6"/>
      <c r="D106" s="216"/>
      <c r="E106" s="16" t="str">
        <f t="shared" si="6"/>
        <v/>
      </c>
      <c r="F106" s="349" t="b">
        <f t="shared" si="7"/>
        <v>0</v>
      </c>
      <c r="G106" s="350">
        <f t="shared" si="8"/>
        <v>1</v>
      </c>
      <c r="H106" s="382" t="str">
        <f t="shared" si="9"/>
        <v/>
      </c>
      <c r="I106" s="382" t="str">
        <f t="shared" si="10"/>
        <v/>
      </c>
    </row>
    <row r="107" spans="1:9">
      <c r="A107" s="37">
        <v>98</v>
      </c>
      <c r="B107" s="6"/>
      <c r="C107" s="6"/>
      <c r="D107" s="216"/>
      <c r="E107" s="16" t="str">
        <f t="shared" si="6"/>
        <v/>
      </c>
      <c r="F107" s="349" t="b">
        <f t="shared" si="7"/>
        <v>0</v>
      </c>
      <c r="G107" s="350">
        <f t="shared" si="8"/>
        <v>1</v>
      </c>
      <c r="H107" s="382" t="str">
        <f t="shared" si="9"/>
        <v/>
      </c>
      <c r="I107" s="382" t="str">
        <f t="shared" si="10"/>
        <v/>
      </c>
    </row>
    <row r="108" spans="1:9">
      <c r="A108" s="143">
        <v>99</v>
      </c>
      <c r="B108" s="6"/>
      <c r="C108" s="6"/>
      <c r="D108" s="216"/>
      <c r="E108" s="16" t="str">
        <f t="shared" si="6"/>
        <v/>
      </c>
      <c r="F108" s="349" t="b">
        <f t="shared" si="7"/>
        <v>0</v>
      </c>
      <c r="G108" s="350">
        <f t="shared" si="8"/>
        <v>1</v>
      </c>
      <c r="H108" s="382" t="str">
        <f t="shared" si="9"/>
        <v/>
      </c>
      <c r="I108" s="382" t="str">
        <f t="shared" si="10"/>
        <v/>
      </c>
    </row>
    <row r="109" spans="1:9">
      <c r="A109" s="143">
        <v>100</v>
      </c>
      <c r="B109" s="144"/>
      <c r="C109" s="144"/>
      <c r="D109" s="146"/>
      <c r="E109" s="16" t="str">
        <f t="shared" si="6"/>
        <v/>
      </c>
      <c r="H109" s="382" t="str">
        <f t="shared" si="9"/>
        <v/>
      </c>
      <c r="I109" s="382" t="str">
        <f t="shared" si="10"/>
        <v/>
      </c>
    </row>
    <row r="110" spans="1:9">
      <c r="A110" s="143">
        <v>101</v>
      </c>
      <c r="B110" s="144"/>
      <c r="C110" s="144"/>
      <c r="D110" s="146"/>
      <c r="E110" s="16" t="str">
        <f t="shared" si="6"/>
        <v/>
      </c>
      <c r="H110" s="382" t="str">
        <f t="shared" si="9"/>
        <v/>
      </c>
      <c r="I110" s="382" t="str">
        <f t="shared" si="10"/>
        <v/>
      </c>
    </row>
    <row r="111" spans="1:9">
      <c r="A111" s="143">
        <v>102</v>
      </c>
      <c r="B111" s="144"/>
      <c r="C111" s="144"/>
      <c r="D111" s="146"/>
      <c r="E111" s="16" t="str">
        <f t="shared" si="6"/>
        <v/>
      </c>
      <c r="H111" s="382" t="str">
        <f t="shared" si="9"/>
        <v/>
      </c>
      <c r="I111" s="382" t="str">
        <f t="shared" si="10"/>
        <v/>
      </c>
    </row>
    <row r="112" spans="1:9">
      <c r="A112" s="143">
        <v>103</v>
      </c>
      <c r="B112" s="144"/>
      <c r="C112" s="144"/>
      <c r="D112" s="146"/>
      <c r="E112" s="16" t="str">
        <f t="shared" si="6"/>
        <v/>
      </c>
      <c r="H112" s="382" t="str">
        <f t="shared" si="9"/>
        <v/>
      </c>
      <c r="I112" s="382" t="str">
        <f t="shared" si="10"/>
        <v/>
      </c>
    </row>
    <row r="113" spans="1:9">
      <c r="A113" s="143">
        <v>104</v>
      </c>
      <c r="B113" s="144"/>
      <c r="C113" s="144"/>
      <c r="D113" s="146"/>
      <c r="E113" s="16" t="str">
        <f t="shared" si="6"/>
        <v/>
      </c>
      <c r="H113" s="382" t="str">
        <f t="shared" si="9"/>
        <v/>
      </c>
      <c r="I113" s="382" t="str">
        <f t="shared" si="10"/>
        <v/>
      </c>
    </row>
    <row r="114" spans="1:9">
      <c r="A114" s="143">
        <v>105</v>
      </c>
      <c r="B114" s="144"/>
      <c r="C114" s="144"/>
      <c r="D114" s="146"/>
      <c r="E114" s="16" t="str">
        <f t="shared" si="6"/>
        <v/>
      </c>
      <c r="H114" s="382" t="str">
        <f t="shared" si="9"/>
        <v/>
      </c>
      <c r="I114" s="382" t="str">
        <f t="shared" si="10"/>
        <v/>
      </c>
    </row>
    <row r="115" spans="1:9">
      <c r="A115" s="143">
        <v>106</v>
      </c>
      <c r="B115" s="144"/>
      <c r="C115" s="144"/>
      <c r="D115" s="146"/>
      <c r="E115" s="16" t="str">
        <f t="shared" si="6"/>
        <v/>
      </c>
      <c r="H115" s="382" t="str">
        <f t="shared" si="9"/>
        <v/>
      </c>
      <c r="I115" s="382" t="str">
        <f t="shared" si="10"/>
        <v/>
      </c>
    </row>
    <row r="116" spans="1:9">
      <c r="A116" s="143">
        <v>107</v>
      </c>
      <c r="B116" s="144"/>
      <c r="C116" s="144"/>
      <c r="D116" s="146"/>
      <c r="E116" s="16" t="str">
        <f t="shared" si="6"/>
        <v/>
      </c>
      <c r="H116" s="382" t="str">
        <f t="shared" si="9"/>
        <v/>
      </c>
      <c r="I116" s="382" t="str">
        <f t="shared" si="10"/>
        <v/>
      </c>
    </row>
    <row r="117" spans="1:9">
      <c r="A117" s="143">
        <v>108</v>
      </c>
      <c r="B117" s="144"/>
      <c r="C117" s="144"/>
      <c r="D117" s="146"/>
      <c r="E117" s="16" t="str">
        <f t="shared" si="6"/>
        <v/>
      </c>
      <c r="H117" s="382" t="str">
        <f t="shared" si="9"/>
        <v/>
      </c>
      <c r="I117" s="382" t="str">
        <f t="shared" si="10"/>
        <v/>
      </c>
    </row>
    <row r="118" spans="1:9">
      <c r="A118" s="143">
        <v>109</v>
      </c>
      <c r="B118" s="144"/>
      <c r="C118" s="144"/>
      <c r="D118" s="146"/>
      <c r="E118" s="16" t="str">
        <f t="shared" si="6"/>
        <v/>
      </c>
      <c r="H118" s="382" t="str">
        <f t="shared" si="9"/>
        <v/>
      </c>
      <c r="I118" s="382" t="str">
        <f t="shared" si="10"/>
        <v/>
      </c>
    </row>
    <row r="119" spans="1:9">
      <c r="A119" s="143">
        <v>110</v>
      </c>
      <c r="B119" s="144"/>
      <c r="C119" s="144"/>
      <c r="D119" s="146"/>
      <c r="E119" s="16" t="str">
        <f t="shared" si="6"/>
        <v/>
      </c>
      <c r="H119" s="382" t="str">
        <f t="shared" si="9"/>
        <v/>
      </c>
      <c r="I119" s="382" t="str">
        <f t="shared" si="10"/>
        <v/>
      </c>
    </row>
    <row r="120" spans="1:9">
      <c r="A120" s="143">
        <v>111</v>
      </c>
      <c r="B120" s="144"/>
      <c r="C120" s="144"/>
      <c r="D120" s="146"/>
      <c r="E120" s="16" t="str">
        <f t="shared" si="6"/>
        <v/>
      </c>
      <c r="H120" s="382" t="str">
        <f t="shared" si="9"/>
        <v/>
      </c>
      <c r="I120" s="382" t="str">
        <f t="shared" si="10"/>
        <v/>
      </c>
    </row>
    <row r="121" spans="1:9">
      <c r="A121" s="143">
        <v>112</v>
      </c>
      <c r="B121" s="144"/>
      <c r="C121" s="144"/>
      <c r="D121" s="146"/>
      <c r="E121" s="16" t="str">
        <f t="shared" si="6"/>
        <v/>
      </c>
      <c r="H121" s="382" t="str">
        <f t="shared" si="9"/>
        <v/>
      </c>
      <c r="I121" s="382" t="str">
        <f t="shared" si="10"/>
        <v/>
      </c>
    </row>
    <row r="122" spans="1:9">
      <c r="A122" s="143">
        <v>113</v>
      </c>
      <c r="B122" s="144"/>
      <c r="C122" s="144"/>
      <c r="D122" s="146"/>
      <c r="E122" s="16" t="str">
        <f t="shared" si="6"/>
        <v/>
      </c>
      <c r="H122" s="382" t="str">
        <f t="shared" si="9"/>
        <v/>
      </c>
      <c r="I122" s="382" t="str">
        <f t="shared" si="10"/>
        <v/>
      </c>
    </row>
    <row r="123" spans="1:9">
      <c r="A123" s="143">
        <v>114</v>
      </c>
      <c r="B123" s="144"/>
      <c r="C123" s="144"/>
      <c r="D123" s="146"/>
      <c r="E123" s="16" t="str">
        <f t="shared" si="6"/>
        <v/>
      </c>
      <c r="H123" s="382" t="str">
        <f t="shared" si="9"/>
        <v/>
      </c>
      <c r="I123" s="382" t="str">
        <f t="shared" si="10"/>
        <v/>
      </c>
    </row>
    <row r="124" spans="1:9">
      <c r="A124" s="143">
        <v>115</v>
      </c>
      <c r="B124" s="144"/>
      <c r="C124" s="144"/>
      <c r="D124" s="146"/>
      <c r="E124" s="16" t="str">
        <f t="shared" si="6"/>
        <v/>
      </c>
      <c r="H124" s="382" t="str">
        <f t="shared" si="9"/>
        <v/>
      </c>
      <c r="I124" s="382" t="str">
        <f t="shared" si="10"/>
        <v/>
      </c>
    </row>
    <row r="125" spans="1:9">
      <c r="A125" s="143">
        <v>116</v>
      </c>
      <c r="B125" s="144"/>
      <c r="C125" s="144"/>
      <c r="D125" s="146"/>
      <c r="E125" s="16" t="str">
        <f t="shared" si="6"/>
        <v/>
      </c>
      <c r="H125" s="382" t="str">
        <f t="shared" si="9"/>
        <v/>
      </c>
      <c r="I125" s="382" t="str">
        <f t="shared" si="10"/>
        <v/>
      </c>
    </row>
    <row r="126" spans="1:9">
      <c r="A126" s="143">
        <v>117</v>
      </c>
      <c r="B126" s="144"/>
      <c r="C126" s="144"/>
      <c r="D126" s="146"/>
      <c r="E126" s="16" t="str">
        <f t="shared" si="6"/>
        <v/>
      </c>
      <c r="H126" s="382" t="str">
        <f t="shared" si="9"/>
        <v/>
      </c>
      <c r="I126" s="382" t="str">
        <f t="shared" si="10"/>
        <v/>
      </c>
    </row>
    <row r="127" spans="1:9">
      <c r="A127" s="143">
        <v>118</v>
      </c>
      <c r="B127" s="144"/>
      <c r="C127" s="144"/>
      <c r="D127" s="146"/>
      <c r="E127" s="16" t="str">
        <f t="shared" si="6"/>
        <v/>
      </c>
      <c r="H127" s="382" t="str">
        <f t="shared" si="9"/>
        <v/>
      </c>
      <c r="I127" s="382" t="str">
        <f t="shared" si="10"/>
        <v/>
      </c>
    </row>
    <row r="128" spans="1:9">
      <c r="A128" s="143">
        <v>119</v>
      </c>
      <c r="B128" s="144"/>
      <c r="C128" s="144"/>
      <c r="D128" s="146"/>
      <c r="E128" s="16" t="str">
        <f t="shared" si="6"/>
        <v/>
      </c>
      <c r="H128" s="382" t="str">
        <f t="shared" si="9"/>
        <v/>
      </c>
      <c r="I128" s="382" t="str">
        <f t="shared" si="10"/>
        <v/>
      </c>
    </row>
    <row r="129" spans="1:9">
      <c r="A129" s="143">
        <v>120</v>
      </c>
      <c r="B129" s="144"/>
      <c r="C129" s="144"/>
      <c r="D129" s="146"/>
      <c r="E129" s="16" t="str">
        <f t="shared" si="6"/>
        <v/>
      </c>
      <c r="H129" s="382" t="str">
        <f t="shared" si="9"/>
        <v/>
      </c>
      <c r="I129" s="382" t="str">
        <f t="shared" si="10"/>
        <v/>
      </c>
    </row>
    <row r="130" spans="1:9">
      <c r="A130" s="143">
        <v>121</v>
      </c>
      <c r="B130" s="144"/>
      <c r="C130" s="144"/>
      <c r="D130" s="146"/>
      <c r="E130" s="16" t="str">
        <f t="shared" si="6"/>
        <v/>
      </c>
      <c r="H130" s="382" t="str">
        <f t="shared" si="9"/>
        <v/>
      </c>
      <c r="I130" s="382" t="str">
        <f t="shared" si="10"/>
        <v/>
      </c>
    </row>
    <row r="131" spans="1:9">
      <c r="A131" s="143">
        <v>122</v>
      </c>
      <c r="B131" s="144"/>
      <c r="C131" s="144"/>
      <c r="D131" s="146"/>
      <c r="E131" s="16" t="str">
        <f t="shared" si="6"/>
        <v/>
      </c>
      <c r="H131" s="382" t="str">
        <f t="shared" si="9"/>
        <v/>
      </c>
      <c r="I131" s="382" t="str">
        <f t="shared" si="10"/>
        <v/>
      </c>
    </row>
    <row r="132" spans="1:9">
      <c r="A132" s="143">
        <v>123</v>
      </c>
      <c r="B132" s="144"/>
      <c r="C132" s="144"/>
      <c r="D132" s="146"/>
      <c r="E132" s="16" t="str">
        <f t="shared" si="6"/>
        <v/>
      </c>
      <c r="H132" s="382" t="str">
        <f t="shared" si="9"/>
        <v/>
      </c>
      <c r="I132" s="382" t="str">
        <f t="shared" si="10"/>
        <v/>
      </c>
    </row>
    <row r="133" spans="1:9">
      <c r="A133" s="143">
        <v>124</v>
      </c>
      <c r="B133" s="144"/>
      <c r="C133" s="144"/>
      <c r="D133" s="146"/>
      <c r="E133" s="16" t="str">
        <f t="shared" si="6"/>
        <v/>
      </c>
      <c r="H133" s="382" t="str">
        <f t="shared" si="9"/>
        <v/>
      </c>
      <c r="I133" s="382" t="str">
        <f t="shared" si="10"/>
        <v/>
      </c>
    </row>
    <row r="134" spans="1:9">
      <c r="A134" s="143">
        <v>125</v>
      </c>
      <c r="B134" s="144"/>
      <c r="C134" s="144"/>
      <c r="D134" s="146"/>
      <c r="E134" s="16" t="str">
        <f t="shared" si="6"/>
        <v/>
      </c>
      <c r="H134" s="382" t="str">
        <f t="shared" si="9"/>
        <v/>
      </c>
      <c r="I134" s="382" t="str">
        <f t="shared" si="10"/>
        <v/>
      </c>
    </row>
    <row r="135" spans="1:9">
      <c r="A135" s="143">
        <v>126</v>
      </c>
      <c r="B135" s="144"/>
      <c r="C135" s="144"/>
      <c r="D135" s="146"/>
      <c r="E135" s="16" t="str">
        <f t="shared" si="6"/>
        <v/>
      </c>
      <c r="H135" s="382" t="str">
        <f t="shared" si="9"/>
        <v/>
      </c>
      <c r="I135" s="382" t="str">
        <f t="shared" si="10"/>
        <v/>
      </c>
    </row>
    <row r="136" spans="1:9">
      <c r="A136" s="143">
        <v>127</v>
      </c>
      <c r="B136" s="144"/>
      <c r="C136" s="144"/>
      <c r="D136" s="146"/>
      <c r="E136" s="16" t="str">
        <f t="shared" si="6"/>
        <v/>
      </c>
      <c r="H136" s="382" t="str">
        <f t="shared" si="9"/>
        <v/>
      </c>
      <c r="I136" s="382" t="str">
        <f t="shared" si="10"/>
        <v/>
      </c>
    </row>
    <row r="137" spans="1:9">
      <c r="A137" s="143">
        <v>128</v>
      </c>
      <c r="B137" s="144"/>
      <c r="C137" s="144"/>
      <c r="D137" s="146"/>
      <c r="E137" s="16" t="str">
        <f t="shared" si="6"/>
        <v/>
      </c>
      <c r="H137" s="382" t="str">
        <f t="shared" si="9"/>
        <v/>
      </c>
      <c r="I137" s="382" t="str">
        <f t="shared" si="10"/>
        <v/>
      </c>
    </row>
    <row r="138" spans="1:9">
      <c r="A138" s="143">
        <v>129</v>
      </c>
      <c r="B138" s="144"/>
      <c r="C138" s="144"/>
      <c r="D138" s="146"/>
      <c r="E138" s="16" t="str">
        <f t="shared" ref="E138:E201" si="11">IF(OR($B138="",,,,$D138&lt;an_initial,$D138&gt;an_final,),"",HLOOKUP(C138,ii89punctaje,2,FALSE) )</f>
        <v/>
      </c>
      <c r="H138" s="382" t="str">
        <f t="shared" ref="H138:H201" si="12">IF(OR($B138="",,,,$D138&lt;an_initial,$D138&gt;an_final,),"",HLOOKUP(C138,ii89punctaje,2,FALSE)*COUNTIF(C138,$H$7))</f>
        <v/>
      </c>
      <c r="I138" s="382" t="str">
        <f t="shared" ref="I138:I201" si="13">IF(OR($B138="",,,,$D138&lt;an_initial,$D138&gt;an_final,),"",HLOOKUP(C138,ii89punctaje,2,FALSE)*COUNTIF(C138,$I$7))</f>
        <v/>
      </c>
    </row>
    <row r="139" spans="1:9">
      <c r="A139" s="143">
        <v>130</v>
      </c>
      <c r="B139" s="144"/>
      <c r="C139" s="144"/>
      <c r="D139" s="146"/>
      <c r="E139" s="16" t="str">
        <f t="shared" si="11"/>
        <v/>
      </c>
      <c r="H139" s="382" t="str">
        <f t="shared" si="12"/>
        <v/>
      </c>
      <c r="I139" s="382" t="str">
        <f t="shared" si="13"/>
        <v/>
      </c>
    </row>
    <row r="140" spans="1:9">
      <c r="A140" s="143">
        <v>131</v>
      </c>
      <c r="B140" s="144"/>
      <c r="C140" s="144"/>
      <c r="D140" s="146"/>
      <c r="E140" s="16" t="str">
        <f t="shared" si="11"/>
        <v/>
      </c>
      <c r="H140" s="382" t="str">
        <f t="shared" si="12"/>
        <v/>
      </c>
      <c r="I140" s="382" t="str">
        <f t="shared" si="13"/>
        <v/>
      </c>
    </row>
    <row r="141" spans="1:9">
      <c r="A141" s="143">
        <v>132</v>
      </c>
      <c r="B141" s="144"/>
      <c r="C141" s="144"/>
      <c r="D141" s="146"/>
      <c r="E141" s="16" t="str">
        <f t="shared" si="11"/>
        <v/>
      </c>
      <c r="H141" s="382" t="str">
        <f t="shared" si="12"/>
        <v/>
      </c>
      <c r="I141" s="382" t="str">
        <f t="shared" si="13"/>
        <v/>
      </c>
    </row>
    <row r="142" spans="1:9">
      <c r="A142" s="143">
        <v>133</v>
      </c>
      <c r="B142" s="144"/>
      <c r="C142" s="144"/>
      <c r="D142" s="146"/>
      <c r="E142" s="16" t="str">
        <f t="shared" si="11"/>
        <v/>
      </c>
      <c r="H142" s="382" t="str">
        <f t="shared" si="12"/>
        <v/>
      </c>
      <c r="I142" s="382" t="str">
        <f t="shared" si="13"/>
        <v/>
      </c>
    </row>
    <row r="143" spans="1:9">
      <c r="A143" s="143">
        <v>134</v>
      </c>
      <c r="B143" s="144"/>
      <c r="C143" s="144"/>
      <c r="D143" s="146"/>
      <c r="E143" s="16" t="str">
        <f t="shared" si="11"/>
        <v/>
      </c>
      <c r="H143" s="382" t="str">
        <f t="shared" si="12"/>
        <v/>
      </c>
      <c r="I143" s="382" t="str">
        <f t="shared" si="13"/>
        <v/>
      </c>
    </row>
    <row r="144" spans="1:9">
      <c r="A144" s="143">
        <v>135</v>
      </c>
      <c r="B144" s="144"/>
      <c r="C144" s="144"/>
      <c r="D144" s="146"/>
      <c r="E144" s="16" t="str">
        <f t="shared" si="11"/>
        <v/>
      </c>
      <c r="H144" s="382" t="str">
        <f t="shared" si="12"/>
        <v/>
      </c>
      <c r="I144" s="382" t="str">
        <f t="shared" si="13"/>
        <v/>
      </c>
    </row>
    <row r="145" spans="1:9">
      <c r="A145" s="143">
        <v>136</v>
      </c>
      <c r="B145" s="144"/>
      <c r="C145" s="144"/>
      <c r="D145" s="146"/>
      <c r="E145" s="16" t="str">
        <f t="shared" si="11"/>
        <v/>
      </c>
      <c r="H145" s="382" t="str">
        <f t="shared" si="12"/>
        <v/>
      </c>
      <c r="I145" s="382" t="str">
        <f t="shared" si="13"/>
        <v/>
      </c>
    </row>
    <row r="146" spans="1:9">
      <c r="A146" s="143">
        <v>137</v>
      </c>
      <c r="B146" s="144"/>
      <c r="C146" s="144"/>
      <c r="D146" s="146"/>
      <c r="E146" s="16" t="str">
        <f t="shared" si="11"/>
        <v/>
      </c>
      <c r="H146" s="382" t="str">
        <f t="shared" si="12"/>
        <v/>
      </c>
      <c r="I146" s="382" t="str">
        <f t="shared" si="13"/>
        <v/>
      </c>
    </row>
    <row r="147" spans="1:9">
      <c r="A147" s="143">
        <v>138</v>
      </c>
      <c r="B147" s="144"/>
      <c r="C147" s="144"/>
      <c r="D147" s="146"/>
      <c r="E147" s="16" t="str">
        <f t="shared" si="11"/>
        <v/>
      </c>
      <c r="H147" s="382" t="str">
        <f t="shared" si="12"/>
        <v/>
      </c>
      <c r="I147" s="382" t="str">
        <f t="shared" si="13"/>
        <v/>
      </c>
    </row>
    <row r="148" spans="1:9">
      <c r="A148" s="143">
        <v>139</v>
      </c>
      <c r="B148" s="144"/>
      <c r="C148" s="144"/>
      <c r="D148" s="146"/>
      <c r="E148" s="16" t="str">
        <f t="shared" si="11"/>
        <v/>
      </c>
      <c r="H148" s="382" t="str">
        <f t="shared" si="12"/>
        <v/>
      </c>
      <c r="I148" s="382" t="str">
        <f t="shared" si="13"/>
        <v/>
      </c>
    </row>
    <row r="149" spans="1:9">
      <c r="A149" s="143">
        <v>140</v>
      </c>
      <c r="B149" s="144"/>
      <c r="C149" s="144"/>
      <c r="D149" s="146"/>
      <c r="E149" s="16" t="str">
        <f t="shared" si="11"/>
        <v/>
      </c>
      <c r="H149" s="382" t="str">
        <f t="shared" si="12"/>
        <v/>
      </c>
      <c r="I149" s="382" t="str">
        <f t="shared" si="13"/>
        <v/>
      </c>
    </row>
    <row r="150" spans="1:9">
      <c r="A150" s="143">
        <v>141</v>
      </c>
      <c r="B150" s="144"/>
      <c r="C150" s="144"/>
      <c r="D150" s="146"/>
      <c r="E150" s="16" t="str">
        <f t="shared" si="11"/>
        <v/>
      </c>
      <c r="H150" s="382" t="str">
        <f t="shared" si="12"/>
        <v/>
      </c>
      <c r="I150" s="382" t="str">
        <f t="shared" si="13"/>
        <v/>
      </c>
    </row>
    <row r="151" spans="1:9">
      <c r="A151" s="143">
        <v>142</v>
      </c>
      <c r="B151" s="144"/>
      <c r="C151" s="144"/>
      <c r="D151" s="146"/>
      <c r="E151" s="16" t="str">
        <f t="shared" si="11"/>
        <v/>
      </c>
      <c r="H151" s="382" t="str">
        <f t="shared" si="12"/>
        <v/>
      </c>
      <c r="I151" s="382" t="str">
        <f t="shared" si="13"/>
        <v/>
      </c>
    </row>
    <row r="152" spans="1:9">
      <c r="A152" s="143">
        <v>143</v>
      </c>
      <c r="B152" s="144"/>
      <c r="C152" s="144"/>
      <c r="D152" s="146"/>
      <c r="E152" s="16" t="str">
        <f t="shared" si="11"/>
        <v/>
      </c>
      <c r="H152" s="382" t="str">
        <f t="shared" si="12"/>
        <v/>
      </c>
      <c r="I152" s="382" t="str">
        <f t="shared" si="13"/>
        <v/>
      </c>
    </row>
    <row r="153" spans="1:9">
      <c r="A153" s="143">
        <v>144</v>
      </c>
      <c r="B153" s="144"/>
      <c r="C153" s="144"/>
      <c r="D153" s="146"/>
      <c r="E153" s="16" t="str">
        <f t="shared" si="11"/>
        <v/>
      </c>
      <c r="H153" s="382" t="str">
        <f t="shared" si="12"/>
        <v/>
      </c>
      <c r="I153" s="382" t="str">
        <f t="shared" si="13"/>
        <v/>
      </c>
    </row>
    <row r="154" spans="1:9">
      <c r="A154" s="143">
        <v>145</v>
      </c>
      <c r="B154" s="144"/>
      <c r="C154" s="144"/>
      <c r="D154" s="146"/>
      <c r="E154" s="16" t="str">
        <f t="shared" si="11"/>
        <v/>
      </c>
      <c r="H154" s="382" t="str">
        <f t="shared" si="12"/>
        <v/>
      </c>
      <c r="I154" s="382" t="str">
        <f t="shared" si="13"/>
        <v/>
      </c>
    </row>
    <row r="155" spans="1:9">
      <c r="A155" s="143">
        <v>146</v>
      </c>
      <c r="B155" s="144"/>
      <c r="C155" s="144"/>
      <c r="D155" s="146"/>
      <c r="E155" s="16" t="str">
        <f t="shared" si="11"/>
        <v/>
      </c>
      <c r="H155" s="382" t="str">
        <f t="shared" si="12"/>
        <v/>
      </c>
      <c r="I155" s="382" t="str">
        <f t="shared" si="13"/>
        <v/>
      </c>
    </row>
    <row r="156" spans="1:9">
      <c r="A156" s="143">
        <v>147</v>
      </c>
      <c r="B156" s="144"/>
      <c r="C156" s="144"/>
      <c r="D156" s="146"/>
      <c r="E156" s="16" t="str">
        <f t="shared" si="11"/>
        <v/>
      </c>
      <c r="H156" s="382" t="str">
        <f t="shared" si="12"/>
        <v/>
      </c>
      <c r="I156" s="382" t="str">
        <f t="shared" si="13"/>
        <v/>
      </c>
    </row>
    <row r="157" spans="1:9">
      <c r="A157" s="143">
        <v>148</v>
      </c>
      <c r="B157" s="144"/>
      <c r="C157" s="144"/>
      <c r="D157" s="146"/>
      <c r="E157" s="16" t="str">
        <f t="shared" si="11"/>
        <v/>
      </c>
      <c r="H157" s="382" t="str">
        <f t="shared" si="12"/>
        <v/>
      </c>
      <c r="I157" s="382" t="str">
        <f t="shared" si="13"/>
        <v/>
      </c>
    </row>
    <row r="158" spans="1:9">
      <c r="A158" s="143">
        <v>149</v>
      </c>
      <c r="B158" s="144"/>
      <c r="C158" s="144"/>
      <c r="D158" s="146"/>
      <c r="E158" s="16" t="str">
        <f t="shared" si="11"/>
        <v/>
      </c>
      <c r="H158" s="382" t="str">
        <f t="shared" si="12"/>
        <v/>
      </c>
      <c r="I158" s="382" t="str">
        <f t="shared" si="13"/>
        <v/>
      </c>
    </row>
    <row r="159" spans="1:9">
      <c r="A159" s="143">
        <v>150</v>
      </c>
      <c r="B159" s="144"/>
      <c r="C159" s="144"/>
      <c r="D159" s="146"/>
      <c r="E159" s="16" t="str">
        <f t="shared" si="11"/>
        <v/>
      </c>
      <c r="H159" s="382" t="str">
        <f t="shared" si="12"/>
        <v/>
      </c>
      <c r="I159" s="382" t="str">
        <f t="shared" si="13"/>
        <v/>
      </c>
    </row>
    <row r="160" spans="1:9">
      <c r="A160" s="143">
        <v>151</v>
      </c>
      <c r="B160" s="144"/>
      <c r="C160" s="144"/>
      <c r="D160" s="146"/>
      <c r="E160" s="16" t="str">
        <f t="shared" si="11"/>
        <v/>
      </c>
      <c r="H160" s="382" t="str">
        <f t="shared" si="12"/>
        <v/>
      </c>
      <c r="I160" s="382" t="str">
        <f t="shared" si="13"/>
        <v/>
      </c>
    </row>
    <row r="161" spans="1:9">
      <c r="A161" s="143">
        <v>152</v>
      </c>
      <c r="B161" s="144"/>
      <c r="C161" s="144"/>
      <c r="D161" s="146"/>
      <c r="E161" s="16" t="str">
        <f t="shared" si="11"/>
        <v/>
      </c>
      <c r="H161" s="382" t="str">
        <f t="shared" si="12"/>
        <v/>
      </c>
      <c r="I161" s="382" t="str">
        <f t="shared" si="13"/>
        <v/>
      </c>
    </row>
    <row r="162" spans="1:9">
      <c r="A162" s="143">
        <v>153</v>
      </c>
      <c r="B162" s="144"/>
      <c r="C162" s="144"/>
      <c r="D162" s="146"/>
      <c r="E162" s="16" t="str">
        <f t="shared" si="11"/>
        <v/>
      </c>
      <c r="H162" s="382" t="str">
        <f t="shared" si="12"/>
        <v/>
      </c>
      <c r="I162" s="382" t="str">
        <f t="shared" si="13"/>
        <v/>
      </c>
    </row>
    <row r="163" spans="1:9">
      <c r="A163" s="143">
        <v>154</v>
      </c>
      <c r="B163" s="144"/>
      <c r="C163" s="144"/>
      <c r="D163" s="146"/>
      <c r="E163" s="16" t="str">
        <f t="shared" si="11"/>
        <v/>
      </c>
      <c r="H163" s="382" t="str">
        <f t="shared" si="12"/>
        <v/>
      </c>
      <c r="I163" s="382" t="str">
        <f t="shared" si="13"/>
        <v/>
      </c>
    </row>
    <row r="164" spans="1:9">
      <c r="A164" s="143">
        <v>155</v>
      </c>
      <c r="B164" s="144"/>
      <c r="C164" s="144"/>
      <c r="D164" s="146"/>
      <c r="E164" s="16" t="str">
        <f t="shared" si="11"/>
        <v/>
      </c>
      <c r="H164" s="382" t="str">
        <f t="shared" si="12"/>
        <v/>
      </c>
      <c r="I164" s="382" t="str">
        <f t="shared" si="13"/>
        <v/>
      </c>
    </row>
    <row r="165" spans="1:9">
      <c r="A165" s="143">
        <v>156</v>
      </c>
      <c r="B165" s="144"/>
      <c r="C165" s="144"/>
      <c r="D165" s="146"/>
      <c r="E165" s="16" t="str">
        <f t="shared" si="11"/>
        <v/>
      </c>
      <c r="H165" s="382" t="str">
        <f t="shared" si="12"/>
        <v/>
      </c>
      <c r="I165" s="382" t="str">
        <f t="shared" si="13"/>
        <v/>
      </c>
    </row>
    <row r="166" spans="1:9">
      <c r="A166" s="143">
        <v>157</v>
      </c>
      <c r="B166" s="144"/>
      <c r="C166" s="144"/>
      <c r="D166" s="146"/>
      <c r="E166" s="16" t="str">
        <f t="shared" si="11"/>
        <v/>
      </c>
      <c r="H166" s="382" t="str">
        <f t="shared" si="12"/>
        <v/>
      </c>
      <c r="I166" s="382" t="str">
        <f t="shared" si="13"/>
        <v/>
      </c>
    </row>
    <row r="167" spans="1:9">
      <c r="A167" s="143">
        <v>158</v>
      </c>
      <c r="B167" s="144"/>
      <c r="C167" s="144"/>
      <c r="D167" s="146"/>
      <c r="E167" s="16" t="str">
        <f t="shared" si="11"/>
        <v/>
      </c>
      <c r="H167" s="382" t="str">
        <f t="shared" si="12"/>
        <v/>
      </c>
      <c r="I167" s="382" t="str">
        <f t="shared" si="13"/>
        <v/>
      </c>
    </row>
    <row r="168" spans="1:9">
      <c r="A168" s="143">
        <v>159</v>
      </c>
      <c r="B168" s="144"/>
      <c r="C168" s="144"/>
      <c r="D168" s="146"/>
      <c r="E168" s="16" t="str">
        <f t="shared" si="11"/>
        <v/>
      </c>
      <c r="H168" s="382" t="str">
        <f t="shared" si="12"/>
        <v/>
      </c>
      <c r="I168" s="382" t="str">
        <f t="shared" si="13"/>
        <v/>
      </c>
    </row>
    <row r="169" spans="1:9">
      <c r="A169" s="143">
        <v>160</v>
      </c>
      <c r="B169" s="144"/>
      <c r="C169" s="144"/>
      <c r="D169" s="146"/>
      <c r="E169" s="16" t="str">
        <f t="shared" si="11"/>
        <v/>
      </c>
      <c r="H169" s="382" t="str">
        <f t="shared" si="12"/>
        <v/>
      </c>
      <c r="I169" s="382" t="str">
        <f t="shared" si="13"/>
        <v/>
      </c>
    </row>
    <row r="170" spans="1:9">
      <c r="A170" s="143">
        <v>161</v>
      </c>
      <c r="B170" s="144"/>
      <c r="C170" s="144"/>
      <c r="D170" s="146"/>
      <c r="E170" s="16" t="str">
        <f t="shared" si="11"/>
        <v/>
      </c>
      <c r="H170" s="382" t="str">
        <f t="shared" si="12"/>
        <v/>
      </c>
      <c r="I170" s="382" t="str">
        <f t="shared" si="13"/>
        <v/>
      </c>
    </row>
    <row r="171" spans="1:9">
      <c r="A171" s="143">
        <v>162</v>
      </c>
      <c r="B171" s="144"/>
      <c r="C171" s="144"/>
      <c r="D171" s="146"/>
      <c r="E171" s="16" t="str">
        <f t="shared" si="11"/>
        <v/>
      </c>
      <c r="H171" s="382" t="str">
        <f t="shared" si="12"/>
        <v/>
      </c>
      <c r="I171" s="382" t="str">
        <f t="shared" si="13"/>
        <v/>
      </c>
    </row>
    <row r="172" spans="1:9">
      <c r="A172" s="143">
        <v>163</v>
      </c>
      <c r="B172" s="144"/>
      <c r="C172" s="144"/>
      <c r="D172" s="146"/>
      <c r="E172" s="16" t="str">
        <f t="shared" si="11"/>
        <v/>
      </c>
      <c r="H172" s="382" t="str">
        <f t="shared" si="12"/>
        <v/>
      </c>
      <c r="I172" s="382" t="str">
        <f t="shared" si="13"/>
        <v/>
      </c>
    </row>
    <row r="173" spans="1:9">
      <c r="A173" s="143">
        <v>164</v>
      </c>
      <c r="B173" s="144"/>
      <c r="C173" s="144"/>
      <c r="D173" s="146"/>
      <c r="E173" s="16" t="str">
        <f t="shared" si="11"/>
        <v/>
      </c>
      <c r="H173" s="382" t="str">
        <f t="shared" si="12"/>
        <v/>
      </c>
      <c r="I173" s="382" t="str">
        <f t="shared" si="13"/>
        <v/>
      </c>
    </row>
    <row r="174" spans="1:9">
      <c r="A174" s="143">
        <v>165</v>
      </c>
      <c r="B174" s="144"/>
      <c r="C174" s="144"/>
      <c r="D174" s="146"/>
      <c r="E174" s="16" t="str">
        <f t="shared" si="11"/>
        <v/>
      </c>
      <c r="H174" s="382" t="str">
        <f t="shared" si="12"/>
        <v/>
      </c>
      <c r="I174" s="382" t="str">
        <f t="shared" si="13"/>
        <v/>
      </c>
    </row>
    <row r="175" spans="1:9">
      <c r="A175" s="143">
        <v>166</v>
      </c>
      <c r="B175" s="144"/>
      <c r="C175" s="144"/>
      <c r="D175" s="146"/>
      <c r="E175" s="16" t="str">
        <f t="shared" si="11"/>
        <v/>
      </c>
      <c r="H175" s="382" t="str">
        <f t="shared" si="12"/>
        <v/>
      </c>
      <c r="I175" s="382" t="str">
        <f t="shared" si="13"/>
        <v/>
      </c>
    </row>
    <row r="176" spans="1:9">
      <c r="A176" s="143">
        <v>167</v>
      </c>
      <c r="B176" s="144"/>
      <c r="C176" s="144"/>
      <c r="D176" s="146"/>
      <c r="E176" s="16" t="str">
        <f t="shared" si="11"/>
        <v/>
      </c>
      <c r="H176" s="382" t="str">
        <f t="shared" si="12"/>
        <v/>
      </c>
      <c r="I176" s="382" t="str">
        <f t="shared" si="13"/>
        <v/>
      </c>
    </row>
    <row r="177" spans="1:9">
      <c r="A177" s="143">
        <v>168</v>
      </c>
      <c r="B177" s="144"/>
      <c r="C177" s="144"/>
      <c r="D177" s="146"/>
      <c r="E177" s="16" t="str">
        <f t="shared" si="11"/>
        <v/>
      </c>
      <c r="H177" s="382" t="str">
        <f t="shared" si="12"/>
        <v/>
      </c>
      <c r="I177" s="382" t="str">
        <f t="shared" si="13"/>
        <v/>
      </c>
    </row>
    <row r="178" spans="1:9">
      <c r="A178" s="143">
        <v>169</v>
      </c>
      <c r="B178" s="144"/>
      <c r="C178" s="144"/>
      <c r="D178" s="146"/>
      <c r="E178" s="16" t="str">
        <f t="shared" si="11"/>
        <v/>
      </c>
      <c r="H178" s="382" t="str">
        <f t="shared" si="12"/>
        <v/>
      </c>
      <c r="I178" s="382" t="str">
        <f t="shared" si="13"/>
        <v/>
      </c>
    </row>
    <row r="179" spans="1:9">
      <c r="A179" s="143">
        <v>170</v>
      </c>
      <c r="B179" s="144"/>
      <c r="C179" s="144"/>
      <c r="D179" s="146"/>
      <c r="E179" s="16" t="str">
        <f t="shared" si="11"/>
        <v/>
      </c>
      <c r="H179" s="382" t="str">
        <f t="shared" si="12"/>
        <v/>
      </c>
      <c r="I179" s="382" t="str">
        <f t="shared" si="13"/>
        <v/>
      </c>
    </row>
    <row r="180" spans="1:9">
      <c r="A180" s="143">
        <v>171</v>
      </c>
      <c r="B180" s="144"/>
      <c r="C180" s="144"/>
      <c r="D180" s="146"/>
      <c r="E180" s="16" t="str">
        <f t="shared" si="11"/>
        <v/>
      </c>
      <c r="H180" s="382" t="str">
        <f t="shared" si="12"/>
        <v/>
      </c>
      <c r="I180" s="382" t="str">
        <f t="shared" si="13"/>
        <v/>
      </c>
    </row>
    <row r="181" spans="1:9">
      <c r="A181" s="143">
        <v>172</v>
      </c>
      <c r="B181" s="144"/>
      <c r="C181" s="144"/>
      <c r="D181" s="146"/>
      <c r="E181" s="16" t="str">
        <f t="shared" si="11"/>
        <v/>
      </c>
      <c r="H181" s="382" t="str">
        <f t="shared" si="12"/>
        <v/>
      </c>
      <c r="I181" s="382" t="str">
        <f t="shared" si="13"/>
        <v/>
      </c>
    </row>
    <row r="182" spans="1:9">
      <c r="A182" s="143">
        <v>173</v>
      </c>
      <c r="B182" s="144"/>
      <c r="C182" s="144"/>
      <c r="D182" s="146"/>
      <c r="E182" s="16" t="str">
        <f t="shared" si="11"/>
        <v/>
      </c>
      <c r="H182" s="382" t="str">
        <f t="shared" si="12"/>
        <v/>
      </c>
      <c r="I182" s="382" t="str">
        <f t="shared" si="13"/>
        <v/>
      </c>
    </row>
    <row r="183" spans="1:9">
      <c r="A183" s="143">
        <v>174</v>
      </c>
      <c r="B183" s="144"/>
      <c r="C183" s="144"/>
      <c r="D183" s="146"/>
      <c r="E183" s="16" t="str">
        <f t="shared" si="11"/>
        <v/>
      </c>
      <c r="H183" s="382" t="str">
        <f t="shared" si="12"/>
        <v/>
      </c>
      <c r="I183" s="382" t="str">
        <f t="shared" si="13"/>
        <v/>
      </c>
    </row>
    <row r="184" spans="1:9">
      <c r="A184" s="143">
        <v>175</v>
      </c>
      <c r="B184" s="144"/>
      <c r="C184" s="144"/>
      <c r="D184" s="146"/>
      <c r="E184" s="16" t="str">
        <f t="shared" si="11"/>
        <v/>
      </c>
      <c r="H184" s="382" t="str">
        <f t="shared" si="12"/>
        <v/>
      </c>
      <c r="I184" s="382" t="str">
        <f t="shared" si="13"/>
        <v/>
      </c>
    </row>
    <row r="185" spans="1:9">
      <c r="A185" s="143">
        <v>176</v>
      </c>
      <c r="B185" s="144"/>
      <c r="C185" s="144"/>
      <c r="D185" s="146"/>
      <c r="E185" s="16" t="str">
        <f t="shared" si="11"/>
        <v/>
      </c>
      <c r="H185" s="382" t="str">
        <f t="shared" si="12"/>
        <v/>
      </c>
      <c r="I185" s="382" t="str">
        <f t="shared" si="13"/>
        <v/>
      </c>
    </row>
    <row r="186" spans="1:9">
      <c r="A186" s="143">
        <v>177</v>
      </c>
      <c r="B186" s="144"/>
      <c r="C186" s="144"/>
      <c r="D186" s="146"/>
      <c r="E186" s="16" t="str">
        <f t="shared" si="11"/>
        <v/>
      </c>
      <c r="H186" s="382" t="str">
        <f t="shared" si="12"/>
        <v/>
      </c>
      <c r="I186" s="382" t="str">
        <f t="shared" si="13"/>
        <v/>
      </c>
    </row>
    <row r="187" spans="1:9">
      <c r="A187" s="143">
        <v>178</v>
      </c>
      <c r="B187" s="144"/>
      <c r="C187" s="144"/>
      <c r="D187" s="146"/>
      <c r="E187" s="16" t="str">
        <f t="shared" si="11"/>
        <v/>
      </c>
      <c r="H187" s="382" t="str">
        <f t="shared" si="12"/>
        <v/>
      </c>
      <c r="I187" s="382" t="str">
        <f t="shared" si="13"/>
        <v/>
      </c>
    </row>
    <row r="188" spans="1:9">
      <c r="A188" s="143">
        <v>179</v>
      </c>
      <c r="B188" s="144"/>
      <c r="C188" s="144"/>
      <c r="D188" s="146"/>
      <c r="E188" s="16" t="str">
        <f t="shared" si="11"/>
        <v/>
      </c>
      <c r="H188" s="382" t="str">
        <f t="shared" si="12"/>
        <v/>
      </c>
      <c r="I188" s="382" t="str">
        <f t="shared" si="13"/>
        <v/>
      </c>
    </row>
    <row r="189" spans="1:9">
      <c r="A189" s="143">
        <v>180</v>
      </c>
      <c r="B189" s="144"/>
      <c r="C189" s="144"/>
      <c r="D189" s="146"/>
      <c r="E189" s="16" t="str">
        <f t="shared" si="11"/>
        <v/>
      </c>
      <c r="H189" s="382" t="str">
        <f t="shared" si="12"/>
        <v/>
      </c>
      <c r="I189" s="382" t="str">
        <f t="shared" si="13"/>
        <v/>
      </c>
    </row>
    <row r="190" spans="1:9">
      <c r="A190" s="143">
        <v>181</v>
      </c>
      <c r="B190" s="144"/>
      <c r="C190" s="144"/>
      <c r="D190" s="146"/>
      <c r="E190" s="16" t="str">
        <f t="shared" si="11"/>
        <v/>
      </c>
      <c r="H190" s="382" t="str">
        <f t="shared" si="12"/>
        <v/>
      </c>
      <c r="I190" s="382" t="str">
        <f t="shared" si="13"/>
        <v/>
      </c>
    </row>
    <row r="191" spans="1:9">
      <c r="A191" s="143">
        <v>182</v>
      </c>
      <c r="B191" s="144"/>
      <c r="C191" s="144"/>
      <c r="D191" s="146"/>
      <c r="E191" s="16" t="str">
        <f t="shared" si="11"/>
        <v/>
      </c>
      <c r="H191" s="382" t="str">
        <f t="shared" si="12"/>
        <v/>
      </c>
      <c r="I191" s="382" t="str">
        <f t="shared" si="13"/>
        <v/>
      </c>
    </row>
    <row r="192" spans="1:9">
      <c r="A192" s="143">
        <v>183</v>
      </c>
      <c r="B192" s="144"/>
      <c r="C192" s="144"/>
      <c r="D192" s="146"/>
      <c r="E192" s="16" t="str">
        <f t="shared" si="11"/>
        <v/>
      </c>
      <c r="H192" s="382" t="str">
        <f t="shared" si="12"/>
        <v/>
      </c>
      <c r="I192" s="382" t="str">
        <f t="shared" si="13"/>
        <v/>
      </c>
    </row>
    <row r="193" spans="1:9">
      <c r="A193" s="143">
        <v>184</v>
      </c>
      <c r="B193" s="144"/>
      <c r="C193" s="144"/>
      <c r="D193" s="146"/>
      <c r="E193" s="16" t="str">
        <f t="shared" si="11"/>
        <v/>
      </c>
      <c r="H193" s="382" t="str">
        <f t="shared" si="12"/>
        <v/>
      </c>
      <c r="I193" s="382" t="str">
        <f t="shared" si="13"/>
        <v/>
      </c>
    </row>
    <row r="194" spans="1:9">
      <c r="A194" s="143">
        <v>185</v>
      </c>
      <c r="B194" s="144"/>
      <c r="C194" s="144"/>
      <c r="D194" s="146"/>
      <c r="E194" s="16" t="str">
        <f t="shared" si="11"/>
        <v/>
      </c>
      <c r="H194" s="382" t="str">
        <f t="shared" si="12"/>
        <v/>
      </c>
      <c r="I194" s="382" t="str">
        <f t="shared" si="13"/>
        <v/>
      </c>
    </row>
    <row r="195" spans="1:9">
      <c r="A195" s="143">
        <v>186</v>
      </c>
      <c r="B195" s="144"/>
      <c r="C195" s="144"/>
      <c r="D195" s="146"/>
      <c r="E195" s="16" t="str">
        <f t="shared" si="11"/>
        <v/>
      </c>
      <c r="H195" s="382" t="str">
        <f t="shared" si="12"/>
        <v/>
      </c>
      <c r="I195" s="382" t="str">
        <f t="shared" si="13"/>
        <v/>
      </c>
    </row>
    <row r="196" spans="1:9">
      <c r="A196" s="143">
        <v>187</v>
      </c>
      <c r="B196" s="144"/>
      <c r="C196" s="144"/>
      <c r="D196" s="146"/>
      <c r="E196" s="16" t="str">
        <f t="shared" si="11"/>
        <v/>
      </c>
      <c r="H196" s="382" t="str">
        <f t="shared" si="12"/>
        <v/>
      </c>
      <c r="I196" s="382" t="str">
        <f t="shared" si="13"/>
        <v/>
      </c>
    </row>
    <row r="197" spans="1:9">
      <c r="A197" s="143">
        <v>188</v>
      </c>
      <c r="B197" s="144"/>
      <c r="C197" s="144"/>
      <c r="D197" s="146"/>
      <c r="E197" s="16" t="str">
        <f t="shared" si="11"/>
        <v/>
      </c>
      <c r="H197" s="382" t="str">
        <f t="shared" si="12"/>
        <v/>
      </c>
      <c r="I197" s="382" t="str">
        <f t="shared" si="13"/>
        <v/>
      </c>
    </row>
    <row r="198" spans="1:9">
      <c r="A198" s="143">
        <v>189</v>
      </c>
      <c r="B198" s="144"/>
      <c r="C198" s="144"/>
      <c r="D198" s="146"/>
      <c r="E198" s="16" t="str">
        <f t="shared" si="11"/>
        <v/>
      </c>
      <c r="H198" s="382" t="str">
        <f t="shared" si="12"/>
        <v/>
      </c>
      <c r="I198" s="382" t="str">
        <f t="shared" si="13"/>
        <v/>
      </c>
    </row>
    <row r="199" spans="1:9">
      <c r="A199" s="143">
        <v>190</v>
      </c>
      <c r="B199" s="144"/>
      <c r="C199" s="144"/>
      <c r="D199" s="146"/>
      <c r="E199" s="16" t="str">
        <f t="shared" si="11"/>
        <v/>
      </c>
      <c r="H199" s="382" t="str">
        <f t="shared" si="12"/>
        <v/>
      </c>
      <c r="I199" s="382" t="str">
        <f t="shared" si="13"/>
        <v/>
      </c>
    </row>
    <row r="200" spans="1:9">
      <c r="A200" s="143">
        <v>191</v>
      </c>
      <c r="B200" s="144"/>
      <c r="C200" s="144"/>
      <c r="D200" s="146"/>
      <c r="E200" s="16" t="str">
        <f t="shared" si="11"/>
        <v/>
      </c>
      <c r="H200" s="382" t="str">
        <f t="shared" si="12"/>
        <v/>
      </c>
      <c r="I200" s="382" t="str">
        <f t="shared" si="13"/>
        <v/>
      </c>
    </row>
    <row r="201" spans="1:9">
      <c r="A201" s="143">
        <v>192</v>
      </c>
      <c r="B201" s="144"/>
      <c r="C201" s="144"/>
      <c r="D201" s="146"/>
      <c r="E201" s="16" t="str">
        <f t="shared" si="11"/>
        <v/>
      </c>
      <c r="H201" s="382" t="str">
        <f t="shared" si="12"/>
        <v/>
      </c>
      <c r="I201" s="382" t="str">
        <f t="shared" si="13"/>
        <v/>
      </c>
    </row>
    <row r="202" spans="1:9">
      <c r="A202" s="143">
        <v>193</v>
      </c>
      <c r="B202" s="144"/>
      <c r="C202" s="144"/>
      <c r="D202" s="146"/>
      <c r="E202" s="16" t="str">
        <f t="shared" ref="E202:E259" si="14">IF(OR($B202="",,,,$D202&lt;an_initial,$D202&gt;an_final,),"",HLOOKUP(C202,ii89punctaje,2,FALSE) )</f>
        <v/>
      </c>
      <c r="H202" s="382" t="str">
        <f t="shared" ref="H202:H259" si="15">IF(OR($B202="",,,,$D202&lt;an_initial,$D202&gt;an_final,),"",HLOOKUP(C202,ii89punctaje,2,FALSE)*COUNTIF(C202,$H$7))</f>
        <v/>
      </c>
      <c r="I202" s="382" t="str">
        <f t="shared" ref="I202:I259" si="16">IF(OR($B202="",,,,$D202&lt;an_initial,$D202&gt;an_final,),"",HLOOKUP(C202,ii89punctaje,2,FALSE)*COUNTIF(C202,$I$7))</f>
        <v/>
      </c>
    </row>
    <row r="203" spans="1:9">
      <c r="A203" s="143">
        <v>194</v>
      </c>
      <c r="B203" s="144"/>
      <c r="C203" s="144"/>
      <c r="D203" s="146"/>
      <c r="E203" s="16" t="str">
        <f t="shared" si="14"/>
        <v/>
      </c>
      <c r="H203" s="382" t="str">
        <f t="shared" si="15"/>
        <v/>
      </c>
      <c r="I203" s="382" t="str">
        <f t="shared" si="16"/>
        <v/>
      </c>
    </row>
    <row r="204" spans="1:9">
      <c r="A204" s="143">
        <v>195</v>
      </c>
      <c r="B204" s="144"/>
      <c r="C204" s="144"/>
      <c r="D204" s="146"/>
      <c r="E204" s="16" t="str">
        <f t="shared" si="14"/>
        <v/>
      </c>
      <c r="H204" s="382" t="str">
        <f t="shared" si="15"/>
        <v/>
      </c>
      <c r="I204" s="382" t="str">
        <f t="shared" si="16"/>
        <v/>
      </c>
    </row>
    <row r="205" spans="1:9">
      <c r="A205" s="143">
        <v>196</v>
      </c>
      <c r="B205" s="144"/>
      <c r="C205" s="144"/>
      <c r="D205" s="146"/>
      <c r="E205" s="16" t="str">
        <f t="shared" si="14"/>
        <v/>
      </c>
      <c r="H205" s="382" t="str">
        <f t="shared" si="15"/>
        <v/>
      </c>
      <c r="I205" s="382" t="str">
        <f t="shared" si="16"/>
        <v/>
      </c>
    </row>
    <row r="206" spans="1:9">
      <c r="A206" s="143">
        <v>197</v>
      </c>
      <c r="B206" s="144"/>
      <c r="C206" s="144"/>
      <c r="D206" s="146"/>
      <c r="E206" s="16" t="str">
        <f t="shared" si="14"/>
        <v/>
      </c>
      <c r="H206" s="382" t="str">
        <f t="shared" si="15"/>
        <v/>
      </c>
      <c r="I206" s="382" t="str">
        <f t="shared" si="16"/>
        <v/>
      </c>
    </row>
    <row r="207" spans="1:9">
      <c r="A207" s="143">
        <v>198</v>
      </c>
      <c r="B207" s="144"/>
      <c r="C207" s="144"/>
      <c r="D207" s="146"/>
      <c r="E207" s="16" t="str">
        <f t="shared" si="14"/>
        <v/>
      </c>
      <c r="H207" s="382" t="str">
        <f t="shared" si="15"/>
        <v/>
      </c>
      <c r="I207" s="382" t="str">
        <f t="shared" si="16"/>
        <v/>
      </c>
    </row>
    <row r="208" spans="1:9">
      <c r="A208" s="143">
        <v>199</v>
      </c>
      <c r="B208" s="144"/>
      <c r="C208" s="144"/>
      <c r="D208" s="146"/>
      <c r="E208" s="16" t="str">
        <f t="shared" si="14"/>
        <v/>
      </c>
      <c r="H208" s="382" t="str">
        <f t="shared" si="15"/>
        <v/>
      </c>
      <c r="I208" s="382" t="str">
        <f t="shared" si="16"/>
        <v/>
      </c>
    </row>
    <row r="209" spans="1:9">
      <c r="A209" s="143">
        <v>200</v>
      </c>
      <c r="B209" s="144"/>
      <c r="C209" s="144"/>
      <c r="D209" s="146"/>
      <c r="E209" s="16" t="str">
        <f t="shared" si="14"/>
        <v/>
      </c>
      <c r="H209" s="382" t="str">
        <f t="shared" si="15"/>
        <v/>
      </c>
      <c r="I209" s="382" t="str">
        <f t="shared" si="16"/>
        <v/>
      </c>
    </row>
    <row r="210" spans="1:9">
      <c r="A210" s="143">
        <v>201</v>
      </c>
      <c r="B210" s="144"/>
      <c r="C210" s="144"/>
      <c r="D210" s="146"/>
      <c r="E210" s="16" t="str">
        <f t="shared" si="14"/>
        <v/>
      </c>
      <c r="H210" s="382" t="str">
        <f t="shared" si="15"/>
        <v/>
      </c>
      <c r="I210" s="382" t="str">
        <f t="shared" si="16"/>
        <v/>
      </c>
    </row>
    <row r="211" spans="1:9">
      <c r="A211" s="143">
        <v>202</v>
      </c>
      <c r="B211" s="144"/>
      <c r="C211" s="144"/>
      <c r="D211" s="146"/>
      <c r="E211" s="16" t="str">
        <f t="shared" si="14"/>
        <v/>
      </c>
      <c r="H211" s="382" t="str">
        <f t="shared" si="15"/>
        <v/>
      </c>
      <c r="I211" s="382" t="str">
        <f t="shared" si="16"/>
        <v/>
      </c>
    </row>
    <row r="212" spans="1:9">
      <c r="A212" s="143">
        <v>203</v>
      </c>
      <c r="B212" s="144"/>
      <c r="C212" s="144"/>
      <c r="D212" s="146"/>
      <c r="E212" s="16" t="str">
        <f t="shared" si="14"/>
        <v/>
      </c>
      <c r="H212" s="382" t="str">
        <f t="shared" si="15"/>
        <v/>
      </c>
      <c r="I212" s="382" t="str">
        <f t="shared" si="16"/>
        <v/>
      </c>
    </row>
    <row r="213" spans="1:9">
      <c r="A213" s="143">
        <v>204</v>
      </c>
      <c r="B213" s="144"/>
      <c r="C213" s="144"/>
      <c r="D213" s="146"/>
      <c r="E213" s="16" t="str">
        <f t="shared" si="14"/>
        <v/>
      </c>
      <c r="H213" s="382" t="str">
        <f t="shared" si="15"/>
        <v/>
      </c>
      <c r="I213" s="382" t="str">
        <f t="shared" si="16"/>
        <v/>
      </c>
    </row>
    <row r="214" spans="1:9">
      <c r="A214" s="143">
        <v>205</v>
      </c>
      <c r="B214" s="144"/>
      <c r="C214" s="144"/>
      <c r="D214" s="146"/>
      <c r="E214" s="16" t="str">
        <f t="shared" si="14"/>
        <v/>
      </c>
      <c r="H214" s="382" t="str">
        <f t="shared" si="15"/>
        <v/>
      </c>
      <c r="I214" s="382" t="str">
        <f t="shared" si="16"/>
        <v/>
      </c>
    </row>
    <row r="215" spans="1:9">
      <c r="A215" s="143">
        <v>206</v>
      </c>
      <c r="B215" s="144"/>
      <c r="C215" s="144"/>
      <c r="D215" s="146"/>
      <c r="E215" s="16" t="str">
        <f t="shared" si="14"/>
        <v/>
      </c>
      <c r="H215" s="382" t="str">
        <f t="shared" si="15"/>
        <v/>
      </c>
      <c r="I215" s="382" t="str">
        <f t="shared" si="16"/>
        <v/>
      </c>
    </row>
    <row r="216" spans="1:9">
      <c r="A216" s="143">
        <v>207</v>
      </c>
      <c r="B216" s="144"/>
      <c r="C216" s="144"/>
      <c r="D216" s="146"/>
      <c r="E216" s="16" t="str">
        <f t="shared" si="14"/>
        <v/>
      </c>
      <c r="H216" s="382" t="str">
        <f t="shared" si="15"/>
        <v/>
      </c>
      <c r="I216" s="382" t="str">
        <f t="shared" si="16"/>
        <v/>
      </c>
    </row>
    <row r="217" spans="1:9">
      <c r="A217" s="143">
        <v>208</v>
      </c>
      <c r="B217" s="144"/>
      <c r="C217" s="144"/>
      <c r="D217" s="146"/>
      <c r="E217" s="16" t="str">
        <f t="shared" si="14"/>
        <v/>
      </c>
      <c r="H217" s="382" t="str">
        <f t="shared" si="15"/>
        <v/>
      </c>
      <c r="I217" s="382" t="str">
        <f t="shared" si="16"/>
        <v/>
      </c>
    </row>
    <row r="218" spans="1:9">
      <c r="A218" s="143">
        <v>209</v>
      </c>
      <c r="B218" s="144"/>
      <c r="C218" s="144"/>
      <c r="D218" s="146"/>
      <c r="E218" s="16" t="str">
        <f t="shared" si="14"/>
        <v/>
      </c>
      <c r="H218" s="382" t="str">
        <f t="shared" si="15"/>
        <v/>
      </c>
      <c r="I218" s="382" t="str">
        <f t="shared" si="16"/>
        <v/>
      </c>
    </row>
    <row r="219" spans="1:9">
      <c r="A219" s="143">
        <v>210</v>
      </c>
      <c r="B219" s="144"/>
      <c r="C219" s="144"/>
      <c r="D219" s="146"/>
      <c r="E219" s="16" t="str">
        <f t="shared" si="14"/>
        <v/>
      </c>
      <c r="H219" s="382" t="str">
        <f t="shared" si="15"/>
        <v/>
      </c>
      <c r="I219" s="382" t="str">
        <f t="shared" si="16"/>
        <v/>
      </c>
    </row>
    <row r="220" spans="1:9">
      <c r="A220" s="143">
        <v>211</v>
      </c>
      <c r="B220" s="144"/>
      <c r="C220" s="144"/>
      <c r="D220" s="146"/>
      <c r="E220" s="16" t="str">
        <f t="shared" si="14"/>
        <v/>
      </c>
      <c r="H220" s="382" t="str">
        <f t="shared" si="15"/>
        <v/>
      </c>
      <c r="I220" s="382" t="str">
        <f t="shared" si="16"/>
        <v/>
      </c>
    </row>
    <row r="221" spans="1:9">
      <c r="A221" s="143">
        <v>212</v>
      </c>
      <c r="B221" s="144"/>
      <c r="C221" s="144"/>
      <c r="D221" s="146"/>
      <c r="E221" s="16" t="str">
        <f t="shared" si="14"/>
        <v/>
      </c>
      <c r="H221" s="382" t="str">
        <f t="shared" si="15"/>
        <v/>
      </c>
      <c r="I221" s="382" t="str">
        <f t="shared" si="16"/>
        <v/>
      </c>
    </row>
    <row r="222" spans="1:9">
      <c r="A222" s="143">
        <v>213</v>
      </c>
      <c r="B222" s="144"/>
      <c r="C222" s="144"/>
      <c r="D222" s="146"/>
      <c r="E222" s="16" t="str">
        <f t="shared" si="14"/>
        <v/>
      </c>
      <c r="H222" s="382" t="str">
        <f t="shared" si="15"/>
        <v/>
      </c>
      <c r="I222" s="382" t="str">
        <f t="shared" si="16"/>
        <v/>
      </c>
    </row>
    <row r="223" spans="1:9">
      <c r="A223" s="143">
        <v>214</v>
      </c>
      <c r="B223" s="144"/>
      <c r="C223" s="144"/>
      <c r="D223" s="146"/>
      <c r="E223" s="16" t="str">
        <f t="shared" si="14"/>
        <v/>
      </c>
      <c r="H223" s="382" t="str">
        <f t="shared" si="15"/>
        <v/>
      </c>
      <c r="I223" s="382" t="str">
        <f t="shared" si="16"/>
        <v/>
      </c>
    </row>
    <row r="224" spans="1:9">
      <c r="A224" s="143">
        <v>215</v>
      </c>
      <c r="B224" s="144"/>
      <c r="C224" s="144"/>
      <c r="D224" s="146"/>
      <c r="E224" s="16" t="str">
        <f t="shared" si="14"/>
        <v/>
      </c>
      <c r="H224" s="382" t="str">
        <f t="shared" si="15"/>
        <v/>
      </c>
      <c r="I224" s="382" t="str">
        <f t="shared" si="16"/>
        <v/>
      </c>
    </row>
    <row r="225" spans="1:9">
      <c r="A225" s="143">
        <v>216</v>
      </c>
      <c r="B225" s="144"/>
      <c r="C225" s="144"/>
      <c r="D225" s="146"/>
      <c r="E225" s="16" t="str">
        <f t="shared" si="14"/>
        <v/>
      </c>
      <c r="H225" s="382" t="str">
        <f t="shared" si="15"/>
        <v/>
      </c>
      <c r="I225" s="382" t="str">
        <f t="shared" si="16"/>
        <v/>
      </c>
    </row>
    <row r="226" spans="1:9">
      <c r="A226" s="143">
        <v>217</v>
      </c>
      <c r="B226" s="144"/>
      <c r="C226" s="144"/>
      <c r="D226" s="146"/>
      <c r="E226" s="16" t="str">
        <f t="shared" si="14"/>
        <v/>
      </c>
      <c r="H226" s="382" t="str">
        <f t="shared" si="15"/>
        <v/>
      </c>
      <c r="I226" s="382" t="str">
        <f t="shared" si="16"/>
        <v/>
      </c>
    </row>
    <row r="227" spans="1:9">
      <c r="A227" s="143">
        <v>218</v>
      </c>
      <c r="B227" s="144"/>
      <c r="C227" s="144"/>
      <c r="D227" s="146"/>
      <c r="E227" s="16" t="str">
        <f t="shared" si="14"/>
        <v/>
      </c>
      <c r="H227" s="382" t="str">
        <f t="shared" si="15"/>
        <v/>
      </c>
      <c r="I227" s="382" t="str">
        <f t="shared" si="16"/>
        <v/>
      </c>
    </row>
    <row r="228" spans="1:9">
      <c r="A228" s="143">
        <v>219</v>
      </c>
      <c r="B228" s="144"/>
      <c r="C228" s="144"/>
      <c r="D228" s="146"/>
      <c r="E228" s="16" t="str">
        <f t="shared" si="14"/>
        <v/>
      </c>
      <c r="H228" s="382" t="str">
        <f t="shared" si="15"/>
        <v/>
      </c>
      <c r="I228" s="382" t="str">
        <f t="shared" si="16"/>
        <v/>
      </c>
    </row>
    <row r="229" spans="1:9">
      <c r="A229" s="143">
        <v>220</v>
      </c>
      <c r="B229" s="144"/>
      <c r="C229" s="144"/>
      <c r="D229" s="146"/>
      <c r="E229" s="16" t="str">
        <f t="shared" si="14"/>
        <v/>
      </c>
      <c r="H229" s="382" t="str">
        <f t="shared" si="15"/>
        <v/>
      </c>
      <c r="I229" s="382" t="str">
        <f t="shared" si="16"/>
        <v/>
      </c>
    </row>
    <row r="230" spans="1:9">
      <c r="A230" s="143">
        <v>221</v>
      </c>
      <c r="B230" s="144"/>
      <c r="C230" s="144"/>
      <c r="D230" s="146"/>
      <c r="E230" s="16" t="str">
        <f t="shared" si="14"/>
        <v/>
      </c>
      <c r="H230" s="382" t="str">
        <f t="shared" si="15"/>
        <v/>
      </c>
      <c r="I230" s="382" t="str">
        <f t="shared" si="16"/>
        <v/>
      </c>
    </row>
    <row r="231" spans="1:9">
      <c r="A231" s="143">
        <v>222</v>
      </c>
      <c r="B231" s="144"/>
      <c r="C231" s="144"/>
      <c r="D231" s="146"/>
      <c r="E231" s="16" t="str">
        <f t="shared" si="14"/>
        <v/>
      </c>
      <c r="H231" s="382" t="str">
        <f t="shared" si="15"/>
        <v/>
      </c>
      <c r="I231" s="382" t="str">
        <f t="shared" si="16"/>
        <v/>
      </c>
    </row>
    <row r="232" spans="1:9">
      <c r="A232" s="143">
        <v>223</v>
      </c>
      <c r="B232" s="144"/>
      <c r="C232" s="144"/>
      <c r="D232" s="146"/>
      <c r="E232" s="16" t="str">
        <f t="shared" si="14"/>
        <v/>
      </c>
      <c r="H232" s="382" t="str">
        <f t="shared" si="15"/>
        <v/>
      </c>
      <c r="I232" s="382" t="str">
        <f t="shared" si="16"/>
        <v/>
      </c>
    </row>
    <row r="233" spans="1:9">
      <c r="A233" s="143">
        <v>224</v>
      </c>
      <c r="B233" s="144"/>
      <c r="C233" s="144"/>
      <c r="D233" s="146"/>
      <c r="E233" s="16" t="str">
        <f t="shared" si="14"/>
        <v/>
      </c>
      <c r="H233" s="382" t="str">
        <f t="shared" si="15"/>
        <v/>
      </c>
      <c r="I233" s="382" t="str">
        <f t="shared" si="16"/>
        <v/>
      </c>
    </row>
    <row r="234" spans="1:9">
      <c r="A234" s="143">
        <v>225</v>
      </c>
      <c r="B234" s="144"/>
      <c r="C234" s="144"/>
      <c r="D234" s="146"/>
      <c r="E234" s="16" t="str">
        <f t="shared" si="14"/>
        <v/>
      </c>
      <c r="H234" s="382" t="str">
        <f t="shared" si="15"/>
        <v/>
      </c>
      <c r="I234" s="382" t="str">
        <f t="shared" si="16"/>
        <v/>
      </c>
    </row>
    <row r="235" spans="1:9">
      <c r="A235" s="143">
        <v>226</v>
      </c>
      <c r="B235" s="144"/>
      <c r="C235" s="144"/>
      <c r="D235" s="146"/>
      <c r="E235" s="16" t="str">
        <f t="shared" si="14"/>
        <v/>
      </c>
      <c r="H235" s="382" t="str">
        <f t="shared" si="15"/>
        <v/>
      </c>
      <c r="I235" s="382" t="str">
        <f t="shared" si="16"/>
        <v/>
      </c>
    </row>
    <row r="236" spans="1:9">
      <c r="A236" s="143">
        <v>227</v>
      </c>
      <c r="B236" s="144"/>
      <c r="C236" s="144"/>
      <c r="D236" s="146"/>
      <c r="E236" s="16" t="str">
        <f t="shared" si="14"/>
        <v/>
      </c>
      <c r="H236" s="382" t="str">
        <f t="shared" si="15"/>
        <v/>
      </c>
      <c r="I236" s="382" t="str">
        <f t="shared" si="16"/>
        <v/>
      </c>
    </row>
    <row r="237" spans="1:9">
      <c r="A237" s="143">
        <v>228</v>
      </c>
      <c r="B237" s="144"/>
      <c r="C237" s="144"/>
      <c r="D237" s="146"/>
      <c r="E237" s="16" t="str">
        <f t="shared" si="14"/>
        <v/>
      </c>
      <c r="H237" s="382" t="str">
        <f t="shared" si="15"/>
        <v/>
      </c>
      <c r="I237" s="382" t="str">
        <f t="shared" si="16"/>
        <v/>
      </c>
    </row>
    <row r="238" spans="1:9">
      <c r="A238" s="143">
        <v>229</v>
      </c>
      <c r="B238" s="144"/>
      <c r="C238" s="144"/>
      <c r="D238" s="146"/>
      <c r="E238" s="16" t="str">
        <f t="shared" si="14"/>
        <v/>
      </c>
      <c r="H238" s="382" t="str">
        <f t="shared" si="15"/>
        <v/>
      </c>
      <c r="I238" s="382" t="str">
        <f t="shared" si="16"/>
        <v/>
      </c>
    </row>
    <row r="239" spans="1:9">
      <c r="A239" s="143">
        <v>230</v>
      </c>
      <c r="B239" s="144"/>
      <c r="C239" s="144"/>
      <c r="D239" s="146"/>
      <c r="E239" s="16" t="str">
        <f t="shared" si="14"/>
        <v/>
      </c>
      <c r="H239" s="382" t="str">
        <f t="shared" si="15"/>
        <v/>
      </c>
      <c r="I239" s="382" t="str">
        <f t="shared" si="16"/>
        <v/>
      </c>
    </row>
    <row r="240" spans="1:9">
      <c r="A240" s="143">
        <v>231</v>
      </c>
      <c r="B240" s="144"/>
      <c r="C240" s="144"/>
      <c r="D240" s="146"/>
      <c r="E240" s="16" t="str">
        <f t="shared" si="14"/>
        <v/>
      </c>
      <c r="H240" s="382" t="str">
        <f t="shared" si="15"/>
        <v/>
      </c>
      <c r="I240" s="382" t="str">
        <f t="shared" si="16"/>
        <v/>
      </c>
    </row>
    <row r="241" spans="1:9">
      <c r="A241" s="143">
        <v>232</v>
      </c>
      <c r="B241" s="144"/>
      <c r="C241" s="144"/>
      <c r="D241" s="146"/>
      <c r="E241" s="16" t="str">
        <f t="shared" si="14"/>
        <v/>
      </c>
      <c r="H241" s="382" t="str">
        <f t="shared" si="15"/>
        <v/>
      </c>
      <c r="I241" s="382" t="str">
        <f t="shared" si="16"/>
        <v/>
      </c>
    </row>
    <row r="242" spans="1:9">
      <c r="A242" s="143">
        <v>233</v>
      </c>
      <c r="B242" s="144"/>
      <c r="C242" s="144"/>
      <c r="D242" s="146"/>
      <c r="E242" s="16" t="str">
        <f t="shared" si="14"/>
        <v/>
      </c>
      <c r="H242" s="382" t="str">
        <f t="shared" si="15"/>
        <v/>
      </c>
      <c r="I242" s="382" t="str">
        <f t="shared" si="16"/>
        <v/>
      </c>
    </row>
    <row r="243" spans="1:9">
      <c r="A243" s="143">
        <v>234</v>
      </c>
      <c r="B243" s="144"/>
      <c r="C243" s="144"/>
      <c r="D243" s="146"/>
      <c r="E243" s="16" t="str">
        <f t="shared" si="14"/>
        <v/>
      </c>
      <c r="H243" s="382" t="str">
        <f t="shared" si="15"/>
        <v/>
      </c>
      <c r="I243" s="382" t="str">
        <f t="shared" si="16"/>
        <v/>
      </c>
    </row>
    <row r="244" spans="1:9">
      <c r="A244" s="143">
        <v>235</v>
      </c>
      <c r="B244" s="144"/>
      <c r="C244" s="144"/>
      <c r="D244" s="146"/>
      <c r="E244" s="16" t="str">
        <f t="shared" si="14"/>
        <v/>
      </c>
      <c r="H244" s="382" t="str">
        <f t="shared" si="15"/>
        <v/>
      </c>
      <c r="I244" s="382" t="str">
        <f t="shared" si="16"/>
        <v/>
      </c>
    </row>
    <row r="245" spans="1:9">
      <c r="A245" s="143">
        <v>236</v>
      </c>
      <c r="B245" s="144"/>
      <c r="C245" s="144"/>
      <c r="D245" s="146"/>
      <c r="E245" s="16" t="str">
        <f t="shared" si="14"/>
        <v/>
      </c>
      <c r="H245" s="382" t="str">
        <f t="shared" si="15"/>
        <v/>
      </c>
      <c r="I245" s="382" t="str">
        <f t="shared" si="16"/>
        <v/>
      </c>
    </row>
    <row r="246" spans="1:9">
      <c r="A246" s="143">
        <v>237</v>
      </c>
      <c r="B246" s="144"/>
      <c r="C246" s="144"/>
      <c r="D246" s="146"/>
      <c r="E246" s="16" t="str">
        <f t="shared" si="14"/>
        <v/>
      </c>
      <c r="H246" s="382" t="str">
        <f t="shared" si="15"/>
        <v/>
      </c>
      <c r="I246" s="382" t="str">
        <f t="shared" si="16"/>
        <v/>
      </c>
    </row>
    <row r="247" spans="1:9">
      <c r="A247" s="143">
        <v>238</v>
      </c>
      <c r="B247" s="144"/>
      <c r="C247" s="144"/>
      <c r="D247" s="146"/>
      <c r="E247" s="16" t="str">
        <f t="shared" si="14"/>
        <v/>
      </c>
      <c r="H247" s="382" t="str">
        <f t="shared" si="15"/>
        <v/>
      </c>
      <c r="I247" s="382" t="str">
        <f t="shared" si="16"/>
        <v/>
      </c>
    </row>
    <row r="248" spans="1:9">
      <c r="A248" s="143">
        <v>239</v>
      </c>
      <c r="B248" s="144"/>
      <c r="C248" s="144"/>
      <c r="D248" s="146"/>
      <c r="E248" s="16" t="str">
        <f t="shared" si="14"/>
        <v/>
      </c>
      <c r="H248" s="382" t="str">
        <f t="shared" si="15"/>
        <v/>
      </c>
      <c r="I248" s="382" t="str">
        <f t="shared" si="16"/>
        <v/>
      </c>
    </row>
    <row r="249" spans="1:9">
      <c r="A249" s="143">
        <v>240</v>
      </c>
      <c r="B249" s="144"/>
      <c r="C249" s="144"/>
      <c r="D249" s="146"/>
      <c r="E249" s="16" t="str">
        <f t="shared" si="14"/>
        <v/>
      </c>
      <c r="H249" s="382" t="str">
        <f t="shared" si="15"/>
        <v/>
      </c>
      <c r="I249" s="382" t="str">
        <f t="shared" si="16"/>
        <v/>
      </c>
    </row>
    <row r="250" spans="1:9">
      <c r="A250" s="143">
        <v>241</v>
      </c>
      <c r="B250" s="144"/>
      <c r="C250" s="144"/>
      <c r="D250" s="146"/>
      <c r="E250" s="16" t="str">
        <f t="shared" si="14"/>
        <v/>
      </c>
      <c r="H250" s="382" t="str">
        <f t="shared" si="15"/>
        <v/>
      </c>
      <c r="I250" s="382" t="str">
        <f t="shared" si="16"/>
        <v/>
      </c>
    </row>
    <row r="251" spans="1:9">
      <c r="A251" s="143">
        <v>242</v>
      </c>
      <c r="B251" s="144"/>
      <c r="C251" s="144"/>
      <c r="D251" s="146"/>
      <c r="E251" s="16" t="str">
        <f t="shared" si="14"/>
        <v/>
      </c>
      <c r="H251" s="382" t="str">
        <f t="shared" si="15"/>
        <v/>
      </c>
      <c r="I251" s="382" t="str">
        <f t="shared" si="16"/>
        <v/>
      </c>
    </row>
    <row r="252" spans="1:9">
      <c r="A252" s="143">
        <v>243</v>
      </c>
      <c r="B252" s="144"/>
      <c r="C252" s="144"/>
      <c r="D252" s="146"/>
      <c r="E252" s="16" t="str">
        <f t="shared" si="14"/>
        <v/>
      </c>
      <c r="H252" s="382" t="str">
        <f t="shared" si="15"/>
        <v/>
      </c>
      <c r="I252" s="382" t="str">
        <f t="shared" si="16"/>
        <v/>
      </c>
    </row>
    <row r="253" spans="1:9">
      <c r="A253" s="143">
        <v>244</v>
      </c>
      <c r="B253" s="144"/>
      <c r="C253" s="144"/>
      <c r="D253" s="146"/>
      <c r="E253" s="16" t="str">
        <f t="shared" si="14"/>
        <v/>
      </c>
      <c r="H253" s="382" t="str">
        <f t="shared" si="15"/>
        <v/>
      </c>
      <c r="I253" s="382" t="str">
        <f t="shared" si="16"/>
        <v/>
      </c>
    </row>
    <row r="254" spans="1:9">
      <c r="A254" s="143">
        <v>245</v>
      </c>
      <c r="B254" s="144"/>
      <c r="C254" s="144"/>
      <c r="D254" s="146"/>
      <c r="E254" s="16" t="str">
        <f t="shared" si="14"/>
        <v/>
      </c>
      <c r="H254" s="382" t="str">
        <f t="shared" si="15"/>
        <v/>
      </c>
      <c r="I254" s="382" t="str">
        <f t="shared" si="16"/>
        <v/>
      </c>
    </row>
    <row r="255" spans="1:9">
      <c r="A255" s="143">
        <v>246</v>
      </c>
      <c r="B255" s="144"/>
      <c r="C255" s="144"/>
      <c r="D255" s="146"/>
      <c r="E255" s="16" t="str">
        <f t="shared" si="14"/>
        <v/>
      </c>
      <c r="H255" s="382" t="str">
        <f t="shared" si="15"/>
        <v/>
      </c>
      <c r="I255" s="382" t="str">
        <f t="shared" si="16"/>
        <v/>
      </c>
    </row>
    <row r="256" spans="1:9">
      <c r="A256" s="143">
        <v>247</v>
      </c>
      <c r="B256" s="144"/>
      <c r="C256" s="144"/>
      <c r="D256" s="146"/>
      <c r="E256" s="16" t="str">
        <f t="shared" si="14"/>
        <v/>
      </c>
      <c r="H256" s="382" t="str">
        <f t="shared" si="15"/>
        <v/>
      </c>
      <c r="I256" s="382" t="str">
        <f t="shared" si="16"/>
        <v/>
      </c>
    </row>
    <row r="257" spans="1:9">
      <c r="A257" s="143">
        <v>248</v>
      </c>
      <c r="B257" s="144"/>
      <c r="C257" s="144"/>
      <c r="D257" s="146"/>
      <c r="E257" s="16" t="str">
        <f t="shared" si="14"/>
        <v/>
      </c>
      <c r="H257" s="382" t="str">
        <f t="shared" si="15"/>
        <v/>
      </c>
      <c r="I257" s="382" t="str">
        <f t="shared" si="16"/>
        <v/>
      </c>
    </row>
    <row r="258" spans="1:9">
      <c r="A258" s="143">
        <v>249</v>
      </c>
      <c r="B258" s="144"/>
      <c r="C258" s="144"/>
      <c r="D258" s="146"/>
      <c r="E258" s="16" t="str">
        <f t="shared" si="14"/>
        <v/>
      </c>
      <c r="H258" s="382" t="str">
        <f t="shared" si="15"/>
        <v/>
      </c>
      <c r="I258" s="382" t="str">
        <f t="shared" si="16"/>
        <v/>
      </c>
    </row>
    <row r="259" spans="1:9">
      <c r="A259" s="143">
        <v>250</v>
      </c>
      <c r="B259" s="144"/>
      <c r="C259" s="144"/>
      <c r="D259" s="146"/>
      <c r="E259" s="16" t="str">
        <f t="shared" si="14"/>
        <v/>
      </c>
      <c r="H259" s="382" t="str">
        <f t="shared" si="15"/>
        <v/>
      </c>
      <c r="I259" s="382" t="str">
        <f t="shared" si="16"/>
        <v/>
      </c>
    </row>
  </sheetData>
  <sheetProtection algorithmName="SHA-512" hashValue="d7ZNrKQotLH0jVRht/DM7UNMyV+dDf1LAcM0KjoR/6VteB82M24fvDOHsdN0f7X/hIDcchWxXxAwOrwhy//lgA==" saltValue="Njpd3kZflz6WNdFSiSlbhQ==" spinCount="100000" sheet="1" objects="1" scenarios="1"/>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N259"/>
  <sheetViews>
    <sheetView zoomScale="85" zoomScaleNormal="85" workbookViewId="0">
      <selection activeCell="E14" sqref="E14"/>
    </sheetView>
  </sheetViews>
  <sheetFormatPr defaultColWidth="9.109375" defaultRowHeight="15.6"/>
  <cols>
    <col min="1" max="1" width="5.6640625" style="60" customWidth="1"/>
    <col min="2" max="2" width="35.6640625" style="64" customWidth="1"/>
    <col min="3" max="3" width="19.88671875" style="64" customWidth="1"/>
    <col min="4" max="4" width="45.109375" style="64" customWidth="1"/>
    <col min="5" max="5" width="10.6640625" style="69" customWidth="1"/>
    <col min="6" max="6" width="17.6640625" style="64" customWidth="1"/>
    <col min="7" max="7" width="9.109375" style="71" hidden="1" customWidth="1"/>
    <col min="8" max="8" width="9.109375" style="64" hidden="1" customWidth="1"/>
    <col min="9" max="14" width="17.6640625" style="64" hidden="1" customWidth="1"/>
    <col min="15" max="18" width="9.109375" style="64" customWidth="1"/>
    <col min="19" max="16384" width="9.109375" style="64"/>
  </cols>
  <sheetData>
    <row r="1" spans="1:14" s="60" customFormat="1">
      <c r="A1" s="59" t="s">
        <v>483</v>
      </c>
      <c r="E1" s="61"/>
      <c r="F1" s="63"/>
      <c r="G1" s="289"/>
      <c r="I1" s="63"/>
      <c r="J1" s="63"/>
      <c r="K1" s="63"/>
      <c r="L1" s="63"/>
      <c r="M1" s="63"/>
      <c r="N1" s="63"/>
    </row>
    <row r="2" spans="1:14" s="60" customFormat="1">
      <c r="A2" s="346" t="str">
        <f>IF(ISBLANK(facultate), IF(ISBLANK(departament),"","Departament " &amp; departament), "Facultatea " &amp; facultate)</f>
        <v>Facultatea Inginerie din Hunedoara</v>
      </c>
      <c r="E2" s="61"/>
      <c r="F2" s="63"/>
      <c r="G2" s="289"/>
      <c r="I2" s="63"/>
      <c r="J2" s="63"/>
      <c r="K2" s="63"/>
      <c r="L2" s="63"/>
      <c r="M2" s="63"/>
      <c r="N2" s="63"/>
    </row>
    <row r="3" spans="1:14" s="60" customFormat="1">
      <c r="A3" s="346" t="str">
        <f>IF(ISBLANK(departament),"","Departamentul " &amp; departament)</f>
        <v>Departamentul Inginerie și Management din Hunedoara</v>
      </c>
      <c r="E3" s="61"/>
      <c r="F3" s="63"/>
      <c r="G3" s="289"/>
      <c r="I3" s="63"/>
      <c r="J3" s="63"/>
      <c r="K3" s="63"/>
      <c r="L3" s="63"/>
      <c r="M3" s="63"/>
      <c r="N3" s="63"/>
    </row>
    <row r="4" spans="1:14">
      <c r="A4" s="540" t="s">
        <v>906</v>
      </c>
      <c r="B4" s="540"/>
      <c r="C4" s="540"/>
      <c r="D4" s="540"/>
      <c r="E4" s="540"/>
      <c r="F4" s="540"/>
      <c r="G4" s="291"/>
    </row>
    <row r="5" spans="1:14">
      <c r="A5" s="540" t="s">
        <v>981</v>
      </c>
      <c r="B5" s="540"/>
      <c r="C5" s="540"/>
      <c r="D5" s="540"/>
      <c r="E5" s="540"/>
      <c r="F5" s="540"/>
    </row>
    <row r="6" spans="1:14" ht="13.5" customHeight="1">
      <c r="E6" s="64"/>
      <c r="F6" s="347" t="str">
        <f>CONCATENATE(functie," ",nume_candidat)</f>
        <v>Profesor Socalici Ana Virginia</v>
      </c>
      <c r="I6" s="347"/>
      <c r="J6" s="347"/>
      <c r="K6" s="347"/>
      <c r="L6" s="347"/>
      <c r="M6" s="347"/>
      <c r="N6" s="347"/>
    </row>
    <row r="7" spans="1:14" ht="18.75" customHeight="1">
      <c r="A7" s="537" t="s">
        <v>338</v>
      </c>
      <c r="B7" s="537" t="s">
        <v>1045</v>
      </c>
      <c r="C7" s="537" t="s">
        <v>982</v>
      </c>
      <c r="D7" s="537" t="s">
        <v>460</v>
      </c>
      <c r="E7" s="543" t="s">
        <v>2</v>
      </c>
      <c r="F7" s="599" t="s">
        <v>544</v>
      </c>
      <c r="G7" s="544" t="s">
        <v>541</v>
      </c>
      <c r="H7" s="545" t="s">
        <v>551</v>
      </c>
      <c r="I7" s="538" t="s">
        <v>985</v>
      </c>
      <c r="J7" s="538" t="s">
        <v>986</v>
      </c>
      <c r="K7" s="538" t="s">
        <v>987</v>
      </c>
      <c r="L7" s="538" t="s">
        <v>988</v>
      </c>
      <c r="M7" s="538" t="s">
        <v>989</v>
      </c>
      <c r="N7" s="538" t="s">
        <v>990</v>
      </c>
    </row>
    <row r="8" spans="1:14" ht="46.5" customHeight="1">
      <c r="A8" s="537"/>
      <c r="B8" s="537"/>
      <c r="C8" s="537"/>
      <c r="D8" s="537"/>
      <c r="E8" s="543"/>
      <c r="F8" s="600"/>
      <c r="G8" s="544"/>
      <c r="H8" s="545"/>
      <c r="I8" s="539"/>
      <c r="J8" s="539"/>
      <c r="K8" s="539"/>
      <c r="L8" s="539"/>
      <c r="M8" s="539"/>
      <c r="N8" s="539"/>
    </row>
    <row r="9" spans="1:14">
      <c r="A9" s="88"/>
      <c r="B9" s="65"/>
      <c r="C9" s="65"/>
      <c r="D9" s="65"/>
      <c r="E9" s="30"/>
      <c r="F9" s="148">
        <f>SUMIF(F10:F1010,"&gt;0")</f>
        <v>68</v>
      </c>
      <c r="G9" s="298"/>
      <c r="I9" s="148">
        <f t="shared" ref="I9:N9" si="0">SUMIF(I10:I1108,"&gt;0")</f>
        <v>0</v>
      </c>
      <c r="J9" s="148">
        <f t="shared" si="0"/>
        <v>12</v>
      </c>
      <c r="K9" s="148">
        <f t="shared" si="0"/>
        <v>0</v>
      </c>
      <c r="L9" s="148">
        <f t="shared" si="0"/>
        <v>50</v>
      </c>
      <c r="M9" s="148">
        <f t="shared" si="0"/>
        <v>0</v>
      </c>
      <c r="N9" s="148">
        <f t="shared" si="0"/>
        <v>6</v>
      </c>
    </row>
    <row r="10" spans="1:14" ht="31.2">
      <c r="A10" s="37">
        <v>1</v>
      </c>
      <c r="B10" s="7" t="s">
        <v>1425</v>
      </c>
      <c r="C10" s="216">
        <v>1</v>
      </c>
      <c r="D10" s="7" t="s">
        <v>986</v>
      </c>
      <c r="E10" s="220">
        <v>2019</v>
      </c>
      <c r="F10" s="16">
        <f t="shared" ref="F10:F73" si="1">IF(OR($B10="",$C10="",,,$E10&lt;an_initial,$E10&gt;an_final,),"",HLOOKUP(D10,ii9punctaje,2,FALSE) * C10)</f>
        <v>6</v>
      </c>
      <c r="G10" s="349" t="b">
        <f t="shared" ref="G10:G73" si="2">IF(nume_candidat="",FALSE,ISNUMBER(SEARCH(nume_candidat,$B10)))</f>
        <v>0</v>
      </c>
      <c r="H10" s="350">
        <f t="shared" ref="H10:H41" si="3">LEN(B10)-LEN(SUBSTITUTE(B10,",",""))+1</f>
        <v>1</v>
      </c>
      <c r="I10" s="382">
        <f t="shared" ref="I10:I73" si="4">IF(OR($B10="",$C10="",,,$E10&lt;an_initial,$E10&gt;an_final,),"",HLOOKUP(D10,ii9punctaje,2,FALSE)*C10*COUNTIF(D10,$I$7))</f>
        <v>0</v>
      </c>
      <c r="J10" s="382">
        <f t="shared" ref="J10:J73" si="5">IF(OR($B10="",$C10="",,,$E10&lt;an_initial,$E10&gt;an_final,),"",HLOOKUP(D10,ii9punctaje,2,FALSE)*C10*COUNTIF(D10,$J$7))</f>
        <v>6</v>
      </c>
      <c r="K10" s="382">
        <f t="shared" ref="K10:K73" si="6">IF(OR($B10="",$C10="",,,$E10&lt;an_initial,$E10&gt;an_final,),"",HLOOKUP(D10,ii9punctaje,2,FALSE)*C10*COUNTIF(D10,$K$7))</f>
        <v>0</v>
      </c>
      <c r="L10" s="382">
        <f t="shared" ref="L10:L73" si="7">IF(OR($B10="",$C10="",,,$E10&lt;an_initial,$E10&gt;an_final,),"",HLOOKUP(D10,ii9punctaje,2,FALSE)*C10*COUNTIF(D10,$L$7))</f>
        <v>0</v>
      </c>
      <c r="M10" s="382">
        <f t="shared" ref="M10:M73" si="8">IF(OR($B10="",$C10="",,,$E10&lt;an_initial,$E10&gt;an_final,),"",HLOOKUP(D10,ii9punctaje,2,FALSE)*C10*COUNTIF(D10,$M$7))</f>
        <v>0</v>
      </c>
      <c r="N10" s="382">
        <f t="shared" ref="N10:N73" si="9">IF(OR($B10="",$C10="",,,$E10&lt;an_initial,$E10&gt;an_final,),"",HLOOKUP(D10,ii9punctaje,2,FALSE)*C10*COUNTIF(D10,$N$7))</f>
        <v>0</v>
      </c>
    </row>
    <row r="11" spans="1:14" ht="31.2">
      <c r="A11" s="37">
        <v>2</v>
      </c>
      <c r="B11" s="7" t="s">
        <v>1426</v>
      </c>
      <c r="C11" s="216">
        <v>1</v>
      </c>
      <c r="D11" s="7" t="s">
        <v>986</v>
      </c>
      <c r="E11" s="220">
        <v>2017</v>
      </c>
      <c r="F11" s="16">
        <f t="shared" si="1"/>
        <v>6</v>
      </c>
      <c r="G11" s="349" t="b">
        <f t="shared" si="2"/>
        <v>0</v>
      </c>
      <c r="H11" s="350">
        <f t="shared" si="3"/>
        <v>1</v>
      </c>
      <c r="I11" s="382">
        <f t="shared" si="4"/>
        <v>0</v>
      </c>
      <c r="J11" s="382">
        <f t="shared" si="5"/>
        <v>6</v>
      </c>
      <c r="K11" s="382">
        <f t="shared" si="6"/>
        <v>0</v>
      </c>
      <c r="L11" s="382">
        <f t="shared" si="7"/>
        <v>0</v>
      </c>
      <c r="M11" s="382">
        <f t="shared" si="8"/>
        <v>0</v>
      </c>
      <c r="N11" s="382">
        <f t="shared" si="9"/>
        <v>0</v>
      </c>
    </row>
    <row r="12" spans="1:14" ht="78">
      <c r="A12" s="37">
        <v>3</v>
      </c>
      <c r="B12" s="7" t="s">
        <v>1427</v>
      </c>
      <c r="C12" s="216">
        <v>3</v>
      </c>
      <c r="D12" s="7" t="s">
        <v>990</v>
      </c>
      <c r="E12" s="220">
        <v>2017</v>
      </c>
      <c r="F12" s="16">
        <f t="shared" si="1"/>
        <v>6</v>
      </c>
      <c r="G12" s="349" t="b">
        <f t="shared" si="2"/>
        <v>0</v>
      </c>
      <c r="H12" s="350">
        <f t="shared" si="3"/>
        <v>3</v>
      </c>
      <c r="I12" s="382">
        <f t="shared" si="4"/>
        <v>0</v>
      </c>
      <c r="J12" s="382">
        <f t="shared" si="5"/>
        <v>0</v>
      </c>
      <c r="K12" s="382">
        <f t="shared" si="6"/>
        <v>0</v>
      </c>
      <c r="L12" s="382">
        <f t="shared" si="7"/>
        <v>0</v>
      </c>
      <c r="M12" s="382">
        <f t="shared" si="8"/>
        <v>0</v>
      </c>
      <c r="N12" s="382">
        <f t="shared" si="9"/>
        <v>6</v>
      </c>
    </row>
    <row r="13" spans="1:14" ht="78">
      <c r="A13" s="37">
        <v>4</v>
      </c>
      <c r="B13" s="6" t="s">
        <v>1481</v>
      </c>
      <c r="C13" s="216">
        <v>10</v>
      </c>
      <c r="D13" s="6" t="s">
        <v>988</v>
      </c>
      <c r="E13" s="216">
        <v>2018</v>
      </c>
      <c r="F13" s="16">
        <f t="shared" si="1"/>
        <v>50</v>
      </c>
      <c r="G13" s="349" t="b">
        <f t="shared" si="2"/>
        <v>0</v>
      </c>
      <c r="H13" s="350">
        <f t="shared" si="3"/>
        <v>6</v>
      </c>
      <c r="I13" s="382">
        <f t="shared" si="4"/>
        <v>0</v>
      </c>
      <c r="J13" s="382">
        <f t="shared" si="5"/>
        <v>0</v>
      </c>
      <c r="K13" s="382">
        <f t="shared" si="6"/>
        <v>0</v>
      </c>
      <c r="L13" s="382">
        <f t="shared" si="7"/>
        <v>50</v>
      </c>
      <c r="M13" s="382">
        <f t="shared" si="8"/>
        <v>0</v>
      </c>
      <c r="N13" s="382">
        <f t="shared" si="9"/>
        <v>0</v>
      </c>
    </row>
    <row r="14" spans="1:14">
      <c r="A14" s="37">
        <v>5</v>
      </c>
      <c r="B14" s="6"/>
      <c r="C14" s="216"/>
      <c r="D14" s="6"/>
      <c r="E14" s="216"/>
      <c r="F14" s="16" t="str">
        <f t="shared" si="1"/>
        <v/>
      </c>
      <c r="G14" s="349" t="b">
        <f t="shared" si="2"/>
        <v>0</v>
      </c>
      <c r="H14" s="350">
        <f t="shared" si="3"/>
        <v>1</v>
      </c>
      <c r="I14" s="382" t="str">
        <f t="shared" si="4"/>
        <v/>
      </c>
      <c r="J14" s="382" t="str">
        <f t="shared" si="5"/>
        <v/>
      </c>
      <c r="K14" s="382" t="str">
        <f t="shared" si="6"/>
        <v/>
      </c>
      <c r="L14" s="382" t="str">
        <f t="shared" si="7"/>
        <v/>
      </c>
      <c r="M14" s="382" t="str">
        <f t="shared" si="8"/>
        <v/>
      </c>
      <c r="N14" s="382" t="str">
        <f t="shared" si="9"/>
        <v/>
      </c>
    </row>
    <row r="15" spans="1:14">
      <c r="A15" s="37">
        <v>6</v>
      </c>
      <c r="B15" s="6"/>
      <c r="C15" s="216"/>
      <c r="D15" s="6"/>
      <c r="E15" s="216"/>
      <c r="F15" s="16" t="str">
        <f t="shared" si="1"/>
        <v/>
      </c>
      <c r="G15" s="349" t="b">
        <f t="shared" si="2"/>
        <v>0</v>
      </c>
      <c r="H15" s="350">
        <f t="shared" si="3"/>
        <v>1</v>
      </c>
      <c r="I15" s="382" t="str">
        <f t="shared" si="4"/>
        <v/>
      </c>
      <c r="J15" s="382" t="str">
        <f t="shared" si="5"/>
        <v/>
      </c>
      <c r="K15" s="382" t="str">
        <f t="shared" si="6"/>
        <v/>
      </c>
      <c r="L15" s="382" t="str">
        <f t="shared" si="7"/>
        <v/>
      </c>
      <c r="M15" s="382" t="str">
        <f t="shared" si="8"/>
        <v/>
      </c>
      <c r="N15" s="382" t="str">
        <f t="shared" si="9"/>
        <v/>
      </c>
    </row>
    <row r="16" spans="1:14">
      <c r="A16" s="37">
        <v>7</v>
      </c>
      <c r="B16" s="6"/>
      <c r="C16" s="216"/>
      <c r="D16" s="6"/>
      <c r="E16" s="216"/>
      <c r="F16" s="16" t="str">
        <f t="shared" si="1"/>
        <v/>
      </c>
      <c r="G16" s="349" t="b">
        <f t="shared" si="2"/>
        <v>0</v>
      </c>
      <c r="H16" s="350">
        <f t="shared" si="3"/>
        <v>1</v>
      </c>
      <c r="I16" s="382" t="str">
        <f t="shared" si="4"/>
        <v/>
      </c>
      <c r="J16" s="382" t="str">
        <f t="shared" si="5"/>
        <v/>
      </c>
      <c r="K16" s="382" t="str">
        <f t="shared" si="6"/>
        <v/>
      </c>
      <c r="L16" s="382" t="str">
        <f t="shared" si="7"/>
        <v/>
      </c>
      <c r="M16" s="382" t="str">
        <f t="shared" si="8"/>
        <v/>
      </c>
      <c r="N16" s="382" t="str">
        <f t="shared" si="9"/>
        <v/>
      </c>
    </row>
    <row r="17" spans="1:14">
      <c r="A17" s="37">
        <v>8</v>
      </c>
      <c r="B17" s="6"/>
      <c r="C17" s="216"/>
      <c r="D17" s="6"/>
      <c r="E17" s="216"/>
      <c r="F17" s="16" t="str">
        <f t="shared" si="1"/>
        <v/>
      </c>
      <c r="G17" s="349" t="b">
        <f t="shared" si="2"/>
        <v>0</v>
      </c>
      <c r="H17" s="350">
        <f t="shared" si="3"/>
        <v>1</v>
      </c>
      <c r="I17" s="382" t="str">
        <f t="shared" si="4"/>
        <v/>
      </c>
      <c r="J17" s="382" t="str">
        <f t="shared" si="5"/>
        <v/>
      </c>
      <c r="K17" s="382" t="str">
        <f t="shared" si="6"/>
        <v/>
      </c>
      <c r="L17" s="382" t="str">
        <f t="shared" si="7"/>
        <v/>
      </c>
      <c r="M17" s="382" t="str">
        <f t="shared" si="8"/>
        <v/>
      </c>
      <c r="N17" s="382" t="str">
        <f t="shared" si="9"/>
        <v/>
      </c>
    </row>
    <row r="18" spans="1:14">
      <c r="A18" s="37">
        <v>9</v>
      </c>
      <c r="B18" s="6"/>
      <c r="C18" s="216"/>
      <c r="D18" s="6"/>
      <c r="E18" s="216"/>
      <c r="F18" s="16" t="str">
        <f t="shared" si="1"/>
        <v/>
      </c>
      <c r="G18" s="349" t="b">
        <f t="shared" si="2"/>
        <v>0</v>
      </c>
      <c r="H18" s="350">
        <f t="shared" si="3"/>
        <v>1</v>
      </c>
      <c r="I18" s="382" t="str">
        <f t="shared" si="4"/>
        <v/>
      </c>
      <c r="J18" s="382" t="str">
        <f t="shared" si="5"/>
        <v/>
      </c>
      <c r="K18" s="382" t="str">
        <f t="shared" si="6"/>
        <v/>
      </c>
      <c r="L18" s="382" t="str">
        <f t="shared" si="7"/>
        <v/>
      </c>
      <c r="M18" s="382" t="str">
        <f t="shared" si="8"/>
        <v/>
      </c>
      <c r="N18" s="382" t="str">
        <f t="shared" si="9"/>
        <v/>
      </c>
    </row>
    <row r="19" spans="1:14">
      <c r="A19" s="37">
        <v>10</v>
      </c>
      <c r="B19" s="6"/>
      <c r="C19" s="216"/>
      <c r="D19" s="6"/>
      <c r="E19" s="216"/>
      <c r="F19" s="16" t="str">
        <f t="shared" si="1"/>
        <v/>
      </c>
      <c r="G19" s="349" t="b">
        <f t="shared" si="2"/>
        <v>0</v>
      </c>
      <c r="H19" s="350">
        <f t="shared" si="3"/>
        <v>1</v>
      </c>
      <c r="I19" s="382" t="str">
        <f t="shared" si="4"/>
        <v/>
      </c>
      <c r="J19" s="382" t="str">
        <f t="shared" si="5"/>
        <v/>
      </c>
      <c r="K19" s="382" t="str">
        <f t="shared" si="6"/>
        <v/>
      </c>
      <c r="L19" s="382" t="str">
        <f t="shared" si="7"/>
        <v/>
      </c>
      <c r="M19" s="382" t="str">
        <f t="shared" si="8"/>
        <v/>
      </c>
      <c r="N19" s="382" t="str">
        <f t="shared" si="9"/>
        <v/>
      </c>
    </row>
    <row r="20" spans="1:14">
      <c r="A20" s="37">
        <v>11</v>
      </c>
      <c r="B20" s="6"/>
      <c r="C20" s="216"/>
      <c r="D20" s="6"/>
      <c r="E20" s="216"/>
      <c r="F20" s="16" t="str">
        <f t="shared" si="1"/>
        <v/>
      </c>
      <c r="G20" s="349" t="b">
        <f t="shared" si="2"/>
        <v>0</v>
      </c>
      <c r="H20" s="350">
        <f t="shared" si="3"/>
        <v>1</v>
      </c>
      <c r="I20" s="382" t="str">
        <f t="shared" si="4"/>
        <v/>
      </c>
      <c r="J20" s="382" t="str">
        <f t="shared" si="5"/>
        <v/>
      </c>
      <c r="K20" s="382" t="str">
        <f t="shared" si="6"/>
        <v/>
      </c>
      <c r="L20" s="382" t="str">
        <f t="shared" si="7"/>
        <v/>
      </c>
      <c r="M20" s="382" t="str">
        <f t="shared" si="8"/>
        <v/>
      </c>
      <c r="N20" s="382" t="str">
        <f t="shared" si="9"/>
        <v/>
      </c>
    </row>
    <row r="21" spans="1:14">
      <c r="A21" s="37">
        <v>12</v>
      </c>
      <c r="B21" s="6"/>
      <c r="C21" s="216"/>
      <c r="D21" s="6"/>
      <c r="E21" s="216"/>
      <c r="F21" s="16" t="str">
        <f t="shared" si="1"/>
        <v/>
      </c>
      <c r="G21" s="349" t="b">
        <f t="shared" si="2"/>
        <v>0</v>
      </c>
      <c r="H21" s="350">
        <f t="shared" si="3"/>
        <v>1</v>
      </c>
      <c r="I21" s="382" t="str">
        <f t="shared" si="4"/>
        <v/>
      </c>
      <c r="J21" s="382" t="str">
        <f t="shared" si="5"/>
        <v/>
      </c>
      <c r="K21" s="382" t="str">
        <f t="shared" si="6"/>
        <v/>
      </c>
      <c r="L21" s="382" t="str">
        <f t="shared" si="7"/>
        <v/>
      </c>
      <c r="M21" s="382" t="str">
        <f t="shared" si="8"/>
        <v/>
      </c>
      <c r="N21" s="382" t="str">
        <f t="shared" si="9"/>
        <v/>
      </c>
    </row>
    <row r="22" spans="1:14">
      <c r="A22" s="37">
        <v>13</v>
      </c>
      <c r="B22" s="6"/>
      <c r="C22" s="216"/>
      <c r="D22" s="6"/>
      <c r="E22" s="216"/>
      <c r="F22" s="16" t="str">
        <f t="shared" si="1"/>
        <v/>
      </c>
      <c r="G22" s="349" t="b">
        <f t="shared" si="2"/>
        <v>0</v>
      </c>
      <c r="H22" s="350">
        <f t="shared" si="3"/>
        <v>1</v>
      </c>
      <c r="I22" s="382" t="str">
        <f t="shared" si="4"/>
        <v/>
      </c>
      <c r="J22" s="382" t="str">
        <f t="shared" si="5"/>
        <v/>
      </c>
      <c r="K22" s="382" t="str">
        <f t="shared" si="6"/>
        <v/>
      </c>
      <c r="L22" s="382" t="str">
        <f t="shared" si="7"/>
        <v/>
      </c>
      <c r="M22" s="382" t="str">
        <f t="shared" si="8"/>
        <v/>
      </c>
      <c r="N22" s="382" t="str">
        <f t="shared" si="9"/>
        <v/>
      </c>
    </row>
    <row r="23" spans="1:14">
      <c r="A23" s="37">
        <v>14</v>
      </c>
      <c r="B23" s="6"/>
      <c r="C23" s="216"/>
      <c r="D23" s="6"/>
      <c r="E23" s="216"/>
      <c r="F23" s="16" t="str">
        <f t="shared" si="1"/>
        <v/>
      </c>
      <c r="G23" s="349" t="b">
        <f t="shared" si="2"/>
        <v>0</v>
      </c>
      <c r="H23" s="350">
        <f t="shared" si="3"/>
        <v>1</v>
      </c>
      <c r="I23" s="382" t="str">
        <f t="shared" si="4"/>
        <v/>
      </c>
      <c r="J23" s="382" t="str">
        <f t="shared" si="5"/>
        <v/>
      </c>
      <c r="K23" s="382" t="str">
        <f t="shared" si="6"/>
        <v/>
      </c>
      <c r="L23" s="382" t="str">
        <f t="shared" si="7"/>
        <v/>
      </c>
      <c r="M23" s="382" t="str">
        <f t="shared" si="8"/>
        <v/>
      </c>
      <c r="N23" s="382" t="str">
        <f t="shared" si="9"/>
        <v/>
      </c>
    </row>
    <row r="24" spans="1:14">
      <c r="A24" s="37">
        <v>15</v>
      </c>
      <c r="B24" s="6"/>
      <c r="C24" s="216"/>
      <c r="D24" s="6"/>
      <c r="E24" s="216"/>
      <c r="F24" s="16" t="str">
        <f t="shared" si="1"/>
        <v/>
      </c>
      <c r="G24" s="349" t="b">
        <f t="shared" si="2"/>
        <v>0</v>
      </c>
      <c r="H24" s="350">
        <f t="shared" si="3"/>
        <v>1</v>
      </c>
      <c r="I24" s="382" t="str">
        <f t="shared" si="4"/>
        <v/>
      </c>
      <c r="J24" s="382" t="str">
        <f t="shared" si="5"/>
        <v/>
      </c>
      <c r="K24" s="382" t="str">
        <f t="shared" si="6"/>
        <v/>
      </c>
      <c r="L24" s="382" t="str">
        <f t="shared" si="7"/>
        <v/>
      </c>
      <c r="M24" s="382" t="str">
        <f t="shared" si="8"/>
        <v/>
      </c>
      <c r="N24" s="382" t="str">
        <f t="shared" si="9"/>
        <v/>
      </c>
    </row>
    <row r="25" spans="1:14">
      <c r="A25" s="37">
        <v>16</v>
      </c>
      <c r="B25" s="6"/>
      <c r="C25" s="216"/>
      <c r="D25" s="6"/>
      <c r="E25" s="216"/>
      <c r="F25" s="16" t="str">
        <f t="shared" si="1"/>
        <v/>
      </c>
      <c r="G25" s="349" t="b">
        <f t="shared" si="2"/>
        <v>0</v>
      </c>
      <c r="H25" s="350">
        <f t="shared" si="3"/>
        <v>1</v>
      </c>
      <c r="I25" s="382" t="str">
        <f t="shared" si="4"/>
        <v/>
      </c>
      <c r="J25" s="382" t="str">
        <f t="shared" si="5"/>
        <v/>
      </c>
      <c r="K25" s="382" t="str">
        <f t="shared" si="6"/>
        <v/>
      </c>
      <c r="L25" s="382" t="str">
        <f t="shared" si="7"/>
        <v/>
      </c>
      <c r="M25" s="382" t="str">
        <f t="shared" si="8"/>
        <v/>
      </c>
      <c r="N25" s="382" t="str">
        <f t="shared" si="9"/>
        <v/>
      </c>
    </row>
    <row r="26" spans="1:14">
      <c r="A26" s="37">
        <v>17</v>
      </c>
      <c r="B26" s="6"/>
      <c r="C26" s="216"/>
      <c r="D26" s="6"/>
      <c r="E26" s="216"/>
      <c r="F26" s="16" t="str">
        <f t="shared" si="1"/>
        <v/>
      </c>
      <c r="G26" s="349" t="b">
        <f t="shared" si="2"/>
        <v>0</v>
      </c>
      <c r="H26" s="350">
        <f t="shared" si="3"/>
        <v>1</v>
      </c>
      <c r="I26" s="382" t="str">
        <f t="shared" si="4"/>
        <v/>
      </c>
      <c r="J26" s="382" t="str">
        <f t="shared" si="5"/>
        <v/>
      </c>
      <c r="K26" s="382" t="str">
        <f t="shared" si="6"/>
        <v/>
      </c>
      <c r="L26" s="382" t="str">
        <f t="shared" si="7"/>
        <v/>
      </c>
      <c r="M26" s="382" t="str">
        <f t="shared" si="8"/>
        <v/>
      </c>
      <c r="N26" s="382" t="str">
        <f t="shared" si="9"/>
        <v/>
      </c>
    </row>
    <row r="27" spans="1:14">
      <c r="A27" s="37">
        <v>18</v>
      </c>
      <c r="B27" s="6"/>
      <c r="C27" s="216"/>
      <c r="D27" s="6"/>
      <c r="E27" s="216"/>
      <c r="F27" s="16" t="str">
        <f t="shared" si="1"/>
        <v/>
      </c>
      <c r="G27" s="349" t="b">
        <f t="shared" si="2"/>
        <v>0</v>
      </c>
      <c r="H27" s="350">
        <f t="shared" si="3"/>
        <v>1</v>
      </c>
      <c r="I27" s="382" t="str">
        <f t="shared" si="4"/>
        <v/>
      </c>
      <c r="J27" s="382" t="str">
        <f t="shared" si="5"/>
        <v/>
      </c>
      <c r="K27" s="382" t="str">
        <f t="shared" si="6"/>
        <v/>
      </c>
      <c r="L27" s="382" t="str">
        <f t="shared" si="7"/>
        <v/>
      </c>
      <c r="M27" s="382" t="str">
        <f t="shared" si="8"/>
        <v/>
      </c>
      <c r="N27" s="382" t="str">
        <f t="shared" si="9"/>
        <v/>
      </c>
    </row>
    <row r="28" spans="1:14">
      <c r="A28" s="37">
        <v>19</v>
      </c>
      <c r="B28" s="6"/>
      <c r="C28" s="216"/>
      <c r="D28" s="6"/>
      <c r="E28" s="216"/>
      <c r="F28" s="16" t="str">
        <f t="shared" si="1"/>
        <v/>
      </c>
      <c r="G28" s="349" t="b">
        <f t="shared" si="2"/>
        <v>0</v>
      </c>
      <c r="H28" s="350">
        <f t="shared" si="3"/>
        <v>1</v>
      </c>
      <c r="I28" s="382" t="str">
        <f t="shared" si="4"/>
        <v/>
      </c>
      <c r="J28" s="382" t="str">
        <f t="shared" si="5"/>
        <v/>
      </c>
      <c r="K28" s="382" t="str">
        <f t="shared" si="6"/>
        <v/>
      </c>
      <c r="L28" s="382" t="str">
        <f t="shared" si="7"/>
        <v/>
      </c>
      <c r="M28" s="382" t="str">
        <f t="shared" si="8"/>
        <v/>
      </c>
      <c r="N28" s="382" t="str">
        <f t="shared" si="9"/>
        <v/>
      </c>
    </row>
    <row r="29" spans="1:14">
      <c r="A29" s="37">
        <v>20</v>
      </c>
      <c r="B29" s="6"/>
      <c r="C29" s="216"/>
      <c r="D29" s="6"/>
      <c r="E29" s="216"/>
      <c r="F29" s="16" t="str">
        <f t="shared" si="1"/>
        <v/>
      </c>
      <c r="G29" s="349" t="b">
        <f t="shared" si="2"/>
        <v>0</v>
      </c>
      <c r="H29" s="350">
        <f t="shared" si="3"/>
        <v>1</v>
      </c>
      <c r="I29" s="382" t="str">
        <f t="shared" si="4"/>
        <v/>
      </c>
      <c r="J29" s="382" t="str">
        <f t="shared" si="5"/>
        <v/>
      </c>
      <c r="K29" s="382" t="str">
        <f t="shared" si="6"/>
        <v/>
      </c>
      <c r="L29" s="382" t="str">
        <f t="shared" si="7"/>
        <v/>
      </c>
      <c r="M29" s="382" t="str">
        <f t="shared" si="8"/>
        <v/>
      </c>
      <c r="N29" s="382" t="str">
        <f t="shared" si="9"/>
        <v/>
      </c>
    </row>
    <row r="30" spans="1:14">
      <c r="A30" s="37">
        <v>21</v>
      </c>
      <c r="B30" s="6"/>
      <c r="C30" s="216"/>
      <c r="D30" s="6"/>
      <c r="E30" s="216"/>
      <c r="F30" s="16" t="str">
        <f t="shared" si="1"/>
        <v/>
      </c>
      <c r="G30" s="349" t="b">
        <f t="shared" si="2"/>
        <v>0</v>
      </c>
      <c r="H30" s="350">
        <f t="shared" si="3"/>
        <v>1</v>
      </c>
      <c r="I30" s="382" t="str">
        <f t="shared" si="4"/>
        <v/>
      </c>
      <c r="J30" s="382" t="str">
        <f t="shared" si="5"/>
        <v/>
      </c>
      <c r="K30" s="382" t="str">
        <f t="shared" si="6"/>
        <v/>
      </c>
      <c r="L30" s="382" t="str">
        <f t="shared" si="7"/>
        <v/>
      </c>
      <c r="M30" s="382" t="str">
        <f t="shared" si="8"/>
        <v/>
      </c>
      <c r="N30" s="382" t="str">
        <f t="shared" si="9"/>
        <v/>
      </c>
    </row>
    <row r="31" spans="1:14">
      <c r="A31" s="37">
        <v>22</v>
      </c>
      <c r="B31" s="6"/>
      <c r="C31" s="216"/>
      <c r="D31" s="6"/>
      <c r="E31" s="216"/>
      <c r="F31" s="16" t="str">
        <f t="shared" si="1"/>
        <v/>
      </c>
      <c r="G31" s="349" t="b">
        <f t="shared" si="2"/>
        <v>0</v>
      </c>
      <c r="H31" s="350">
        <f t="shared" si="3"/>
        <v>1</v>
      </c>
      <c r="I31" s="382" t="str">
        <f t="shared" si="4"/>
        <v/>
      </c>
      <c r="J31" s="382" t="str">
        <f t="shared" si="5"/>
        <v/>
      </c>
      <c r="K31" s="382" t="str">
        <f t="shared" si="6"/>
        <v/>
      </c>
      <c r="L31" s="382" t="str">
        <f t="shared" si="7"/>
        <v/>
      </c>
      <c r="M31" s="382" t="str">
        <f t="shared" si="8"/>
        <v/>
      </c>
      <c r="N31" s="382" t="str">
        <f t="shared" si="9"/>
        <v/>
      </c>
    </row>
    <row r="32" spans="1:14">
      <c r="A32" s="37">
        <v>23</v>
      </c>
      <c r="B32" s="6"/>
      <c r="C32" s="216"/>
      <c r="D32" s="6"/>
      <c r="E32" s="216"/>
      <c r="F32" s="16" t="str">
        <f t="shared" si="1"/>
        <v/>
      </c>
      <c r="G32" s="349" t="b">
        <f t="shared" si="2"/>
        <v>0</v>
      </c>
      <c r="H32" s="350">
        <f t="shared" si="3"/>
        <v>1</v>
      </c>
      <c r="I32" s="382" t="str">
        <f t="shared" si="4"/>
        <v/>
      </c>
      <c r="J32" s="382" t="str">
        <f t="shared" si="5"/>
        <v/>
      </c>
      <c r="K32" s="382" t="str">
        <f t="shared" si="6"/>
        <v/>
      </c>
      <c r="L32" s="382" t="str">
        <f t="shared" si="7"/>
        <v/>
      </c>
      <c r="M32" s="382" t="str">
        <f t="shared" si="8"/>
        <v/>
      </c>
      <c r="N32" s="382" t="str">
        <f t="shared" si="9"/>
        <v/>
      </c>
    </row>
    <row r="33" spans="1:14">
      <c r="A33" s="37">
        <v>24</v>
      </c>
      <c r="B33" s="6"/>
      <c r="C33" s="216"/>
      <c r="D33" s="6"/>
      <c r="E33" s="216"/>
      <c r="F33" s="16" t="str">
        <f t="shared" si="1"/>
        <v/>
      </c>
      <c r="G33" s="349" t="b">
        <f t="shared" si="2"/>
        <v>0</v>
      </c>
      <c r="H33" s="350">
        <f t="shared" si="3"/>
        <v>1</v>
      </c>
      <c r="I33" s="382" t="str">
        <f t="shared" si="4"/>
        <v/>
      </c>
      <c r="J33" s="382" t="str">
        <f t="shared" si="5"/>
        <v/>
      </c>
      <c r="K33" s="382" t="str">
        <f t="shared" si="6"/>
        <v/>
      </c>
      <c r="L33" s="382" t="str">
        <f t="shared" si="7"/>
        <v/>
      </c>
      <c r="M33" s="382" t="str">
        <f t="shared" si="8"/>
        <v/>
      </c>
      <c r="N33" s="382" t="str">
        <f t="shared" si="9"/>
        <v/>
      </c>
    </row>
    <row r="34" spans="1:14">
      <c r="A34" s="37">
        <v>25</v>
      </c>
      <c r="B34" s="6"/>
      <c r="C34" s="216"/>
      <c r="D34" s="6"/>
      <c r="E34" s="216"/>
      <c r="F34" s="16" t="str">
        <f t="shared" si="1"/>
        <v/>
      </c>
      <c r="G34" s="349" t="b">
        <f t="shared" si="2"/>
        <v>0</v>
      </c>
      <c r="H34" s="350">
        <f t="shared" si="3"/>
        <v>1</v>
      </c>
      <c r="I34" s="382" t="str">
        <f t="shared" si="4"/>
        <v/>
      </c>
      <c r="J34" s="382" t="str">
        <f t="shared" si="5"/>
        <v/>
      </c>
      <c r="K34" s="382" t="str">
        <f t="shared" si="6"/>
        <v/>
      </c>
      <c r="L34" s="382" t="str">
        <f t="shared" si="7"/>
        <v/>
      </c>
      <c r="M34" s="382" t="str">
        <f t="shared" si="8"/>
        <v/>
      </c>
      <c r="N34" s="382" t="str">
        <f t="shared" si="9"/>
        <v/>
      </c>
    </row>
    <row r="35" spans="1:14">
      <c r="A35" s="37">
        <v>26</v>
      </c>
      <c r="B35" s="6"/>
      <c r="C35" s="216"/>
      <c r="D35" s="6"/>
      <c r="E35" s="216"/>
      <c r="F35" s="16" t="str">
        <f t="shared" si="1"/>
        <v/>
      </c>
      <c r="G35" s="349" t="b">
        <f t="shared" si="2"/>
        <v>0</v>
      </c>
      <c r="H35" s="350">
        <f t="shared" si="3"/>
        <v>1</v>
      </c>
      <c r="I35" s="382" t="str">
        <f t="shared" si="4"/>
        <v/>
      </c>
      <c r="J35" s="382" t="str">
        <f t="shared" si="5"/>
        <v/>
      </c>
      <c r="K35" s="382" t="str">
        <f t="shared" si="6"/>
        <v/>
      </c>
      <c r="L35" s="382" t="str">
        <f t="shared" si="7"/>
        <v/>
      </c>
      <c r="M35" s="382" t="str">
        <f t="shared" si="8"/>
        <v/>
      </c>
      <c r="N35" s="382" t="str">
        <f t="shared" si="9"/>
        <v/>
      </c>
    </row>
    <row r="36" spans="1:14">
      <c r="A36" s="37">
        <v>27</v>
      </c>
      <c r="B36" s="6"/>
      <c r="C36" s="216"/>
      <c r="D36" s="6"/>
      <c r="E36" s="216"/>
      <c r="F36" s="16" t="str">
        <f t="shared" si="1"/>
        <v/>
      </c>
      <c r="G36" s="349" t="b">
        <f t="shared" si="2"/>
        <v>0</v>
      </c>
      <c r="H36" s="350">
        <f t="shared" si="3"/>
        <v>1</v>
      </c>
      <c r="I36" s="382" t="str">
        <f t="shared" si="4"/>
        <v/>
      </c>
      <c r="J36" s="382" t="str">
        <f t="shared" si="5"/>
        <v/>
      </c>
      <c r="K36" s="382" t="str">
        <f t="shared" si="6"/>
        <v/>
      </c>
      <c r="L36" s="382" t="str">
        <f t="shared" si="7"/>
        <v/>
      </c>
      <c r="M36" s="382" t="str">
        <f t="shared" si="8"/>
        <v/>
      </c>
      <c r="N36" s="382" t="str">
        <f t="shared" si="9"/>
        <v/>
      </c>
    </row>
    <row r="37" spans="1:14">
      <c r="A37" s="37">
        <v>28</v>
      </c>
      <c r="B37" s="6"/>
      <c r="C37" s="216"/>
      <c r="D37" s="6"/>
      <c r="E37" s="216"/>
      <c r="F37" s="16" t="str">
        <f t="shared" si="1"/>
        <v/>
      </c>
      <c r="G37" s="349" t="b">
        <f t="shared" si="2"/>
        <v>0</v>
      </c>
      <c r="H37" s="350">
        <f t="shared" si="3"/>
        <v>1</v>
      </c>
      <c r="I37" s="382" t="str">
        <f t="shared" si="4"/>
        <v/>
      </c>
      <c r="J37" s="382" t="str">
        <f t="shared" si="5"/>
        <v/>
      </c>
      <c r="K37" s="382" t="str">
        <f t="shared" si="6"/>
        <v/>
      </c>
      <c r="L37" s="382" t="str">
        <f t="shared" si="7"/>
        <v/>
      </c>
      <c r="M37" s="382" t="str">
        <f t="shared" si="8"/>
        <v/>
      </c>
      <c r="N37" s="382" t="str">
        <f t="shared" si="9"/>
        <v/>
      </c>
    </row>
    <row r="38" spans="1:14">
      <c r="A38" s="37">
        <v>29</v>
      </c>
      <c r="B38" s="6"/>
      <c r="C38" s="216"/>
      <c r="D38" s="6"/>
      <c r="E38" s="216"/>
      <c r="F38" s="16" t="str">
        <f t="shared" si="1"/>
        <v/>
      </c>
      <c r="G38" s="349" t="b">
        <f t="shared" si="2"/>
        <v>0</v>
      </c>
      <c r="H38" s="350">
        <f t="shared" si="3"/>
        <v>1</v>
      </c>
      <c r="I38" s="382" t="str">
        <f t="shared" si="4"/>
        <v/>
      </c>
      <c r="J38" s="382" t="str">
        <f t="shared" si="5"/>
        <v/>
      </c>
      <c r="K38" s="382" t="str">
        <f t="shared" si="6"/>
        <v/>
      </c>
      <c r="L38" s="382" t="str">
        <f t="shared" si="7"/>
        <v/>
      </c>
      <c r="M38" s="382" t="str">
        <f t="shared" si="8"/>
        <v/>
      </c>
      <c r="N38" s="382" t="str">
        <f t="shared" si="9"/>
        <v/>
      </c>
    </row>
    <row r="39" spans="1:14">
      <c r="A39" s="37">
        <v>30</v>
      </c>
      <c r="B39" s="6"/>
      <c r="C39" s="216"/>
      <c r="D39" s="6"/>
      <c r="E39" s="216"/>
      <c r="F39" s="16" t="str">
        <f t="shared" si="1"/>
        <v/>
      </c>
      <c r="G39" s="349" t="b">
        <f t="shared" si="2"/>
        <v>0</v>
      </c>
      <c r="H39" s="350">
        <f t="shared" si="3"/>
        <v>1</v>
      </c>
      <c r="I39" s="382" t="str">
        <f t="shared" si="4"/>
        <v/>
      </c>
      <c r="J39" s="382" t="str">
        <f t="shared" si="5"/>
        <v/>
      </c>
      <c r="K39" s="382" t="str">
        <f t="shared" si="6"/>
        <v/>
      </c>
      <c r="L39" s="382" t="str">
        <f t="shared" si="7"/>
        <v/>
      </c>
      <c r="M39" s="382" t="str">
        <f t="shared" si="8"/>
        <v/>
      </c>
      <c r="N39" s="382" t="str">
        <f t="shared" si="9"/>
        <v/>
      </c>
    </row>
    <row r="40" spans="1:14">
      <c r="A40" s="37">
        <v>31</v>
      </c>
      <c r="B40" s="6"/>
      <c r="C40" s="216"/>
      <c r="D40" s="6"/>
      <c r="E40" s="216"/>
      <c r="F40" s="16" t="str">
        <f t="shared" si="1"/>
        <v/>
      </c>
      <c r="G40" s="349" t="b">
        <f t="shared" si="2"/>
        <v>0</v>
      </c>
      <c r="H40" s="350">
        <f t="shared" si="3"/>
        <v>1</v>
      </c>
      <c r="I40" s="382" t="str">
        <f t="shared" si="4"/>
        <v/>
      </c>
      <c r="J40" s="382" t="str">
        <f t="shared" si="5"/>
        <v/>
      </c>
      <c r="K40" s="382" t="str">
        <f t="shared" si="6"/>
        <v/>
      </c>
      <c r="L40" s="382" t="str">
        <f t="shared" si="7"/>
        <v/>
      </c>
      <c r="M40" s="382" t="str">
        <f t="shared" si="8"/>
        <v/>
      </c>
      <c r="N40" s="382" t="str">
        <f t="shared" si="9"/>
        <v/>
      </c>
    </row>
    <row r="41" spans="1:14">
      <c r="A41" s="37">
        <v>32</v>
      </c>
      <c r="B41" s="6"/>
      <c r="C41" s="216"/>
      <c r="D41" s="6"/>
      <c r="E41" s="216"/>
      <c r="F41" s="16" t="str">
        <f t="shared" si="1"/>
        <v/>
      </c>
      <c r="G41" s="349" t="b">
        <f t="shared" si="2"/>
        <v>0</v>
      </c>
      <c r="H41" s="350">
        <f t="shared" si="3"/>
        <v>1</v>
      </c>
      <c r="I41" s="382" t="str">
        <f t="shared" si="4"/>
        <v/>
      </c>
      <c r="J41" s="382" t="str">
        <f t="shared" si="5"/>
        <v/>
      </c>
      <c r="K41" s="382" t="str">
        <f t="shared" si="6"/>
        <v/>
      </c>
      <c r="L41" s="382" t="str">
        <f t="shared" si="7"/>
        <v/>
      </c>
      <c r="M41" s="382" t="str">
        <f t="shared" si="8"/>
        <v/>
      </c>
      <c r="N41" s="382" t="str">
        <f t="shared" si="9"/>
        <v/>
      </c>
    </row>
    <row r="42" spans="1:14">
      <c r="A42" s="37">
        <v>33</v>
      </c>
      <c r="B42" s="6"/>
      <c r="C42" s="216"/>
      <c r="D42" s="6"/>
      <c r="E42" s="216"/>
      <c r="F42" s="16" t="str">
        <f t="shared" si="1"/>
        <v/>
      </c>
      <c r="G42" s="349" t="b">
        <f t="shared" si="2"/>
        <v>0</v>
      </c>
      <c r="H42" s="350">
        <f t="shared" ref="H42:H73" si="10">LEN(B42)-LEN(SUBSTITUTE(B42,",",""))+1</f>
        <v>1</v>
      </c>
      <c r="I42" s="382" t="str">
        <f t="shared" si="4"/>
        <v/>
      </c>
      <c r="J42" s="382" t="str">
        <f t="shared" si="5"/>
        <v/>
      </c>
      <c r="K42" s="382" t="str">
        <f t="shared" si="6"/>
        <v/>
      </c>
      <c r="L42" s="382" t="str">
        <f t="shared" si="7"/>
        <v/>
      </c>
      <c r="M42" s="382" t="str">
        <f t="shared" si="8"/>
        <v/>
      </c>
      <c r="N42" s="382" t="str">
        <f t="shared" si="9"/>
        <v/>
      </c>
    </row>
    <row r="43" spans="1:14">
      <c r="A43" s="37">
        <v>34</v>
      </c>
      <c r="B43" s="6"/>
      <c r="C43" s="216"/>
      <c r="D43" s="6"/>
      <c r="E43" s="216"/>
      <c r="F43" s="16" t="str">
        <f t="shared" si="1"/>
        <v/>
      </c>
      <c r="G43" s="349" t="b">
        <f t="shared" si="2"/>
        <v>0</v>
      </c>
      <c r="H43" s="350">
        <f t="shared" si="10"/>
        <v>1</v>
      </c>
      <c r="I43" s="382" t="str">
        <f t="shared" si="4"/>
        <v/>
      </c>
      <c r="J43" s="382" t="str">
        <f t="shared" si="5"/>
        <v/>
      </c>
      <c r="K43" s="382" t="str">
        <f t="shared" si="6"/>
        <v/>
      </c>
      <c r="L43" s="382" t="str">
        <f t="shared" si="7"/>
        <v/>
      </c>
      <c r="M43" s="382" t="str">
        <f t="shared" si="8"/>
        <v/>
      </c>
      <c r="N43" s="382" t="str">
        <f t="shared" si="9"/>
        <v/>
      </c>
    </row>
    <row r="44" spans="1:14">
      <c r="A44" s="37">
        <v>35</v>
      </c>
      <c r="B44" s="6"/>
      <c r="C44" s="216"/>
      <c r="D44" s="6"/>
      <c r="E44" s="216"/>
      <c r="F44" s="16" t="str">
        <f t="shared" si="1"/>
        <v/>
      </c>
      <c r="G44" s="349" t="b">
        <f t="shared" si="2"/>
        <v>0</v>
      </c>
      <c r="H44" s="350">
        <f t="shared" si="10"/>
        <v>1</v>
      </c>
      <c r="I44" s="382" t="str">
        <f t="shared" si="4"/>
        <v/>
      </c>
      <c r="J44" s="382" t="str">
        <f t="shared" si="5"/>
        <v/>
      </c>
      <c r="K44" s="382" t="str">
        <f t="shared" si="6"/>
        <v/>
      </c>
      <c r="L44" s="382" t="str">
        <f t="shared" si="7"/>
        <v/>
      </c>
      <c r="M44" s="382" t="str">
        <f t="shared" si="8"/>
        <v/>
      </c>
      <c r="N44" s="382" t="str">
        <f t="shared" si="9"/>
        <v/>
      </c>
    </row>
    <row r="45" spans="1:14">
      <c r="A45" s="37">
        <v>36</v>
      </c>
      <c r="B45" s="6"/>
      <c r="C45" s="216"/>
      <c r="D45" s="6"/>
      <c r="E45" s="216"/>
      <c r="F45" s="16" t="str">
        <f t="shared" si="1"/>
        <v/>
      </c>
      <c r="G45" s="349" t="b">
        <f t="shared" si="2"/>
        <v>0</v>
      </c>
      <c r="H45" s="350">
        <f t="shared" si="10"/>
        <v>1</v>
      </c>
      <c r="I45" s="382" t="str">
        <f t="shared" si="4"/>
        <v/>
      </c>
      <c r="J45" s="382" t="str">
        <f t="shared" si="5"/>
        <v/>
      </c>
      <c r="K45" s="382" t="str">
        <f t="shared" si="6"/>
        <v/>
      </c>
      <c r="L45" s="382" t="str">
        <f t="shared" si="7"/>
        <v/>
      </c>
      <c r="M45" s="382" t="str">
        <f t="shared" si="8"/>
        <v/>
      </c>
      <c r="N45" s="382" t="str">
        <f t="shared" si="9"/>
        <v/>
      </c>
    </row>
    <row r="46" spans="1:14">
      <c r="A46" s="37">
        <v>37</v>
      </c>
      <c r="B46" s="6"/>
      <c r="C46" s="216"/>
      <c r="D46" s="6"/>
      <c r="E46" s="216"/>
      <c r="F46" s="16" t="str">
        <f t="shared" si="1"/>
        <v/>
      </c>
      <c r="G46" s="349" t="b">
        <f t="shared" si="2"/>
        <v>0</v>
      </c>
      <c r="H46" s="350">
        <f t="shared" si="10"/>
        <v>1</v>
      </c>
      <c r="I46" s="382" t="str">
        <f t="shared" si="4"/>
        <v/>
      </c>
      <c r="J46" s="382" t="str">
        <f t="shared" si="5"/>
        <v/>
      </c>
      <c r="K46" s="382" t="str">
        <f t="shared" si="6"/>
        <v/>
      </c>
      <c r="L46" s="382" t="str">
        <f t="shared" si="7"/>
        <v/>
      </c>
      <c r="M46" s="382" t="str">
        <f t="shared" si="8"/>
        <v/>
      </c>
      <c r="N46" s="382" t="str">
        <f t="shared" si="9"/>
        <v/>
      </c>
    </row>
    <row r="47" spans="1:14">
      <c r="A47" s="37">
        <v>38</v>
      </c>
      <c r="B47" s="6"/>
      <c r="C47" s="216"/>
      <c r="D47" s="6"/>
      <c r="E47" s="216"/>
      <c r="F47" s="16" t="str">
        <f t="shared" si="1"/>
        <v/>
      </c>
      <c r="G47" s="349" t="b">
        <f t="shared" si="2"/>
        <v>0</v>
      </c>
      <c r="H47" s="350">
        <f t="shared" si="10"/>
        <v>1</v>
      </c>
      <c r="I47" s="382" t="str">
        <f t="shared" si="4"/>
        <v/>
      </c>
      <c r="J47" s="382" t="str">
        <f t="shared" si="5"/>
        <v/>
      </c>
      <c r="K47" s="382" t="str">
        <f t="shared" si="6"/>
        <v/>
      </c>
      <c r="L47" s="382" t="str">
        <f t="shared" si="7"/>
        <v/>
      </c>
      <c r="M47" s="382" t="str">
        <f t="shared" si="8"/>
        <v/>
      </c>
      <c r="N47" s="382" t="str">
        <f t="shared" si="9"/>
        <v/>
      </c>
    </row>
    <row r="48" spans="1:14">
      <c r="A48" s="37">
        <v>39</v>
      </c>
      <c r="B48" s="6"/>
      <c r="C48" s="216"/>
      <c r="D48" s="6"/>
      <c r="E48" s="216"/>
      <c r="F48" s="16" t="str">
        <f t="shared" si="1"/>
        <v/>
      </c>
      <c r="G48" s="349" t="b">
        <f t="shared" si="2"/>
        <v>0</v>
      </c>
      <c r="H48" s="350">
        <f t="shared" si="10"/>
        <v>1</v>
      </c>
      <c r="I48" s="382" t="str">
        <f t="shared" si="4"/>
        <v/>
      </c>
      <c r="J48" s="382" t="str">
        <f t="shared" si="5"/>
        <v/>
      </c>
      <c r="K48" s="382" t="str">
        <f t="shared" si="6"/>
        <v/>
      </c>
      <c r="L48" s="382" t="str">
        <f t="shared" si="7"/>
        <v/>
      </c>
      <c r="M48" s="382" t="str">
        <f t="shared" si="8"/>
        <v/>
      </c>
      <c r="N48" s="382" t="str">
        <f t="shared" si="9"/>
        <v/>
      </c>
    </row>
    <row r="49" spans="1:14">
      <c r="A49" s="37">
        <v>40</v>
      </c>
      <c r="B49" s="6"/>
      <c r="C49" s="216"/>
      <c r="D49" s="6"/>
      <c r="E49" s="216"/>
      <c r="F49" s="16" t="str">
        <f t="shared" si="1"/>
        <v/>
      </c>
      <c r="G49" s="349" t="b">
        <f t="shared" si="2"/>
        <v>0</v>
      </c>
      <c r="H49" s="350">
        <f t="shared" si="10"/>
        <v>1</v>
      </c>
      <c r="I49" s="382" t="str">
        <f t="shared" si="4"/>
        <v/>
      </c>
      <c r="J49" s="382" t="str">
        <f t="shared" si="5"/>
        <v/>
      </c>
      <c r="K49" s="382" t="str">
        <f t="shared" si="6"/>
        <v/>
      </c>
      <c r="L49" s="382" t="str">
        <f t="shared" si="7"/>
        <v/>
      </c>
      <c r="M49" s="382" t="str">
        <f t="shared" si="8"/>
        <v/>
      </c>
      <c r="N49" s="382" t="str">
        <f t="shared" si="9"/>
        <v/>
      </c>
    </row>
    <row r="50" spans="1:14">
      <c r="A50" s="37">
        <v>41</v>
      </c>
      <c r="B50" s="6"/>
      <c r="C50" s="216"/>
      <c r="D50" s="6"/>
      <c r="E50" s="216"/>
      <c r="F50" s="16" t="str">
        <f t="shared" si="1"/>
        <v/>
      </c>
      <c r="G50" s="349" t="b">
        <f t="shared" si="2"/>
        <v>0</v>
      </c>
      <c r="H50" s="350">
        <f t="shared" si="10"/>
        <v>1</v>
      </c>
      <c r="I50" s="382" t="str">
        <f t="shared" si="4"/>
        <v/>
      </c>
      <c r="J50" s="382" t="str">
        <f t="shared" si="5"/>
        <v/>
      </c>
      <c r="K50" s="382" t="str">
        <f t="shared" si="6"/>
        <v/>
      </c>
      <c r="L50" s="382" t="str">
        <f t="shared" si="7"/>
        <v/>
      </c>
      <c r="M50" s="382" t="str">
        <f t="shared" si="8"/>
        <v/>
      </c>
      <c r="N50" s="382" t="str">
        <f t="shared" si="9"/>
        <v/>
      </c>
    </row>
    <row r="51" spans="1:14">
      <c r="A51" s="37">
        <v>42</v>
      </c>
      <c r="B51" s="6"/>
      <c r="C51" s="216"/>
      <c r="D51" s="6"/>
      <c r="E51" s="216"/>
      <c r="F51" s="16" t="str">
        <f t="shared" si="1"/>
        <v/>
      </c>
      <c r="G51" s="349" t="b">
        <f t="shared" si="2"/>
        <v>0</v>
      </c>
      <c r="H51" s="350">
        <f t="shared" si="10"/>
        <v>1</v>
      </c>
      <c r="I51" s="382" t="str">
        <f t="shared" si="4"/>
        <v/>
      </c>
      <c r="J51" s="382" t="str">
        <f t="shared" si="5"/>
        <v/>
      </c>
      <c r="K51" s="382" t="str">
        <f t="shared" si="6"/>
        <v/>
      </c>
      <c r="L51" s="382" t="str">
        <f t="shared" si="7"/>
        <v/>
      </c>
      <c r="M51" s="382" t="str">
        <f t="shared" si="8"/>
        <v/>
      </c>
      <c r="N51" s="382" t="str">
        <f t="shared" si="9"/>
        <v/>
      </c>
    </row>
    <row r="52" spans="1:14">
      <c r="A52" s="37">
        <v>43</v>
      </c>
      <c r="B52" s="6"/>
      <c r="C52" s="216"/>
      <c r="D52" s="6"/>
      <c r="E52" s="216"/>
      <c r="F52" s="16" t="str">
        <f t="shared" si="1"/>
        <v/>
      </c>
      <c r="G52" s="349" t="b">
        <f t="shared" si="2"/>
        <v>0</v>
      </c>
      <c r="H52" s="350">
        <f t="shared" si="10"/>
        <v>1</v>
      </c>
      <c r="I52" s="382" t="str">
        <f t="shared" si="4"/>
        <v/>
      </c>
      <c r="J52" s="382" t="str">
        <f t="shared" si="5"/>
        <v/>
      </c>
      <c r="K52" s="382" t="str">
        <f t="shared" si="6"/>
        <v/>
      </c>
      <c r="L52" s="382" t="str">
        <f t="shared" si="7"/>
        <v/>
      </c>
      <c r="M52" s="382" t="str">
        <f t="shared" si="8"/>
        <v/>
      </c>
      <c r="N52" s="382" t="str">
        <f t="shared" si="9"/>
        <v/>
      </c>
    </row>
    <row r="53" spans="1:14">
      <c r="A53" s="37">
        <v>44</v>
      </c>
      <c r="B53" s="6"/>
      <c r="C53" s="216"/>
      <c r="D53" s="6"/>
      <c r="E53" s="216"/>
      <c r="F53" s="16" t="str">
        <f t="shared" si="1"/>
        <v/>
      </c>
      <c r="G53" s="349" t="b">
        <f t="shared" si="2"/>
        <v>0</v>
      </c>
      <c r="H53" s="350">
        <f t="shared" si="10"/>
        <v>1</v>
      </c>
      <c r="I53" s="382" t="str">
        <f t="shared" si="4"/>
        <v/>
      </c>
      <c r="J53" s="382" t="str">
        <f t="shared" si="5"/>
        <v/>
      </c>
      <c r="K53" s="382" t="str">
        <f t="shared" si="6"/>
        <v/>
      </c>
      <c r="L53" s="382" t="str">
        <f t="shared" si="7"/>
        <v/>
      </c>
      <c r="M53" s="382" t="str">
        <f t="shared" si="8"/>
        <v/>
      </c>
      <c r="N53" s="382" t="str">
        <f t="shared" si="9"/>
        <v/>
      </c>
    </row>
    <row r="54" spans="1:14">
      <c r="A54" s="37">
        <v>45</v>
      </c>
      <c r="B54" s="6"/>
      <c r="C54" s="216"/>
      <c r="D54" s="6"/>
      <c r="E54" s="216"/>
      <c r="F54" s="16" t="str">
        <f t="shared" si="1"/>
        <v/>
      </c>
      <c r="G54" s="349" t="b">
        <f t="shared" si="2"/>
        <v>0</v>
      </c>
      <c r="H54" s="350">
        <f t="shared" si="10"/>
        <v>1</v>
      </c>
      <c r="I54" s="382" t="str">
        <f t="shared" si="4"/>
        <v/>
      </c>
      <c r="J54" s="382" t="str">
        <f t="shared" si="5"/>
        <v/>
      </c>
      <c r="K54" s="382" t="str">
        <f t="shared" si="6"/>
        <v/>
      </c>
      <c r="L54" s="382" t="str">
        <f t="shared" si="7"/>
        <v/>
      </c>
      <c r="M54" s="382" t="str">
        <f t="shared" si="8"/>
        <v/>
      </c>
      <c r="N54" s="382" t="str">
        <f t="shared" si="9"/>
        <v/>
      </c>
    </row>
    <row r="55" spans="1:14">
      <c r="A55" s="37">
        <v>46</v>
      </c>
      <c r="B55" s="6"/>
      <c r="C55" s="216"/>
      <c r="D55" s="6"/>
      <c r="E55" s="216"/>
      <c r="F55" s="16" t="str">
        <f t="shared" si="1"/>
        <v/>
      </c>
      <c r="G55" s="349" t="b">
        <f t="shared" si="2"/>
        <v>0</v>
      </c>
      <c r="H55" s="350">
        <f t="shared" si="10"/>
        <v>1</v>
      </c>
      <c r="I55" s="382" t="str">
        <f t="shared" si="4"/>
        <v/>
      </c>
      <c r="J55" s="382" t="str">
        <f t="shared" si="5"/>
        <v/>
      </c>
      <c r="K55" s="382" t="str">
        <f t="shared" si="6"/>
        <v/>
      </c>
      <c r="L55" s="382" t="str">
        <f t="shared" si="7"/>
        <v/>
      </c>
      <c r="M55" s="382" t="str">
        <f t="shared" si="8"/>
        <v/>
      </c>
      <c r="N55" s="382" t="str">
        <f t="shared" si="9"/>
        <v/>
      </c>
    </row>
    <row r="56" spans="1:14">
      <c r="A56" s="37">
        <v>47</v>
      </c>
      <c r="B56" s="6"/>
      <c r="C56" s="216"/>
      <c r="D56" s="6"/>
      <c r="E56" s="216"/>
      <c r="F56" s="16" t="str">
        <f t="shared" si="1"/>
        <v/>
      </c>
      <c r="G56" s="349" t="b">
        <f t="shared" si="2"/>
        <v>0</v>
      </c>
      <c r="H56" s="350">
        <f t="shared" si="10"/>
        <v>1</v>
      </c>
      <c r="I56" s="382" t="str">
        <f t="shared" si="4"/>
        <v/>
      </c>
      <c r="J56" s="382" t="str">
        <f t="shared" si="5"/>
        <v/>
      </c>
      <c r="K56" s="382" t="str">
        <f t="shared" si="6"/>
        <v/>
      </c>
      <c r="L56" s="382" t="str">
        <f t="shared" si="7"/>
        <v/>
      </c>
      <c r="M56" s="382" t="str">
        <f t="shared" si="8"/>
        <v/>
      </c>
      <c r="N56" s="382" t="str">
        <f t="shared" si="9"/>
        <v/>
      </c>
    </row>
    <row r="57" spans="1:14">
      <c r="A57" s="37">
        <v>48</v>
      </c>
      <c r="B57" s="6"/>
      <c r="C57" s="216"/>
      <c r="D57" s="6"/>
      <c r="E57" s="216"/>
      <c r="F57" s="16" t="str">
        <f t="shared" si="1"/>
        <v/>
      </c>
      <c r="G57" s="349" t="b">
        <f t="shared" si="2"/>
        <v>0</v>
      </c>
      <c r="H57" s="350">
        <f t="shared" si="10"/>
        <v>1</v>
      </c>
      <c r="I57" s="382" t="str">
        <f t="shared" si="4"/>
        <v/>
      </c>
      <c r="J57" s="382" t="str">
        <f t="shared" si="5"/>
        <v/>
      </c>
      <c r="K57" s="382" t="str">
        <f t="shared" si="6"/>
        <v/>
      </c>
      <c r="L57" s="382" t="str">
        <f t="shared" si="7"/>
        <v/>
      </c>
      <c r="M57" s="382" t="str">
        <f t="shared" si="8"/>
        <v/>
      </c>
      <c r="N57" s="382" t="str">
        <f t="shared" si="9"/>
        <v/>
      </c>
    </row>
    <row r="58" spans="1:14">
      <c r="A58" s="37">
        <v>49</v>
      </c>
      <c r="B58" s="6"/>
      <c r="C58" s="216"/>
      <c r="D58" s="6"/>
      <c r="E58" s="216"/>
      <c r="F58" s="16" t="str">
        <f t="shared" si="1"/>
        <v/>
      </c>
      <c r="G58" s="349" t="b">
        <f t="shared" si="2"/>
        <v>0</v>
      </c>
      <c r="H58" s="350">
        <f t="shared" si="10"/>
        <v>1</v>
      </c>
      <c r="I58" s="382" t="str">
        <f t="shared" si="4"/>
        <v/>
      </c>
      <c r="J58" s="382" t="str">
        <f t="shared" si="5"/>
        <v/>
      </c>
      <c r="K58" s="382" t="str">
        <f t="shared" si="6"/>
        <v/>
      </c>
      <c r="L58" s="382" t="str">
        <f t="shared" si="7"/>
        <v/>
      </c>
      <c r="M58" s="382" t="str">
        <f t="shared" si="8"/>
        <v/>
      </c>
      <c r="N58" s="382" t="str">
        <f t="shared" si="9"/>
        <v/>
      </c>
    </row>
    <row r="59" spans="1:14">
      <c r="A59" s="37">
        <v>50</v>
      </c>
      <c r="B59" s="6"/>
      <c r="C59" s="216"/>
      <c r="D59" s="6"/>
      <c r="E59" s="216"/>
      <c r="F59" s="16" t="str">
        <f t="shared" si="1"/>
        <v/>
      </c>
      <c r="G59" s="349" t="b">
        <f t="shared" si="2"/>
        <v>0</v>
      </c>
      <c r="H59" s="350">
        <f t="shared" si="10"/>
        <v>1</v>
      </c>
      <c r="I59" s="382" t="str">
        <f t="shared" si="4"/>
        <v/>
      </c>
      <c r="J59" s="382" t="str">
        <f t="shared" si="5"/>
        <v/>
      </c>
      <c r="K59" s="382" t="str">
        <f t="shared" si="6"/>
        <v/>
      </c>
      <c r="L59" s="382" t="str">
        <f t="shared" si="7"/>
        <v/>
      </c>
      <c r="M59" s="382" t="str">
        <f t="shared" si="8"/>
        <v/>
      </c>
      <c r="N59" s="382" t="str">
        <f t="shared" si="9"/>
        <v/>
      </c>
    </row>
    <row r="60" spans="1:14">
      <c r="A60" s="37">
        <v>51</v>
      </c>
      <c r="B60" s="6"/>
      <c r="C60" s="216"/>
      <c r="D60" s="6"/>
      <c r="E60" s="216"/>
      <c r="F60" s="16" t="str">
        <f t="shared" si="1"/>
        <v/>
      </c>
      <c r="G60" s="349" t="b">
        <f t="shared" si="2"/>
        <v>0</v>
      </c>
      <c r="H60" s="350">
        <f t="shared" si="10"/>
        <v>1</v>
      </c>
      <c r="I60" s="382" t="str">
        <f t="shared" si="4"/>
        <v/>
      </c>
      <c r="J60" s="382" t="str">
        <f t="shared" si="5"/>
        <v/>
      </c>
      <c r="K60" s="382" t="str">
        <f t="shared" si="6"/>
        <v/>
      </c>
      <c r="L60" s="382" t="str">
        <f t="shared" si="7"/>
        <v/>
      </c>
      <c r="M60" s="382" t="str">
        <f t="shared" si="8"/>
        <v/>
      </c>
      <c r="N60" s="382" t="str">
        <f t="shared" si="9"/>
        <v/>
      </c>
    </row>
    <row r="61" spans="1:14">
      <c r="A61" s="37">
        <v>52</v>
      </c>
      <c r="B61" s="6"/>
      <c r="C61" s="216"/>
      <c r="D61" s="6"/>
      <c r="E61" s="216"/>
      <c r="F61" s="16" t="str">
        <f t="shared" si="1"/>
        <v/>
      </c>
      <c r="G61" s="349" t="b">
        <f t="shared" si="2"/>
        <v>0</v>
      </c>
      <c r="H61" s="350">
        <f t="shared" si="10"/>
        <v>1</v>
      </c>
      <c r="I61" s="382" t="str">
        <f t="shared" si="4"/>
        <v/>
      </c>
      <c r="J61" s="382" t="str">
        <f t="shared" si="5"/>
        <v/>
      </c>
      <c r="K61" s="382" t="str">
        <f t="shared" si="6"/>
        <v/>
      </c>
      <c r="L61" s="382" t="str">
        <f t="shared" si="7"/>
        <v/>
      </c>
      <c r="M61" s="382" t="str">
        <f t="shared" si="8"/>
        <v/>
      </c>
      <c r="N61" s="382" t="str">
        <f t="shared" si="9"/>
        <v/>
      </c>
    </row>
    <row r="62" spans="1:14">
      <c r="A62" s="37">
        <v>53</v>
      </c>
      <c r="B62" s="6"/>
      <c r="C62" s="216"/>
      <c r="D62" s="6"/>
      <c r="E62" s="216"/>
      <c r="F62" s="16" t="str">
        <f t="shared" si="1"/>
        <v/>
      </c>
      <c r="G62" s="349" t="b">
        <f t="shared" si="2"/>
        <v>0</v>
      </c>
      <c r="H62" s="350">
        <f t="shared" si="10"/>
        <v>1</v>
      </c>
      <c r="I62" s="382" t="str">
        <f t="shared" si="4"/>
        <v/>
      </c>
      <c r="J62" s="382" t="str">
        <f t="shared" si="5"/>
        <v/>
      </c>
      <c r="K62" s="382" t="str">
        <f t="shared" si="6"/>
        <v/>
      </c>
      <c r="L62" s="382" t="str">
        <f t="shared" si="7"/>
        <v/>
      </c>
      <c r="M62" s="382" t="str">
        <f t="shared" si="8"/>
        <v/>
      </c>
      <c r="N62" s="382" t="str">
        <f t="shared" si="9"/>
        <v/>
      </c>
    </row>
    <row r="63" spans="1:14">
      <c r="A63" s="37">
        <v>54</v>
      </c>
      <c r="B63" s="6"/>
      <c r="C63" s="216"/>
      <c r="D63" s="6"/>
      <c r="E63" s="216"/>
      <c r="F63" s="16" t="str">
        <f t="shared" si="1"/>
        <v/>
      </c>
      <c r="G63" s="349" t="b">
        <f t="shared" si="2"/>
        <v>0</v>
      </c>
      <c r="H63" s="350">
        <f t="shared" si="10"/>
        <v>1</v>
      </c>
      <c r="I63" s="382" t="str">
        <f t="shared" si="4"/>
        <v/>
      </c>
      <c r="J63" s="382" t="str">
        <f t="shared" si="5"/>
        <v/>
      </c>
      <c r="K63" s="382" t="str">
        <f t="shared" si="6"/>
        <v/>
      </c>
      <c r="L63" s="382" t="str">
        <f t="shared" si="7"/>
        <v/>
      </c>
      <c r="M63" s="382" t="str">
        <f t="shared" si="8"/>
        <v/>
      </c>
      <c r="N63" s="382" t="str">
        <f t="shared" si="9"/>
        <v/>
      </c>
    </row>
    <row r="64" spans="1:14">
      <c r="A64" s="37">
        <v>55</v>
      </c>
      <c r="B64" s="6"/>
      <c r="C64" s="216"/>
      <c r="D64" s="6"/>
      <c r="E64" s="216"/>
      <c r="F64" s="16" t="str">
        <f t="shared" si="1"/>
        <v/>
      </c>
      <c r="G64" s="349" t="b">
        <f t="shared" si="2"/>
        <v>0</v>
      </c>
      <c r="H64" s="350">
        <f t="shared" si="10"/>
        <v>1</v>
      </c>
      <c r="I64" s="382" t="str">
        <f t="shared" si="4"/>
        <v/>
      </c>
      <c r="J64" s="382" t="str">
        <f t="shared" si="5"/>
        <v/>
      </c>
      <c r="K64" s="382" t="str">
        <f t="shared" si="6"/>
        <v/>
      </c>
      <c r="L64" s="382" t="str">
        <f t="shared" si="7"/>
        <v/>
      </c>
      <c r="M64" s="382" t="str">
        <f t="shared" si="8"/>
        <v/>
      </c>
      <c r="N64" s="382" t="str">
        <f t="shared" si="9"/>
        <v/>
      </c>
    </row>
    <row r="65" spans="1:14">
      <c r="A65" s="37">
        <v>56</v>
      </c>
      <c r="B65" s="6"/>
      <c r="C65" s="216"/>
      <c r="D65" s="6"/>
      <c r="E65" s="216"/>
      <c r="F65" s="16" t="str">
        <f t="shared" si="1"/>
        <v/>
      </c>
      <c r="G65" s="349" t="b">
        <f t="shared" si="2"/>
        <v>0</v>
      </c>
      <c r="H65" s="350">
        <f t="shared" si="10"/>
        <v>1</v>
      </c>
      <c r="I65" s="382" t="str">
        <f t="shared" si="4"/>
        <v/>
      </c>
      <c r="J65" s="382" t="str">
        <f t="shared" si="5"/>
        <v/>
      </c>
      <c r="K65" s="382" t="str">
        <f t="shared" si="6"/>
        <v/>
      </c>
      <c r="L65" s="382" t="str">
        <f t="shared" si="7"/>
        <v/>
      </c>
      <c r="M65" s="382" t="str">
        <f t="shared" si="8"/>
        <v/>
      </c>
      <c r="N65" s="382" t="str">
        <f t="shared" si="9"/>
        <v/>
      </c>
    </row>
    <row r="66" spans="1:14">
      <c r="A66" s="37">
        <v>57</v>
      </c>
      <c r="B66" s="6"/>
      <c r="C66" s="216"/>
      <c r="D66" s="6"/>
      <c r="E66" s="216"/>
      <c r="F66" s="16" t="str">
        <f t="shared" si="1"/>
        <v/>
      </c>
      <c r="G66" s="349" t="b">
        <f t="shared" si="2"/>
        <v>0</v>
      </c>
      <c r="H66" s="350">
        <f t="shared" si="10"/>
        <v>1</v>
      </c>
      <c r="I66" s="382" t="str">
        <f t="shared" si="4"/>
        <v/>
      </c>
      <c r="J66" s="382" t="str">
        <f t="shared" si="5"/>
        <v/>
      </c>
      <c r="K66" s="382" t="str">
        <f t="shared" si="6"/>
        <v/>
      </c>
      <c r="L66" s="382" t="str">
        <f t="shared" si="7"/>
        <v/>
      </c>
      <c r="M66" s="382" t="str">
        <f t="shared" si="8"/>
        <v/>
      </c>
      <c r="N66" s="382" t="str">
        <f t="shared" si="9"/>
        <v/>
      </c>
    </row>
    <row r="67" spans="1:14">
      <c r="A67" s="37">
        <v>58</v>
      </c>
      <c r="B67" s="6"/>
      <c r="C67" s="216"/>
      <c r="D67" s="6"/>
      <c r="E67" s="216"/>
      <c r="F67" s="16" t="str">
        <f t="shared" si="1"/>
        <v/>
      </c>
      <c r="G67" s="349" t="b">
        <f t="shared" si="2"/>
        <v>0</v>
      </c>
      <c r="H67" s="350">
        <f t="shared" si="10"/>
        <v>1</v>
      </c>
      <c r="I67" s="382" t="str">
        <f t="shared" si="4"/>
        <v/>
      </c>
      <c r="J67" s="382" t="str">
        <f t="shared" si="5"/>
        <v/>
      </c>
      <c r="K67" s="382" t="str">
        <f t="shared" si="6"/>
        <v/>
      </c>
      <c r="L67" s="382" t="str">
        <f t="shared" si="7"/>
        <v/>
      </c>
      <c r="M67" s="382" t="str">
        <f t="shared" si="8"/>
        <v/>
      </c>
      <c r="N67" s="382" t="str">
        <f t="shared" si="9"/>
        <v/>
      </c>
    </row>
    <row r="68" spans="1:14">
      <c r="A68" s="37">
        <v>59</v>
      </c>
      <c r="B68" s="6"/>
      <c r="C68" s="216"/>
      <c r="D68" s="6"/>
      <c r="E68" s="216"/>
      <c r="F68" s="16" t="str">
        <f t="shared" si="1"/>
        <v/>
      </c>
      <c r="G68" s="349" t="b">
        <f t="shared" si="2"/>
        <v>0</v>
      </c>
      <c r="H68" s="350">
        <f t="shared" si="10"/>
        <v>1</v>
      </c>
      <c r="I68" s="382" t="str">
        <f t="shared" si="4"/>
        <v/>
      </c>
      <c r="J68" s="382" t="str">
        <f t="shared" si="5"/>
        <v/>
      </c>
      <c r="K68" s="382" t="str">
        <f t="shared" si="6"/>
        <v/>
      </c>
      <c r="L68" s="382" t="str">
        <f t="shared" si="7"/>
        <v/>
      </c>
      <c r="M68" s="382" t="str">
        <f t="shared" si="8"/>
        <v/>
      </c>
      <c r="N68" s="382" t="str">
        <f t="shared" si="9"/>
        <v/>
      </c>
    </row>
    <row r="69" spans="1:14">
      <c r="A69" s="37">
        <v>60</v>
      </c>
      <c r="B69" s="6"/>
      <c r="C69" s="216"/>
      <c r="D69" s="6"/>
      <c r="E69" s="216"/>
      <c r="F69" s="16" t="str">
        <f t="shared" si="1"/>
        <v/>
      </c>
      <c r="G69" s="349" t="b">
        <f t="shared" si="2"/>
        <v>0</v>
      </c>
      <c r="H69" s="350">
        <f t="shared" si="10"/>
        <v>1</v>
      </c>
      <c r="I69" s="382" t="str">
        <f t="shared" si="4"/>
        <v/>
      </c>
      <c r="J69" s="382" t="str">
        <f t="shared" si="5"/>
        <v/>
      </c>
      <c r="K69" s="382" t="str">
        <f t="shared" si="6"/>
        <v/>
      </c>
      <c r="L69" s="382" t="str">
        <f t="shared" si="7"/>
        <v/>
      </c>
      <c r="M69" s="382" t="str">
        <f t="shared" si="8"/>
        <v/>
      </c>
      <c r="N69" s="382" t="str">
        <f t="shared" si="9"/>
        <v/>
      </c>
    </row>
    <row r="70" spans="1:14">
      <c r="A70" s="37">
        <v>61</v>
      </c>
      <c r="B70" s="6"/>
      <c r="C70" s="216"/>
      <c r="D70" s="6"/>
      <c r="E70" s="216"/>
      <c r="F70" s="16" t="str">
        <f t="shared" si="1"/>
        <v/>
      </c>
      <c r="G70" s="349" t="b">
        <f t="shared" si="2"/>
        <v>0</v>
      </c>
      <c r="H70" s="350">
        <f t="shared" si="10"/>
        <v>1</v>
      </c>
      <c r="I70" s="382" t="str">
        <f t="shared" si="4"/>
        <v/>
      </c>
      <c r="J70" s="382" t="str">
        <f t="shared" si="5"/>
        <v/>
      </c>
      <c r="K70" s="382" t="str">
        <f t="shared" si="6"/>
        <v/>
      </c>
      <c r="L70" s="382" t="str">
        <f t="shared" si="7"/>
        <v/>
      </c>
      <c r="M70" s="382" t="str">
        <f t="shared" si="8"/>
        <v/>
      </c>
      <c r="N70" s="382" t="str">
        <f t="shared" si="9"/>
        <v/>
      </c>
    </row>
    <row r="71" spans="1:14">
      <c r="A71" s="37">
        <v>62</v>
      </c>
      <c r="B71" s="6"/>
      <c r="C71" s="216"/>
      <c r="D71" s="6"/>
      <c r="E71" s="216"/>
      <c r="F71" s="16" t="str">
        <f t="shared" si="1"/>
        <v/>
      </c>
      <c r="G71" s="349" t="b">
        <f t="shared" si="2"/>
        <v>0</v>
      </c>
      <c r="H71" s="350">
        <f t="shared" si="10"/>
        <v>1</v>
      </c>
      <c r="I71" s="382" t="str">
        <f t="shared" si="4"/>
        <v/>
      </c>
      <c r="J71" s="382" t="str">
        <f t="shared" si="5"/>
        <v/>
      </c>
      <c r="K71" s="382" t="str">
        <f t="shared" si="6"/>
        <v/>
      </c>
      <c r="L71" s="382" t="str">
        <f t="shared" si="7"/>
        <v/>
      </c>
      <c r="M71" s="382" t="str">
        <f t="shared" si="8"/>
        <v/>
      </c>
      <c r="N71" s="382" t="str">
        <f t="shared" si="9"/>
        <v/>
      </c>
    </row>
    <row r="72" spans="1:14">
      <c r="A72" s="37">
        <v>63</v>
      </c>
      <c r="B72" s="6"/>
      <c r="C72" s="216"/>
      <c r="D72" s="6"/>
      <c r="E72" s="216"/>
      <c r="F72" s="16" t="str">
        <f t="shared" si="1"/>
        <v/>
      </c>
      <c r="G72" s="349" t="b">
        <f t="shared" si="2"/>
        <v>0</v>
      </c>
      <c r="H72" s="350">
        <f t="shared" si="10"/>
        <v>1</v>
      </c>
      <c r="I72" s="382" t="str">
        <f t="shared" si="4"/>
        <v/>
      </c>
      <c r="J72" s="382" t="str">
        <f t="shared" si="5"/>
        <v/>
      </c>
      <c r="K72" s="382" t="str">
        <f t="shared" si="6"/>
        <v/>
      </c>
      <c r="L72" s="382" t="str">
        <f t="shared" si="7"/>
        <v/>
      </c>
      <c r="M72" s="382" t="str">
        <f t="shared" si="8"/>
        <v/>
      </c>
      <c r="N72" s="382" t="str">
        <f t="shared" si="9"/>
        <v/>
      </c>
    </row>
    <row r="73" spans="1:14">
      <c r="A73" s="37">
        <v>64</v>
      </c>
      <c r="B73" s="6"/>
      <c r="C73" s="216"/>
      <c r="D73" s="6"/>
      <c r="E73" s="216"/>
      <c r="F73" s="16" t="str">
        <f t="shared" si="1"/>
        <v/>
      </c>
      <c r="G73" s="349" t="b">
        <f t="shared" si="2"/>
        <v>0</v>
      </c>
      <c r="H73" s="350">
        <f t="shared" si="10"/>
        <v>1</v>
      </c>
      <c r="I73" s="382" t="str">
        <f t="shared" si="4"/>
        <v/>
      </c>
      <c r="J73" s="382" t="str">
        <f t="shared" si="5"/>
        <v/>
      </c>
      <c r="K73" s="382" t="str">
        <f t="shared" si="6"/>
        <v/>
      </c>
      <c r="L73" s="382" t="str">
        <f t="shared" si="7"/>
        <v/>
      </c>
      <c r="M73" s="382" t="str">
        <f t="shared" si="8"/>
        <v/>
      </c>
      <c r="N73" s="382" t="str">
        <f t="shared" si="9"/>
        <v/>
      </c>
    </row>
    <row r="74" spans="1:14">
      <c r="A74" s="37">
        <v>65</v>
      </c>
      <c r="B74" s="6"/>
      <c r="C74" s="216"/>
      <c r="D74" s="6"/>
      <c r="E74" s="216"/>
      <c r="F74" s="16" t="str">
        <f t="shared" ref="F74:F137" si="11">IF(OR($B74="",$C74="",,,$E74&lt;an_initial,$E74&gt;an_final,),"",HLOOKUP(D74,ii9punctaje,2,FALSE) * C74)</f>
        <v/>
      </c>
      <c r="G74" s="349" t="b">
        <f t="shared" ref="G74:G108" si="12">IF(nume_candidat="",FALSE,ISNUMBER(SEARCH(nume_candidat,$B74)))</f>
        <v>0</v>
      </c>
      <c r="H74" s="350">
        <f t="shared" ref="H74:H108" si="13">LEN(B74)-LEN(SUBSTITUTE(B74,",",""))+1</f>
        <v>1</v>
      </c>
      <c r="I74" s="382" t="str">
        <f t="shared" ref="I74:I137" si="14">IF(OR($B74="",$C74="",,,$E74&lt;an_initial,$E74&gt;an_final,),"",HLOOKUP(D74,ii9punctaje,2,FALSE)*C74*COUNTIF(D74,$I$7))</f>
        <v/>
      </c>
      <c r="J74" s="382" t="str">
        <f t="shared" ref="J74:J137" si="15">IF(OR($B74="",$C74="",,,$E74&lt;an_initial,$E74&gt;an_final,),"",HLOOKUP(D74,ii9punctaje,2,FALSE)*C74*COUNTIF(D74,$J$7))</f>
        <v/>
      </c>
      <c r="K74" s="382" t="str">
        <f t="shared" ref="K74:K137" si="16">IF(OR($B74="",$C74="",,,$E74&lt;an_initial,$E74&gt;an_final,),"",HLOOKUP(D74,ii9punctaje,2,FALSE)*C74*COUNTIF(D74,$K$7))</f>
        <v/>
      </c>
      <c r="L74" s="382" t="str">
        <f t="shared" ref="L74:L137" si="17">IF(OR($B74="",$C74="",,,$E74&lt;an_initial,$E74&gt;an_final,),"",HLOOKUP(D74,ii9punctaje,2,FALSE)*C74*COUNTIF(D74,$L$7))</f>
        <v/>
      </c>
      <c r="M74" s="382" t="str">
        <f t="shared" ref="M74:M137" si="18">IF(OR($B74="",$C74="",,,$E74&lt;an_initial,$E74&gt;an_final,),"",HLOOKUP(D74,ii9punctaje,2,FALSE)*C74*COUNTIF(D74,$M$7))</f>
        <v/>
      </c>
      <c r="N74" s="382" t="str">
        <f t="shared" ref="N74:N137" si="19">IF(OR($B74="",$C74="",,,$E74&lt;an_initial,$E74&gt;an_final,),"",HLOOKUP(D74,ii9punctaje,2,FALSE)*C74*COUNTIF(D74,$N$7))</f>
        <v/>
      </c>
    </row>
    <row r="75" spans="1:14">
      <c r="A75" s="37">
        <v>66</v>
      </c>
      <c r="B75" s="6"/>
      <c r="C75" s="216"/>
      <c r="D75" s="6"/>
      <c r="E75" s="216"/>
      <c r="F75" s="16" t="str">
        <f t="shared" si="11"/>
        <v/>
      </c>
      <c r="G75" s="349" t="b">
        <f t="shared" si="12"/>
        <v>0</v>
      </c>
      <c r="H75" s="350">
        <f t="shared" si="13"/>
        <v>1</v>
      </c>
      <c r="I75" s="382" t="str">
        <f t="shared" si="14"/>
        <v/>
      </c>
      <c r="J75" s="382" t="str">
        <f t="shared" si="15"/>
        <v/>
      </c>
      <c r="K75" s="382" t="str">
        <f t="shared" si="16"/>
        <v/>
      </c>
      <c r="L75" s="382" t="str">
        <f t="shared" si="17"/>
        <v/>
      </c>
      <c r="M75" s="382" t="str">
        <f t="shared" si="18"/>
        <v/>
      </c>
      <c r="N75" s="382" t="str">
        <f t="shared" si="19"/>
        <v/>
      </c>
    </row>
    <row r="76" spans="1:14">
      <c r="A76" s="37">
        <v>67</v>
      </c>
      <c r="B76" s="6"/>
      <c r="C76" s="216"/>
      <c r="D76" s="6"/>
      <c r="E76" s="216"/>
      <c r="F76" s="16" t="str">
        <f t="shared" si="11"/>
        <v/>
      </c>
      <c r="G76" s="349" t="b">
        <f t="shared" si="12"/>
        <v>0</v>
      </c>
      <c r="H76" s="350">
        <f t="shared" si="13"/>
        <v>1</v>
      </c>
      <c r="I76" s="382" t="str">
        <f t="shared" si="14"/>
        <v/>
      </c>
      <c r="J76" s="382" t="str">
        <f t="shared" si="15"/>
        <v/>
      </c>
      <c r="K76" s="382" t="str">
        <f t="shared" si="16"/>
        <v/>
      </c>
      <c r="L76" s="382" t="str">
        <f t="shared" si="17"/>
        <v/>
      </c>
      <c r="M76" s="382" t="str">
        <f t="shared" si="18"/>
        <v/>
      </c>
      <c r="N76" s="382" t="str">
        <f t="shared" si="19"/>
        <v/>
      </c>
    </row>
    <row r="77" spans="1:14">
      <c r="A77" s="37">
        <v>68</v>
      </c>
      <c r="B77" s="6"/>
      <c r="C77" s="216"/>
      <c r="D77" s="6"/>
      <c r="E77" s="216"/>
      <c r="F77" s="16" t="str">
        <f t="shared" si="11"/>
        <v/>
      </c>
      <c r="G77" s="349" t="b">
        <f t="shared" si="12"/>
        <v>0</v>
      </c>
      <c r="H77" s="350">
        <f t="shared" si="13"/>
        <v>1</v>
      </c>
      <c r="I77" s="382" t="str">
        <f t="shared" si="14"/>
        <v/>
      </c>
      <c r="J77" s="382" t="str">
        <f t="shared" si="15"/>
        <v/>
      </c>
      <c r="K77" s="382" t="str">
        <f t="shared" si="16"/>
        <v/>
      </c>
      <c r="L77" s="382" t="str">
        <f t="shared" si="17"/>
        <v/>
      </c>
      <c r="M77" s="382" t="str">
        <f t="shared" si="18"/>
        <v/>
      </c>
      <c r="N77" s="382" t="str">
        <f t="shared" si="19"/>
        <v/>
      </c>
    </row>
    <row r="78" spans="1:14">
      <c r="A78" s="37">
        <v>69</v>
      </c>
      <c r="B78" s="6"/>
      <c r="C78" s="216"/>
      <c r="D78" s="6"/>
      <c r="E78" s="216"/>
      <c r="F78" s="16" t="str">
        <f t="shared" si="11"/>
        <v/>
      </c>
      <c r="G78" s="349" t="b">
        <f t="shared" si="12"/>
        <v>0</v>
      </c>
      <c r="H78" s="350">
        <f t="shared" si="13"/>
        <v>1</v>
      </c>
      <c r="I78" s="382" t="str">
        <f t="shared" si="14"/>
        <v/>
      </c>
      <c r="J78" s="382" t="str">
        <f t="shared" si="15"/>
        <v/>
      </c>
      <c r="K78" s="382" t="str">
        <f t="shared" si="16"/>
        <v/>
      </c>
      <c r="L78" s="382" t="str">
        <f t="shared" si="17"/>
        <v/>
      </c>
      <c r="M78" s="382" t="str">
        <f t="shared" si="18"/>
        <v/>
      </c>
      <c r="N78" s="382" t="str">
        <f t="shared" si="19"/>
        <v/>
      </c>
    </row>
    <row r="79" spans="1:14">
      <c r="A79" s="37">
        <v>70</v>
      </c>
      <c r="B79" s="6"/>
      <c r="C79" s="216"/>
      <c r="D79" s="6"/>
      <c r="E79" s="216"/>
      <c r="F79" s="16" t="str">
        <f t="shared" si="11"/>
        <v/>
      </c>
      <c r="G79" s="349" t="b">
        <f t="shared" si="12"/>
        <v>0</v>
      </c>
      <c r="H79" s="350">
        <f t="shared" si="13"/>
        <v>1</v>
      </c>
      <c r="I79" s="382" t="str">
        <f t="shared" si="14"/>
        <v/>
      </c>
      <c r="J79" s="382" t="str">
        <f t="shared" si="15"/>
        <v/>
      </c>
      <c r="K79" s="382" t="str">
        <f t="shared" si="16"/>
        <v/>
      </c>
      <c r="L79" s="382" t="str">
        <f t="shared" si="17"/>
        <v/>
      </c>
      <c r="M79" s="382" t="str">
        <f t="shared" si="18"/>
        <v/>
      </c>
      <c r="N79" s="382" t="str">
        <f t="shared" si="19"/>
        <v/>
      </c>
    </row>
    <row r="80" spans="1:14">
      <c r="A80" s="37">
        <v>71</v>
      </c>
      <c r="B80" s="6"/>
      <c r="C80" s="216"/>
      <c r="D80" s="6"/>
      <c r="E80" s="216"/>
      <c r="F80" s="16" t="str">
        <f t="shared" si="11"/>
        <v/>
      </c>
      <c r="G80" s="349" t="b">
        <f t="shared" si="12"/>
        <v>0</v>
      </c>
      <c r="H80" s="350">
        <f t="shared" si="13"/>
        <v>1</v>
      </c>
      <c r="I80" s="382" t="str">
        <f t="shared" si="14"/>
        <v/>
      </c>
      <c r="J80" s="382" t="str">
        <f t="shared" si="15"/>
        <v/>
      </c>
      <c r="K80" s="382" t="str">
        <f t="shared" si="16"/>
        <v/>
      </c>
      <c r="L80" s="382" t="str">
        <f t="shared" si="17"/>
        <v/>
      </c>
      <c r="M80" s="382" t="str">
        <f t="shared" si="18"/>
        <v/>
      </c>
      <c r="N80" s="382" t="str">
        <f t="shared" si="19"/>
        <v/>
      </c>
    </row>
    <row r="81" spans="1:14">
      <c r="A81" s="37">
        <v>72</v>
      </c>
      <c r="B81" s="6"/>
      <c r="C81" s="216"/>
      <c r="D81" s="6"/>
      <c r="E81" s="216"/>
      <c r="F81" s="16" t="str">
        <f t="shared" si="11"/>
        <v/>
      </c>
      <c r="G81" s="349" t="b">
        <f t="shared" si="12"/>
        <v>0</v>
      </c>
      <c r="H81" s="350">
        <f t="shared" si="13"/>
        <v>1</v>
      </c>
      <c r="I81" s="382" t="str">
        <f t="shared" si="14"/>
        <v/>
      </c>
      <c r="J81" s="382" t="str">
        <f t="shared" si="15"/>
        <v/>
      </c>
      <c r="K81" s="382" t="str">
        <f t="shared" si="16"/>
        <v/>
      </c>
      <c r="L81" s="382" t="str">
        <f t="shared" si="17"/>
        <v/>
      </c>
      <c r="M81" s="382" t="str">
        <f t="shared" si="18"/>
        <v/>
      </c>
      <c r="N81" s="382" t="str">
        <f t="shared" si="19"/>
        <v/>
      </c>
    </row>
    <row r="82" spans="1:14">
      <c r="A82" s="37">
        <v>73</v>
      </c>
      <c r="B82" s="6"/>
      <c r="C82" s="216"/>
      <c r="D82" s="6"/>
      <c r="E82" s="216"/>
      <c r="F82" s="16" t="str">
        <f t="shared" si="11"/>
        <v/>
      </c>
      <c r="G82" s="349" t="b">
        <f t="shared" si="12"/>
        <v>0</v>
      </c>
      <c r="H82" s="350">
        <f t="shared" si="13"/>
        <v>1</v>
      </c>
      <c r="I82" s="382" t="str">
        <f t="shared" si="14"/>
        <v/>
      </c>
      <c r="J82" s="382" t="str">
        <f t="shared" si="15"/>
        <v/>
      </c>
      <c r="K82" s="382" t="str">
        <f t="shared" si="16"/>
        <v/>
      </c>
      <c r="L82" s="382" t="str">
        <f t="shared" si="17"/>
        <v/>
      </c>
      <c r="M82" s="382" t="str">
        <f t="shared" si="18"/>
        <v/>
      </c>
      <c r="N82" s="382" t="str">
        <f t="shared" si="19"/>
        <v/>
      </c>
    </row>
    <row r="83" spans="1:14">
      <c r="A83" s="37">
        <v>74</v>
      </c>
      <c r="B83" s="6"/>
      <c r="C83" s="216"/>
      <c r="D83" s="6"/>
      <c r="E83" s="216"/>
      <c r="F83" s="16" t="str">
        <f t="shared" si="11"/>
        <v/>
      </c>
      <c r="G83" s="349" t="b">
        <f t="shared" si="12"/>
        <v>0</v>
      </c>
      <c r="H83" s="350">
        <f t="shared" si="13"/>
        <v>1</v>
      </c>
      <c r="I83" s="382" t="str">
        <f t="shared" si="14"/>
        <v/>
      </c>
      <c r="J83" s="382" t="str">
        <f t="shared" si="15"/>
        <v/>
      </c>
      <c r="K83" s="382" t="str">
        <f t="shared" si="16"/>
        <v/>
      </c>
      <c r="L83" s="382" t="str">
        <f t="shared" si="17"/>
        <v/>
      </c>
      <c r="M83" s="382" t="str">
        <f t="shared" si="18"/>
        <v/>
      </c>
      <c r="N83" s="382" t="str">
        <f t="shared" si="19"/>
        <v/>
      </c>
    </row>
    <row r="84" spans="1:14">
      <c r="A84" s="37">
        <v>75</v>
      </c>
      <c r="B84" s="6"/>
      <c r="C84" s="216"/>
      <c r="D84" s="6"/>
      <c r="E84" s="216"/>
      <c r="F84" s="16" t="str">
        <f t="shared" si="11"/>
        <v/>
      </c>
      <c r="G84" s="349" t="b">
        <f t="shared" si="12"/>
        <v>0</v>
      </c>
      <c r="H84" s="350">
        <f t="shared" si="13"/>
        <v>1</v>
      </c>
      <c r="I84" s="382" t="str">
        <f t="shared" si="14"/>
        <v/>
      </c>
      <c r="J84" s="382" t="str">
        <f t="shared" si="15"/>
        <v/>
      </c>
      <c r="K84" s="382" t="str">
        <f t="shared" si="16"/>
        <v/>
      </c>
      <c r="L84" s="382" t="str">
        <f t="shared" si="17"/>
        <v/>
      </c>
      <c r="M84" s="382" t="str">
        <f t="shared" si="18"/>
        <v/>
      </c>
      <c r="N84" s="382" t="str">
        <f t="shared" si="19"/>
        <v/>
      </c>
    </row>
    <row r="85" spans="1:14">
      <c r="A85" s="37">
        <v>76</v>
      </c>
      <c r="B85" s="6"/>
      <c r="C85" s="216"/>
      <c r="D85" s="6"/>
      <c r="E85" s="216"/>
      <c r="F85" s="16" t="str">
        <f t="shared" si="11"/>
        <v/>
      </c>
      <c r="G85" s="349" t="b">
        <f t="shared" si="12"/>
        <v>0</v>
      </c>
      <c r="H85" s="350">
        <f t="shared" si="13"/>
        <v>1</v>
      </c>
      <c r="I85" s="382" t="str">
        <f t="shared" si="14"/>
        <v/>
      </c>
      <c r="J85" s="382" t="str">
        <f t="shared" si="15"/>
        <v/>
      </c>
      <c r="K85" s="382" t="str">
        <f t="shared" si="16"/>
        <v/>
      </c>
      <c r="L85" s="382" t="str">
        <f t="shared" si="17"/>
        <v/>
      </c>
      <c r="M85" s="382" t="str">
        <f t="shared" si="18"/>
        <v/>
      </c>
      <c r="N85" s="382" t="str">
        <f t="shared" si="19"/>
        <v/>
      </c>
    </row>
    <row r="86" spans="1:14">
      <c r="A86" s="37">
        <v>77</v>
      </c>
      <c r="B86" s="6"/>
      <c r="C86" s="216"/>
      <c r="D86" s="6"/>
      <c r="E86" s="216"/>
      <c r="F86" s="16" t="str">
        <f t="shared" si="11"/>
        <v/>
      </c>
      <c r="G86" s="349" t="b">
        <f t="shared" si="12"/>
        <v>0</v>
      </c>
      <c r="H86" s="350">
        <f t="shared" si="13"/>
        <v>1</v>
      </c>
      <c r="I86" s="382" t="str">
        <f t="shared" si="14"/>
        <v/>
      </c>
      <c r="J86" s="382" t="str">
        <f t="shared" si="15"/>
        <v/>
      </c>
      <c r="K86" s="382" t="str">
        <f t="shared" si="16"/>
        <v/>
      </c>
      <c r="L86" s="382" t="str">
        <f t="shared" si="17"/>
        <v/>
      </c>
      <c r="M86" s="382" t="str">
        <f t="shared" si="18"/>
        <v/>
      </c>
      <c r="N86" s="382" t="str">
        <f t="shared" si="19"/>
        <v/>
      </c>
    </row>
    <row r="87" spans="1:14">
      <c r="A87" s="37">
        <v>78</v>
      </c>
      <c r="B87" s="6"/>
      <c r="C87" s="216"/>
      <c r="D87" s="6"/>
      <c r="E87" s="216"/>
      <c r="F87" s="16" t="str">
        <f t="shared" si="11"/>
        <v/>
      </c>
      <c r="G87" s="349" t="b">
        <f t="shared" si="12"/>
        <v>0</v>
      </c>
      <c r="H87" s="350">
        <f t="shared" si="13"/>
        <v>1</v>
      </c>
      <c r="I87" s="382" t="str">
        <f t="shared" si="14"/>
        <v/>
      </c>
      <c r="J87" s="382" t="str">
        <f t="shared" si="15"/>
        <v/>
      </c>
      <c r="K87" s="382" t="str">
        <f t="shared" si="16"/>
        <v/>
      </c>
      <c r="L87" s="382" t="str">
        <f t="shared" si="17"/>
        <v/>
      </c>
      <c r="M87" s="382" t="str">
        <f t="shared" si="18"/>
        <v/>
      </c>
      <c r="N87" s="382" t="str">
        <f t="shared" si="19"/>
        <v/>
      </c>
    </row>
    <row r="88" spans="1:14">
      <c r="A88" s="37">
        <v>79</v>
      </c>
      <c r="B88" s="6"/>
      <c r="C88" s="216"/>
      <c r="D88" s="6"/>
      <c r="E88" s="216"/>
      <c r="F88" s="16" t="str">
        <f t="shared" si="11"/>
        <v/>
      </c>
      <c r="G88" s="349" t="b">
        <f t="shared" si="12"/>
        <v>0</v>
      </c>
      <c r="H88" s="350">
        <f t="shared" si="13"/>
        <v>1</v>
      </c>
      <c r="I88" s="382" t="str">
        <f t="shared" si="14"/>
        <v/>
      </c>
      <c r="J88" s="382" t="str">
        <f t="shared" si="15"/>
        <v/>
      </c>
      <c r="K88" s="382" t="str">
        <f t="shared" si="16"/>
        <v/>
      </c>
      <c r="L88" s="382" t="str">
        <f t="shared" si="17"/>
        <v/>
      </c>
      <c r="M88" s="382" t="str">
        <f t="shared" si="18"/>
        <v/>
      </c>
      <c r="N88" s="382" t="str">
        <f t="shared" si="19"/>
        <v/>
      </c>
    </row>
    <row r="89" spans="1:14">
      <c r="A89" s="37">
        <v>80</v>
      </c>
      <c r="B89" s="6"/>
      <c r="C89" s="216"/>
      <c r="D89" s="6"/>
      <c r="E89" s="216"/>
      <c r="F89" s="16" t="str">
        <f t="shared" si="11"/>
        <v/>
      </c>
      <c r="G89" s="349" t="b">
        <f t="shared" si="12"/>
        <v>0</v>
      </c>
      <c r="H89" s="350">
        <f t="shared" si="13"/>
        <v>1</v>
      </c>
      <c r="I89" s="382" t="str">
        <f t="shared" si="14"/>
        <v/>
      </c>
      <c r="J89" s="382" t="str">
        <f t="shared" si="15"/>
        <v/>
      </c>
      <c r="K89" s="382" t="str">
        <f t="shared" si="16"/>
        <v/>
      </c>
      <c r="L89" s="382" t="str">
        <f t="shared" si="17"/>
        <v/>
      </c>
      <c r="M89" s="382" t="str">
        <f t="shared" si="18"/>
        <v/>
      </c>
      <c r="N89" s="382" t="str">
        <f t="shared" si="19"/>
        <v/>
      </c>
    </row>
    <row r="90" spans="1:14">
      <c r="A90" s="37">
        <v>81</v>
      </c>
      <c r="B90" s="6"/>
      <c r="C90" s="216"/>
      <c r="D90" s="6"/>
      <c r="E90" s="216"/>
      <c r="F90" s="16" t="str">
        <f t="shared" si="11"/>
        <v/>
      </c>
      <c r="G90" s="349" t="b">
        <f t="shared" si="12"/>
        <v>0</v>
      </c>
      <c r="H90" s="350">
        <f t="shared" si="13"/>
        <v>1</v>
      </c>
      <c r="I90" s="382" t="str">
        <f t="shared" si="14"/>
        <v/>
      </c>
      <c r="J90" s="382" t="str">
        <f t="shared" si="15"/>
        <v/>
      </c>
      <c r="K90" s="382" t="str">
        <f t="shared" si="16"/>
        <v/>
      </c>
      <c r="L90" s="382" t="str">
        <f t="shared" si="17"/>
        <v/>
      </c>
      <c r="M90" s="382" t="str">
        <f t="shared" si="18"/>
        <v/>
      </c>
      <c r="N90" s="382" t="str">
        <f t="shared" si="19"/>
        <v/>
      </c>
    </row>
    <row r="91" spans="1:14">
      <c r="A91" s="37">
        <v>82</v>
      </c>
      <c r="B91" s="6"/>
      <c r="C91" s="216"/>
      <c r="D91" s="6"/>
      <c r="E91" s="216"/>
      <c r="F91" s="16" t="str">
        <f t="shared" si="11"/>
        <v/>
      </c>
      <c r="G91" s="349" t="b">
        <f t="shared" si="12"/>
        <v>0</v>
      </c>
      <c r="H91" s="350">
        <f t="shared" si="13"/>
        <v>1</v>
      </c>
      <c r="I91" s="382" t="str">
        <f t="shared" si="14"/>
        <v/>
      </c>
      <c r="J91" s="382" t="str">
        <f t="shared" si="15"/>
        <v/>
      </c>
      <c r="K91" s="382" t="str">
        <f t="shared" si="16"/>
        <v/>
      </c>
      <c r="L91" s="382" t="str">
        <f t="shared" si="17"/>
        <v/>
      </c>
      <c r="M91" s="382" t="str">
        <f t="shared" si="18"/>
        <v/>
      </c>
      <c r="N91" s="382" t="str">
        <f t="shared" si="19"/>
        <v/>
      </c>
    </row>
    <row r="92" spans="1:14">
      <c r="A92" s="37">
        <v>83</v>
      </c>
      <c r="B92" s="6"/>
      <c r="C92" s="216"/>
      <c r="D92" s="6"/>
      <c r="E92" s="216"/>
      <c r="F92" s="16" t="str">
        <f t="shared" si="11"/>
        <v/>
      </c>
      <c r="G92" s="349" t="b">
        <f t="shared" si="12"/>
        <v>0</v>
      </c>
      <c r="H92" s="350">
        <f t="shared" si="13"/>
        <v>1</v>
      </c>
      <c r="I92" s="382" t="str">
        <f t="shared" si="14"/>
        <v/>
      </c>
      <c r="J92" s="382" t="str">
        <f t="shared" si="15"/>
        <v/>
      </c>
      <c r="K92" s="382" t="str">
        <f t="shared" si="16"/>
        <v/>
      </c>
      <c r="L92" s="382" t="str">
        <f t="shared" si="17"/>
        <v/>
      </c>
      <c r="M92" s="382" t="str">
        <f t="shared" si="18"/>
        <v/>
      </c>
      <c r="N92" s="382" t="str">
        <f t="shared" si="19"/>
        <v/>
      </c>
    </row>
    <row r="93" spans="1:14">
      <c r="A93" s="37">
        <v>84</v>
      </c>
      <c r="B93" s="6"/>
      <c r="C93" s="216"/>
      <c r="D93" s="6"/>
      <c r="E93" s="216"/>
      <c r="F93" s="16" t="str">
        <f t="shared" si="11"/>
        <v/>
      </c>
      <c r="G93" s="349" t="b">
        <f t="shared" si="12"/>
        <v>0</v>
      </c>
      <c r="H93" s="350">
        <f t="shared" si="13"/>
        <v>1</v>
      </c>
      <c r="I93" s="382" t="str">
        <f t="shared" si="14"/>
        <v/>
      </c>
      <c r="J93" s="382" t="str">
        <f t="shared" si="15"/>
        <v/>
      </c>
      <c r="K93" s="382" t="str">
        <f t="shared" si="16"/>
        <v/>
      </c>
      <c r="L93" s="382" t="str">
        <f t="shared" si="17"/>
        <v/>
      </c>
      <c r="M93" s="382" t="str">
        <f t="shared" si="18"/>
        <v/>
      </c>
      <c r="N93" s="382" t="str">
        <f t="shared" si="19"/>
        <v/>
      </c>
    </row>
    <row r="94" spans="1:14">
      <c r="A94" s="37">
        <v>85</v>
      </c>
      <c r="B94" s="6"/>
      <c r="C94" s="216"/>
      <c r="D94" s="6"/>
      <c r="E94" s="216"/>
      <c r="F94" s="16" t="str">
        <f t="shared" si="11"/>
        <v/>
      </c>
      <c r="G94" s="349" t="b">
        <f t="shared" si="12"/>
        <v>0</v>
      </c>
      <c r="H94" s="350">
        <f t="shared" si="13"/>
        <v>1</v>
      </c>
      <c r="I94" s="382" t="str">
        <f t="shared" si="14"/>
        <v/>
      </c>
      <c r="J94" s="382" t="str">
        <f t="shared" si="15"/>
        <v/>
      </c>
      <c r="K94" s="382" t="str">
        <f t="shared" si="16"/>
        <v/>
      </c>
      <c r="L94" s="382" t="str">
        <f t="shared" si="17"/>
        <v/>
      </c>
      <c r="M94" s="382" t="str">
        <f t="shared" si="18"/>
        <v/>
      </c>
      <c r="N94" s="382" t="str">
        <f t="shared" si="19"/>
        <v/>
      </c>
    </row>
    <row r="95" spans="1:14">
      <c r="A95" s="37">
        <v>86</v>
      </c>
      <c r="B95" s="6"/>
      <c r="C95" s="216"/>
      <c r="D95" s="6"/>
      <c r="E95" s="216"/>
      <c r="F95" s="16" t="str">
        <f t="shared" si="11"/>
        <v/>
      </c>
      <c r="G95" s="349" t="b">
        <f t="shared" si="12"/>
        <v>0</v>
      </c>
      <c r="H95" s="350">
        <f t="shared" si="13"/>
        <v>1</v>
      </c>
      <c r="I95" s="382" t="str">
        <f t="shared" si="14"/>
        <v/>
      </c>
      <c r="J95" s="382" t="str">
        <f t="shared" si="15"/>
        <v/>
      </c>
      <c r="K95" s="382" t="str">
        <f t="shared" si="16"/>
        <v/>
      </c>
      <c r="L95" s="382" t="str">
        <f t="shared" si="17"/>
        <v/>
      </c>
      <c r="M95" s="382" t="str">
        <f t="shared" si="18"/>
        <v/>
      </c>
      <c r="N95" s="382" t="str">
        <f t="shared" si="19"/>
        <v/>
      </c>
    </row>
    <row r="96" spans="1:14">
      <c r="A96" s="37">
        <v>87</v>
      </c>
      <c r="B96" s="6"/>
      <c r="C96" s="216"/>
      <c r="D96" s="6"/>
      <c r="E96" s="216"/>
      <c r="F96" s="16" t="str">
        <f t="shared" si="11"/>
        <v/>
      </c>
      <c r="G96" s="349" t="b">
        <f t="shared" si="12"/>
        <v>0</v>
      </c>
      <c r="H96" s="350">
        <f t="shared" si="13"/>
        <v>1</v>
      </c>
      <c r="I96" s="382" t="str">
        <f t="shared" si="14"/>
        <v/>
      </c>
      <c r="J96" s="382" t="str">
        <f t="shared" si="15"/>
        <v/>
      </c>
      <c r="K96" s="382" t="str">
        <f t="shared" si="16"/>
        <v/>
      </c>
      <c r="L96" s="382" t="str">
        <f t="shared" si="17"/>
        <v/>
      </c>
      <c r="M96" s="382" t="str">
        <f t="shared" si="18"/>
        <v/>
      </c>
      <c r="N96" s="382" t="str">
        <f t="shared" si="19"/>
        <v/>
      </c>
    </row>
    <row r="97" spans="1:14">
      <c r="A97" s="37">
        <v>88</v>
      </c>
      <c r="B97" s="6"/>
      <c r="C97" s="216"/>
      <c r="D97" s="6"/>
      <c r="E97" s="216"/>
      <c r="F97" s="16" t="str">
        <f t="shared" si="11"/>
        <v/>
      </c>
      <c r="G97" s="349" t="b">
        <f t="shared" si="12"/>
        <v>0</v>
      </c>
      <c r="H97" s="350">
        <f t="shared" si="13"/>
        <v>1</v>
      </c>
      <c r="I97" s="382" t="str">
        <f t="shared" si="14"/>
        <v/>
      </c>
      <c r="J97" s="382" t="str">
        <f t="shared" si="15"/>
        <v/>
      </c>
      <c r="K97" s="382" t="str">
        <f t="shared" si="16"/>
        <v/>
      </c>
      <c r="L97" s="382" t="str">
        <f t="shared" si="17"/>
        <v/>
      </c>
      <c r="M97" s="382" t="str">
        <f t="shared" si="18"/>
        <v/>
      </c>
      <c r="N97" s="382" t="str">
        <f t="shared" si="19"/>
        <v/>
      </c>
    </row>
    <row r="98" spans="1:14">
      <c r="A98" s="37">
        <v>89</v>
      </c>
      <c r="B98" s="6"/>
      <c r="C98" s="216"/>
      <c r="D98" s="6"/>
      <c r="E98" s="216"/>
      <c r="F98" s="16" t="str">
        <f t="shared" si="11"/>
        <v/>
      </c>
      <c r="G98" s="349" t="b">
        <f t="shared" si="12"/>
        <v>0</v>
      </c>
      <c r="H98" s="350">
        <f t="shared" si="13"/>
        <v>1</v>
      </c>
      <c r="I98" s="382" t="str">
        <f t="shared" si="14"/>
        <v/>
      </c>
      <c r="J98" s="382" t="str">
        <f t="shared" si="15"/>
        <v/>
      </c>
      <c r="K98" s="382" t="str">
        <f t="shared" si="16"/>
        <v/>
      </c>
      <c r="L98" s="382" t="str">
        <f t="shared" si="17"/>
        <v/>
      </c>
      <c r="M98" s="382" t="str">
        <f t="shared" si="18"/>
        <v/>
      </c>
      <c r="N98" s="382" t="str">
        <f t="shared" si="19"/>
        <v/>
      </c>
    </row>
    <row r="99" spans="1:14">
      <c r="A99" s="37">
        <v>90</v>
      </c>
      <c r="B99" s="6"/>
      <c r="C99" s="216"/>
      <c r="D99" s="6"/>
      <c r="E99" s="216"/>
      <c r="F99" s="16" t="str">
        <f t="shared" si="11"/>
        <v/>
      </c>
      <c r="G99" s="349" t="b">
        <f t="shared" si="12"/>
        <v>0</v>
      </c>
      <c r="H99" s="350">
        <f t="shared" si="13"/>
        <v>1</v>
      </c>
      <c r="I99" s="382" t="str">
        <f t="shared" si="14"/>
        <v/>
      </c>
      <c r="J99" s="382" t="str">
        <f t="shared" si="15"/>
        <v/>
      </c>
      <c r="K99" s="382" t="str">
        <f t="shared" si="16"/>
        <v/>
      </c>
      <c r="L99" s="382" t="str">
        <f t="shared" si="17"/>
        <v/>
      </c>
      <c r="M99" s="382" t="str">
        <f t="shared" si="18"/>
        <v/>
      </c>
      <c r="N99" s="382" t="str">
        <f t="shared" si="19"/>
        <v/>
      </c>
    </row>
    <row r="100" spans="1:14">
      <c r="A100" s="37">
        <v>91</v>
      </c>
      <c r="B100" s="6"/>
      <c r="C100" s="216"/>
      <c r="D100" s="6"/>
      <c r="E100" s="216"/>
      <c r="F100" s="16" t="str">
        <f t="shared" si="11"/>
        <v/>
      </c>
      <c r="G100" s="349" t="b">
        <f t="shared" si="12"/>
        <v>0</v>
      </c>
      <c r="H100" s="350">
        <f t="shared" si="13"/>
        <v>1</v>
      </c>
      <c r="I100" s="382" t="str">
        <f t="shared" si="14"/>
        <v/>
      </c>
      <c r="J100" s="382" t="str">
        <f t="shared" si="15"/>
        <v/>
      </c>
      <c r="K100" s="382" t="str">
        <f t="shared" si="16"/>
        <v/>
      </c>
      <c r="L100" s="382" t="str">
        <f t="shared" si="17"/>
        <v/>
      </c>
      <c r="M100" s="382" t="str">
        <f t="shared" si="18"/>
        <v/>
      </c>
      <c r="N100" s="382" t="str">
        <f t="shared" si="19"/>
        <v/>
      </c>
    </row>
    <row r="101" spans="1:14">
      <c r="A101" s="37">
        <v>92</v>
      </c>
      <c r="B101" s="6"/>
      <c r="C101" s="216"/>
      <c r="D101" s="6"/>
      <c r="E101" s="216"/>
      <c r="F101" s="16" t="str">
        <f t="shared" si="11"/>
        <v/>
      </c>
      <c r="G101" s="349" t="b">
        <f t="shared" si="12"/>
        <v>0</v>
      </c>
      <c r="H101" s="350">
        <f t="shared" si="13"/>
        <v>1</v>
      </c>
      <c r="I101" s="382" t="str">
        <f t="shared" si="14"/>
        <v/>
      </c>
      <c r="J101" s="382" t="str">
        <f t="shared" si="15"/>
        <v/>
      </c>
      <c r="K101" s="382" t="str">
        <f t="shared" si="16"/>
        <v/>
      </c>
      <c r="L101" s="382" t="str">
        <f t="shared" si="17"/>
        <v/>
      </c>
      <c r="M101" s="382" t="str">
        <f t="shared" si="18"/>
        <v/>
      </c>
      <c r="N101" s="382" t="str">
        <f t="shared" si="19"/>
        <v/>
      </c>
    </row>
    <row r="102" spans="1:14">
      <c r="A102" s="37">
        <v>93</v>
      </c>
      <c r="B102" s="6"/>
      <c r="C102" s="216"/>
      <c r="D102" s="6"/>
      <c r="E102" s="216"/>
      <c r="F102" s="16" t="str">
        <f t="shared" si="11"/>
        <v/>
      </c>
      <c r="G102" s="349" t="b">
        <f t="shared" si="12"/>
        <v>0</v>
      </c>
      <c r="H102" s="350">
        <f t="shared" si="13"/>
        <v>1</v>
      </c>
      <c r="I102" s="382" t="str">
        <f t="shared" si="14"/>
        <v/>
      </c>
      <c r="J102" s="382" t="str">
        <f t="shared" si="15"/>
        <v/>
      </c>
      <c r="K102" s="382" t="str">
        <f t="shared" si="16"/>
        <v/>
      </c>
      <c r="L102" s="382" t="str">
        <f t="shared" si="17"/>
        <v/>
      </c>
      <c r="M102" s="382" t="str">
        <f t="shared" si="18"/>
        <v/>
      </c>
      <c r="N102" s="382" t="str">
        <f t="shared" si="19"/>
        <v/>
      </c>
    </row>
    <row r="103" spans="1:14">
      <c r="A103" s="37">
        <v>94</v>
      </c>
      <c r="B103" s="6"/>
      <c r="C103" s="216"/>
      <c r="D103" s="6"/>
      <c r="E103" s="216"/>
      <c r="F103" s="16" t="str">
        <f t="shared" si="11"/>
        <v/>
      </c>
      <c r="G103" s="349" t="b">
        <f t="shared" si="12"/>
        <v>0</v>
      </c>
      <c r="H103" s="350">
        <f t="shared" si="13"/>
        <v>1</v>
      </c>
      <c r="I103" s="382" t="str">
        <f t="shared" si="14"/>
        <v/>
      </c>
      <c r="J103" s="382" t="str">
        <f t="shared" si="15"/>
        <v/>
      </c>
      <c r="K103" s="382" t="str">
        <f t="shared" si="16"/>
        <v/>
      </c>
      <c r="L103" s="382" t="str">
        <f t="shared" si="17"/>
        <v/>
      </c>
      <c r="M103" s="382" t="str">
        <f t="shared" si="18"/>
        <v/>
      </c>
      <c r="N103" s="382" t="str">
        <f t="shared" si="19"/>
        <v/>
      </c>
    </row>
    <row r="104" spans="1:14">
      <c r="A104" s="37">
        <v>95</v>
      </c>
      <c r="B104" s="6"/>
      <c r="C104" s="216"/>
      <c r="D104" s="6"/>
      <c r="E104" s="216"/>
      <c r="F104" s="16" t="str">
        <f t="shared" si="11"/>
        <v/>
      </c>
      <c r="G104" s="349" t="b">
        <f t="shared" si="12"/>
        <v>0</v>
      </c>
      <c r="H104" s="350">
        <f t="shared" si="13"/>
        <v>1</v>
      </c>
      <c r="I104" s="382" t="str">
        <f t="shared" si="14"/>
        <v/>
      </c>
      <c r="J104" s="382" t="str">
        <f t="shared" si="15"/>
        <v/>
      </c>
      <c r="K104" s="382" t="str">
        <f t="shared" si="16"/>
        <v/>
      </c>
      <c r="L104" s="382" t="str">
        <f t="shared" si="17"/>
        <v/>
      </c>
      <c r="M104" s="382" t="str">
        <f t="shared" si="18"/>
        <v/>
      </c>
      <c r="N104" s="382" t="str">
        <f t="shared" si="19"/>
        <v/>
      </c>
    </row>
    <row r="105" spans="1:14">
      <c r="A105" s="37">
        <v>96</v>
      </c>
      <c r="B105" s="6"/>
      <c r="C105" s="216"/>
      <c r="D105" s="6"/>
      <c r="E105" s="216"/>
      <c r="F105" s="16" t="str">
        <f t="shared" si="11"/>
        <v/>
      </c>
      <c r="G105" s="349" t="b">
        <f t="shared" si="12"/>
        <v>0</v>
      </c>
      <c r="H105" s="350">
        <f t="shared" si="13"/>
        <v>1</v>
      </c>
      <c r="I105" s="382" t="str">
        <f t="shared" si="14"/>
        <v/>
      </c>
      <c r="J105" s="382" t="str">
        <f t="shared" si="15"/>
        <v/>
      </c>
      <c r="K105" s="382" t="str">
        <f t="shared" si="16"/>
        <v/>
      </c>
      <c r="L105" s="382" t="str">
        <f t="shared" si="17"/>
        <v/>
      </c>
      <c r="M105" s="382" t="str">
        <f t="shared" si="18"/>
        <v/>
      </c>
      <c r="N105" s="382" t="str">
        <f t="shared" si="19"/>
        <v/>
      </c>
    </row>
    <row r="106" spans="1:14">
      <c r="A106" s="37">
        <v>97</v>
      </c>
      <c r="B106" s="6"/>
      <c r="C106" s="216"/>
      <c r="D106" s="6"/>
      <c r="E106" s="216"/>
      <c r="F106" s="16" t="str">
        <f t="shared" si="11"/>
        <v/>
      </c>
      <c r="G106" s="349" t="b">
        <f t="shared" si="12"/>
        <v>0</v>
      </c>
      <c r="H106" s="350">
        <f t="shared" si="13"/>
        <v>1</v>
      </c>
      <c r="I106" s="382" t="str">
        <f t="shared" si="14"/>
        <v/>
      </c>
      <c r="J106" s="382" t="str">
        <f t="shared" si="15"/>
        <v/>
      </c>
      <c r="K106" s="382" t="str">
        <f t="shared" si="16"/>
        <v/>
      </c>
      <c r="L106" s="382" t="str">
        <f t="shared" si="17"/>
        <v/>
      </c>
      <c r="M106" s="382" t="str">
        <f t="shared" si="18"/>
        <v/>
      </c>
      <c r="N106" s="382" t="str">
        <f t="shared" si="19"/>
        <v/>
      </c>
    </row>
    <row r="107" spans="1:14">
      <c r="A107" s="37">
        <v>98</v>
      </c>
      <c r="B107" s="6"/>
      <c r="C107" s="216"/>
      <c r="D107" s="6"/>
      <c r="E107" s="216"/>
      <c r="F107" s="16" t="str">
        <f t="shared" si="11"/>
        <v/>
      </c>
      <c r="G107" s="349" t="b">
        <f t="shared" si="12"/>
        <v>0</v>
      </c>
      <c r="H107" s="350">
        <f t="shared" si="13"/>
        <v>1</v>
      </c>
      <c r="I107" s="382" t="str">
        <f t="shared" si="14"/>
        <v/>
      </c>
      <c r="J107" s="382" t="str">
        <f t="shared" si="15"/>
        <v/>
      </c>
      <c r="K107" s="382" t="str">
        <f t="shared" si="16"/>
        <v/>
      </c>
      <c r="L107" s="382" t="str">
        <f t="shared" si="17"/>
        <v/>
      </c>
      <c r="M107" s="382" t="str">
        <f t="shared" si="18"/>
        <v/>
      </c>
      <c r="N107" s="382" t="str">
        <f t="shared" si="19"/>
        <v/>
      </c>
    </row>
    <row r="108" spans="1:14">
      <c r="A108" s="143">
        <v>99</v>
      </c>
      <c r="B108" s="6"/>
      <c r="C108" s="216"/>
      <c r="D108" s="6"/>
      <c r="E108" s="216"/>
      <c r="F108" s="16" t="str">
        <f t="shared" si="11"/>
        <v/>
      </c>
      <c r="G108" s="349" t="b">
        <f t="shared" si="12"/>
        <v>0</v>
      </c>
      <c r="H108" s="350">
        <f t="shared" si="13"/>
        <v>1</v>
      </c>
      <c r="I108" s="382" t="str">
        <f t="shared" si="14"/>
        <v/>
      </c>
      <c r="J108" s="382" t="str">
        <f t="shared" si="15"/>
        <v/>
      </c>
      <c r="K108" s="382" t="str">
        <f t="shared" si="16"/>
        <v/>
      </c>
      <c r="L108" s="382" t="str">
        <f t="shared" si="17"/>
        <v/>
      </c>
      <c r="M108" s="382" t="str">
        <f t="shared" si="18"/>
        <v/>
      </c>
      <c r="N108" s="382" t="str">
        <f t="shared" si="19"/>
        <v/>
      </c>
    </row>
    <row r="109" spans="1:14">
      <c r="A109" s="143">
        <v>100</v>
      </c>
      <c r="B109" s="144"/>
      <c r="C109" s="204"/>
      <c r="D109" s="144"/>
      <c r="E109" s="146"/>
      <c r="F109" s="16" t="str">
        <f t="shared" si="11"/>
        <v/>
      </c>
      <c r="I109" s="382" t="str">
        <f t="shared" si="14"/>
        <v/>
      </c>
      <c r="J109" s="382" t="str">
        <f t="shared" si="15"/>
        <v/>
      </c>
      <c r="K109" s="382" t="str">
        <f t="shared" si="16"/>
        <v/>
      </c>
      <c r="L109" s="382" t="str">
        <f t="shared" si="17"/>
        <v/>
      </c>
      <c r="M109" s="382" t="str">
        <f t="shared" si="18"/>
        <v/>
      </c>
      <c r="N109" s="382" t="str">
        <f t="shared" si="19"/>
        <v/>
      </c>
    </row>
    <row r="110" spans="1:14">
      <c r="A110" s="143">
        <v>101</v>
      </c>
      <c r="B110" s="144"/>
      <c r="C110" s="204"/>
      <c r="D110" s="144"/>
      <c r="E110" s="146"/>
      <c r="F110" s="16" t="str">
        <f t="shared" si="11"/>
        <v/>
      </c>
      <c r="I110" s="382" t="str">
        <f t="shared" si="14"/>
        <v/>
      </c>
      <c r="J110" s="382" t="str">
        <f t="shared" si="15"/>
        <v/>
      </c>
      <c r="K110" s="382" t="str">
        <f t="shared" si="16"/>
        <v/>
      </c>
      <c r="L110" s="382" t="str">
        <f t="shared" si="17"/>
        <v/>
      </c>
      <c r="M110" s="382" t="str">
        <f t="shared" si="18"/>
        <v/>
      </c>
      <c r="N110" s="382" t="str">
        <f t="shared" si="19"/>
        <v/>
      </c>
    </row>
    <row r="111" spans="1:14">
      <c r="A111" s="143">
        <v>102</v>
      </c>
      <c r="B111" s="144"/>
      <c r="C111" s="204"/>
      <c r="D111" s="144"/>
      <c r="E111" s="146"/>
      <c r="F111" s="16" t="str">
        <f t="shared" si="11"/>
        <v/>
      </c>
      <c r="I111" s="382" t="str">
        <f t="shared" si="14"/>
        <v/>
      </c>
      <c r="J111" s="382" t="str">
        <f t="shared" si="15"/>
        <v/>
      </c>
      <c r="K111" s="382" t="str">
        <f t="shared" si="16"/>
        <v/>
      </c>
      <c r="L111" s="382" t="str">
        <f t="shared" si="17"/>
        <v/>
      </c>
      <c r="M111" s="382" t="str">
        <f t="shared" si="18"/>
        <v/>
      </c>
      <c r="N111" s="382" t="str">
        <f t="shared" si="19"/>
        <v/>
      </c>
    </row>
    <row r="112" spans="1:14">
      <c r="A112" s="143">
        <v>103</v>
      </c>
      <c r="B112" s="144"/>
      <c r="C112" s="204"/>
      <c r="D112" s="144"/>
      <c r="E112" s="146"/>
      <c r="F112" s="16" t="str">
        <f t="shared" si="11"/>
        <v/>
      </c>
      <c r="I112" s="382" t="str">
        <f t="shared" si="14"/>
        <v/>
      </c>
      <c r="J112" s="382" t="str">
        <f t="shared" si="15"/>
        <v/>
      </c>
      <c r="K112" s="382" t="str">
        <f t="shared" si="16"/>
        <v/>
      </c>
      <c r="L112" s="382" t="str">
        <f t="shared" si="17"/>
        <v/>
      </c>
      <c r="M112" s="382" t="str">
        <f t="shared" si="18"/>
        <v/>
      </c>
      <c r="N112" s="382" t="str">
        <f t="shared" si="19"/>
        <v/>
      </c>
    </row>
    <row r="113" spans="1:14">
      <c r="A113" s="143">
        <v>104</v>
      </c>
      <c r="B113" s="144"/>
      <c r="C113" s="204"/>
      <c r="D113" s="144"/>
      <c r="E113" s="146"/>
      <c r="F113" s="16" t="str">
        <f t="shared" si="11"/>
        <v/>
      </c>
      <c r="I113" s="382" t="str">
        <f t="shared" si="14"/>
        <v/>
      </c>
      <c r="J113" s="382" t="str">
        <f t="shared" si="15"/>
        <v/>
      </c>
      <c r="K113" s="382" t="str">
        <f t="shared" si="16"/>
        <v/>
      </c>
      <c r="L113" s="382" t="str">
        <f t="shared" si="17"/>
        <v/>
      </c>
      <c r="M113" s="382" t="str">
        <f t="shared" si="18"/>
        <v/>
      </c>
      <c r="N113" s="382" t="str">
        <f t="shared" si="19"/>
        <v/>
      </c>
    </row>
    <row r="114" spans="1:14">
      <c r="A114" s="143">
        <v>105</v>
      </c>
      <c r="B114" s="144"/>
      <c r="C114" s="204"/>
      <c r="D114" s="144"/>
      <c r="E114" s="146"/>
      <c r="F114" s="16" t="str">
        <f t="shared" si="11"/>
        <v/>
      </c>
      <c r="I114" s="382" t="str">
        <f t="shared" si="14"/>
        <v/>
      </c>
      <c r="J114" s="382" t="str">
        <f t="shared" si="15"/>
        <v/>
      </c>
      <c r="K114" s="382" t="str">
        <f t="shared" si="16"/>
        <v/>
      </c>
      <c r="L114" s="382" t="str">
        <f t="shared" si="17"/>
        <v/>
      </c>
      <c r="M114" s="382" t="str">
        <f t="shared" si="18"/>
        <v/>
      </c>
      <c r="N114" s="382" t="str">
        <f t="shared" si="19"/>
        <v/>
      </c>
    </row>
    <row r="115" spans="1:14">
      <c r="A115" s="143">
        <v>106</v>
      </c>
      <c r="B115" s="144"/>
      <c r="C115" s="204"/>
      <c r="D115" s="144"/>
      <c r="E115" s="146"/>
      <c r="F115" s="16" t="str">
        <f t="shared" si="11"/>
        <v/>
      </c>
      <c r="I115" s="382" t="str">
        <f t="shared" si="14"/>
        <v/>
      </c>
      <c r="J115" s="382" t="str">
        <f t="shared" si="15"/>
        <v/>
      </c>
      <c r="K115" s="382" t="str">
        <f t="shared" si="16"/>
        <v/>
      </c>
      <c r="L115" s="382" t="str">
        <f t="shared" si="17"/>
        <v/>
      </c>
      <c r="M115" s="382" t="str">
        <f t="shared" si="18"/>
        <v/>
      </c>
      <c r="N115" s="382" t="str">
        <f t="shared" si="19"/>
        <v/>
      </c>
    </row>
    <row r="116" spans="1:14">
      <c r="A116" s="143">
        <v>107</v>
      </c>
      <c r="B116" s="144"/>
      <c r="C116" s="204"/>
      <c r="D116" s="144"/>
      <c r="E116" s="146"/>
      <c r="F116" s="16" t="str">
        <f t="shared" si="11"/>
        <v/>
      </c>
      <c r="I116" s="382" t="str">
        <f t="shared" si="14"/>
        <v/>
      </c>
      <c r="J116" s="382" t="str">
        <f t="shared" si="15"/>
        <v/>
      </c>
      <c r="K116" s="382" t="str">
        <f t="shared" si="16"/>
        <v/>
      </c>
      <c r="L116" s="382" t="str">
        <f t="shared" si="17"/>
        <v/>
      </c>
      <c r="M116" s="382" t="str">
        <f t="shared" si="18"/>
        <v/>
      </c>
      <c r="N116" s="382" t="str">
        <f t="shared" si="19"/>
        <v/>
      </c>
    </row>
    <row r="117" spans="1:14">
      <c r="A117" s="143">
        <v>108</v>
      </c>
      <c r="B117" s="144"/>
      <c r="C117" s="204"/>
      <c r="D117" s="144"/>
      <c r="E117" s="146"/>
      <c r="F117" s="16" t="str">
        <f t="shared" si="11"/>
        <v/>
      </c>
      <c r="I117" s="382" t="str">
        <f t="shared" si="14"/>
        <v/>
      </c>
      <c r="J117" s="382" t="str">
        <f t="shared" si="15"/>
        <v/>
      </c>
      <c r="K117" s="382" t="str">
        <f t="shared" si="16"/>
        <v/>
      </c>
      <c r="L117" s="382" t="str">
        <f t="shared" si="17"/>
        <v/>
      </c>
      <c r="M117" s="382" t="str">
        <f t="shared" si="18"/>
        <v/>
      </c>
      <c r="N117" s="382" t="str">
        <f t="shared" si="19"/>
        <v/>
      </c>
    </row>
    <row r="118" spans="1:14">
      <c r="A118" s="143">
        <v>109</v>
      </c>
      <c r="B118" s="144"/>
      <c r="C118" s="204"/>
      <c r="D118" s="144"/>
      <c r="E118" s="146"/>
      <c r="F118" s="16" t="str">
        <f t="shared" si="11"/>
        <v/>
      </c>
      <c r="I118" s="382" t="str">
        <f t="shared" si="14"/>
        <v/>
      </c>
      <c r="J118" s="382" t="str">
        <f t="shared" si="15"/>
        <v/>
      </c>
      <c r="K118" s="382" t="str">
        <f t="shared" si="16"/>
        <v/>
      </c>
      <c r="L118" s="382" t="str">
        <f t="shared" si="17"/>
        <v/>
      </c>
      <c r="M118" s="382" t="str">
        <f t="shared" si="18"/>
        <v/>
      </c>
      <c r="N118" s="382" t="str">
        <f t="shared" si="19"/>
        <v/>
      </c>
    </row>
    <row r="119" spans="1:14">
      <c r="A119" s="143">
        <v>110</v>
      </c>
      <c r="B119" s="144"/>
      <c r="C119" s="204"/>
      <c r="D119" s="144"/>
      <c r="E119" s="146"/>
      <c r="F119" s="16" t="str">
        <f t="shared" si="11"/>
        <v/>
      </c>
      <c r="I119" s="382" t="str">
        <f t="shared" si="14"/>
        <v/>
      </c>
      <c r="J119" s="382" t="str">
        <f t="shared" si="15"/>
        <v/>
      </c>
      <c r="K119" s="382" t="str">
        <f t="shared" si="16"/>
        <v/>
      </c>
      <c r="L119" s="382" t="str">
        <f t="shared" si="17"/>
        <v/>
      </c>
      <c r="M119" s="382" t="str">
        <f t="shared" si="18"/>
        <v/>
      </c>
      <c r="N119" s="382" t="str">
        <f t="shared" si="19"/>
        <v/>
      </c>
    </row>
    <row r="120" spans="1:14">
      <c r="A120" s="143">
        <v>111</v>
      </c>
      <c r="B120" s="144"/>
      <c r="C120" s="204"/>
      <c r="D120" s="144"/>
      <c r="E120" s="146"/>
      <c r="F120" s="16" t="str">
        <f t="shared" si="11"/>
        <v/>
      </c>
      <c r="I120" s="382" t="str">
        <f t="shared" si="14"/>
        <v/>
      </c>
      <c r="J120" s="382" t="str">
        <f t="shared" si="15"/>
        <v/>
      </c>
      <c r="K120" s="382" t="str">
        <f t="shared" si="16"/>
        <v/>
      </c>
      <c r="L120" s="382" t="str">
        <f t="shared" si="17"/>
        <v/>
      </c>
      <c r="M120" s="382" t="str">
        <f t="shared" si="18"/>
        <v/>
      </c>
      <c r="N120" s="382" t="str">
        <f t="shared" si="19"/>
        <v/>
      </c>
    </row>
    <row r="121" spans="1:14">
      <c r="A121" s="143">
        <v>112</v>
      </c>
      <c r="B121" s="144"/>
      <c r="C121" s="204"/>
      <c r="D121" s="144"/>
      <c r="E121" s="146"/>
      <c r="F121" s="16" t="str">
        <f t="shared" si="11"/>
        <v/>
      </c>
      <c r="I121" s="382" t="str">
        <f t="shared" si="14"/>
        <v/>
      </c>
      <c r="J121" s="382" t="str">
        <f t="shared" si="15"/>
        <v/>
      </c>
      <c r="K121" s="382" t="str">
        <f t="shared" si="16"/>
        <v/>
      </c>
      <c r="L121" s="382" t="str">
        <f t="shared" si="17"/>
        <v/>
      </c>
      <c r="M121" s="382" t="str">
        <f t="shared" si="18"/>
        <v/>
      </c>
      <c r="N121" s="382" t="str">
        <f t="shared" si="19"/>
        <v/>
      </c>
    </row>
    <row r="122" spans="1:14">
      <c r="A122" s="143">
        <v>113</v>
      </c>
      <c r="B122" s="144"/>
      <c r="C122" s="204"/>
      <c r="D122" s="144"/>
      <c r="E122" s="146"/>
      <c r="F122" s="16" t="str">
        <f t="shared" si="11"/>
        <v/>
      </c>
      <c r="I122" s="382" t="str">
        <f t="shared" si="14"/>
        <v/>
      </c>
      <c r="J122" s="382" t="str">
        <f t="shared" si="15"/>
        <v/>
      </c>
      <c r="K122" s="382" t="str">
        <f t="shared" si="16"/>
        <v/>
      </c>
      <c r="L122" s="382" t="str">
        <f t="shared" si="17"/>
        <v/>
      </c>
      <c r="M122" s="382" t="str">
        <f t="shared" si="18"/>
        <v/>
      </c>
      <c r="N122" s="382" t="str">
        <f t="shared" si="19"/>
        <v/>
      </c>
    </row>
    <row r="123" spans="1:14">
      <c r="A123" s="143">
        <v>114</v>
      </c>
      <c r="B123" s="144"/>
      <c r="C123" s="204"/>
      <c r="D123" s="144"/>
      <c r="E123" s="146"/>
      <c r="F123" s="16" t="str">
        <f t="shared" si="11"/>
        <v/>
      </c>
      <c r="I123" s="382" t="str">
        <f t="shared" si="14"/>
        <v/>
      </c>
      <c r="J123" s="382" t="str">
        <f t="shared" si="15"/>
        <v/>
      </c>
      <c r="K123" s="382" t="str">
        <f t="shared" si="16"/>
        <v/>
      </c>
      <c r="L123" s="382" t="str">
        <f t="shared" si="17"/>
        <v/>
      </c>
      <c r="M123" s="382" t="str">
        <f t="shared" si="18"/>
        <v/>
      </c>
      <c r="N123" s="382" t="str">
        <f t="shared" si="19"/>
        <v/>
      </c>
    </row>
    <row r="124" spans="1:14">
      <c r="A124" s="143">
        <v>115</v>
      </c>
      <c r="B124" s="144"/>
      <c r="C124" s="204"/>
      <c r="D124" s="144"/>
      <c r="E124" s="146"/>
      <c r="F124" s="16" t="str">
        <f t="shared" si="11"/>
        <v/>
      </c>
      <c r="I124" s="382" t="str">
        <f t="shared" si="14"/>
        <v/>
      </c>
      <c r="J124" s="382" t="str">
        <f t="shared" si="15"/>
        <v/>
      </c>
      <c r="K124" s="382" t="str">
        <f t="shared" si="16"/>
        <v/>
      </c>
      <c r="L124" s="382" t="str">
        <f t="shared" si="17"/>
        <v/>
      </c>
      <c r="M124" s="382" t="str">
        <f t="shared" si="18"/>
        <v/>
      </c>
      <c r="N124" s="382" t="str">
        <f t="shared" si="19"/>
        <v/>
      </c>
    </row>
    <row r="125" spans="1:14">
      <c r="A125" s="143">
        <v>116</v>
      </c>
      <c r="B125" s="144"/>
      <c r="C125" s="204"/>
      <c r="D125" s="144"/>
      <c r="E125" s="146"/>
      <c r="F125" s="16" t="str">
        <f t="shared" si="11"/>
        <v/>
      </c>
      <c r="I125" s="382" t="str">
        <f t="shared" si="14"/>
        <v/>
      </c>
      <c r="J125" s="382" t="str">
        <f t="shared" si="15"/>
        <v/>
      </c>
      <c r="K125" s="382" t="str">
        <f t="shared" si="16"/>
        <v/>
      </c>
      <c r="L125" s="382" t="str">
        <f t="shared" si="17"/>
        <v/>
      </c>
      <c r="M125" s="382" t="str">
        <f t="shared" si="18"/>
        <v/>
      </c>
      <c r="N125" s="382" t="str">
        <f t="shared" si="19"/>
        <v/>
      </c>
    </row>
    <row r="126" spans="1:14">
      <c r="A126" s="143">
        <v>117</v>
      </c>
      <c r="B126" s="144"/>
      <c r="C126" s="204"/>
      <c r="D126" s="144"/>
      <c r="E126" s="146"/>
      <c r="F126" s="16" t="str">
        <f t="shared" si="11"/>
        <v/>
      </c>
      <c r="I126" s="382" t="str">
        <f t="shared" si="14"/>
        <v/>
      </c>
      <c r="J126" s="382" t="str">
        <f t="shared" si="15"/>
        <v/>
      </c>
      <c r="K126" s="382" t="str">
        <f t="shared" si="16"/>
        <v/>
      </c>
      <c r="L126" s="382" t="str">
        <f t="shared" si="17"/>
        <v/>
      </c>
      <c r="M126" s="382" t="str">
        <f t="shared" si="18"/>
        <v/>
      </c>
      <c r="N126" s="382" t="str">
        <f t="shared" si="19"/>
        <v/>
      </c>
    </row>
    <row r="127" spans="1:14">
      <c r="A127" s="143">
        <v>118</v>
      </c>
      <c r="B127" s="144"/>
      <c r="C127" s="204"/>
      <c r="D127" s="144"/>
      <c r="E127" s="146"/>
      <c r="F127" s="16" t="str">
        <f t="shared" si="11"/>
        <v/>
      </c>
      <c r="I127" s="382" t="str">
        <f t="shared" si="14"/>
        <v/>
      </c>
      <c r="J127" s="382" t="str">
        <f t="shared" si="15"/>
        <v/>
      </c>
      <c r="K127" s="382" t="str">
        <f t="shared" si="16"/>
        <v/>
      </c>
      <c r="L127" s="382" t="str">
        <f t="shared" si="17"/>
        <v/>
      </c>
      <c r="M127" s="382" t="str">
        <f t="shared" si="18"/>
        <v/>
      </c>
      <c r="N127" s="382" t="str">
        <f t="shared" si="19"/>
        <v/>
      </c>
    </row>
    <row r="128" spans="1:14">
      <c r="A128" s="143">
        <v>119</v>
      </c>
      <c r="B128" s="144"/>
      <c r="C128" s="204"/>
      <c r="D128" s="144"/>
      <c r="E128" s="146"/>
      <c r="F128" s="16" t="str">
        <f t="shared" si="11"/>
        <v/>
      </c>
      <c r="I128" s="382" t="str">
        <f t="shared" si="14"/>
        <v/>
      </c>
      <c r="J128" s="382" t="str">
        <f t="shared" si="15"/>
        <v/>
      </c>
      <c r="K128" s="382" t="str">
        <f t="shared" si="16"/>
        <v/>
      </c>
      <c r="L128" s="382" t="str">
        <f t="shared" si="17"/>
        <v/>
      </c>
      <c r="M128" s="382" t="str">
        <f t="shared" si="18"/>
        <v/>
      </c>
      <c r="N128" s="382" t="str">
        <f t="shared" si="19"/>
        <v/>
      </c>
    </row>
    <row r="129" spans="1:14">
      <c r="A129" s="143">
        <v>120</v>
      </c>
      <c r="B129" s="144"/>
      <c r="C129" s="204"/>
      <c r="D129" s="144"/>
      <c r="E129" s="146"/>
      <c r="F129" s="16" t="str">
        <f t="shared" si="11"/>
        <v/>
      </c>
      <c r="I129" s="382" t="str">
        <f t="shared" si="14"/>
        <v/>
      </c>
      <c r="J129" s="382" t="str">
        <f t="shared" si="15"/>
        <v/>
      </c>
      <c r="K129" s="382" t="str">
        <f t="shared" si="16"/>
        <v/>
      </c>
      <c r="L129" s="382" t="str">
        <f t="shared" si="17"/>
        <v/>
      </c>
      <c r="M129" s="382" t="str">
        <f t="shared" si="18"/>
        <v/>
      </c>
      <c r="N129" s="382" t="str">
        <f t="shared" si="19"/>
        <v/>
      </c>
    </row>
    <row r="130" spans="1:14">
      <c r="A130" s="143">
        <v>121</v>
      </c>
      <c r="B130" s="144"/>
      <c r="C130" s="204"/>
      <c r="D130" s="144"/>
      <c r="E130" s="146"/>
      <c r="F130" s="16" t="str">
        <f t="shared" si="11"/>
        <v/>
      </c>
      <c r="I130" s="382" t="str">
        <f t="shared" si="14"/>
        <v/>
      </c>
      <c r="J130" s="382" t="str">
        <f t="shared" si="15"/>
        <v/>
      </c>
      <c r="K130" s="382" t="str">
        <f t="shared" si="16"/>
        <v/>
      </c>
      <c r="L130" s="382" t="str">
        <f t="shared" si="17"/>
        <v/>
      </c>
      <c r="M130" s="382" t="str">
        <f t="shared" si="18"/>
        <v/>
      </c>
      <c r="N130" s="382" t="str">
        <f t="shared" si="19"/>
        <v/>
      </c>
    </row>
    <row r="131" spans="1:14">
      <c r="A131" s="143">
        <v>122</v>
      </c>
      <c r="B131" s="144"/>
      <c r="C131" s="204"/>
      <c r="D131" s="144"/>
      <c r="E131" s="146"/>
      <c r="F131" s="16" t="str">
        <f t="shared" si="11"/>
        <v/>
      </c>
      <c r="I131" s="382" t="str">
        <f t="shared" si="14"/>
        <v/>
      </c>
      <c r="J131" s="382" t="str">
        <f t="shared" si="15"/>
        <v/>
      </c>
      <c r="K131" s="382" t="str">
        <f t="shared" si="16"/>
        <v/>
      </c>
      <c r="L131" s="382" t="str">
        <f t="shared" si="17"/>
        <v/>
      </c>
      <c r="M131" s="382" t="str">
        <f t="shared" si="18"/>
        <v/>
      </c>
      <c r="N131" s="382" t="str">
        <f t="shared" si="19"/>
        <v/>
      </c>
    </row>
    <row r="132" spans="1:14">
      <c r="A132" s="143">
        <v>123</v>
      </c>
      <c r="B132" s="144"/>
      <c r="C132" s="204"/>
      <c r="D132" s="144"/>
      <c r="E132" s="146"/>
      <c r="F132" s="16" t="str">
        <f t="shared" si="11"/>
        <v/>
      </c>
      <c r="I132" s="382" t="str">
        <f t="shared" si="14"/>
        <v/>
      </c>
      <c r="J132" s="382" t="str">
        <f t="shared" si="15"/>
        <v/>
      </c>
      <c r="K132" s="382" t="str">
        <f t="shared" si="16"/>
        <v/>
      </c>
      <c r="L132" s="382" t="str">
        <f t="shared" si="17"/>
        <v/>
      </c>
      <c r="M132" s="382" t="str">
        <f t="shared" si="18"/>
        <v/>
      </c>
      <c r="N132" s="382" t="str">
        <f t="shared" si="19"/>
        <v/>
      </c>
    </row>
    <row r="133" spans="1:14">
      <c r="A133" s="143">
        <v>124</v>
      </c>
      <c r="B133" s="144"/>
      <c r="C133" s="204"/>
      <c r="D133" s="144"/>
      <c r="E133" s="146"/>
      <c r="F133" s="16" t="str">
        <f t="shared" si="11"/>
        <v/>
      </c>
      <c r="I133" s="382" t="str">
        <f t="shared" si="14"/>
        <v/>
      </c>
      <c r="J133" s="382" t="str">
        <f t="shared" si="15"/>
        <v/>
      </c>
      <c r="K133" s="382" t="str">
        <f t="shared" si="16"/>
        <v/>
      </c>
      <c r="L133" s="382" t="str">
        <f t="shared" si="17"/>
        <v/>
      </c>
      <c r="M133" s="382" t="str">
        <f t="shared" si="18"/>
        <v/>
      </c>
      <c r="N133" s="382" t="str">
        <f t="shared" si="19"/>
        <v/>
      </c>
    </row>
    <row r="134" spans="1:14">
      <c r="A134" s="143">
        <v>125</v>
      </c>
      <c r="B134" s="144"/>
      <c r="C134" s="204"/>
      <c r="D134" s="144"/>
      <c r="E134" s="146"/>
      <c r="F134" s="16" t="str">
        <f t="shared" si="11"/>
        <v/>
      </c>
      <c r="I134" s="382" t="str">
        <f t="shared" si="14"/>
        <v/>
      </c>
      <c r="J134" s="382" t="str">
        <f t="shared" si="15"/>
        <v/>
      </c>
      <c r="K134" s="382" t="str">
        <f t="shared" si="16"/>
        <v/>
      </c>
      <c r="L134" s="382" t="str">
        <f t="shared" si="17"/>
        <v/>
      </c>
      <c r="M134" s="382" t="str">
        <f t="shared" si="18"/>
        <v/>
      </c>
      <c r="N134" s="382" t="str">
        <f t="shared" si="19"/>
        <v/>
      </c>
    </row>
    <row r="135" spans="1:14">
      <c r="A135" s="143">
        <v>126</v>
      </c>
      <c r="B135" s="144"/>
      <c r="C135" s="204"/>
      <c r="D135" s="144"/>
      <c r="E135" s="146"/>
      <c r="F135" s="16" t="str">
        <f t="shared" si="11"/>
        <v/>
      </c>
      <c r="I135" s="382" t="str">
        <f t="shared" si="14"/>
        <v/>
      </c>
      <c r="J135" s="382" t="str">
        <f t="shared" si="15"/>
        <v/>
      </c>
      <c r="K135" s="382" t="str">
        <f t="shared" si="16"/>
        <v/>
      </c>
      <c r="L135" s="382" t="str">
        <f t="shared" si="17"/>
        <v/>
      </c>
      <c r="M135" s="382" t="str">
        <f t="shared" si="18"/>
        <v/>
      </c>
      <c r="N135" s="382" t="str">
        <f t="shared" si="19"/>
        <v/>
      </c>
    </row>
    <row r="136" spans="1:14">
      <c r="A136" s="143">
        <v>127</v>
      </c>
      <c r="B136" s="144"/>
      <c r="C136" s="204"/>
      <c r="D136" s="144"/>
      <c r="E136" s="146"/>
      <c r="F136" s="16" t="str">
        <f t="shared" si="11"/>
        <v/>
      </c>
      <c r="I136" s="382" t="str">
        <f t="shared" si="14"/>
        <v/>
      </c>
      <c r="J136" s="382" t="str">
        <f t="shared" si="15"/>
        <v/>
      </c>
      <c r="K136" s="382" t="str">
        <f t="shared" si="16"/>
        <v/>
      </c>
      <c r="L136" s="382" t="str">
        <f t="shared" si="17"/>
        <v/>
      </c>
      <c r="M136" s="382" t="str">
        <f t="shared" si="18"/>
        <v/>
      </c>
      <c r="N136" s="382" t="str">
        <f t="shared" si="19"/>
        <v/>
      </c>
    </row>
    <row r="137" spans="1:14">
      <c r="A137" s="143">
        <v>128</v>
      </c>
      <c r="B137" s="144"/>
      <c r="C137" s="204"/>
      <c r="D137" s="144"/>
      <c r="E137" s="146"/>
      <c r="F137" s="16" t="str">
        <f t="shared" si="11"/>
        <v/>
      </c>
      <c r="I137" s="382" t="str">
        <f t="shared" si="14"/>
        <v/>
      </c>
      <c r="J137" s="382" t="str">
        <f t="shared" si="15"/>
        <v/>
      </c>
      <c r="K137" s="382" t="str">
        <f t="shared" si="16"/>
        <v/>
      </c>
      <c r="L137" s="382" t="str">
        <f t="shared" si="17"/>
        <v/>
      </c>
      <c r="M137" s="382" t="str">
        <f t="shared" si="18"/>
        <v/>
      </c>
      <c r="N137" s="382" t="str">
        <f t="shared" si="19"/>
        <v/>
      </c>
    </row>
    <row r="138" spans="1:14">
      <c r="A138" s="143">
        <v>129</v>
      </c>
      <c r="B138" s="144"/>
      <c r="C138" s="204"/>
      <c r="D138" s="144"/>
      <c r="E138" s="146"/>
      <c r="F138" s="16" t="str">
        <f t="shared" ref="F138:F201" si="20">IF(OR($B138="",$C138="",,,$E138&lt;an_initial,$E138&gt;an_final,),"",HLOOKUP(D138,ii9punctaje,2,FALSE) * C138)</f>
        <v/>
      </c>
      <c r="I138" s="382" t="str">
        <f t="shared" ref="I138:I201" si="21">IF(OR($B138="",$C138="",,,$E138&lt;an_initial,$E138&gt;an_final,),"",HLOOKUP(D138,ii9punctaje,2,FALSE)*C138*COUNTIF(D138,$I$7))</f>
        <v/>
      </c>
      <c r="J138" s="382" t="str">
        <f t="shared" ref="J138:J201" si="22">IF(OR($B138="",$C138="",,,$E138&lt;an_initial,$E138&gt;an_final,),"",HLOOKUP(D138,ii9punctaje,2,FALSE)*C138*COUNTIF(D138,$J$7))</f>
        <v/>
      </c>
      <c r="K138" s="382" t="str">
        <f t="shared" ref="K138:K201" si="23">IF(OR($B138="",$C138="",,,$E138&lt;an_initial,$E138&gt;an_final,),"",HLOOKUP(D138,ii9punctaje,2,FALSE)*C138*COUNTIF(D138,$K$7))</f>
        <v/>
      </c>
      <c r="L138" s="382" t="str">
        <f t="shared" ref="L138:L201" si="24">IF(OR($B138="",$C138="",,,$E138&lt;an_initial,$E138&gt;an_final,),"",HLOOKUP(D138,ii9punctaje,2,FALSE)*C138*COUNTIF(D138,$L$7))</f>
        <v/>
      </c>
      <c r="M138" s="382" t="str">
        <f t="shared" ref="M138:M201" si="25">IF(OR($B138="",$C138="",,,$E138&lt;an_initial,$E138&gt;an_final,),"",HLOOKUP(D138,ii9punctaje,2,FALSE)*C138*COUNTIF(D138,$M$7))</f>
        <v/>
      </c>
      <c r="N138" s="382" t="str">
        <f t="shared" ref="N138:N201" si="26">IF(OR($B138="",$C138="",,,$E138&lt;an_initial,$E138&gt;an_final,),"",HLOOKUP(D138,ii9punctaje,2,FALSE)*C138*COUNTIF(D138,$N$7))</f>
        <v/>
      </c>
    </row>
    <row r="139" spans="1:14">
      <c r="A139" s="143">
        <v>130</v>
      </c>
      <c r="B139" s="144"/>
      <c r="C139" s="204"/>
      <c r="D139" s="144"/>
      <c r="E139" s="146"/>
      <c r="F139" s="16" t="str">
        <f t="shared" si="20"/>
        <v/>
      </c>
      <c r="I139" s="382" t="str">
        <f t="shared" si="21"/>
        <v/>
      </c>
      <c r="J139" s="382" t="str">
        <f t="shared" si="22"/>
        <v/>
      </c>
      <c r="K139" s="382" t="str">
        <f t="shared" si="23"/>
        <v/>
      </c>
      <c r="L139" s="382" t="str">
        <f t="shared" si="24"/>
        <v/>
      </c>
      <c r="M139" s="382" t="str">
        <f t="shared" si="25"/>
        <v/>
      </c>
      <c r="N139" s="382" t="str">
        <f t="shared" si="26"/>
        <v/>
      </c>
    </row>
    <row r="140" spans="1:14">
      <c r="A140" s="143">
        <v>131</v>
      </c>
      <c r="B140" s="144"/>
      <c r="C140" s="204"/>
      <c r="D140" s="144"/>
      <c r="E140" s="146"/>
      <c r="F140" s="16" t="str">
        <f t="shared" si="20"/>
        <v/>
      </c>
      <c r="I140" s="382" t="str">
        <f t="shared" si="21"/>
        <v/>
      </c>
      <c r="J140" s="382" t="str">
        <f t="shared" si="22"/>
        <v/>
      </c>
      <c r="K140" s="382" t="str">
        <f t="shared" si="23"/>
        <v/>
      </c>
      <c r="L140" s="382" t="str">
        <f t="shared" si="24"/>
        <v/>
      </c>
      <c r="M140" s="382" t="str">
        <f t="shared" si="25"/>
        <v/>
      </c>
      <c r="N140" s="382" t="str">
        <f t="shared" si="26"/>
        <v/>
      </c>
    </row>
    <row r="141" spans="1:14">
      <c r="A141" s="143">
        <v>132</v>
      </c>
      <c r="B141" s="144"/>
      <c r="C141" s="204"/>
      <c r="D141" s="144"/>
      <c r="E141" s="146"/>
      <c r="F141" s="16" t="str">
        <f t="shared" si="20"/>
        <v/>
      </c>
      <c r="I141" s="382" t="str">
        <f t="shared" si="21"/>
        <v/>
      </c>
      <c r="J141" s="382" t="str">
        <f t="shared" si="22"/>
        <v/>
      </c>
      <c r="K141" s="382" t="str">
        <f t="shared" si="23"/>
        <v/>
      </c>
      <c r="L141" s="382" t="str">
        <f t="shared" si="24"/>
        <v/>
      </c>
      <c r="M141" s="382" t="str">
        <f t="shared" si="25"/>
        <v/>
      </c>
      <c r="N141" s="382" t="str">
        <f t="shared" si="26"/>
        <v/>
      </c>
    </row>
    <row r="142" spans="1:14">
      <c r="A142" s="143">
        <v>133</v>
      </c>
      <c r="B142" s="144"/>
      <c r="C142" s="204"/>
      <c r="D142" s="144"/>
      <c r="E142" s="146"/>
      <c r="F142" s="16" t="str">
        <f t="shared" si="20"/>
        <v/>
      </c>
      <c r="I142" s="382" t="str">
        <f t="shared" si="21"/>
        <v/>
      </c>
      <c r="J142" s="382" t="str">
        <f t="shared" si="22"/>
        <v/>
      </c>
      <c r="K142" s="382" t="str">
        <f t="shared" si="23"/>
        <v/>
      </c>
      <c r="L142" s="382" t="str">
        <f t="shared" si="24"/>
        <v/>
      </c>
      <c r="M142" s="382" t="str">
        <f t="shared" si="25"/>
        <v/>
      </c>
      <c r="N142" s="382" t="str">
        <f t="shared" si="26"/>
        <v/>
      </c>
    </row>
    <row r="143" spans="1:14">
      <c r="A143" s="143">
        <v>134</v>
      </c>
      <c r="B143" s="144"/>
      <c r="C143" s="204"/>
      <c r="D143" s="144"/>
      <c r="E143" s="146"/>
      <c r="F143" s="16" t="str">
        <f t="shared" si="20"/>
        <v/>
      </c>
      <c r="I143" s="382" t="str">
        <f t="shared" si="21"/>
        <v/>
      </c>
      <c r="J143" s="382" t="str">
        <f t="shared" si="22"/>
        <v/>
      </c>
      <c r="K143" s="382" t="str">
        <f t="shared" si="23"/>
        <v/>
      </c>
      <c r="L143" s="382" t="str">
        <f t="shared" si="24"/>
        <v/>
      </c>
      <c r="M143" s="382" t="str">
        <f t="shared" si="25"/>
        <v/>
      </c>
      <c r="N143" s="382" t="str">
        <f t="shared" si="26"/>
        <v/>
      </c>
    </row>
    <row r="144" spans="1:14">
      <c r="A144" s="143">
        <v>135</v>
      </c>
      <c r="B144" s="144"/>
      <c r="C144" s="204"/>
      <c r="D144" s="144"/>
      <c r="E144" s="146"/>
      <c r="F144" s="16" t="str">
        <f t="shared" si="20"/>
        <v/>
      </c>
      <c r="I144" s="382" t="str">
        <f t="shared" si="21"/>
        <v/>
      </c>
      <c r="J144" s="382" t="str">
        <f t="shared" si="22"/>
        <v/>
      </c>
      <c r="K144" s="382" t="str">
        <f t="shared" si="23"/>
        <v/>
      </c>
      <c r="L144" s="382" t="str">
        <f t="shared" si="24"/>
        <v/>
      </c>
      <c r="M144" s="382" t="str">
        <f t="shared" si="25"/>
        <v/>
      </c>
      <c r="N144" s="382" t="str">
        <f t="shared" si="26"/>
        <v/>
      </c>
    </row>
    <row r="145" spans="1:14">
      <c r="A145" s="143">
        <v>136</v>
      </c>
      <c r="B145" s="144"/>
      <c r="C145" s="204"/>
      <c r="D145" s="144"/>
      <c r="E145" s="146"/>
      <c r="F145" s="16" t="str">
        <f t="shared" si="20"/>
        <v/>
      </c>
      <c r="I145" s="382" t="str">
        <f t="shared" si="21"/>
        <v/>
      </c>
      <c r="J145" s="382" t="str">
        <f t="shared" si="22"/>
        <v/>
      </c>
      <c r="K145" s="382" t="str">
        <f t="shared" si="23"/>
        <v/>
      </c>
      <c r="L145" s="382" t="str">
        <f t="shared" si="24"/>
        <v/>
      </c>
      <c r="M145" s="382" t="str">
        <f t="shared" si="25"/>
        <v/>
      </c>
      <c r="N145" s="382" t="str">
        <f t="shared" si="26"/>
        <v/>
      </c>
    </row>
    <row r="146" spans="1:14">
      <c r="A146" s="143">
        <v>137</v>
      </c>
      <c r="B146" s="144"/>
      <c r="C146" s="204"/>
      <c r="D146" s="144"/>
      <c r="E146" s="146"/>
      <c r="F146" s="16" t="str">
        <f t="shared" si="20"/>
        <v/>
      </c>
      <c r="I146" s="382" t="str">
        <f t="shared" si="21"/>
        <v/>
      </c>
      <c r="J146" s="382" t="str">
        <f t="shared" si="22"/>
        <v/>
      </c>
      <c r="K146" s="382" t="str">
        <f t="shared" si="23"/>
        <v/>
      </c>
      <c r="L146" s="382" t="str">
        <f t="shared" si="24"/>
        <v/>
      </c>
      <c r="M146" s="382" t="str">
        <f t="shared" si="25"/>
        <v/>
      </c>
      <c r="N146" s="382" t="str">
        <f t="shared" si="26"/>
        <v/>
      </c>
    </row>
    <row r="147" spans="1:14">
      <c r="A147" s="143">
        <v>138</v>
      </c>
      <c r="B147" s="144"/>
      <c r="C147" s="204"/>
      <c r="D147" s="144"/>
      <c r="E147" s="146"/>
      <c r="F147" s="16" t="str">
        <f t="shared" si="20"/>
        <v/>
      </c>
      <c r="I147" s="382" t="str">
        <f t="shared" si="21"/>
        <v/>
      </c>
      <c r="J147" s="382" t="str">
        <f t="shared" si="22"/>
        <v/>
      </c>
      <c r="K147" s="382" t="str">
        <f t="shared" si="23"/>
        <v/>
      </c>
      <c r="L147" s="382" t="str">
        <f t="shared" si="24"/>
        <v/>
      </c>
      <c r="M147" s="382" t="str">
        <f t="shared" si="25"/>
        <v/>
      </c>
      <c r="N147" s="382" t="str">
        <f t="shared" si="26"/>
        <v/>
      </c>
    </row>
    <row r="148" spans="1:14">
      <c r="A148" s="143">
        <v>139</v>
      </c>
      <c r="B148" s="144"/>
      <c r="C148" s="204"/>
      <c r="D148" s="144"/>
      <c r="E148" s="146"/>
      <c r="F148" s="16" t="str">
        <f t="shared" si="20"/>
        <v/>
      </c>
      <c r="I148" s="382" t="str">
        <f t="shared" si="21"/>
        <v/>
      </c>
      <c r="J148" s="382" t="str">
        <f t="shared" si="22"/>
        <v/>
      </c>
      <c r="K148" s="382" t="str">
        <f t="shared" si="23"/>
        <v/>
      </c>
      <c r="L148" s="382" t="str">
        <f t="shared" si="24"/>
        <v/>
      </c>
      <c r="M148" s="382" t="str">
        <f t="shared" si="25"/>
        <v/>
      </c>
      <c r="N148" s="382" t="str">
        <f t="shared" si="26"/>
        <v/>
      </c>
    </row>
    <row r="149" spans="1:14">
      <c r="A149" s="143">
        <v>140</v>
      </c>
      <c r="B149" s="144"/>
      <c r="C149" s="204"/>
      <c r="D149" s="144"/>
      <c r="E149" s="146"/>
      <c r="F149" s="16" t="str">
        <f t="shared" si="20"/>
        <v/>
      </c>
      <c r="I149" s="382" t="str">
        <f t="shared" si="21"/>
        <v/>
      </c>
      <c r="J149" s="382" t="str">
        <f t="shared" si="22"/>
        <v/>
      </c>
      <c r="K149" s="382" t="str">
        <f t="shared" si="23"/>
        <v/>
      </c>
      <c r="L149" s="382" t="str">
        <f t="shared" si="24"/>
        <v/>
      </c>
      <c r="M149" s="382" t="str">
        <f t="shared" si="25"/>
        <v/>
      </c>
      <c r="N149" s="382" t="str">
        <f t="shared" si="26"/>
        <v/>
      </c>
    </row>
    <row r="150" spans="1:14">
      <c r="A150" s="143">
        <v>141</v>
      </c>
      <c r="B150" s="144"/>
      <c r="C150" s="204"/>
      <c r="D150" s="144"/>
      <c r="E150" s="146"/>
      <c r="F150" s="16" t="str">
        <f t="shared" si="20"/>
        <v/>
      </c>
      <c r="I150" s="382" t="str">
        <f t="shared" si="21"/>
        <v/>
      </c>
      <c r="J150" s="382" t="str">
        <f t="shared" si="22"/>
        <v/>
      </c>
      <c r="K150" s="382" t="str">
        <f t="shared" si="23"/>
        <v/>
      </c>
      <c r="L150" s="382" t="str">
        <f t="shared" si="24"/>
        <v/>
      </c>
      <c r="M150" s="382" t="str">
        <f t="shared" si="25"/>
        <v/>
      </c>
      <c r="N150" s="382" t="str">
        <f t="shared" si="26"/>
        <v/>
      </c>
    </row>
    <row r="151" spans="1:14">
      <c r="A151" s="143">
        <v>142</v>
      </c>
      <c r="B151" s="144"/>
      <c r="C151" s="204"/>
      <c r="D151" s="144"/>
      <c r="E151" s="146"/>
      <c r="F151" s="16" t="str">
        <f t="shared" si="20"/>
        <v/>
      </c>
      <c r="I151" s="382" t="str">
        <f t="shared" si="21"/>
        <v/>
      </c>
      <c r="J151" s="382" t="str">
        <f t="shared" si="22"/>
        <v/>
      </c>
      <c r="K151" s="382" t="str">
        <f t="shared" si="23"/>
        <v/>
      </c>
      <c r="L151" s="382" t="str">
        <f t="shared" si="24"/>
        <v/>
      </c>
      <c r="M151" s="382" t="str">
        <f t="shared" si="25"/>
        <v/>
      </c>
      <c r="N151" s="382" t="str">
        <f t="shared" si="26"/>
        <v/>
      </c>
    </row>
    <row r="152" spans="1:14">
      <c r="A152" s="143">
        <v>143</v>
      </c>
      <c r="B152" s="144"/>
      <c r="C152" s="204"/>
      <c r="D152" s="144"/>
      <c r="E152" s="146"/>
      <c r="F152" s="16" t="str">
        <f t="shared" si="20"/>
        <v/>
      </c>
      <c r="I152" s="382" t="str">
        <f t="shared" si="21"/>
        <v/>
      </c>
      <c r="J152" s="382" t="str">
        <f t="shared" si="22"/>
        <v/>
      </c>
      <c r="K152" s="382" t="str">
        <f t="shared" si="23"/>
        <v/>
      </c>
      <c r="L152" s="382" t="str">
        <f t="shared" si="24"/>
        <v/>
      </c>
      <c r="M152" s="382" t="str">
        <f t="shared" si="25"/>
        <v/>
      </c>
      <c r="N152" s="382" t="str">
        <f t="shared" si="26"/>
        <v/>
      </c>
    </row>
    <row r="153" spans="1:14">
      <c r="A153" s="143">
        <v>144</v>
      </c>
      <c r="B153" s="144"/>
      <c r="C153" s="204"/>
      <c r="D153" s="144"/>
      <c r="E153" s="146"/>
      <c r="F153" s="16" t="str">
        <f t="shared" si="20"/>
        <v/>
      </c>
      <c r="I153" s="382" t="str">
        <f t="shared" si="21"/>
        <v/>
      </c>
      <c r="J153" s="382" t="str">
        <f t="shared" si="22"/>
        <v/>
      </c>
      <c r="K153" s="382" t="str">
        <f t="shared" si="23"/>
        <v/>
      </c>
      <c r="L153" s="382" t="str">
        <f t="shared" si="24"/>
        <v/>
      </c>
      <c r="M153" s="382" t="str">
        <f t="shared" si="25"/>
        <v/>
      </c>
      <c r="N153" s="382" t="str">
        <f t="shared" si="26"/>
        <v/>
      </c>
    </row>
    <row r="154" spans="1:14">
      <c r="A154" s="143">
        <v>145</v>
      </c>
      <c r="B154" s="144"/>
      <c r="C154" s="204"/>
      <c r="D154" s="144"/>
      <c r="E154" s="146"/>
      <c r="F154" s="16" t="str">
        <f t="shared" si="20"/>
        <v/>
      </c>
      <c r="I154" s="382" t="str">
        <f t="shared" si="21"/>
        <v/>
      </c>
      <c r="J154" s="382" t="str">
        <f t="shared" si="22"/>
        <v/>
      </c>
      <c r="K154" s="382" t="str">
        <f t="shared" si="23"/>
        <v/>
      </c>
      <c r="L154" s="382" t="str">
        <f t="shared" si="24"/>
        <v/>
      </c>
      <c r="M154" s="382" t="str">
        <f t="shared" si="25"/>
        <v/>
      </c>
      <c r="N154" s="382" t="str">
        <f t="shared" si="26"/>
        <v/>
      </c>
    </row>
    <row r="155" spans="1:14">
      <c r="A155" s="143">
        <v>146</v>
      </c>
      <c r="B155" s="144"/>
      <c r="C155" s="204"/>
      <c r="D155" s="144"/>
      <c r="E155" s="146"/>
      <c r="F155" s="16" t="str">
        <f t="shared" si="20"/>
        <v/>
      </c>
      <c r="I155" s="382" t="str">
        <f t="shared" si="21"/>
        <v/>
      </c>
      <c r="J155" s="382" t="str">
        <f t="shared" si="22"/>
        <v/>
      </c>
      <c r="K155" s="382" t="str">
        <f t="shared" si="23"/>
        <v/>
      </c>
      <c r="L155" s="382" t="str">
        <f t="shared" si="24"/>
        <v/>
      </c>
      <c r="M155" s="382" t="str">
        <f t="shared" si="25"/>
        <v/>
      </c>
      <c r="N155" s="382" t="str">
        <f t="shared" si="26"/>
        <v/>
      </c>
    </row>
    <row r="156" spans="1:14">
      <c r="A156" s="143">
        <v>147</v>
      </c>
      <c r="B156" s="144"/>
      <c r="C156" s="204"/>
      <c r="D156" s="144"/>
      <c r="E156" s="146"/>
      <c r="F156" s="16" t="str">
        <f t="shared" si="20"/>
        <v/>
      </c>
      <c r="I156" s="382" t="str">
        <f t="shared" si="21"/>
        <v/>
      </c>
      <c r="J156" s="382" t="str">
        <f t="shared" si="22"/>
        <v/>
      </c>
      <c r="K156" s="382" t="str">
        <f t="shared" si="23"/>
        <v/>
      </c>
      <c r="L156" s="382" t="str">
        <f t="shared" si="24"/>
        <v/>
      </c>
      <c r="M156" s="382" t="str">
        <f t="shared" si="25"/>
        <v/>
      </c>
      <c r="N156" s="382" t="str">
        <f t="shared" si="26"/>
        <v/>
      </c>
    </row>
    <row r="157" spans="1:14">
      <c r="A157" s="143">
        <v>148</v>
      </c>
      <c r="B157" s="144"/>
      <c r="C157" s="204"/>
      <c r="D157" s="144"/>
      <c r="E157" s="146"/>
      <c r="F157" s="16" t="str">
        <f t="shared" si="20"/>
        <v/>
      </c>
      <c r="I157" s="382" t="str">
        <f t="shared" si="21"/>
        <v/>
      </c>
      <c r="J157" s="382" t="str">
        <f t="shared" si="22"/>
        <v/>
      </c>
      <c r="K157" s="382" t="str">
        <f t="shared" si="23"/>
        <v/>
      </c>
      <c r="L157" s="382" t="str">
        <f t="shared" si="24"/>
        <v/>
      </c>
      <c r="M157" s="382" t="str">
        <f t="shared" si="25"/>
        <v/>
      </c>
      <c r="N157" s="382" t="str">
        <f t="shared" si="26"/>
        <v/>
      </c>
    </row>
    <row r="158" spans="1:14">
      <c r="A158" s="143">
        <v>149</v>
      </c>
      <c r="B158" s="144"/>
      <c r="C158" s="204"/>
      <c r="D158" s="144"/>
      <c r="E158" s="146"/>
      <c r="F158" s="16" t="str">
        <f t="shared" si="20"/>
        <v/>
      </c>
      <c r="I158" s="382" t="str">
        <f t="shared" si="21"/>
        <v/>
      </c>
      <c r="J158" s="382" t="str">
        <f t="shared" si="22"/>
        <v/>
      </c>
      <c r="K158" s="382" t="str">
        <f t="shared" si="23"/>
        <v/>
      </c>
      <c r="L158" s="382" t="str">
        <f t="shared" si="24"/>
        <v/>
      </c>
      <c r="M158" s="382" t="str">
        <f t="shared" si="25"/>
        <v/>
      </c>
      <c r="N158" s="382" t="str">
        <f t="shared" si="26"/>
        <v/>
      </c>
    </row>
    <row r="159" spans="1:14">
      <c r="A159" s="143">
        <v>150</v>
      </c>
      <c r="B159" s="144"/>
      <c r="C159" s="204"/>
      <c r="D159" s="144"/>
      <c r="E159" s="146"/>
      <c r="F159" s="16" t="str">
        <f t="shared" si="20"/>
        <v/>
      </c>
      <c r="I159" s="382" t="str">
        <f t="shared" si="21"/>
        <v/>
      </c>
      <c r="J159" s="382" t="str">
        <f t="shared" si="22"/>
        <v/>
      </c>
      <c r="K159" s="382" t="str">
        <f t="shared" si="23"/>
        <v/>
      </c>
      <c r="L159" s="382" t="str">
        <f t="shared" si="24"/>
        <v/>
      </c>
      <c r="M159" s="382" t="str">
        <f t="shared" si="25"/>
        <v/>
      </c>
      <c r="N159" s="382" t="str">
        <f t="shared" si="26"/>
        <v/>
      </c>
    </row>
    <row r="160" spans="1:14">
      <c r="A160" s="143">
        <v>151</v>
      </c>
      <c r="B160" s="144"/>
      <c r="C160" s="204"/>
      <c r="D160" s="144"/>
      <c r="E160" s="146"/>
      <c r="F160" s="16" t="str">
        <f t="shared" si="20"/>
        <v/>
      </c>
      <c r="I160" s="382" t="str">
        <f t="shared" si="21"/>
        <v/>
      </c>
      <c r="J160" s="382" t="str">
        <f t="shared" si="22"/>
        <v/>
      </c>
      <c r="K160" s="382" t="str">
        <f t="shared" si="23"/>
        <v/>
      </c>
      <c r="L160" s="382" t="str">
        <f t="shared" si="24"/>
        <v/>
      </c>
      <c r="M160" s="382" t="str">
        <f t="shared" si="25"/>
        <v/>
      </c>
      <c r="N160" s="382" t="str">
        <f t="shared" si="26"/>
        <v/>
      </c>
    </row>
    <row r="161" spans="1:14">
      <c r="A161" s="143">
        <v>152</v>
      </c>
      <c r="B161" s="144"/>
      <c r="C161" s="204"/>
      <c r="D161" s="144"/>
      <c r="E161" s="146"/>
      <c r="F161" s="16" t="str">
        <f t="shared" si="20"/>
        <v/>
      </c>
      <c r="I161" s="382" t="str">
        <f t="shared" si="21"/>
        <v/>
      </c>
      <c r="J161" s="382" t="str">
        <f t="shared" si="22"/>
        <v/>
      </c>
      <c r="K161" s="382" t="str">
        <f t="shared" si="23"/>
        <v/>
      </c>
      <c r="L161" s="382" t="str">
        <f t="shared" si="24"/>
        <v/>
      </c>
      <c r="M161" s="382" t="str">
        <f t="shared" si="25"/>
        <v/>
      </c>
      <c r="N161" s="382" t="str">
        <f t="shared" si="26"/>
        <v/>
      </c>
    </row>
    <row r="162" spans="1:14">
      <c r="A162" s="143">
        <v>153</v>
      </c>
      <c r="B162" s="144"/>
      <c r="C162" s="204"/>
      <c r="D162" s="144"/>
      <c r="E162" s="146"/>
      <c r="F162" s="16" t="str">
        <f t="shared" si="20"/>
        <v/>
      </c>
      <c r="I162" s="382" t="str">
        <f t="shared" si="21"/>
        <v/>
      </c>
      <c r="J162" s="382" t="str">
        <f t="shared" si="22"/>
        <v/>
      </c>
      <c r="K162" s="382" t="str">
        <f t="shared" si="23"/>
        <v/>
      </c>
      <c r="L162" s="382" t="str">
        <f t="shared" si="24"/>
        <v/>
      </c>
      <c r="M162" s="382" t="str">
        <f t="shared" si="25"/>
        <v/>
      </c>
      <c r="N162" s="382" t="str">
        <f t="shared" si="26"/>
        <v/>
      </c>
    </row>
    <row r="163" spans="1:14">
      <c r="A163" s="143">
        <v>154</v>
      </c>
      <c r="B163" s="144"/>
      <c r="C163" s="204"/>
      <c r="D163" s="144"/>
      <c r="E163" s="146"/>
      <c r="F163" s="16" t="str">
        <f t="shared" si="20"/>
        <v/>
      </c>
      <c r="I163" s="382" t="str">
        <f t="shared" si="21"/>
        <v/>
      </c>
      <c r="J163" s="382" t="str">
        <f t="shared" si="22"/>
        <v/>
      </c>
      <c r="K163" s="382" t="str">
        <f t="shared" si="23"/>
        <v/>
      </c>
      <c r="L163" s="382" t="str">
        <f t="shared" si="24"/>
        <v/>
      </c>
      <c r="M163" s="382" t="str">
        <f t="shared" si="25"/>
        <v/>
      </c>
      <c r="N163" s="382" t="str">
        <f t="shared" si="26"/>
        <v/>
      </c>
    </row>
    <row r="164" spans="1:14">
      <c r="A164" s="143">
        <v>155</v>
      </c>
      <c r="B164" s="144"/>
      <c r="C164" s="204"/>
      <c r="D164" s="144"/>
      <c r="E164" s="146"/>
      <c r="F164" s="16" t="str">
        <f t="shared" si="20"/>
        <v/>
      </c>
      <c r="I164" s="382" t="str">
        <f t="shared" si="21"/>
        <v/>
      </c>
      <c r="J164" s="382" t="str">
        <f t="shared" si="22"/>
        <v/>
      </c>
      <c r="K164" s="382" t="str">
        <f t="shared" si="23"/>
        <v/>
      </c>
      <c r="L164" s="382" t="str">
        <f t="shared" si="24"/>
        <v/>
      </c>
      <c r="M164" s="382" t="str">
        <f t="shared" si="25"/>
        <v/>
      </c>
      <c r="N164" s="382" t="str">
        <f t="shared" si="26"/>
        <v/>
      </c>
    </row>
    <row r="165" spans="1:14">
      <c r="A165" s="143">
        <v>156</v>
      </c>
      <c r="B165" s="144"/>
      <c r="C165" s="204"/>
      <c r="D165" s="144"/>
      <c r="E165" s="146"/>
      <c r="F165" s="16" t="str">
        <f t="shared" si="20"/>
        <v/>
      </c>
      <c r="I165" s="382" t="str">
        <f t="shared" si="21"/>
        <v/>
      </c>
      <c r="J165" s="382" t="str">
        <f t="shared" si="22"/>
        <v/>
      </c>
      <c r="K165" s="382" t="str">
        <f t="shared" si="23"/>
        <v/>
      </c>
      <c r="L165" s="382" t="str">
        <f t="shared" si="24"/>
        <v/>
      </c>
      <c r="M165" s="382" t="str">
        <f t="shared" si="25"/>
        <v/>
      </c>
      <c r="N165" s="382" t="str">
        <f t="shared" si="26"/>
        <v/>
      </c>
    </row>
    <row r="166" spans="1:14">
      <c r="A166" s="143">
        <v>157</v>
      </c>
      <c r="B166" s="144"/>
      <c r="C166" s="204"/>
      <c r="D166" s="144"/>
      <c r="E166" s="146"/>
      <c r="F166" s="16" t="str">
        <f t="shared" si="20"/>
        <v/>
      </c>
      <c r="I166" s="382" t="str">
        <f t="shared" si="21"/>
        <v/>
      </c>
      <c r="J166" s="382" t="str">
        <f t="shared" si="22"/>
        <v/>
      </c>
      <c r="K166" s="382" t="str">
        <f t="shared" si="23"/>
        <v/>
      </c>
      <c r="L166" s="382" t="str">
        <f t="shared" si="24"/>
        <v/>
      </c>
      <c r="M166" s="382" t="str">
        <f t="shared" si="25"/>
        <v/>
      </c>
      <c r="N166" s="382" t="str">
        <f t="shared" si="26"/>
        <v/>
      </c>
    </row>
    <row r="167" spans="1:14">
      <c r="A167" s="143">
        <v>158</v>
      </c>
      <c r="B167" s="144"/>
      <c r="C167" s="204"/>
      <c r="D167" s="144"/>
      <c r="E167" s="146"/>
      <c r="F167" s="16" t="str">
        <f t="shared" si="20"/>
        <v/>
      </c>
      <c r="I167" s="382" t="str">
        <f t="shared" si="21"/>
        <v/>
      </c>
      <c r="J167" s="382" t="str">
        <f t="shared" si="22"/>
        <v/>
      </c>
      <c r="K167" s="382" t="str">
        <f t="shared" si="23"/>
        <v/>
      </c>
      <c r="L167" s="382" t="str">
        <f t="shared" si="24"/>
        <v/>
      </c>
      <c r="M167" s="382" t="str">
        <f t="shared" si="25"/>
        <v/>
      </c>
      <c r="N167" s="382" t="str">
        <f t="shared" si="26"/>
        <v/>
      </c>
    </row>
    <row r="168" spans="1:14">
      <c r="A168" s="143">
        <v>159</v>
      </c>
      <c r="B168" s="144"/>
      <c r="C168" s="204"/>
      <c r="D168" s="144"/>
      <c r="E168" s="146"/>
      <c r="F168" s="16" t="str">
        <f t="shared" si="20"/>
        <v/>
      </c>
      <c r="I168" s="382" t="str">
        <f t="shared" si="21"/>
        <v/>
      </c>
      <c r="J168" s="382" t="str">
        <f t="shared" si="22"/>
        <v/>
      </c>
      <c r="K168" s="382" t="str">
        <f t="shared" si="23"/>
        <v/>
      </c>
      <c r="L168" s="382" t="str">
        <f t="shared" si="24"/>
        <v/>
      </c>
      <c r="M168" s="382" t="str">
        <f t="shared" si="25"/>
        <v/>
      </c>
      <c r="N168" s="382" t="str">
        <f t="shared" si="26"/>
        <v/>
      </c>
    </row>
    <row r="169" spans="1:14">
      <c r="A169" s="143">
        <v>160</v>
      </c>
      <c r="B169" s="144"/>
      <c r="C169" s="204"/>
      <c r="D169" s="144"/>
      <c r="E169" s="146"/>
      <c r="F169" s="16" t="str">
        <f t="shared" si="20"/>
        <v/>
      </c>
      <c r="I169" s="382" t="str">
        <f t="shared" si="21"/>
        <v/>
      </c>
      <c r="J169" s="382" t="str">
        <f t="shared" si="22"/>
        <v/>
      </c>
      <c r="K169" s="382" t="str">
        <f t="shared" si="23"/>
        <v/>
      </c>
      <c r="L169" s="382" t="str">
        <f t="shared" si="24"/>
        <v/>
      </c>
      <c r="M169" s="382" t="str">
        <f t="shared" si="25"/>
        <v/>
      </c>
      <c r="N169" s="382" t="str">
        <f t="shared" si="26"/>
        <v/>
      </c>
    </row>
    <row r="170" spans="1:14">
      <c r="A170" s="143">
        <v>161</v>
      </c>
      <c r="B170" s="144"/>
      <c r="C170" s="204"/>
      <c r="D170" s="144"/>
      <c r="E170" s="146"/>
      <c r="F170" s="16" t="str">
        <f t="shared" si="20"/>
        <v/>
      </c>
      <c r="I170" s="382" t="str">
        <f t="shared" si="21"/>
        <v/>
      </c>
      <c r="J170" s="382" t="str">
        <f t="shared" si="22"/>
        <v/>
      </c>
      <c r="K170" s="382" t="str">
        <f t="shared" si="23"/>
        <v/>
      </c>
      <c r="L170" s="382" t="str">
        <f t="shared" si="24"/>
        <v/>
      </c>
      <c r="M170" s="382" t="str">
        <f t="shared" si="25"/>
        <v/>
      </c>
      <c r="N170" s="382" t="str">
        <f t="shared" si="26"/>
        <v/>
      </c>
    </row>
    <row r="171" spans="1:14">
      <c r="A171" s="143">
        <v>162</v>
      </c>
      <c r="B171" s="144"/>
      <c r="C171" s="204"/>
      <c r="D171" s="144"/>
      <c r="E171" s="146"/>
      <c r="F171" s="16" t="str">
        <f t="shared" si="20"/>
        <v/>
      </c>
      <c r="I171" s="382" t="str">
        <f t="shared" si="21"/>
        <v/>
      </c>
      <c r="J171" s="382" t="str">
        <f t="shared" si="22"/>
        <v/>
      </c>
      <c r="K171" s="382" t="str">
        <f t="shared" si="23"/>
        <v/>
      </c>
      <c r="L171" s="382" t="str">
        <f t="shared" si="24"/>
        <v/>
      </c>
      <c r="M171" s="382" t="str">
        <f t="shared" si="25"/>
        <v/>
      </c>
      <c r="N171" s="382" t="str">
        <f t="shared" si="26"/>
        <v/>
      </c>
    </row>
    <row r="172" spans="1:14">
      <c r="A172" s="143">
        <v>163</v>
      </c>
      <c r="B172" s="144"/>
      <c r="C172" s="204"/>
      <c r="D172" s="144"/>
      <c r="E172" s="146"/>
      <c r="F172" s="16" t="str">
        <f t="shared" si="20"/>
        <v/>
      </c>
      <c r="I172" s="382" t="str">
        <f t="shared" si="21"/>
        <v/>
      </c>
      <c r="J172" s="382" t="str">
        <f t="shared" si="22"/>
        <v/>
      </c>
      <c r="K172" s="382" t="str">
        <f t="shared" si="23"/>
        <v/>
      </c>
      <c r="L172" s="382" t="str">
        <f t="shared" si="24"/>
        <v/>
      </c>
      <c r="M172" s="382" t="str">
        <f t="shared" si="25"/>
        <v/>
      </c>
      <c r="N172" s="382" t="str">
        <f t="shared" si="26"/>
        <v/>
      </c>
    </row>
    <row r="173" spans="1:14">
      <c r="A173" s="143">
        <v>164</v>
      </c>
      <c r="B173" s="144"/>
      <c r="C173" s="204"/>
      <c r="D173" s="144"/>
      <c r="E173" s="146"/>
      <c r="F173" s="16" t="str">
        <f t="shared" si="20"/>
        <v/>
      </c>
      <c r="I173" s="382" t="str">
        <f t="shared" si="21"/>
        <v/>
      </c>
      <c r="J173" s="382" t="str">
        <f t="shared" si="22"/>
        <v/>
      </c>
      <c r="K173" s="382" t="str">
        <f t="shared" si="23"/>
        <v/>
      </c>
      <c r="L173" s="382" t="str">
        <f t="shared" si="24"/>
        <v/>
      </c>
      <c r="M173" s="382" t="str">
        <f t="shared" si="25"/>
        <v/>
      </c>
      <c r="N173" s="382" t="str">
        <f t="shared" si="26"/>
        <v/>
      </c>
    </row>
    <row r="174" spans="1:14">
      <c r="A174" s="143">
        <v>165</v>
      </c>
      <c r="B174" s="144"/>
      <c r="C174" s="204"/>
      <c r="D174" s="144"/>
      <c r="E174" s="146"/>
      <c r="F174" s="16" t="str">
        <f t="shared" si="20"/>
        <v/>
      </c>
      <c r="I174" s="382" t="str">
        <f t="shared" si="21"/>
        <v/>
      </c>
      <c r="J174" s="382" t="str">
        <f t="shared" si="22"/>
        <v/>
      </c>
      <c r="K174" s="382" t="str">
        <f t="shared" si="23"/>
        <v/>
      </c>
      <c r="L174" s="382" t="str">
        <f t="shared" si="24"/>
        <v/>
      </c>
      <c r="M174" s="382" t="str">
        <f t="shared" si="25"/>
        <v/>
      </c>
      <c r="N174" s="382" t="str">
        <f t="shared" si="26"/>
        <v/>
      </c>
    </row>
    <row r="175" spans="1:14">
      <c r="A175" s="143">
        <v>166</v>
      </c>
      <c r="B175" s="144"/>
      <c r="C175" s="204"/>
      <c r="D175" s="144"/>
      <c r="E175" s="146"/>
      <c r="F175" s="16" t="str">
        <f t="shared" si="20"/>
        <v/>
      </c>
      <c r="I175" s="382" t="str">
        <f t="shared" si="21"/>
        <v/>
      </c>
      <c r="J175" s="382" t="str">
        <f t="shared" si="22"/>
        <v/>
      </c>
      <c r="K175" s="382" t="str">
        <f t="shared" si="23"/>
        <v/>
      </c>
      <c r="L175" s="382" t="str">
        <f t="shared" si="24"/>
        <v/>
      </c>
      <c r="M175" s="382" t="str">
        <f t="shared" si="25"/>
        <v/>
      </c>
      <c r="N175" s="382" t="str">
        <f t="shared" si="26"/>
        <v/>
      </c>
    </row>
    <row r="176" spans="1:14">
      <c r="A176" s="143">
        <v>167</v>
      </c>
      <c r="B176" s="144"/>
      <c r="C176" s="204"/>
      <c r="D176" s="144"/>
      <c r="E176" s="146"/>
      <c r="F176" s="16" t="str">
        <f t="shared" si="20"/>
        <v/>
      </c>
      <c r="I176" s="382" t="str">
        <f t="shared" si="21"/>
        <v/>
      </c>
      <c r="J176" s="382" t="str">
        <f t="shared" si="22"/>
        <v/>
      </c>
      <c r="K176" s="382" t="str">
        <f t="shared" si="23"/>
        <v/>
      </c>
      <c r="L176" s="382" t="str">
        <f t="shared" si="24"/>
        <v/>
      </c>
      <c r="M176" s="382" t="str">
        <f t="shared" si="25"/>
        <v/>
      </c>
      <c r="N176" s="382" t="str">
        <f t="shared" si="26"/>
        <v/>
      </c>
    </row>
    <row r="177" spans="1:14">
      <c r="A177" s="143">
        <v>168</v>
      </c>
      <c r="B177" s="144"/>
      <c r="C177" s="204"/>
      <c r="D177" s="144"/>
      <c r="E177" s="146"/>
      <c r="F177" s="16" t="str">
        <f t="shared" si="20"/>
        <v/>
      </c>
      <c r="I177" s="382" t="str">
        <f t="shared" si="21"/>
        <v/>
      </c>
      <c r="J177" s="382" t="str">
        <f t="shared" si="22"/>
        <v/>
      </c>
      <c r="K177" s="382" t="str">
        <f t="shared" si="23"/>
        <v/>
      </c>
      <c r="L177" s="382" t="str">
        <f t="shared" si="24"/>
        <v/>
      </c>
      <c r="M177" s="382" t="str">
        <f t="shared" si="25"/>
        <v/>
      </c>
      <c r="N177" s="382" t="str">
        <f t="shared" si="26"/>
        <v/>
      </c>
    </row>
    <row r="178" spans="1:14">
      <c r="A178" s="143">
        <v>169</v>
      </c>
      <c r="B178" s="144"/>
      <c r="C178" s="204"/>
      <c r="D178" s="144"/>
      <c r="E178" s="146"/>
      <c r="F178" s="16" t="str">
        <f t="shared" si="20"/>
        <v/>
      </c>
      <c r="I178" s="382" t="str">
        <f t="shared" si="21"/>
        <v/>
      </c>
      <c r="J178" s="382" t="str">
        <f t="shared" si="22"/>
        <v/>
      </c>
      <c r="K178" s="382" t="str">
        <f t="shared" si="23"/>
        <v/>
      </c>
      <c r="L178" s="382" t="str">
        <f t="shared" si="24"/>
        <v/>
      </c>
      <c r="M178" s="382" t="str">
        <f t="shared" si="25"/>
        <v/>
      </c>
      <c r="N178" s="382" t="str">
        <f t="shared" si="26"/>
        <v/>
      </c>
    </row>
    <row r="179" spans="1:14">
      <c r="A179" s="143">
        <v>170</v>
      </c>
      <c r="B179" s="144"/>
      <c r="C179" s="204"/>
      <c r="D179" s="144"/>
      <c r="E179" s="146"/>
      <c r="F179" s="16" t="str">
        <f t="shared" si="20"/>
        <v/>
      </c>
      <c r="I179" s="382" t="str">
        <f t="shared" si="21"/>
        <v/>
      </c>
      <c r="J179" s="382" t="str">
        <f t="shared" si="22"/>
        <v/>
      </c>
      <c r="K179" s="382" t="str">
        <f t="shared" si="23"/>
        <v/>
      </c>
      <c r="L179" s="382" t="str">
        <f t="shared" si="24"/>
        <v/>
      </c>
      <c r="M179" s="382" t="str">
        <f t="shared" si="25"/>
        <v/>
      </c>
      <c r="N179" s="382" t="str">
        <f t="shared" si="26"/>
        <v/>
      </c>
    </row>
    <row r="180" spans="1:14">
      <c r="A180" s="143">
        <v>171</v>
      </c>
      <c r="B180" s="144"/>
      <c r="C180" s="204"/>
      <c r="D180" s="144"/>
      <c r="E180" s="146"/>
      <c r="F180" s="16" t="str">
        <f t="shared" si="20"/>
        <v/>
      </c>
      <c r="I180" s="382" t="str">
        <f t="shared" si="21"/>
        <v/>
      </c>
      <c r="J180" s="382" t="str">
        <f t="shared" si="22"/>
        <v/>
      </c>
      <c r="K180" s="382" t="str">
        <f t="shared" si="23"/>
        <v/>
      </c>
      <c r="L180" s="382" t="str">
        <f t="shared" si="24"/>
        <v/>
      </c>
      <c r="M180" s="382" t="str">
        <f t="shared" si="25"/>
        <v/>
      </c>
      <c r="N180" s="382" t="str">
        <f t="shared" si="26"/>
        <v/>
      </c>
    </row>
    <row r="181" spans="1:14">
      <c r="A181" s="143">
        <v>172</v>
      </c>
      <c r="B181" s="144"/>
      <c r="C181" s="204"/>
      <c r="D181" s="144"/>
      <c r="E181" s="146"/>
      <c r="F181" s="16" t="str">
        <f t="shared" si="20"/>
        <v/>
      </c>
      <c r="I181" s="382" t="str">
        <f t="shared" si="21"/>
        <v/>
      </c>
      <c r="J181" s="382" t="str">
        <f t="shared" si="22"/>
        <v/>
      </c>
      <c r="K181" s="382" t="str">
        <f t="shared" si="23"/>
        <v/>
      </c>
      <c r="L181" s="382" t="str">
        <f t="shared" si="24"/>
        <v/>
      </c>
      <c r="M181" s="382" t="str">
        <f t="shared" si="25"/>
        <v/>
      </c>
      <c r="N181" s="382" t="str">
        <f t="shared" si="26"/>
        <v/>
      </c>
    </row>
    <row r="182" spans="1:14">
      <c r="A182" s="143">
        <v>173</v>
      </c>
      <c r="B182" s="144"/>
      <c r="C182" s="204"/>
      <c r="D182" s="144"/>
      <c r="E182" s="146"/>
      <c r="F182" s="16" t="str">
        <f t="shared" si="20"/>
        <v/>
      </c>
      <c r="I182" s="382" t="str">
        <f t="shared" si="21"/>
        <v/>
      </c>
      <c r="J182" s="382" t="str">
        <f t="shared" si="22"/>
        <v/>
      </c>
      <c r="K182" s="382" t="str">
        <f t="shared" si="23"/>
        <v/>
      </c>
      <c r="L182" s="382" t="str">
        <f t="shared" si="24"/>
        <v/>
      </c>
      <c r="M182" s="382" t="str">
        <f t="shared" si="25"/>
        <v/>
      </c>
      <c r="N182" s="382" t="str">
        <f t="shared" si="26"/>
        <v/>
      </c>
    </row>
    <row r="183" spans="1:14">
      <c r="A183" s="143">
        <v>174</v>
      </c>
      <c r="B183" s="144"/>
      <c r="C183" s="204"/>
      <c r="D183" s="144"/>
      <c r="E183" s="146"/>
      <c r="F183" s="16" t="str">
        <f t="shared" si="20"/>
        <v/>
      </c>
      <c r="I183" s="382" t="str">
        <f t="shared" si="21"/>
        <v/>
      </c>
      <c r="J183" s="382" t="str">
        <f t="shared" si="22"/>
        <v/>
      </c>
      <c r="K183" s="382" t="str">
        <f t="shared" si="23"/>
        <v/>
      </c>
      <c r="L183" s="382" t="str">
        <f t="shared" si="24"/>
        <v/>
      </c>
      <c r="M183" s="382" t="str">
        <f t="shared" si="25"/>
        <v/>
      </c>
      <c r="N183" s="382" t="str">
        <f t="shared" si="26"/>
        <v/>
      </c>
    </row>
    <row r="184" spans="1:14">
      <c r="A184" s="143">
        <v>175</v>
      </c>
      <c r="B184" s="144"/>
      <c r="C184" s="204"/>
      <c r="D184" s="144"/>
      <c r="E184" s="146"/>
      <c r="F184" s="16" t="str">
        <f t="shared" si="20"/>
        <v/>
      </c>
      <c r="I184" s="382" t="str">
        <f t="shared" si="21"/>
        <v/>
      </c>
      <c r="J184" s="382" t="str">
        <f t="shared" si="22"/>
        <v/>
      </c>
      <c r="K184" s="382" t="str">
        <f t="shared" si="23"/>
        <v/>
      </c>
      <c r="L184" s="382" t="str">
        <f t="shared" si="24"/>
        <v/>
      </c>
      <c r="M184" s="382" t="str">
        <f t="shared" si="25"/>
        <v/>
      </c>
      <c r="N184" s="382" t="str">
        <f t="shared" si="26"/>
        <v/>
      </c>
    </row>
    <row r="185" spans="1:14">
      <c r="A185" s="143">
        <v>176</v>
      </c>
      <c r="B185" s="144"/>
      <c r="C185" s="204"/>
      <c r="D185" s="144"/>
      <c r="E185" s="146"/>
      <c r="F185" s="16" t="str">
        <f t="shared" si="20"/>
        <v/>
      </c>
      <c r="I185" s="382" t="str">
        <f t="shared" si="21"/>
        <v/>
      </c>
      <c r="J185" s="382" t="str">
        <f t="shared" si="22"/>
        <v/>
      </c>
      <c r="K185" s="382" t="str">
        <f t="shared" si="23"/>
        <v/>
      </c>
      <c r="L185" s="382" t="str">
        <f t="shared" si="24"/>
        <v/>
      </c>
      <c r="M185" s="382" t="str">
        <f t="shared" si="25"/>
        <v/>
      </c>
      <c r="N185" s="382" t="str">
        <f t="shared" si="26"/>
        <v/>
      </c>
    </row>
    <row r="186" spans="1:14">
      <c r="A186" s="143">
        <v>177</v>
      </c>
      <c r="B186" s="144"/>
      <c r="C186" s="204"/>
      <c r="D186" s="144"/>
      <c r="E186" s="146"/>
      <c r="F186" s="16" t="str">
        <f t="shared" si="20"/>
        <v/>
      </c>
      <c r="I186" s="382" t="str">
        <f t="shared" si="21"/>
        <v/>
      </c>
      <c r="J186" s="382" t="str">
        <f t="shared" si="22"/>
        <v/>
      </c>
      <c r="K186" s="382" t="str">
        <f t="shared" si="23"/>
        <v/>
      </c>
      <c r="L186" s="382" t="str">
        <f t="shared" si="24"/>
        <v/>
      </c>
      <c r="M186" s="382" t="str">
        <f t="shared" si="25"/>
        <v/>
      </c>
      <c r="N186" s="382" t="str">
        <f t="shared" si="26"/>
        <v/>
      </c>
    </row>
    <row r="187" spans="1:14">
      <c r="A187" s="143">
        <v>178</v>
      </c>
      <c r="B187" s="144"/>
      <c r="C187" s="204"/>
      <c r="D187" s="144"/>
      <c r="E187" s="146"/>
      <c r="F187" s="16" t="str">
        <f t="shared" si="20"/>
        <v/>
      </c>
      <c r="I187" s="382" t="str">
        <f t="shared" si="21"/>
        <v/>
      </c>
      <c r="J187" s="382" t="str">
        <f t="shared" si="22"/>
        <v/>
      </c>
      <c r="K187" s="382" t="str">
        <f t="shared" si="23"/>
        <v/>
      </c>
      <c r="L187" s="382" t="str">
        <f t="shared" si="24"/>
        <v/>
      </c>
      <c r="M187" s="382" t="str">
        <f t="shared" si="25"/>
        <v/>
      </c>
      <c r="N187" s="382" t="str">
        <f t="shared" si="26"/>
        <v/>
      </c>
    </row>
    <row r="188" spans="1:14">
      <c r="A188" s="143">
        <v>179</v>
      </c>
      <c r="B188" s="144"/>
      <c r="C188" s="204"/>
      <c r="D188" s="144"/>
      <c r="E188" s="146"/>
      <c r="F188" s="16" t="str">
        <f t="shared" si="20"/>
        <v/>
      </c>
      <c r="I188" s="382" t="str">
        <f t="shared" si="21"/>
        <v/>
      </c>
      <c r="J188" s="382" t="str">
        <f t="shared" si="22"/>
        <v/>
      </c>
      <c r="K188" s="382" t="str">
        <f t="shared" si="23"/>
        <v/>
      </c>
      <c r="L188" s="382" t="str">
        <f t="shared" si="24"/>
        <v/>
      </c>
      <c r="M188" s="382" t="str">
        <f t="shared" si="25"/>
        <v/>
      </c>
      <c r="N188" s="382" t="str">
        <f t="shared" si="26"/>
        <v/>
      </c>
    </row>
    <row r="189" spans="1:14">
      <c r="A189" s="143">
        <v>180</v>
      </c>
      <c r="B189" s="144"/>
      <c r="C189" s="204"/>
      <c r="D189" s="144"/>
      <c r="E189" s="146"/>
      <c r="F189" s="16" t="str">
        <f t="shared" si="20"/>
        <v/>
      </c>
      <c r="I189" s="382" t="str">
        <f t="shared" si="21"/>
        <v/>
      </c>
      <c r="J189" s="382" t="str">
        <f t="shared" si="22"/>
        <v/>
      </c>
      <c r="K189" s="382" t="str">
        <f t="shared" si="23"/>
        <v/>
      </c>
      <c r="L189" s="382" t="str">
        <f t="shared" si="24"/>
        <v/>
      </c>
      <c r="M189" s="382" t="str">
        <f t="shared" si="25"/>
        <v/>
      </c>
      <c r="N189" s="382" t="str">
        <f t="shared" si="26"/>
        <v/>
      </c>
    </row>
    <row r="190" spans="1:14">
      <c r="A190" s="143">
        <v>181</v>
      </c>
      <c r="B190" s="144"/>
      <c r="C190" s="204"/>
      <c r="D190" s="144"/>
      <c r="E190" s="146"/>
      <c r="F190" s="16" t="str">
        <f t="shared" si="20"/>
        <v/>
      </c>
      <c r="I190" s="382" t="str">
        <f t="shared" si="21"/>
        <v/>
      </c>
      <c r="J190" s="382" t="str">
        <f t="shared" si="22"/>
        <v/>
      </c>
      <c r="K190" s="382" t="str">
        <f t="shared" si="23"/>
        <v/>
      </c>
      <c r="L190" s="382" t="str">
        <f t="shared" si="24"/>
        <v/>
      </c>
      <c r="M190" s="382" t="str">
        <f t="shared" si="25"/>
        <v/>
      </c>
      <c r="N190" s="382" t="str">
        <f t="shared" si="26"/>
        <v/>
      </c>
    </row>
    <row r="191" spans="1:14">
      <c r="A191" s="143">
        <v>182</v>
      </c>
      <c r="B191" s="144"/>
      <c r="C191" s="204"/>
      <c r="D191" s="144"/>
      <c r="E191" s="146"/>
      <c r="F191" s="16" t="str">
        <f t="shared" si="20"/>
        <v/>
      </c>
      <c r="I191" s="382" t="str">
        <f t="shared" si="21"/>
        <v/>
      </c>
      <c r="J191" s="382" t="str">
        <f t="shared" si="22"/>
        <v/>
      </c>
      <c r="K191" s="382" t="str">
        <f t="shared" si="23"/>
        <v/>
      </c>
      <c r="L191" s="382" t="str">
        <f t="shared" si="24"/>
        <v/>
      </c>
      <c r="M191" s="382" t="str">
        <f t="shared" si="25"/>
        <v/>
      </c>
      <c r="N191" s="382" t="str">
        <f t="shared" si="26"/>
        <v/>
      </c>
    </row>
    <row r="192" spans="1:14">
      <c r="A192" s="143">
        <v>183</v>
      </c>
      <c r="B192" s="144"/>
      <c r="C192" s="204"/>
      <c r="D192" s="144"/>
      <c r="E192" s="146"/>
      <c r="F192" s="16" t="str">
        <f t="shared" si="20"/>
        <v/>
      </c>
      <c r="I192" s="382" t="str">
        <f t="shared" si="21"/>
        <v/>
      </c>
      <c r="J192" s="382" t="str">
        <f t="shared" si="22"/>
        <v/>
      </c>
      <c r="K192" s="382" t="str">
        <f t="shared" si="23"/>
        <v/>
      </c>
      <c r="L192" s="382" t="str">
        <f t="shared" si="24"/>
        <v/>
      </c>
      <c r="M192" s="382" t="str">
        <f t="shared" si="25"/>
        <v/>
      </c>
      <c r="N192" s="382" t="str">
        <f t="shared" si="26"/>
        <v/>
      </c>
    </row>
    <row r="193" spans="1:14">
      <c r="A193" s="143">
        <v>184</v>
      </c>
      <c r="B193" s="144"/>
      <c r="C193" s="204"/>
      <c r="D193" s="144"/>
      <c r="E193" s="146"/>
      <c r="F193" s="16" t="str">
        <f t="shared" si="20"/>
        <v/>
      </c>
      <c r="I193" s="382" t="str">
        <f t="shared" si="21"/>
        <v/>
      </c>
      <c r="J193" s="382" t="str">
        <f t="shared" si="22"/>
        <v/>
      </c>
      <c r="K193" s="382" t="str">
        <f t="shared" si="23"/>
        <v/>
      </c>
      <c r="L193" s="382" t="str">
        <f t="shared" si="24"/>
        <v/>
      </c>
      <c r="M193" s="382" t="str">
        <f t="shared" si="25"/>
        <v/>
      </c>
      <c r="N193" s="382" t="str">
        <f t="shared" si="26"/>
        <v/>
      </c>
    </row>
    <row r="194" spans="1:14">
      <c r="A194" s="143">
        <v>185</v>
      </c>
      <c r="B194" s="144"/>
      <c r="C194" s="204"/>
      <c r="D194" s="144"/>
      <c r="E194" s="146"/>
      <c r="F194" s="16" t="str">
        <f t="shared" si="20"/>
        <v/>
      </c>
      <c r="I194" s="382" t="str">
        <f t="shared" si="21"/>
        <v/>
      </c>
      <c r="J194" s="382" t="str">
        <f t="shared" si="22"/>
        <v/>
      </c>
      <c r="K194" s="382" t="str">
        <f t="shared" si="23"/>
        <v/>
      </c>
      <c r="L194" s="382" t="str">
        <f t="shared" si="24"/>
        <v/>
      </c>
      <c r="M194" s="382" t="str">
        <f t="shared" si="25"/>
        <v/>
      </c>
      <c r="N194" s="382" t="str">
        <f t="shared" si="26"/>
        <v/>
      </c>
    </row>
    <row r="195" spans="1:14">
      <c r="A195" s="143">
        <v>186</v>
      </c>
      <c r="B195" s="144"/>
      <c r="C195" s="204"/>
      <c r="D195" s="144"/>
      <c r="E195" s="146"/>
      <c r="F195" s="16" t="str">
        <f t="shared" si="20"/>
        <v/>
      </c>
      <c r="I195" s="382" t="str">
        <f t="shared" si="21"/>
        <v/>
      </c>
      <c r="J195" s="382" t="str">
        <f t="shared" si="22"/>
        <v/>
      </c>
      <c r="K195" s="382" t="str">
        <f t="shared" si="23"/>
        <v/>
      </c>
      <c r="L195" s="382" t="str">
        <f t="shared" si="24"/>
        <v/>
      </c>
      <c r="M195" s="382" t="str">
        <f t="shared" si="25"/>
        <v/>
      </c>
      <c r="N195" s="382" t="str">
        <f t="shared" si="26"/>
        <v/>
      </c>
    </row>
    <row r="196" spans="1:14">
      <c r="A196" s="143">
        <v>187</v>
      </c>
      <c r="B196" s="144"/>
      <c r="C196" s="204"/>
      <c r="D196" s="144"/>
      <c r="E196" s="146"/>
      <c r="F196" s="16" t="str">
        <f t="shared" si="20"/>
        <v/>
      </c>
      <c r="I196" s="382" t="str">
        <f t="shared" si="21"/>
        <v/>
      </c>
      <c r="J196" s="382" t="str">
        <f t="shared" si="22"/>
        <v/>
      </c>
      <c r="K196" s="382" t="str">
        <f t="shared" si="23"/>
        <v/>
      </c>
      <c r="L196" s="382" t="str">
        <f t="shared" si="24"/>
        <v/>
      </c>
      <c r="M196" s="382" t="str">
        <f t="shared" si="25"/>
        <v/>
      </c>
      <c r="N196" s="382" t="str">
        <f t="shared" si="26"/>
        <v/>
      </c>
    </row>
    <row r="197" spans="1:14">
      <c r="A197" s="143">
        <v>188</v>
      </c>
      <c r="B197" s="144"/>
      <c r="C197" s="204"/>
      <c r="D197" s="144"/>
      <c r="E197" s="146"/>
      <c r="F197" s="16" t="str">
        <f t="shared" si="20"/>
        <v/>
      </c>
      <c r="I197" s="382" t="str">
        <f t="shared" si="21"/>
        <v/>
      </c>
      <c r="J197" s="382" t="str">
        <f t="shared" si="22"/>
        <v/>
      </c>
      <c r="K197" s="382" t="str">
        <f t="shared" si="23"/>
        <v/>
      </c>
      <c r="L197" s="382" t="str">
        <f t="shared" si="24"/>
        <v/>
      </c>
      <c r="M197" s="382" t="str">
        <f t="shared" si="25"/>
        <v/>
      </c>
      <c r="N197" s="382" t="str">
        <f t="shared" si="26"/>
        <v/>
      </c>
    </row>
    <row r="198" spans="1:14">
      <c r="A198" s="143">
        <v>189</v>
      </c>
      <c r="B198" s="144"/>
      <c r="C198" s="204"/>
      <c r="D198" s="144"/>
      <c r="E198" s="146"/>
      <c r="F198" s="16" t="str">
        <f t="shared" si="20"/>
        <v/>
      </c>
      <c r="I198" s="382" t="str">
        <f t="shared" si="21"/>
        <v/>
      </c>
      <c r="J198" s="382" t="str">
        <f t="shared" si="22"/>
        <v/>
      </c>
      <c r="K198" s="382" t="str">
        <f t="shared" si="23"/>
        <v/>
      </c>
      <c r="L198" s="382" t="str">
        <f t="shared" si="24"/>
        <v/>
      </c>
      <c r="M198" s="382" t="str">
        <f t="shared" si="25"/>
        <v/>
      </c>
      <c r="N198" s="382" t="str">
        <f t="shared" si="26"/>
        <v/>
      </c>
    </row>
    <row r="199" spans="1:14">
      <c r="A199" s="143">
        <v>190</v>
      </c>
      <c r="B199" s="144"/>
      <c r="C199" s="204"/>
      <c r="D199" s="144"/>
      <c r="E199" s="146"/>
      <c r="F199" s="16" t="str">
        <f t="shared" si="20"/>
        <v/>
      </c>
      <c r="I199" s="382" t="str">
        <f t="shared" si="21"/>
        <v/>
      </c>
      <c r="J199" s="382" t="str">
        <f t="shared" si="22"/>
        <v/>
      </c>
      <c r="K199" s="382" t="str">
        <f t="shared" si="23"/>
        <v/>
      </c>
      <c r="L199" s="382" t="str">
        <f t="shared" si="24"/>
        <v/>
      </c>
      <c r="M199" s="382" t="str">
        <f t="shared" si="25"/>
        <v/>
      </c>
      <c r="N199" s="382" t="str">
        <f t="shared" si="26"/>
        <v/>
      </c>
    </row>
    <row r="200" spans="1:14">
      <c r="A200" s="143">
        <v>191</v>
      </c>
      <c r="B200" s="144"/>
      <c r="C200" s="204"/>
      <c r="D200" s="144"/>
      <c r="E200" s="146"/>
      <c r="F200" s="16" t="str">
        <f t="shared" si="20"/>
        <v/>
      </c>
      <c r="I200" s="382" t="str">
        <f t="shared" si="21"/>
        <v/>
      </c>
      <c r="J200" s="382" t="str">
        <f t="shared" si="22"/>
        <v/>
      </c>
      <c r="K200" s="382" t="str">
        <f t="shared" si="23"/>
        <v/>
      </c>
      <c r="L200" s="382" t="str">
        <f t="shared" si="24"/>
        <v/>
      </c>
      <c r="M200" s="382" t="str">
        <f t="shared" si="25"/>
        <v/>
      </c>
      <c r="N200" s="382" t="str">
        <f t="shared" si="26"/>
        <v/>
      </c>
    </row>
    <row r="201" spans="1:14">
      <c r="A201" s="143">
        <v>192</v>
      </c>
      <c r="B201" s="144"/>
      <c r="C201" s="204"/>
      <c r="D201" s="144"/>
      <c r="E201" s="146"/>
      <c r="F201" s="16" t="str">
        <f t="shared" si="20"/>
        <v/>
      </c>
      <c r="I201" s="382" t="str">
        <f t="shared" si="21"/>
        <v/>
      </c>
      <c r="J201" s="382" t="str">
        <f t="shared" si="22"/>
        <v/>
      </c>
      <c r="K201" s="382" t="str">
        <f t="shared" si="23"/>
        <v/>
      </c>
      <c r="L201" s="382" t="str">
        <f t="shared" si="24"/>
        <v/>
      </c>
      <c r="M201" s="382" t="str">
        <f t="shared" si="25"/>
        <v/>
      </c>
      <c r="N201" s="382" t="str">
        <f t="shared" si="26"/>
        <v/>
      </c>
    </row>
    <row r="202" spans="1:14">
      <c r="A202" s="143">
        <v>193</v>
      </c>
      <c r="B202" s="144"/>
      <c r="C202" s="204"/>
      <c r="D202" s="144"/>
      <c r="E202" s="146"/>
      <c r="F202" s="16" t="str">
        <f t="shared" ref="F202:F259" si="27">IF(OR($B202="",$C202="",,,$E202&lt;an_initial,$E202&gt;an_final,),"",HLOOKUP(D202,ii9punctaje,2,FALSE) * C202)</f>
        <v/>
      </c>
      <c r="I202" s="382" t="str">
        <f t="shared" ref="I202:I259" si="28">IF(OR($B202="",$C202="",,,$E202&lt;an_initial,$E202&gt;an_final,),"",HLOOKUP(D202,ii9punctaje,2,FALSE)*C202*COUNTIF(D202,$I$7))</f>
        <v/>
      </c>
      <c r="J202" s="382" t="str">
        <f t="shared" ref="J202:J259" si="29">IF(OR($B202="",$C202="",,,$E202&lt;an_initial,$E202&gt;an_final,),"",HLOOKUP(D202,ii9punctaje,2,FALSE)*C202*COUNTIF(D202,$J$7))</f>
        <v/>
      </c>
      <c r="K202" s="382" t="str">
        <f t="shared" ref="K202:K259" si="30">IF(OR($B202="",$C202="",,,$E202&lt;an_initial,$E202&gt;an_final,),"",HLOOKUP(D202,ii9punctaje,2,FALSE)*C202*COUNTIF(D202,$K$7))</f>
        <v/>
      </c>
      <c r="L202" s="382" t="str">
        <f t="shared" ref="L202:L259" si="31">IF(OR($B202="",$C202="",,,$E202&lt;an_initial,$E202&gt;an_final,),"",HLOOKUP(D202,ii9punctaje,2,FALSE)*C202*COUNTIF(D202,$L$7))</f>
        <v/>
      </c>
      <c r="M202" s="382" t="str">
        <f t="shared" ref="M202:M259" si="32">IF(OR($B202="",$C202="",,,$E202&lt;an_initial,$E202&gt;an_final,),"",HLOOKUP(D202,ii9punctaje,2,FALSE)*C202*COUNTIF(D202,$M$7))</f>
        <v/>
      </c>
      <c r="N202" s="382" t="str">
        <f t="shared" ref="N202:N259" si="33">IF(OR($B202="",$C202="",,,$E202&lt;an_initial,$E202&gt;an_final,),"",HLOOKUP(D202,ii9punctaje,2,FALSE)*C202*COUNTIF(D202,$N$7))</f>
        <v/>
      </c>
    </row>
    <row r="203" spans="1:14">
      <c r="A203" s="143">
        <v>194</v>
      </c>
      <c r="B203" s="144"/>
      <c r="C203" s="204"/>
      <c r="D203" s="144"/>
      <c r="E203" s="146"/>
      <c r="F203" s="16" t="str">
        <f t="shared" si="27"/>
        <v/>
      </c>
      <c r="I203" s="382" t="str">
        <f t="shared" si="28"/>
        <v/>
      </c>
      <c r="J203" s="382" t="str">
        <f t="shared" si="29"/>
        <v/>
      </c>
      <c r="K203" s="382" t="str">
        <f t="shared" si="30"/>
        <v/>
      </c>
      <c r="L203" s="382" t="str">
        <f t="shared" si="31"/>
        <v/>
      </c>
      <c r="M203" s="382" t="str">
        <f t="shared" si="32"/>
        <v/>
      </c>
      <c r="N203" s="382" t="str">
        <f t="shared" si="33"/>
        <v/>
      </c>
    </row>
    <row r="204" spans="1:14">
      <c r="A204" s="143">
        <v>195</v>
      </c>
      <c r="B204" s="144"/>
      <c r="C204" s="204"/>
      <c r="D204" s="144"/>
      <c r="E204" s="146"/>
      <c r="F204" s="16" t="str">
        <f t="shared" si="27"/>
        <v/>
      </c>
      <c r="I204" s="382" t="str">
        <f t="shared" si="28"/>
        <v/>
      </c>
      <c r="J204" s="382" t="str">
        <f t="shared" si="29"/>
        <v/>
      </c>
      <c r="K204" s="382" t="str">
        <f t="shared" si="30"/>
        <v/>
      </c>
      <c r="L204" s="382" t="str">
        <f t="shared" si="31"/>
        <v/>
      </c>
      <c r="M204" s="382" t="str">
        <f t="shared" si="32"/>
        <v/>
      </c>
      <c r="N204" s="382" t="str">
        <f t="shared" si="33"/>
        <v/>
      </c>
    </row>
    <row r="205" spans="1:14">
      <c r="A205" s="143">
        <v>196</v>
      </c>
      <c r="B205" s="144"/>
      <c r="C205" s="204"/>
      <c r="D205" s="144"/>
      <c r="E205" s="146"/>
      <c r="F205" s="16" t="str">
        <f t="shared" si="27"/>
        <v/>
      </c>
      <c r="I205" s="382" t="str">
        <f t="shared" si="28"/>
        <v/>
      </c>
      <c r="J205" s="382" t="str">
        <f t="shared" si="29"/>
        <v/>
      </c>
      <c r="K205" s="382" t="str">
        <f t="shared" si="30"/>
        <v/>
      </c>
      <c r="L205" s="382" t="str">
        <f t="shared" si="31"/>
        <v/>
      </c>
      <c r="M205" s="382" t="str">
        <f t="shared" si="32"/>
        <v/>
      </c>
      <c r="N205" s="382" t="str">
        <f t="shared" si="33"/>
        <v/>
      </c>
    </row>
    <row r="206" spans="1:14">
      <c r="A206" s="143">
        <v>197</v>
      </c>
      <c r="B206" s="144"/>
      <c r="C206" s="204"/>
      <c r="D206" s="144"/>
      <c r="E206" s="146"/>
      <c r="F206" s="16" t="str">
        <f t="shared" si="27"/>
        <v/>
      </c>
      <c r="I206" s="382" t="str">
        <f t="shared" si="28"/>
        <v/>
      </c>
      <c r="J206" s="382" t="str">
        <f t="shared" si="29"/>
        <v/>
      </c>
      <c r="K206" s="382" t="str">
        <f t="shared" si="30"/>
        <v/>
      </c>
      <c r="L206" s="382" t="str">
        <f t="shared" si="31"/>
        <v/>
      </c>
      <c r="M206" s="382" t="str">
        <f t="shared" si="32"/>
        <v/>
      </c>
      <c r="N206" s="382" t="str">
        <f t="shared" si="33"/>
        <v/>
      </c>
    </row>
    <row r="207" spans="1:14">
      <c r="A207" s="143">
        <v>198</v>
      </c>
      <c r="B207" s="144"/>
      <c r="C207" s="204"/>
      <c r="D207" s="144"/>
      <c r="E207" s="146"/>
      <c r="F207" s="16" t="str">
        <f t="shared" si="27"/>
        <v/>
      </c>
      <c r="I207" s="382" t="str">
        <f t="shared" si="28"/>
        <v/>
      </c>
      <c r="J207" s="382" t="str">
        <f t="shared" si="29"/>
        <v/>
      </c>
      <c r="K207" s="382" t="str">
        <f t="shared" si="30"/>
        <v/>
      </c>
      <c r="L207" s="382" t="str">
        <f t="shared" si="31"/>
        <v/>
      </c>
      <c r="M207" s="382" t="str">
        <f t="shared" si="32"/>
        <v/>
      </c>
      <c r="N207" s="382" t="str">
        <f t="shared" si="33"/>
        <v/>
      </c>
    </row>
    <row r="208" spans="1:14">
      <c r="A208" s="143">
        <v>199</v>
      </c>
      <c r="B208" s="144"/>
      <c r="C208" s="204"/>
      <c r="D208" s="144"/>
      <c r="E208" s="146"/>
      <c r="F208" s="16" t="str">
        <f t="shared" si="27"/>
        <v/>
      </c>
      <c r="I208" s="382" t="str">
        <f t="shared" si="28"/>
        <v/>
      </c>
      <c r="J208" s="382" t="str">
        <f t="shared" si="29"/>
        <v/>
      </c>
      <c r="K208" s="382" t="str">
        <f t="shared" si="30"/>
        <v/>
      </c>
      <c r="L208" s="382" t="str">
        <f t="shared" si="31"/>
        <v/>
      </c>
      <c r="M208" s="382" t="str">
        <f t="shared" si="32"/>
        <v/>
      </c>
      <c r="N208" s="382" t="str">
        <f t="shared" si="33"/>
        <v/>
      </c>
    </row>
    <row r="209" spans="1:14">
      <c r="A209" s="143">
        <v>200</v>
      </c>
      <c r="B209" s="144"/>
      <c r="C209" s="204"/>
      <c r="D209" s="144"/>
      <c r="E209" s="146"/>
      <c r="F209" s="16" t="str">
        <f t="shared" si="27"/>
        <v/>
      </c>
      <c r="I209" s="382" t="str">
        <f t="shared" si="28"/>
        <v/>
      </c>
      <c r="J209" s="382" t="str">
        <f t="shared" si="29"/>
        <v/>
      </c>
      <c r="K209" s="382" t="str">
        <f t="shared" si="30"/>
        <v/>
      </c>
      <c r="L209" s="382" t="str">
        <f t="shared" si="31"/>
        <v/>
      </c>
      <c r="M209" s="382" t="str">
        <f t="shared" si="32"/>
        <v/>
      </c>
      <c r="N209" s="382" t="str">
        <f t="shared" si="33"/>
        <v/>
      </c>
    </row>
    <row r="210" spans="1:14">
      <c r="A210" s="143">
        <v>201</v>
      </c>
      <c r="B210" s="144"/>
      <c r="C210" s="204"/>
      <c r="D210" s="144"/>
      <c r="E210" s="146"/>
      <c r="F210" s="16" t="str">
        <f t="shared" si="27"/>
        <v/>
      </c>
      <c r="I210" s="382" t="str">
        <f t="shared" si="28"/>
        <v/>
      </c>
      <c r="J210" s="382" t="str">
        <f t="shared" si="29"/>
        <v/>
      </c>
      <c r="K210" s="382" t="str">
        <f t="shared" si="30"/>
        <v/>
      </c>
      <c r="L210" s="382" t="str">
        <f t="shared" si="31"/>
        <v/>
      </c>
      <c r="M210" s="382" t="str">
        <f t="shared" si="32"/>
        <v/>
      </c>
      <c r="N210" s="382" t="str">
        <f t="shared" si="33"/>
        <v/>
      </c>
    </row>
    <row r="211" spans="1:14">
      <c r="A211" s="143">
        <v>202</v>
      </c>
      <c r="B211" s="144"/>
      <c r="C211" s="204"/>
      <c r="D211" s="144"/>
      <c r="E211" s="146"/>
      <c r="F211" s="16" t="str">
        <f t="shared" si="27"/>
        <v/>
      </c>
      <c r="I211" s="382" t="str">
        <f t="shared" si="28"/>
        <v/>
      </c>
      <c r="J211" s="382" t="str">
        <f t="shared" si="29"/>
        <v/>
      </c>
      <c r="K211" s="382" t="str">
        <f t="shared" si="30"/>
        <v/>
      </c>
      <c r="L211" s="382" t="str">
        <f t="shared" si="31"/>
        <v/>
      </c>
      <c r="M211" s="382" t="str">
        <f t="shared" si="32"/>
        <v/>
      </c>
      <c r="N211" s="382" t="str">
        <f t="shared" si="33"/>
        <v/>
      </c>
    </row>
    <row r="212" spans="1:14">
      <c r="A212" s="143">
        <v>203</v>
      </c>
      <c r="B212" s="144"/>
      <c r="C212" s="204"/>
      <c r="D212" s="144"/>
      <c r="E212" s="146"/>
      <c r="F212" s="16" t="str">
        <f t="shared" si="27"/>
        <v/>
      </c>
      <c r="I212" s="382" t="str">
        <f t="shared" si="28"/>
        <v/>
      </c>
      <c r="J212" s="382" t="str">
        <f t="shared" si="29"/>
        <v/>
      </c>
      <c r="K212" s="382" t="str">
        <f t="shared" si="30"/>
        <v/>
      </c>
      <c r="L212" s="382" t="str">
        <f t="shared" si="31"/>
        <v/>
      </c>
      <c r="M212" s="382" t="str">
        <f t="shared" si="32"/>
        <v/>
      </c>
      <c r="N212" s="382" t="str">
        <f t="shared" si="33"/>
        <v/>
      </c>
    </row>
    <row r="213" spans="1:14">
      <c r="A213" s="143">
        <v>204</v>
      </c>
      <c r="B213" s="144"/>
      <c r="C213" s="204"/>
      <c r="D213" s="144"/>
      <c r="E213" s="146"/>
      <c r="F213" s="16" t="str">
        <f t="shared" si="27"/>
        <v/>
      </c>
      <c r="I213" s="382" t="str">
        <f t="shared" si="28"/>
        <v/>
      </c>
      <c r="J213" s="382" t="str">
        <f t="shared" si="29"/>
        <v/>
      </c>
      <c r="K213" s="382" t="str">
        <f t="shared" si="30"/>
        <v/>
      </c>
      <c r="L213" s="382" t="str">
        <f t="shared" si="31"/>
        <v/>
      </c>
      <c r="M213" s="382" t="str">
        <f t="shared" si="32"/>
        <v/>
      </c>
      <c r="N213" s="382" t="str">
        <f t="shared" si="33"/>
        <v/>
      </c>
    </row>
    <row r="214" spans="1:14">
      <c r="A214" s="143">
        <v>205</v>
      </c>
      <c r="B214" s="144"/>
      <c r="C214" s="204"/>
      <c r="D214" s="144"/>
      <c r="E214" s="146"/>
      <c r="F214" s="16" t="str">
        <f t="shared" si="27"/>
        <v/>
      </c>
      <c r="I214" s="382" t="str">
        <f t="shared" si="28"/>
        <v/>
      </c>
      <c r="J214" s="382" t="str">
        <f t="shared" si="29"/>
        <v/>
      </c>
      <c r="K214" s="382" t="str">
        <f t="shared" si="30"/>
        <v/>
      </c>
      <c r="L214" s="382" t="str">
        <f t="shared" si="31"/>
        <v/>
      </c>
      <c r="M214" s="382" t="str">
        <f t="shared" si="32"/>
        <v/>
      </c>
      <c r="N214" s="382" t="str">
        <f t="shared" si="33"/>
        <v/>
      </c>
    </row>
    <row r="215" spans="1:14">
      <c r="A215" s="143">
        <v>206</v>
      </c>
      <c r="B215" s="144"/>
      <c r="C215" s="204"/>
      <c r="D215" s="144"/>
      <c r="E215" s="146"/>
      <c r="F215" s="16" t="str">
        <f t="shared" si="27"/>
        <v/>
      </c>
      <c r="I215" s="382" t="str">
        <f t="shared" si="28"/>
        <v/>
      </c>
      <c r="J215" s="382" t="str">
        <f t="shared" si="29"/>
        <v/>
      </c>
      <c r="K215" s="382" t="str">
        <f t="shared" si="30"/>
        <v/>
      </c>
      <c r="L215" s="382" t="str">
        <f t="shared" si="31"/>
        <v/>
      </c>
      <c r="M215" s="382" t="str">
        <f t="shared" si="32"/>
        <v/>
      </c>
      <c r="N215" s="382" t="str">
        <f t="shared" si="33"/>
        <v/>
      </c>
    </row>
    <row r="216" spans="1:14">
      <c r="A216" s="143">
        <v>207</v>
      </c>
      <c r="B216" s="144"/>
      <c r="C216" s="204"/>
      <c r="D216" s="144"/>
      <c r="E216" s="146"/>
      <c r="F216" s="16" t="str">
        <f t="shared" si="27"/>
        <v/>
      </c>
      <c r="I216" s="382" t="str">
        <f t="shared" si="28"/>
        <v/>
      </c>
      <c r="J216" s="382" t="str">
        <f t="shared" si="29"/>
        <v/>
      </c>
      <c r="K216" s="382" t="str">
        <f t="shared" si="30"/>
        <v/>
      </c>
      <c r="L216" s="382" t="str">
        <f t="shared" si="31"/>
        <v/>
      </c>
      <c r="M216" s="382" t="str">
        <f t="shared" si="32"/>
        <v/>
      </c>
      <c r="N216" s="382" t="str">
        <f t="shared" si="33"/>
        <v/>
      </c>
    </row>
    <row r="217" spans="1:14">
      <c r="A217" s="143">
        <v>208</v>
      </c>
      <c r="B217" s="144"/>
      <c r="C217" s="204"/>
      <c r="D217" s="144"/>
      <c r="E217" s="146"/>
      <c r="F217" s="16" t="str">
        <f t="shared" si="27"/>
        <v/>
      </c>
      <c r="I217" s="382" t="str">
        <f t="shared" si="28"/>
        <v/>
      </c>
      <c r="J217" s="382" t="str">
        <f t="shared" si="29"/>
        <v/>
      </c>
      <c r="K217" s="382" t="str">
        <f t="shared" si="30"/>
        <v/>
      </c>
      <c r="L217" s="382" t="str">
        <f t="shared" si="31"/>
        <v/>
      </c>
      <c r="M217" s="382" t="str">
        <f t="shared" si="32"/>
        <v/>
      </c>
      <c r="N217" s="382" t="str">
        <f t="shared" si="33"/>
        <v/>
      </c>
    </row>
    <row r="218" spans="1:14">
      <c r="A218" s="143">
        <v>209</v>
      </c>
      <c r="B218" s="144"/>
      <c r="C218" s="204"/>
      <c r="D218" s="144"/>
      <c r="E218" s="146"/>
      <c r="F218" s="16" t="str">
        <f t="shared" si="27"/>
        <v/>
      </c>
      <c r="I218" s="382" t="str">
        <f t="shared" si="28"/>
        <v/>
      </c>
      <c r="J218" s="382" t="str">
        <f t="shared" si="29"/>
        <v/>
      </c>
      <c r="K218" s="382" t="str">
        <f t="shared" si="30"/>
        <v/>
      </c>
      <c r="L218" s="382" t="str">
        <f t="shared" si="31"/>
        <v/>
      </c>
      <c r="M218" s="382" t="str">
        <f t="shared" si="32"/>
        <v/>
      </c>
      <c r="N218" s="382" t="str">
        <f t="shared" si="33"/>
        <v/>
      </c>
    </row>
    <row r="219" spans="1:14">
      <c r="A219" s="143">
        <v>210</v>
      </c>
      <c r="B219" s="144"/>
      <c r="C219" s="204"/>
      <c r="D219" s="144"/>
      <c r="E219" s="146"/>
      <c r="F219" s="16" t="str">
        <f t="shared" si="27"/>
        <v/>
      </c>
      <c r="I219" s="382" t="str">
        <f t="shared" si="28"/>
        <v/>
      </c>
      <c r="J219" s="382" t="str">
        <f t="shared" si="29"/>
        <v/>
      </c>
      <c r="K219" s="382" t="str">
        <f t="shared" si="30"/>
        <v/>
      </c>
      <c r="L219" s="382" t="str">
        <f t="shared" si="31"/>
        <v/>
      </c>
      <c r="M219" s="382" t="str">
        <f t="shared" si="32"/>
        <v/>
      </c>
      <c r="N219" s="382" t="str">
        <f t="shared" si="33"/>
        <v/>
      </c>
    </row>
    <row r="220" spans="1:14">
      <c r="A220" s="143">
        <v>211</v>
      </c>
      <c r="B220" s="144"/>
      <c r="C220" s="204"/>
      <c r="D220" s="144"/>
      <c r="E220" s="146"/>
      <c r="F220" s="16" t="str">
        <f t="shared" si="27"/>
        <v/>
      </c>
      <c r="I220" s="382" t="str">
        <f t="shared" si="28"/>
        <v/>
      </c>
      <c r="J220" s="382" t="str">
        <f t="shared" si="29"/>
        <v/>
      </c>
      <c r="K220" s="382" t="str">
        <f t="shared" si="30"/>
        <v/>
      </c>
      <c r="L220" s="382" t="str">
        <f t="shared" si="31"/>
        <v/>
      </c>
      <c r="M220" s="382" t="str">
        <f t="shared" si="32"/>
        <v/>
      </c>
      <c r="N220" s="382" t="str">
        <f t="shared" si="33"/>
        <v/>
      </c>
    </row>
    <row r="221" spans="1:14">
      <c r="A221" s="143">
        <v>212</v>
      </c>
      <c r="B221" s="144"/>
      <c r="C221" s="204"/>
      <c r="D221" s="144"/>
      <c r="E221" s="146"/>
      <c r="F221" s="16" t="str">
        <f t="shared" si="27"/>
        <v/>
      </c>
      <c r="I221" s="382" t="str">
        <f t="shared" si="28"/>
        <v/>
      </c>
      <c r="J221" s="382" t="str">
        <f t="shared" si="29"/>
        <v/>
      </c>
      <c r="K221" s="382" t="str">
        <f t="shared" si="30"/>
        <v/>
      </c>
      <c r="L221" s="382" t="str">
        <f t="shared" si="31"/>
        <v/>
      </c>
      <c r="M221" s="382" t="str">
        <f t="shared" si="32"/>
        <v/>
      </c>
      <c r="N221" s="382" t="str">
        <f t="shared" si="33"/>
        <v/>
      </c>
    </row>
    <row r="222" spans="1:14">
      <c r="A222" s="143">
        <v>213</v>
      </c>
      <c r="B222" s="144"/>
      <c r="C222" s="204"/>
      <c r="D222" s="144"/>
      <c r="E222" s="146"/>
      <c r="F222" s="16" t="str">
        <f t="shared" si="27"/>
        <v/>
      </c>
      <c r="I222" s="382" t="str">
        <f t="shared" si="28"/>
        <v/>
      </c>
      <c r="J222" s="382" t="str">
        <f t="shared" si="29"/>
        <v/>
      </c>
      <c r="K222" s="382" t="str">
        <f t="shared" si="30"/>
        <v/>
      </c>
      <c r="L222" s="382" t="str">
        <f t="shared" si="31"/>
        <v/>
      </c>
      <c r="M222" s="382" t="str">
        <f t="shared" si="32"/>
        <v/>
      </c>
      <c r="N222" s="382" t="str">
        <f t="shared" si="33"/>
        <v/>
      </c>
    </row>
    <row r="223" spans="1:14">
      <c r="A223" s="143">
        <v>214</v>
      </c>
      <c r="B223" s="144"/>
      <c r="C223" s="204"/>
      <c r="D223" s="144"/>
      <c r="E223" s="146"/>
      <c r="F223" s="16" t="str">
        <f t="shared" si="27"/>
        <v/>
      </c>
      <c r="I223" s="382" t="str">
        <f t="shared" si="28"/>
        <v/>
      </c>
      <c r="J223" s="382" t="str">
        <f t="shared" si="29"/>
        <v/>
      </c>
      <c r="K223" s="382" t="str">
        <f t="shared" si="30"/>
        <v/>
      </c>
      <c r="L223" s="382" t="str">
        <f t="shared" si="31"/>
        <v/>
      </c>
      <c r="M223" s="382" t="str">
        <f t="shared" si="32"/>
        <v/>
      </c>
      <c r="N223" s="382" t="str">
        <f t="shared" si="33"/>
        <v/>
      </c>
    </row>
    <row r="224" spans="1:14">
      <c r="A224" s="143">
        <v>215</v>
      </c>
      <c r="B224" s="144"/>
      <c r="C224" s="204"/>
      <c r="D224" s="144"/>
      <c r="E224" s="146"/>
      <c r="F224" s="16" t="str">
        <f t="shared" si="27"/>
        <v/>
      </c>
      <c r="I224" s="382" t="str">
        <f t="shared" si="28"/>
        <v/>
      </c>
      <c r="J224" s="382" t="str">
        <f t="shared" si="29"/>
        <v/>
      </c>
      <c r="K224" s="382" t="str">
        <f t="shared" si="30"/>
        <v/>
      </c>
      <c r="L224" s="382" t="str">
        <f t="shared" si="31"/>
        <v/>
      </c>
      <c r="M224" s="382" t="str">
        <f t="shared" si="32"/>
        <v/>
      </c>
      <c r="N224" s="382" t="str">
        <f t="shared" si="33"/>
        <v/>
      </c>
    </row>
    <row r="225" spans="1:14">
      <c r="A225" s="143">
        <v>216</v>
      </c>
      <c r="B225" s="144"/>
      <c r="C225" s="204"/>
      <c r="D225" s="144"/>
      <c r="E225" s="146"/>
      <c r="F225" s="16" t="str">
        <f t="shared" si="27"/>
        <v/>
      </c>
      <c r="I225" s="382" t="str">
        <f t="shared" si="28"/>
        <v/>
      </c>
      <c r="J225" s="382" t="str">
        <f t="shared" si="29"/>
        <v/>
      </c>
      <c r="K225" s="382" t="str">
        <f t="shared" si="30"/>
        <v/>
      </c>
      <c r="L225" s="382" t="str">
        <f t="shared" si="31"/>
        <v/>
      </c>
      <c r="M225" s="382" t="str">
        <f t="shared" si="32"/>
        <v/>
      </c>
      <c r="N225" s="382" t="str">
        <f t="shared" si="33"/>
        <v/>
      </c>
    </row>
    <row r="226" spans="1:14">
      <c r="A226" s="143">
        <v>217</v>
      </c>
      <c r="B226" s="144"/>
      <c r="C226" s="204"/>
      <c r="D226" s="144"/>
      <c r="E226" s="146"/>
      <c r="F226" s="16" t="str">
        <f t="shared" si="27"/>
        <v/>
      </c>
      <c r="I226" s="382" t="str">
        <f t="shared" si="28"/>
        <v/>
      </c>
      <c r="J226" s="382" t="str">
        <f t="shared" si="29"/>
        <v/>
      </c>
      <c r="K226" s="382" t="str">
        <f t="shared" si="30"/>
        <v/>
      </c>
      <c r="L226" s="382" t="str">
        <f t="shared" si="31"/>
        <v/>
      </c>
      <c r="M226" s="382" t="str">
        <f t="shared" si="32"/>
        <v/>
      </c>
      <c r="N226" s="382" t="str">
        <f t="shared" si="33"/>
        <v/>
      </c>
    </row>
    <row r="227" spans="1:14">
      <c r="A227" s="143">
        <v>218</v>
      </c>
      <c r="B227" s="144"/>
      <c r="C227" s="204"/>
      <c r="D227" s="144"/>
      <c r="E227" s="146"/>
      <c r="F227" s="16" t="str">
        <f t="shared" si="27"/>
        <v/>
      </c>
      <c r="I227" s="382" t="str">
        <f t="shared" si="28"/>
        <v/>
      </c>
      <c r="J227" s="382" t="str">
        <f t="shared" si="29"/>
        <v/>
      </c>
      <c r="K227" s="382" t="str">
        <f t="shared" si="30"/>
        <v/>
      </c>
      <c r="L227" s="382" t="str">
        <f t="shared" si="31"/>
        <v/>
      </c>
      <c r="M227" s="382" t="str">
        <f t="shared" si="32"/>
        <v/>
      </c>
      <c r="N227" s="382" t="str">
        <f t="shared" si="33"/>
        <v/>
      </c>
    </row>
    <row r="228" spans="1:14">
      <c r="A228" s="143">
        <v>219</v>
      </c>
      <c r="B228" s="144"/>
      <c r="C228" s="204"/>
      <c r="D228" s="144"/>
      <c r="E228" s="146"/>
      <c r="F228" s="16" t="str">
        <f t="shared" si="27"/>
        <v/>
      </c>
      <c r="I228" s="382" t="str">
        <f t="shared" si="28"/>
        <v/>
      </c>
      <c r="J228" s="382" t="str">
        <f t="shared" si="29"/>
        <v/>
      </c>
      <c r="K228" s="382" t="str">
        <f t="shared" si="30"/>
        <v/>
      </c>
      <c r="L228" s="382" t="str">
        <f t="shared" si="31"/>
        <v/>
      </c>
      <c r="M228" s="382" t="str">
        <f t="shared" si="32"/>
        <v/>
      </c>
      <c r="N228" s="382" t="str">
        <f t="shared" si="33"/>
        <v/>
      </c>
    </row>
    <row r="229" spans="1:14">
      <c r="A229" s="143">
        <v>220</v>
      </c>
      <c r="B229" s="144"/>
      <c r="C229" s="204"/>
      <c r="D229" s="144"/>
      <c r="E229" s="146"/>
      <c r="F229" s="16" t="str">
        <f t="shared" si="27"/>
        <v/>
      </c>
      <c r="I229" s="382" t="str">
        <f t="shared" si="28"/>
        <v/>
      </c>
      <c r="J229" s="382" t="str">
        <f t="shared" si="29"/>
        <v/>
      </c>
      <c r="K229" s="382" t="str">
        <f t="shared" si="30"/>
        <v/>
      </c>
      <c r="L229" s="382" t="str">
        <f t="shared" si="31"/>
        <v/>
      </c>
      <c r="M229" s="382" t="str">
        <f t="shared" si="32"/>
        <v/>
      </c>
      <c r="N229" s="382" t="str">
        <f t="shared" si="33"/>
        <v/>
      </c>
    </row>
    <row r="230" spans="1:14">
      <c r="A230" s="143">
        <v>221</v>
      </c>
      <c r="B230" s="144"/>
      <c r="C230" s="204"/>
      <c r="D230" s="144"/>
      <c r="E230" s="146"/>
      <c r="F230" s="16" t="str">
        <f t="shared" si="27"/>
        <v/>
      </c>
      <c r="I230" s="382" t="str">
        <f t="shared" si="28"/>
        <v/>
      </c>
      <c r="J230" s="382" t="str">
        <f t="shared" si="29"/>
        <v/>
      </c>
      <c r="K230" s="382" t="str">
        <f t="shared" si="30"/>
        <v/>
      </c>
      <c r="L230" s="382" t="str">
        <f t="shared" si="31"/>
        <v/>
      </c>
      <c r="M230" s="382" t="str">
        <f t="shared" si="32"/>
        <v/>
      </c>
      <c r="N230" s="382" t="str">
        <f t="shared" si="33"/>
        <v/>
      </c>
    </row>
    <row r="231" spans="1:14">
      <c r="A231" s="143">
        <v>222</v>
      </c>
      <c r="B231" s="144"/>
      <c r="C231" s="204"/>
      <c r="D231" s="144"/>
      <c r="E231" s="146"/>
      <c r="F231" s="16" t="str">
        <f t="shared" si="27"/>
        <v/>
      </c>
      <c r="I231" s="382" t="str">
        <f t="shared" si="28"/>
        <v/>
      </c>
      <c r="J231" s="382" t="str">
        <f t="shared" si="29"/>
        <v/>
      </c>
      <c r="K231" s="382" t="str">
        <f t="shared" si="30"/>
        <v/>
      </c>
      <c r="L231" s="382" t="str">
        <f t="shared" si="31"/>
        <v/>
      </c>
      <c r="M231" s="382" t="str">
        <f t="shared" si="32"/>
        <v/>
      </c>
      <c r="N231" s="382" t="str">
        <f t="shared" si="33"/>
        <v/>
      </c>
    </row>
    <row r="232" spans="1:14">
      <c r="A232" s="143">
        <v>223</v>
      </c>
      <c r="B232" s="144"/>
      <c r="C232" s="204"/>
      <c r="D232" s="144"/>
      <c r="E232" s="146"/>
      <c r="F232" s="16" t="str">
        <f t="shared" si="27"/>
        <v/>
      </c>
      <c r="I232" s="382" t="str">
        <f t="shared" si="28"/>
        <v/>
      </c>
      <c r="J232" s="382" t="str">
        <f t="shared" si="29"/>
        <v/>
      </c>
      <c r="K232" s="382" t="str">
        <f t="shared" si="30"/>
        <v/>
      </c>
      <c r="L232" s="382" t="str">
        <f t="shared" si="31"/>
        <v/>
      </c>
      <c r="M232" s="382" t="str">
        <f t="shared" si="32"/>
        <v/>
      </c>
      <c r="N232" s="382" t="str">
        <f t="shared" si="33"/>
        <v/>
      </c>
    </row>
    <row r="233" spans="1:14">
      <c r="A233" s="143">
        <v>224</v>
      </c>
      <c r="B233" s="144"/>
      <c r="C233" s="204"/>
      <c r="D233" s="144"/>
      <c r="E233" s="146"/>
      <c r="F233" s="16" t="str">
        <f t="shared" si="27"/>
        <v/>
      </c>
      <c r="I233" s="382" t="str">
        <f t="shared" si="28"/>
        <v/>
      </c>
      <c r="J233" s="382" t="str">
        <f t="shared" si="29"/>
        <v/>
      </c>
      <c r="K233" s="382" t="str">
        <f t="shared" si="30"/>
        <v/>
      </c>
      <c r="L233" s="382" t="str">
        <f t="shared" si="31"/>
        <v/>
      </c>
      <c r="M233" s="382" t="str">
        <f t="shared" si="32"/>
        <v/>
      </c>
      <c r="N233" s="382" t="str">
        <f t="shared" si="33"/>
        <v/>
      </c>
    </row>
    <row r="234" spans="1:14">
      <c r="A234" s="143">
        <v>225</v>
      </c>
      <c r="B234" s="144"/>
      <c r="C234" s="204"/>
      <c r="D234" s="144"/>
      <c r="E234" s="146"/>
      <c r="F234" s="16" t="str">
        <f t="shared" si="27"/>
        <v/>
      </c>
      <c r="I234" s="382" t="str">
        <f t="shared" si="28"/>
        <v/>
      </c>
      <c r="J234" s="382" t="str">
        <f t="shared" si="29"/>
        <v/>
      </c>
      <c r="K234" s="382" t="str">
        <f t="shared" si="30"/>
        <v/>
      </c>
      <c r="L234" s="382" t="str">
        <f t="shared" si="31"/>
        <v/>
      </c>
      <c r="M234" s="382" t="str">
        <f t="shared" si="32"/>
        <v/>
      </c>
      <c r="N234" s="382" t="str">
        <f t="shared" si="33"/>
        <v/>
      </c>
    </row>
    <row r="235" spans="1:14">
      <c r="A235" s="143">
        <v>226</v>
      </c>
      <c r="B235" s="144"/>
      <c r="C235" s="204"/>
      <c r="D235" s="144"/>
      <c r="E235" s="146"/>
      <c r="F235" s="16" t="str">
        <f t="shared" si="27"/>
        <v/>
      </c>
      <c r="I235" s="382" t="str">
        <f t="shared" si="28"/>
        <v/>
      </c>
      <c r="J235" s="382" t="str">
        <f t="shared" si="29"/>
        <v/>
      </c>
      <c r="K235" s="382" t="str">
        <f t="shared" si="30"/>
        <v/>
      </c>
      <c r="L235" s="382" t="str">
        <f t="shared" si="31"/>
        <v/>
      </c>
      <c r="M235" s="382" t="str">
        <f t="shared" si="32"/>
        <v/>
      </c>
      <c r="N235" s="382" t="str">
        <f t="shared" si="33"/>
        <v/>
      </c>
    </row>
    <row r="236" spans="1:14">
      <c r="A236" s="143">
        <v>227</v>
      </c>
      <c r="B236" s="144"/>
      <c r="C236" s="204"/>
      <c r="D236" s="144"/>
      <c r="E236" s="146"/>
      <c r="F236" s="16" t="str">
        <f t="shared" si="27"/>
        <v/>
      </c>
      <c r="I236" s="382" t="str">
        <f t="shared" si="28"/>
        <v/>
      </c>
      <c r="J236" s="382" t="str">
        <f t="shared" si="29"/>
        <v/>
      </c>
      <c r="K236" s="382" t="str">
        <f t="shared" si="30"/>
        <v/>
      </c>
      <c r="L236" s="382" t="str">
        <f t="shared" si="31"/>
        <v/>
      </c>
      <c r="M236" s="382" t="str">
        <f t="shared" si="32"/>
        <v/>
      </c>
      <c r="N236" s="382" t="str">
        <f t="shared" si="33"/>
        <v/>
      </c>
    </row>
    <row r="237" spans="1:14">
      <c r="A237" s="143">
        <v>228</v>
      </c>
      <c r="B237" s="144"/>
      <c r="C237" s="204"/>
      <c r="D237" s="144"/>
      <c r="E237" s="146"/>
      <c r="F237" s="16" t="str">
        <f t="shared" si="27"/>
        <v/>
      </c>
      <c r="I237" s="382" t="str">
        <f t="shared" si="28"/>
        <v/>
      </c>
      <c r="J237" s="382" t="str">
        <f t="shared" si="29"/>
        <v/>
      </c>
      <c r="K237" s="382" t="str">
        <f t="shared" si="30"/>
        <v/>
      </c>
      <c r="L237" s="382" t="str">
        <f t="shared" si="31"/>
        <v/>
      </c>
      <c r="M237" s="382" t="str">
        <f t="shared" si="32"/>
        <v/>
      </c>
      <c r="N237" s="382" t="str">
        <f t="shared" si="33"/>
        <v/>
      </c>
    </row>
    <row r="238" spans="1:14">
      <c r="A238" s="143">
        <v>229</v>
      </c>
      <c r="B238" s="144"/>
      <c r="C238" s="204"/>
      <c r="D238" s="144"/>
      <c r="E238" s="146"/>
      <c r="F238" s="16" t="str">
        <f t="shared" si="27"/>
        <v/>
      </c>
      <c r="I238" s="382" t="str">
        <f t="shared" si="28"/>
        <v/>
      </c>
      <c r="J238" s="382" t="str">
        <f t="shared" si="29"/>
        <v/>
      </c>
      <c r="K238" s="382" t="str">
        <f t="shared" si="30"/>
        <v/>
      </c>
      <c r="L238" s="382" t="str">
        <f t="shared" si="31"/>
        <v/>
      </c>
      <c r="M238" s="382" t="str">
        <f t="shared" si="32"/>
        <v/>
      </c>
      <c r="N238" s="382" t="str">
        <f t="shared" si="33"/>
        <v/>
      </c>
    </row>
    <row r="239" spans="1:14">
      <c r="A239" s="143">
        <v>230</v>
      </c>
      <c r="B239" s="144"/>
      <c r="C239" s="204"/>
      <c r="D239" s="144"/>
      <c r="E239" s="146"/>
      <c r="F239" s="16" t="str">
        <f t="shared" si="27"/>
        <v/>
      </c>
      <c r="I239" s="382" t="str">
        <f t="shared" si="28"/>
        <v/>
      </c>
      <c r="J239" s="382" t="str">
        <f t="shared" si="29"/>
        <v/>
      </c>
      <c r="K239" s="382" t="str">
        <f t="shared" si="30"/>
        <v/>
      </c>
      <c r="L239" s="382" t="str">
        <f t="shared" si="31"/>
        <v/>
      </c>
      <c r="M239" s="382" t="str">
        <f t="shared" si="32"/>
        <v/>
      </c>
      <c r="N239" s="382" t="str">
        <f t="shared" si="33"/>
        <v/>
      </c>
    </row>
    <row r="240" spans="1:14">
      <c r="A240" s="143">
        <v>231</v>
      </c>
      <c r="B240" s="144"/>
      <c r="C240" s="204"/>
      <c r="D240" s="144"/>
      <c r="E240" s="146"/>
      <c r="F240" s="16" t="str">
        <f t="shared" si="27"/>
        <v/>
      </c>
      <c r="I240" s="382" t="str">
        <f t="shared" si="28"/>
        <v/>
      </c>
      <c r="J240" s="382" t="str">
        <f t="shared" si="29"/>
        <v/>
      </c>
      <c r="K240" s="382" t="str">
        <f t="shared" si="30"/>
        <v/>
      </c>
      <c r="L240" s="382" t="str">
        <f t="shared" si="31"/>
        <v/>
      </c>
      <c r="M240" s="382" t="str">
        <f t="shared" si="32"/>
        <v/>
      </c>
      <c r="N240" s="382" t="str">
        <f t="shared" si="33"/>
        <v/>
      </c>
    </row>
    <row r="241" spans="1:14">
      <c r="A241" s="143">
        <v>232</v>
      </c>
      <c r="B241" s="144"/>
      <c r="C241" s="204"/>
      <c r="D241" s="144"/>
      <c r="E241" s="146"/>
      <c r="F241" s="16" t="str">
        <f t="shared" si="27"/>
        <v/>
      </c>
      <c r="I241" s="382" t="str">
        <f t="shared" si="28"/>
        <v/>
      </c>
      <c r="J241" s="382" t="str">
        <f t="shared" si="29"/>
        <v/>
      </c>
      <c r="K241" s="382" t="str">
        <f t="shared" si="30"/>
        <v/>
      </c>
      <c r="L241" s="382" t="str">
        <f t="shared" si="31"/>
        <v/>
      </c>
      <c r="M241" s="382" t="str">
        <f t="shared" si="32"/>
        <v/>
      </c>
      <c r="N241" s="382" t="str">
        <f t="shared" si="33"/>
        <v/>
      </c>
    </row>
    <row r="242" spans="1:14">
      <c r="A242" s="143">
        <v>233</v>
      </c>
      <c r="B242" s="144"/>
      <c r="C242" s="204"/>
      <c r="D242" s="144"/>
      <c r="E242" s="146"/>
      <c r="F242" s="16" t="str">
        <f t="shared" si="27"/>
        <v/>
      </c>
      <c r="I242" s="382" t="str">
        <f t="shared" si="28"/>
        <v/>
      </c>
      <c r="J242" s="382" t="str">
        <f t="shared" si="29"/>
        <v/>
      </c>
      <c r="K242" s="382" t="str">
        <f t="shared" si="30"/>
        <v/>
      </c>
      <c r="L242" s="382" t="str">
        <f t="shared" si="31"/>
        <v/>
      </c>
      <c r="M242" s="382" t="str">
        <f t="shared" si="32"/>
        <v/>
      </c>
      <c r="N242" s="382" t="str">
        <f t="shared" si="33"/>
        <v/>
      </c>
    </row>
    <row r="243" spans="1:14">
      <c r="A243" s="143">
        <v>234</v>
      </c>
      <c r="B243" s="144"/>
      <c r="C243" s="204"/>
      <c r="D243" s="144"/>
      <c r="E243" s="146"/>
      <c r="F243" s="16" t="str">
        <f t="shared" si="27"/>
        <v/>
      </c>
      <c r="I243" s="382" t="str">
        <f t="shared" si="28"/>
        <v/>
      </c>
      <c r="J243" s="382" t="str">
        <f t="shared" si="29"/>
        <v/>
      </c>
      <c r="K243" s="382" t="str">
        <f t="shared" si="30"/>
        <v/>
      </c>
      <c r="L243" s="382" t="str">
        <f t="shared" si="31"/>
        <v/>
      </c>
      <c r="M243" s="382" t="str">
        <f t="shared" si="32"/>
        <v/>
      </c>
      <c r="N243" s="382" t="str">
        <f t="shared" si="33"/>
        <v/>
      </c>
    </row>
    <row r="244" spans="1:14">
      <c r="A244" s="143">
        <v>235</v>
      </c>
      <c r="B244" s="144"/>
      <c r="C244" s="204"/>
      <c r="D244" s="144"/>
      <c r="E244" s="146"/>
      <c r="F244" s="16" t="str">
        <f t="shared" si="27"/>
        <v/>
      </c>
      <c r="I244" s="382" t="str">
        <f t="shared" si="28"/>
        <v/>
      </c>
      <c r="J244" s="382" t="str">
        <f t="shared" si="29"/>
        <v/>
      </c>
      <c r="K244" s="382" t="str">
        <f t="shared" si="30"/>
        <v/>
      </c>
      <c r="L244" s="382" t="str">
        <f t="shared" si="31"/>
        <v/>
      </c>
      <c r="M244" s="382" t="str">
        <f t="shared" si="32"/>
        <v/>
      </c>
      <c r="N244" s="382" t="str">
        <f t="shared" si="33"/>
        <v/>
      </c>
    </row>
    <row r="245" spans="1:14">
      <c r="A245" s="143">
        <v>236</v>
      </c>
      <c r="B245" s="144"/>
      <c r="C245" s="204"/>
      <c r="D245" s="144"/>
      <c r="E245" s="146"/>
      <c r="F245" s="16" t="str">
        <f t="shared" si="27"/>
        <v/>
      </c>
      <c r="I245" s="382" t="str">
        <f t="shared" si="28"/>
        <v/>
      </c>
      <c r="J245" s="382" t="str">
        <f t="shared" si="29"/>
        <v/>
      </c>
      <c r="K245" s="382" t="str">
        <f t="shared" si="30"/>
        <v/>
      </c>
      <c r="L245" s="382" t="str">
        <f t="shared" si="31"/>
        <v/>
      </c>
      <c r="M245" s="382" t="str">
        <f t="shared" si="32"/>
        <v/>
      </c>
      <c r="N245" s="382" t="str">
        <f t="shared" si="33"/>
        <v/>
      </c>
    </row>
    <row r="246" spans="1:14">
      <c r="A246" s="143">
        <v>237</v>
      </c>
      <c r="B246" s="144"/>
      <c r="C246" s="204"/>
      <c r="D246" s="144"/>
      <c r="E246" s="146"/>
      <c r="F246" s="16" t="str">
        <f t="shared" si="27"/>
        <v/>
      </c>
      <c r="I246" s="382" t="str">
        <f t="shared" si="28"/>
        <v/>
      </c>
      <c r="J246" s="382" t="str">
        <f t="shared" si="29"/>
        <v/>
      </c>
      <c r="K246" s="382" t="str">
        <f t="shared" si="30"/>
        <v/>
      </c>
      <c r="L246" s="382" t="str">
        <f t="shared" si="31"/>
        <v/>
      </c>
      <c r="M246" s="382" t="str">
        <f t="shared" si="32"/>
        <v/>
      </c>
      <c r="N246" s="382" t="str">
        <f t="shared" si="33"/>
        <v/>
      </c>
    </row>
    <row r="247" spans="1:14">
      <c r="A247" s="143">
        <v>238</v>
      </c>
      <c r="B247" s="144"/>
      <c r="C247" s="204"/>
      <c r="D247" s="144"/>
      <c r="E247" s="146"/>
      <c r="F247" s="16" t="str">
        <f t="shared" si="27"/>
        <v/>
      </c>
      <c r="I247" s="382" t="str">
        <f t="shared" si="28"/>
        <v/>
      </c>
      <c r="J247" s="382" t="str">
        <f t="shared" si="29"/>
        <v/>
      </c>
      <c r="K247" s="382" t="str">
        <f t="shared" si="30"/>
        <v/>
      </c>
      <c r="L247" s="382" t="str">
        <f t="shared" si="31"/>
        <v/>
      </c>
      <c r="M247" s="382" t="str">
        <f t="shared" si="32"/>
        <v/>
      </c>
      <c r="N247" s="382" t="str">
        <f t="shared" si="33"/>
        <v/>
      </c>
    </row>
    <row r="248" spans="1:14">
      <c r="A248" s="143">
        <v>239</v>
      </c>
      <c r="B248" s="144"/>
      <c r="C248" s="204"/>
      <c r="D248" s="144"/>
      <c r="E248" s="146"/>
      <c r="F248" s="16" t="str">
        <f t="shared" si="27"/>
        <v/>
      </c>
      <c r="I248" s="382" t="str">
        <f t="shared" si="28"/>
        <v/>
      </c>
      <c r="J248" s="382" t="str">
        <f t="shared" si="29"/>
        <v/>
      </c>
      <c r="K248" s="382" t="str">
        <f t="shared" si="30"/>
        <v/>
      </c>
      <c r="L248" s="382" t="str">
        <f t="shared" si="31"/>
        <v/>
      </c>
      <c r="M248" s="382" t="str">
        <f t="shared" si="32"/>
        <v/>
      </c>
      <c r="N248" s="382" t="str">
        <f t="shared" si="33"/>
        <v/>
      </c>
    </row>
    <row r="249" spans="1:14">
      <c r="A249" s="143">
        <v>240</v>
      </c>
      <c r="B249" s="144"/>
      <c r="C249" s="204"/>
      <c r="D249" s="144"/>
      <c r="E249" s="146"/>
      <c r="F249" s="16" t="str">
        <f t="shared" si="27"/>
        <v/>
      </c>
      <c r="I249" s="382" t="str">
        <f t="shared" si="28"/>
        <v/>
      </c>
      <c r="J249" s="382" t="str">
        <f t="shared" si="29"/>
        <v/>
      </c>
      <c r="K249" s="382" t="str">
        <f t="shared" si="30"/>
        <v/>
      </c>
      <c r="L249" s="382" t="str">
        <f t="shared" si="31"/>
        <v/>
      </c>
      <c r="M249" s="382" t="str">
        <f t="shared" si="32"/>
        <v/>
      </c>
      <c r="N249" s="382" t="str">
        <f t="shared" si="33"/>
        <v/>
      </c>
    </row>
    <row r="250" spans="1:14">
      <c r="A250" s="143">
        <v>241</v>
      </c>
      <c r="B250" s="144"/>
      <c r="C250" s="204"/>
      <c r="D250" s="144"/>
      <c r="E250" s="146"/>
      <c r="F250" s="16" t="str">
        <f t="shared" si="27"/>
        <v/>
      </c>
      <c r="I250" s="382" t="str">
        <f t="shared" si="28"/>
        <v/>
      </c>
      <c r="J250" s="382" t="str">
        <f t="shared" si="29"/>
        <v/>
      </c>
      <c r="K250" s="382" t="str">
        <f t="shared" si="30"/>
        <v/>
      </c>
      <c r="L250" s="382" t="str">
        <f t="shared" si="31"/>
        <v/>
      </c>
      <c r="M250" s="382" t="str">
        <f t="shared" si="32"/>
        <v/>
      </c>
      <c r="N250" s="382" t="str">
        <f t="shared" si="33"/>
        <v/>
      </c>
    </row>
    <row r="251" spans="1:14">
      <c r="A251" s="143">
        <v>242</v>
      </c>
      <c r="B251" s="144"/>
      <c r="C251" s="204"/>
      <c r="D251" s="144"/>
      <c r="E251" s="146"/>
      <c r="F251" s="16" t="str">
        <f t="shared" si="27"/>
        <v/>
      </c>
      <c r="I251" s="382" t="str">
        <f t="shared" si="28"/>
        <v/>
      </c>
      <c r="J251" s="382" t="str">
        <f t="shared" si="29"/>
        <v/>
      </c>
      <c r="K251" s="382" t="str">
        <f t="shared" si="30"/>
        <v/>
      </c>
      <c r="L251" s="382" t="str">
        <f t="shared" si="31"/>
        <v/>
      </c>
      <c r="M251" s="382" t="str">
        <f t="shared" si="32"/>
        <v/>
      </c>
      <c r="N251" s="382" t="str">
        <f t="shared" si="33"/>
        <v/>
      </c>
    </row>
    <row r="252" spans="1:14">
      <c r="A252" s="143">
        <v>243</v>
      </c>
      <c r="B252" s="144"/>
      <c r="C252" s="204"/>
      <c r="D252" s="144"/>
      <c r="E252" s="146"/>
      <c r="F252" s="16" t="str">
        <f t="shared" si="27"/>
        <v/>
      </c>
      <c r="I252" s="382" t="str">
        <f t="shared" si="28"/>
        <v/>
      </c>
      <c r="J252" s="382" t="str">
        <f t="shared" si="29"/>
        <v/>
      </c>
      <c r="K252" s="382" t="str">
        <f t="shared" si="30"/>
        <v/>
      </c>
      <c r="L252" s="382" t="str">
        <f t="shared" si="31"/>
        <v/>
      </c>
      <c r="M252" s="382" t="str">
        <f t="shared" si="32"/>
        <v/>
      </c>
      <c r="N252" s="382" t="str">
        <f t="shared" si="33"/>
        <v/>
      </c>
    </row>
    <row r="253" spans="1:14">
      <c r="A253" s="143">
        <v>244</v>
      </c>
      <c r="B253" s="144"/>
      <c r="C253" s="204"/>
      <c r="D253" s="144"/>
      <c r="E253" s="146"/>
      <c r="F253" s="16" t="str">
        <f t="shared" si="27"/>
        <v/>
      </c>
      <c r="I253" s="382" t="str">
        <f t="shared" si="28"/>
        <v/>
      </c>
      <c r="J253" s="382" t="str">
        <f t="shared" si="29"/>
        <v/>
      </c>
      <c r="K253" s="382" t="str">
        <f t="shared" si="30"/>
        <v/>
      </c>
      <c r="L253" s="382" t="str">
        <f t="shared" si="31"/>
        <v/>
      </c>
      <c r="M253" s="382" t="str">
        <f t="shared" si="32"/>
        <v/>
      </c>
      <c r="N253" s="382" t="str">
        <f t="shared" si="33"/>
        <v/>
      </c>
    </row>
    <row r="254" spans="1:14">
      <c r="A254" s="143">
        <v>245</v>
      </c>
      <c r="B254" s="144"/>
      <c r="C254" s="204"/>
      <c r="D254" s="144"/>
      <c r="E254" s="146"/>
      <c r="F254" s="16" t="str">
        <f t="shared" si="27"/>
        <v/>
      </c>
      <c r="I254" s="382" t="str">
        <f t="shared" si="28"/>
        <v/>
      </c>
      <c r="J254" s="382" t="str">
        <f t="shared" si="29"/>
        <v/>
      </c>
      <c r="K254" s="382" t="str">
        <f t="shared" si="30"/>
        <v/>
      </c>
      <c r="L254" s="382" t="str">
        <f t="shared" si="31"/>
        <v/>
      </c>
      <c r="M254" s="382" t="str">
        <f t="shared" si="32"/>
        <v/>
      </c>
      <c r="N254" s="382" t="str">
        <f t="shared" si="33"/>
        <v/>
      </c>
    </row>
    <row r="255" spans="1:14">
      <c r="A255" s="143">
        <v>246</v>
      </c>
      <c r="B255" s="144"/>
      <c r="C255" s="204"/>
      <c r="D255" s="144"/>
      <c r="E255" s="146"/>
      <c r="F255" s="16" t="str">
        <f t="shared" si="27"/>
        <v/>
      </c>
      <c r="I255" s="382" t="str">
        <f t="shared" si="28"/>
        <v/>
      </c>
      <c r="J255" s="382" t="str">
        <f t="shared" si="29"/>
        <v/>
      </c>
      <c r="K255" s="382" t="str">
        <f t="shared" si="30"/>
        <v/>
      </c>
      <c r="L255" s="382" t="str">
        <f t="shared" si="31"/>
        <v/>
      </c>
      <c r="M255" s="382" t="str">
        <f t="shared" si="32"/>
        <v/>
      </c>
      <c r="N255" s="382" t="str">
        <f t="shared" si="33"/>
        <v/>
      </c>
    </row>
    <row r="256" spans="1:14">
      <c r="A256" s="143">
        <v>247</v>
      </c>
      <c r="B256" s="144"/>
      <c r="C256" s="204"/>
      <c r="D256" s="144"/>
      <c r="E256" s="146"/>
      <c r="F256" s="16" t="str">
        <f t="shared" si="27"/>
        <v/>
      </c>
      <c r="I256" s="382" t="str">
        <f t="shared" si="28"/>
        <v/>
      </c>
      <c r="J256" s="382" t="str">
        <f t="shared" si="29"/>
        <v/>
      </c>
      <c r="K256" s="382" t="str">
        <f t="shared" si="30"/>
        <v/>
      </c>
      <c r="L256" s="382" t="str">
        <f t="shared" si="31"/>
        <v/>
      </c>
      <c r="M256" s="382" t="str">
        <f t="shared" si="32"/>
        <v/>
      </c>
      <c r="N256" s="382" t="str">
        <f t="shared" si="33"/>
        <v/>
      </c>
    </row>
    <row r="257" spans="1:14">
      <c r="A257" s="143">
        <v>248</v>
      </c>
      <c r="B257" s="144"/>
      <c r="C257" s="204"/>
      <c r="D257" s="144"/>
      <c r="E257" s="146"/>
      <c r="F257" s="16" t="str">
        <f t="shared" si="27"/>
        <v/>
      </c>
      <c r="I257" s="382" t="str">
        <f t="shared" si="28"/>
        <v/>
      </c>
      <c r="J257" s="382" t="str">
        <f t="shared" si="29"/>
        <v/>
      </c>
      <c r="K257" s="382" t="str">
        <f t="shared" si="30"/>
        <v/>
      </c>
      <c r="L257" s="382" t="str">
        <f t="shared" si="31"/>
        <v/>
      </c>
      <c r="M257" s="382" t="str">
        <f t="shared" si="32"/>
        <v/>
      </c>
      <c r="N257" s="382" t="str">
        <f t="shared" si="33"/>
        <v/>
      </c>
    </row>
    <row r="258" spans="1:14">
      <c r="A258" s="143">
        <v>249</v>
      </c>
      <c r="B258" s="144"/>
      <c r="C258" s="204"/>
      <c r="D258" s="144"/>
      <c r="E258" s="146"/>
      <c r="F258" s="16" t="str">
        <f t="shared" si="27"/>
        <v/>
      </c>
      <c r="I258" s="382" t="str">
        <f t="shared" si="28"/>
        <v/>
      </c>
      <c r="J258" s="382" t="str">
        <f t="shared" si="29"/>
        <v/>
      </c>
      <c r="K258" s="382" t="str">
        <f t="shared" si="30"/>
        <v/>
      </c>
      <c r="L258" s="382" t="str">
        <f t="shared" si="31"/>
        <v/>
      </c>
      <c r="M258" s="382" t="str">
        <f t="shared" si="32"/>
        <v/>
      </c>
      <c r="N258" s="382" t="str">
        <f t="shared" si="33"/>
        <v/>
      </c>
    </row>
    <row r="259" spans="1:14">
      <c r="A259" s="143">
        <v>250</v>
      </c>
      <c r="B259" s="144"/>
      <c r="C259" s="204"/>
      <c r="D259" s="144"/>
      <c r="E259" s="146"/>
      <c r="F259" s="16" t="str">
        <f t="shared" si="27"/>
        <v/>
      </c>
      <c r="I259" s="382" t="str">
        <f t="shared" si="28"/>
        <v/>
      </c>
      <c r="J259" s="382" t="str">
        <f t="shared" si="29"/>
        <v/>
      </c>
      <c r="K259" s="382" t="str">
        <f t="shared" si="30"/>
        <v/>
      </c>
      <c r="L259" s="382" t="str">
        <f t="shared" si="31"/>
        <v/>
      </c>
      <c r="M259" s="382" t="str">
        <f t="shared" si="32"/>
        <v/>
      </c>
      <c r="N259" s="382" t="str">
        <f t="shared" si="33"/>
        <v/>
      </c>
    </row>
  </sheetData>
  <sheetProtection algorithmName="SHA-512" hashValue="AAcdI3Mq66k5PWxPvJaL0rYW5Q+KqpI+JgwgICql/Hy4UTMjp5P5iR82SW6suqlDIbENs/dEGLLBIJqeDzm+8A==" saltValue="YoYI0lacbvQKdUijjkKPSA==" spinCount="100000" sheet="1" objects="1" scenarios="1"/>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topLeftCell="A7" zoomScale="85" zoomScaleNormal="85" workbookViewId="0">
      <selection activeCell="D18" sqref="D18"/>
    </sheetView>
  </sheetViews>
  <sheetFormatPr defaultColWidth="9.109375" defaultRowHeight="15.6"/>
  <cols>
    <col min="1" max="1" width="5.6640625" style="60" customWidth="1"/>
    <col min="2" max="2" width="53.33203125" style="64" customWidth="1"/>
    <col min="3" max="3" width="62.33203125" style="64" customWidth="1"/>
    <col min="4" max="4" width="10.6640625" style="69" customWidth="1"/>
    <col min="5" max="5" width="17.6640625" style="64" customWidth="1"/>
    <col min="6" max="6" width="9.109375" style="71" hidden="1" customWidth="1"/>
    <col min="7" max="7" width="9.109375" style="64" hidden="1" customWidth="1"/>
    <col min="8" max="10" width="32.6640625" style="64" hidden="1" customWidth="1"/>
    <col min="11" max="17" width="9.109375" style="64" customWidth="1"/>
    <col min="18" max="16384" width="9.109375" style="64"/>
  </cols>
  <sheetData>
    <row r="1" spans="1:10" s="60" customFormat="1">
      <c r="A1" s="59" t="s">
        <v>483</v>
      </c>
      <c r="D1" s="61"/>
      <c r="E1" s="63"/>
      <c r="F1" s="289"/>
      <c r="H1" s="63"/>
      <c r="I1" s="63"/>
      <c r="J1" s="63"/>
    </row>
    <row r="2" spans="1:10" s="60" customFormat="1">
      <c r="A2" s="346" t="str">
        <f>IF(ISBLANK(facultate), IF(ISBLANK(departament),"","Departament " &amp; departament), "Facultatea " &amp; facultate)</f>
        <v>Facultatea Inginerie din Hunedoara</v>
      </c>
      <c r="D2" s="61"/>
      <c r="E2" s="63"/>
      <c r="F2" s="289"/>
      <c r="H2" s="63"/>
      <c r="I2" s="63"/>
      <c r="J2" s="63"/>
    </row>
    <row r="3" spans="1:10" s="60" customFormat="1">
      <c r="A3" s="346" t="str">
        <f>IF(ISBLANK(departament),"","Departamentul " &amp; departament)</f>
        <v>Departamentul Inginerie și Management din Hunedoara</v>
      </c>
      <c r="D3" s="61"/>
      <c r="E3" s="63"/>
      <c r="F3" s="289"/>
      <c r="H3" s="63"/>
      <c r="I3" s="63"/>
      <c r="J3" s="63"/>
    </row>
    <row r="4" spans="1:10">
      <c r="A4" s="540" t="s">
        <v>906</v>
      </c>
      <c r="B4" s="540"/>
      <c r="C4" s="540"/>
      <c r="D4" s="540"/>
      <c r="E4" s="540"/>
      <c r="F4" s="291"/>
    </row>
    <row r="5" spans="1:10">
      <c r="A5" s="540" t="s">
        <v>1006</v>
      </c>
      <c r="B5" s="540"/>
      <c r="C5" s="540"/>
      <c r="D5" s="540"/>
      <c r="E5" s="540"/>
    </row>
    <row r="6" spans="1:10" ht="13.5" customHeight="1">
      <c r="D6" s="64"/>
      <c r="E6" s="347" t="str">
        <f>CONCATENATE(functie," ",nume_candidat)</f>
        <v>Profesor Socalici Ana Virginia</v>
      </c>
      <c r="H6" s="347"/>
      <c r="I6" s="347"/>
      <c r="J6" s="347"/>
    </row>
    <row r="7" spans="1:10" ht="18.75" customHeight="1">
      <c r="A7" s="537" t="s">
        <v>338</v>
      </c>
      <c r="B7" s="537" t="s">
        <v>1044</v>
      </c>
      <c r="C7" s="537" t="s">
        <v>814</v>
      </c>
      <c r="D7" s="543" t="s">
        <v>2</v>
      </c>
      <c r="E7" s="599" t="s">
        <v>544</v>
      </c>
      <c r="F7" s="544" t="s">
        <v>541</v>
      </c>
      <c r="G7" s="545" t="s">
        <v>551</v>
      </c>
      <c r="H7" s="610" t="s">
        <v>1232</v>
      </c>
      <c r="I7" s="612" t="s">
        <v>1233</v>
      </c>
      <c r="J7" s="612" t="s">
        <v>1234</v>
      </c>
    </row>
    <row r="8" spans="1:10" ht="46.5" customHeight="1">
      <c r="A8" s="537"/>
      <c r="B8" s="537"/>
      <c r="C8" s="537"/>
      <c r="D8" s="543"/>
      <c r="E8" s="600"/>
      <c r="F8" s="544"/>
      <c r="G8" s="545"/>
      <c r="H8" s="611"/>
      <c r="I8" s="611"/>
      <c r="J8" s="611"/>
    </row>
    <row r="9" spans="1:10">
      <c r="A9" s="88"/>
      <c r="B9" s="65"/>
      <c r="C9" s="65"/>
      <c r="D9" s="30"/>
      <c r="E9" s="148">
        <f>SUMIF(E10:E1010,"&gt;0")</f>
        <v>400</v>
      </c>
      <c r="F9" s="298"/>
      <c r="H9" s="148">
        <f>E9-I9-J9</f>
        <v>100</v>
      </c>
      <c r="I9" s="148">
        <f>SUMIF(I10:I1108,"&gt;0")</f>
        <v>300</v>
      </c>
      <c r="J9" s="148">
        <f>SUMIF(J10:J1108,"&gt;0")</f>
        <v>0</v>
      </c>
    </row>
    <row r="10" spans="1:10" ht="46.8">
      <c r="A10" s="37">
        <v>1</v>
      </c>
      <c r="B10" s="7" t="s">
        <v>1434</v>
      </c>
      <c r="C10" s="7" t="s">
        <v>999</v>
      </c>
      <c r="D10" s="220">
        <v>2019</v>
      </c>
      <c r="E10" s="16">
        <f t="shared" ref="E10:E73" si="0">IF(OR($B10="",,,,$D10&lt;an_initial,$D10&gt;an_final,),"",HLOOKUP(C10,ii10punctaje,2,FALSE) )</f>
        <v>50</v>
      </c>
      <c r="F10" s="349" t="b">
        <f t="shared" ref="F10:F73" si="1">IF(nume_candidat="",FALSE,ISNUMBER(SEARCH(nume_candidat,$B10)))</f>
        <v>0</v>
      </c>
      <c r="G10" s="350">
        <f t="shared" ref="G10:G73" si="2">LEN(B10)-LEN(SUBSTITUTE(B10,",",""))+1</f>
        <v>3</v>
      </c>
      <c r="H10" s="382"/>
      <c r="I10" s="382">
        <f t="shared" ref="I10:I73" si="3">IF(OR($B10="",,,,$D10&lt;an_initial,$D10&gt;an_final,),"",HLOOKUP(C10,ii10punctaje,2,FALSE)*COUNTIF(C10,$I$7))</f>
        <v>50</v>
      </c>
      <c r="J10" s="382">
        <f t="shared" ref="J10:J73" si="4">IF(OR($B10="",,,,$D10&lt;an_initial,$D10&gt;an_final,),"",HLOOKUP(C10,ii10punctaje,2,FALSE)*COUNTIF(C10,$J$7))</f>
        <v>0</v>
      </c>
    </row>
    <row r="11" spans="1:10" ht="46.8">
      <c r="A11" s="37">
        <v>2</v>
      </c>
      <c r="B11" s="7" t="s">
        <v>1435</v>
      </c>
      <c r="C11" s="7" t="s">
        <v>995</v>
      </c>
      <c r="D11" s="220">
        <v>2018</v>
      </c>
      <c r="E11" s="16">
        <f t="shared" si="0"/>
        <v>100</v>
      </c>
      <c r="F11" s="349" t="b">
        <f t="shared" si="1"/>
        <v>0</v>
      </c>
      <c r="G11" s="350">
        <f t="shared" si="2"/>
        <v>4</v>
      </c>
      <c r="H11" s="382"/>
      <c r="I11" s="382">
        <f t="shared" si="3"/>
        <v>0</v>
      </c>
      <c r="J11" s="382">
        <f t="shared" si="4"/>
        <v>0</v>
      </c>
    </row>
    <row r="12" spans="1:10" ht="46.8">
      <c r="A12" s="37">
        <v>3</v>
      </c>
      <c r="B12" s="7" t="s">
        <v>1436</v>
      </c>
      <c r="C12" s="7" t="s">
        <v>999</v>
      </c>
      <c r="D12" s="220">
        <v>2018</v>
      </c>
      <c r="E12" s="16">
        <f t="shared" si="0"/>
        <v>50</v>
      </c>
      <c r="F12" s="349" t="b">
        <f t="shared" si="1"/>
        <v>0</v>
      </c>
      <c r="G12" s="350">
        <f t="shared" si="2"/>
        <v>3</v>
      </c>
      <c r="H12" s="382"/>
      <c r="I12" s="382">
        <f t="shared" si="3"/>
        <v>50</v>
      </c>
      <c r="J12" s="382">
        <f t="shared" si="4"/>
        <v>0</v>
      </c>
    </row>
    <row r="13" spans="1:10" ht="46.8">
      <c r="A13" s="37">
        <v>4</v>
      </c>
      <c r="B13" s="6" t="s">
        <v>1437</v>
      </c>
      <c r="C13" s="6" t="s">
        <v>1000</v>
      </c>
      <c r="D13" s="216">
        <v>2017</v>
      </c>
      <c r="E13" s="16">
        <f t="shared" si="0"/>
        <v>25</v>
      </c>
      <c r="F13" s="349" t="b">
        <f t="shared" si="1"/>
        <v>0</v>
      </c>
      <c r="G13" s="350">
        <f t="shared" si="2"/>
        <v>3</v>
      </c>
      <c r="H13" s="382"/>
      <c r="I13" s="382">
        <f t="shared" si="3"/>
        <v>25</v>
      </c>
      <c r="J13" s="382">
        <f t="shared" si="4"/>
        <v>0</v>
      </c>
    </row>
    <row r="14" spans="1:10" ht="46.8">
      <c r="A14" s="37">
        <v>5</v>
      </c>
      <c r="B14" s="6" t="s">
        <v>1438</v>
      </c>
      <c r="C14" s="6" t="s">
        <v>999</v>
      </c>
      <c r="D14" s="216">
        <v>2016</v>
      </c>
      <c r="E14" s="16">
        <f t="shared" si="0"/>
        <v>50</v>
      </c>
      <c r="F14" s="349" t="b">
        <f t="shared" si="1"/>
        <v>0</v>
      </c>
      <c r="G14" s="350">
        <f t="shared" si="2"/>
        <v>3</v>
      </c>
      <c r="H14" s="382"/>
      <c r="I14" s="382">
        <f t="shared" si="3"/>
        <v>50</v>
      </c>
      <c r="J14" s="382">
        <f t="shared" si="4"/>
        <v>0</v>
      </c>
    </row>
    <row r="15" spans="1:10" ht="46.8">
      <c r="A15" s="37">
        <v>6</v>
      </c>
      <c r="B15" s="6" t="s">
        <v>1439</v>
      </c>
      <c r="C15" s="6" t="s">
        <v>999</v>
      </c>
      <c r="D15" s="216">
        <v>2016</v>
      </c>
      <c r="E15" s="16">
        <f t="shared" si="0"/>
        <v>50</v>
      </c>
      <c r="F15" s="349" t="b">
        <f t="shared" si="1"/>
        <v>0</v>
      </c>
      <c r="G15" s="350">
        <f t="shared" si="2"/>
        <v>4</v>
      </c>
      <c r="H15" s="382"/>
      <c r="I15" s="382">
        <f t="shared" si="3"/>
        <v>50</v>
      </c>
      <c r="J15" s="382">
        <f t="shared" si="4"/>
        <v>0</v>
      </c>
    </row>
    <row r="16" spans="1:10" ht="46.8">
      <c r="A16" s="37">
        <v>7</v>
      </c>
      <c r="B16" s="6" t="s">
        <v>1440</v>
      </c>
      <c r="C16" s="6" t="s">
        <v>999</v>
      </c>
      <c r="D16" s="216">
        <v>2016</v>
      </c>
      <c r="E16" s="16">
        <f t="shared" si="0"/>
        <v>50</v>
      </c>
      <c r="F16" s="349" t="b">
        <f t="shared" si="1"/>
        <v>0</v>
      </c>
      <c r="G16" s="350">
        <f t="shared" si="2"/>
        <v>4</v>
      </c>
      <c r="H16" s="382"/>
      <c r="I16" s="382">
        <f t="shared" si="3"/>
        <v>50</v>
      </c>
      <c r="J16" s="382">
        <f t="shared" si="4"/>
        <v>0</v>
      </c>
    </row>
    <row r="17" spans="1:10" ht="46.8">
      <c r="A17" s="37">
        <v>8</v>
      </c>
      <c r="B17" s="380" t="s">
        <v>1482</v>
      </c>
      <c r="C17" s="6" t="s">
        <v>1000</v>
      </c>
      <c r="D17" s="216">
        <v>2015</v>
      </c>
      <c r="E17" s="16">
        <f t="shared" si="0"/>
        <v>25</v>
      </c>
      <c r="F17" s="349" t="b">
        <f t="shared" si="1"/>
        <v>0</v>
      </c>
      <c r="G17" s="350">
        <f t="shared" si="2"/>
        <v>3</v>
      </c>
      <c r="H17" s="382"/>
      <c r="I17" s="382">
        <f t="shared" si="3"/>
        <v>25</v>
      </c>
      <c r="J17" s="382">
        <f t="shared" si="4"/>
        <v>0</v>
      </c>
    </row>
    <row r="18" spans="1:10">
      <c r="A18" s="37">
        <v>9</v>
      </c>
      <c r="B18" s="6"/>
      <c r="C18" s="6"/>
      <c r="D18" s="216"/>
      <c r="E18" s="16" t="str">
        <f t="shared" si="0"/>
        <v/>
      </c>
      <c r="F18" s="349" t="b">
        <f t="shared" si="1"/>
        <v>0</v>
      </c>
      <c r="G18" s="350">
        <f t="shared" si="2"/>
        <v>1</v>
      </c>
      <c r="H18" s="382"/>
      <c r="I18" s="382" t="str">
        <f t="shared" si="3"/>
        <v/>
      </c>
      <c r="J18" s="382" t="str">
        <f t="shared" si="4"/>
        <v/>
      </c>
    </row>
    <row r="19" spans="1:10">
      <c r="A19" s="37">
        <v>10</v>
      </c>
      <c r="B19" s="6"/>
      <c r="C19" s="6"/>
      <c r="D19" s="216"/>
      <c r="E19" s="16" t="str">
        <f t="shared" si="0"/>
        <v/>
      </c>
      <c r="F19" s="349" t="b">
        <f t="shared" si="1"/>
        <v>0</v>
      </c>
      <c r="G19" s="350">
        <f t="shared" si="2"/>
        <v>1</v>
      </c>
      <c r="H19" s="382"/>
      <c r="I19" s="382" t="str">
        <f t="shared" si="3"/>
        <v/>
      </c>
      <c r="J19" s="382" t="str">
        <f t="shared" si="4"/>
        <v/>
      </c>
    </row>
    <row r="20" spans="1:10">
      <c r="A20" s="37">
        <v>11</v>
      </c>
      <c r="B20" s="6"/>
      <c r="C20" s="6"/>
      <c r="D20" s="216"/>
      <c r="E20" s="16" t="str">
        <f t="shared" si="0"/>
        <v/>
      </c>
      <c r="F20" s="349" t="b">
        <f t="shared" si="1"/>
        <v>0</v>
      </c>
      <c r="G20" s="350">
        <f t="shared" si="2"/>
        <v>1</v>
      </c>
      <c r="H20" s="382"/>
      <c r="I20" s="382" t="str">
        <f t="shared" si="3"/>
        <v/>
      </c>
      <c r="J20" s="382" t="str">
        <f t="shared" si="4"/>
        <v/>
      </c>
    </row>
    <row r="21" spans="1:10">
      <c r="A21" s="37">
        <v>12</v>
      </c>
      <c r="B21" s="6"/>
      <c r="C21" s="6"/>
      <c r="D21" s="216"/>
      <c r="E21" s="16" t="str">
        <f t="shared" si="0"/>
        <v/>
      </c>
      <c r="F21" s="349" t="b">
        <f t="shared" si="1"/>
        <v>0</v>
      </c>
      <c r="G21" s="350">
        <f t="shared" si="2"/>
        <v>1</v>
      </c>
      <c r="H21" s="382"/>
      <c r="I21" s="382" t="str">
        <f t="shared" si="3"/>
        <v/>
      </c>
      <c r="J21" s="382" t="str">
        <f t="shared" si="4"/>
        <v/>
      </c>
    </row>
    <row r="22" spans="1:10">
      <c r="A22" s="37">
        <v>13</v>
      </c>
      <c r="B22" s="6"/>
      <c r="C22" s="6"/>
      <c r="D22" s="216"/>
      <c r="E22" s="16" t="str">
        <f t="shared" si="0"/>
        <v/>
      </c>
      <c r="F22" s="349" t="b">
        <f t="shared" si="1"/>
        <v>0</v>
      </c>
      <c r="G22" s="350">
        <f t="shared" si="2"/>
        <v>1</v>
      </c>
      <c r="H22" s="382"/>
      <c r="I22" s="382" t="str">
        <f t="shared" si="3"/>
        <v/>
      </c>
      <c r="J22" s="382" t="str">
        <f t="shared" si="4"/>
        <v/>
      </c>
    </row>
    <row r="23" spans="1:10">
      <c r="A23" s="37">
        <v>14</v>
      </c>
      <c r="B23" s="6"/>
      <c r="C23" s="6"/>
      <c r="D23" s="216"/>
      <c r="E23" s="16" t="str">
        <f t="shared" si="0"/>
        <v/>
      </c>
      <c r="F23" s="349" t="b">
        <f t="shared" si="1"/>
        <v>0</v>
      </c>
      <c r="G23" s="350">
        <f t="shared" si="2"/>
        <v>1</v>
      </c>
      <c r="H23" s="382"/>
      <c r="I23" s="382" t="str">
        <f t="shared" si="3"/>
        <v/>
      </c>
      <c r="J23" s="382" t="str">
        <f t="shared" si="4"/>
        <v/>
      </c>
    </row>
    <row r="24" spans="1:10">
      <c r="A24" s="37">
        <v>15</v>
      </c>
      <c r="B24" s="6"/>
      <c r="C24" s="6"/>
      <c r="D24" s="216"/>
      <c r="E24" s="16" t="str">
        <f t="shared" si="0"/>
        <v/>
      </c>
      <c r="F24" s="349" t="b">
        <f t="shared" si="1"/>
        <v>0</v>
      </c>
      <c r="G24" s="350">
        <f t="shared" si="2"/>
        <v>1</v>
      </c>
      <c r="H24" s="382"/>
      <c r="I24" s="382" t="str">
        <f t="shared" si="3"/>
        <v/>
      </c>
      <c r="J24" s="382" t="str">
        <f t="shared" si="4"/>
        <v/>
      </c>
    </row>
    <row r="25" spans="1:10">
      <c r="A25" s="37">
        <v>16</v>
      </c>
      <c r="B25" s="6"/>
      <c r="C25" s="6"/>
      <c r="D25" s="216"/>
      <c r="E25" s="16" t="str">
        <f t="shared" si="0"/>
        <v/>
      </c>
      <c r="F25" s="349" t="b">
        <f t="shared" si="1"/>
        <v>0</v>
      </c>
      <c r="G25" s="350">
        <f t="shared" si="2"/>
        <v>1</v>
      </c>
      <c r="H25" s="382"/>
      <c r="I25" s="382" t="str">
        <f t="shared" si="3"/>
        <v/>
      </c>
      <c r="J25" s="382" t="str">
        <f t="shared" si="4"/>
        <v/>
      </c>
    </row>
    <row r="26" spans="1:10">
      <c r="A26" s="37">
        <v>17</v>
      </c>
      <c r="B26" s="6"/>
      <c r="C26" s="6"/>
      <c r="D26" s="216"/>
      <c r="E26" s="16" t="str">
        <f t="shared" si="0"/>
        <v/>
      </c>
      <c r="F26" s="349" t="b">
        <f t="shared" si="1"/>
        <v>0</v>
      </c>
      <c r="G26" s="350">
        <f t="shared" si="2"/>
        <v>1</v>
      </c>
      <c r="H26" s="382"/>
      <c r="I26" s="382" t="str">
        <f t="shared" si="3"/>
        <v/>
      </c>
      <c r="J26" s="382" t="str">
        <f t="shared" si="4"/>
        <v/>
      </c>
    </row>
    <row r="27" spans="1:10">
      <c r="A27" s="37">
        <v>18</v>
      </c>
      <c r="B27" s="6"/>
      <c r="C27" s="6"/>
      <c r="D27" s="216"/>
      <c r="E27" s="16" t="str">
        <f t="shared" si="0"/>
        <v/>
      </c>
      <c r="F27" s="349" t="b">
        <f t="shared" si="1"/>
        <v>0</v>
      </c>
      <c r="G27" s="350">
        <f t="shared" si="2"/>
        <v>1</v>
      </c>
      <c r="H27" s="382"/>
      <c r="I27" s="382" t="str">
        <f t="shared" si="3"/>
        <v/>
      </c>
      <c r="J27" s="382" t="str">
        <f t="shared" si="4"/>
        <v/>
      </c>
    </row>
    <row r="28" spans="1:10">
      <c r="A28" s="37">
        <v>19</v>
      </c>
      <c r="B28" s="6"/>
      <c r="C28" s="6"/>
      <c r="D28" s="216"/>
      <c r="E28" s="16" t="str">
        <f t="shared" si="0"/>
        <v/>
      </c>
      <c r="F28" s="349" t="b">
        <f t="shared" si="1"/>
        <v>0</v>
      </c>
      <c r="G28" s="350">
        <f t="shared" si="2"/>
        <v>1</v>
      </c>
      <c r="H28" s="382"/>
      <c r="I28" s="382" t="str">
        <f t="shared" si="3"/>
        <v/>
      </c>
      <c r="J28" s="382" t="str">
        <f t="shared" si="4"/>
        <v/>
      </c>
    </row>
    <row r="29" spans="1:10">
      <c r="A29" s="37">
        <v>20</v>
      </c>
      <c r="B29" s="6"/>
      <c r="C29" s="6"/>
      <c r="D29" s="216"/>
      <c r="E29" s="16" t="str">
        <f t="shared" si="0"/>
        <v/>
      </c>
      <c r="F29" s="349" t="b">
        <f t="shared" si="1"/>
        <v>0</v>
      </c>
      <c r="G29" s="350">
        <f t="shared" si="2"/>
        <v>1</v>
      </c>
      <c r="H29" s="382"/>
      <c r="I29" s="382" t="str">
        <f t="shared" si="3"/>
        <v/>
      </c>
      <c r="J29" s="382" t="str">
        <f t="shared" si="4"/>
        <v/>
      </c>
    </row>
    <row r="30" spans="1:10">
      <c r="A30" s="37">
        <v>21</v>
      </c>
      <c r="B30" s="6"/>
      <c r="C30" s="6"/>
      <c r="D30" s="216"/>
      <c r="E30" s="16" t="str">
        <f t="shared" si="0"/>
        <v/>
      </c>
      <c r="F30" s="349" t="b">
        <f t="shared" si="1"/>
        <v>0</v>
      </c>
      <c r="G30" s="350">
        <f t="shared" si="2"/>
        <v>1</v>
      </c>
      <c r="H30" s="382"/>
      <c r="I30" s="382" t="str">
        <f t="shared" si="3"/>
        <v/>
      </c>
      <c r="J30" s="382" t="str">
        <f t="shared" si="4"/>
        <v/>
      </c>
    </row>
    <row r="31" spans="1:10">
      <c r="A31" s="37">
        <v>22</v>
      </c>
      <c r="B31" s="6"/>
      <c r="C31" s="6"/>
      <c r="D31" s="216"/>
      <c r="E31" s="16" t="str">
        <f t="shared" si="0"/>
        <v/>
      </c>
      <c r="F31" s="349" t="b">
        <f t="shared" si="1"/>
        <v>0</v>
      </c>
      <c r="G31" s="350">
        <f t="shared" si="2"/>
        <v>1</v>
      </c>
      <c r="H31" s="382"/>
      <c r="I31" s="382" t="str">
        <f t="shared" si="3"/>
        <v/>
      </c>
      <c r="J31" s="382" t="str">
        <f t="shared" si="4"/>
        <v/>
      </c>
    </row>
    <row r="32" spans="1:10">
      <c r="A32" s="37">
        <v>23</v>
      </c>
      <c r="B32" s="6"/>
      <c r="C32" s="6"/>
      <c r="D32" s="216"/>
      <c r="E32" s="16" t="str">
        <f t="shared" si="0"/>
        <v/>
      </c>
      <c r="F32" s="349" t="b">
        <f t="shared" si="1"/>
        <v>0</v>
      </c>
      <c r="G32" s="350">
        <f t="shared" si="2"/>
        <v>1</v>
      </c>
      <c r="H32" s="382"/>
      <c r="I32" s="382" t="str">
        <f t="shared" si="3"/>
        <v/>
      </c>
      <c r="J32" s="382" t="str">
        <f t="shared" si="4"/>
        <v/>
      </c>
    </row>
    <row r="33" spans="1:10">
      <c r="A33" s="37">
        <v>24</v>
      </c>
      <c r="B33" s="6"/>
      <c r="C33" s="6"/>
      <c r="D33" s="216"/>
      <c r="E33" s="16" t="str">
        <f t="shared" si="0"/>
        <v/>
      </c>
      <c r="F33" s="349" t="b">
        <f t="shared" si="1"/>
        <v>0</v>
      </c>
      <c r="G33" s="350">
        <f t="shared" si="2"/>
        <v>1</v>
      </c>
      <c r="H33" s="382"/>
      <c r="I33" s="382" t="str">
        <f t="shared" si="3"/>
        <v/>
      </c>
      <c r="J33" s="382" t="str">
        <f t="shared" si="4"/>
        <v/>
      </c>
    </row>
    <row r="34" spans="1:10">
      <c r="A34" s="37">
        <v>25</v>
      </c>
      <c r="B34" s="6"/>
      <c r="C34" s="6"/>
      <c r="D34" s="216"/>
      <c r="E34" s="16" t="str">
        <f t="shared" si="0"/>
        <v/>
      </c>
      <c r="F34" s="349" t="b">
        <f t="shared" si="1"/>
        <v>0</v>
      </c>
      <c r="G34" s="350">
        <f t="shared" si="2"/>
        <v>1</v>
      </c>
      <c r="H34" s="382"/>
      <c r="I34" s="382" t="str">
        <f t="shared" si="3"/>
        <v/>
      </c>
      <c r="J34" s="382" t="str">
        <f t="shared" si="4"/>
        <v/>
      </c>
    </row>
    <row r="35" spans="1:10">
      <c r="A35" s="37">
        <v>26</v>
      </c>
      <c r="B35" s="6"/>
      <c r="C35" s="6"/>
      <c r="D35" s="216"/>
      <c r="E35" s="16" t="str">
        <f t="shared" si="0"/>
        <v/>
      </c>
      <c r="F35" s="349" t="b">
        <f t="shared" si="1"/>
        <v>0</v>
      </c>
      <c r="G35" s="350">
        <f t="shared" si="2"/>
        <v>1</v>
      </c>
      <c r="H35" s="382"/>
      <c r="I35" s="382" t="str">
        <f t="shared" si="3"/>
        <v/>
      </c>
      <c r="J35" s="382" t="str">
        <f t="shared" si="4"/>
        <v/>
      </c>
    </row>
    <row r="36" spans="1:10">
      <c r="A36" s="37">
        <v>27</v>
      </c>
      <c r="B36" s="6"/>
      <c r="C36" s="6"/>
      <c r="D36" s="216"/>
      <c r="E36" s="16" t="str">
        <f t="shared" si="0"/>
        <v/>
      </c>
      <c r="F36" s="349" t="b">
        <f t="shared" si="1"/>
        <v>0</v>
      </c>
      <c r="G36" s="350">
        <f t="shared" si="2"/>
        <v>1</v>
      </c>
      <c r="H36" s="382"/>
      <c r="I36" s="382" t="str">
        <f t="shared" si="3"/>
        <v/>
      </c>
      <c r="J36" s="382" t="str">
        <f t="shared" si="4"/>
        <v/>
      </c>
    </row>
    <row r="37" spans="1:10">
      <c r="A37" s="37">
        <v>28</v>
      </c>
      <c r="B37" s="6"/>
      <c r="C37" s="6"/>
      <c r="D37" s="216"/>
      <c r="E37" s="16" t="str">
        <f t="shared" si="0"/>
        <v/>
      </c>
      <c r="F37" s="349" t="b">
        <f t="shared" si="1"/>
        <v>0</v>
      </c>
      <c r="G37" s="350">
        <f t="shared" si="2"/>
        <v>1</v>
      </c>
      <c r="H37" s="382"/>
      <c r="I37" s="382" t="str">
        <f t="shared" si="3"/>
        <v/>
      </c>
      <c r="J37" s="382" t="str">
        <f t="shared" si="4"/>
        <v/>
      </c>
    </row>
    <row r="38" spans="1:10">
      <c r="A38" s="37">
        <v>29</v>
      </c>
      <c r="B38" s="6"/>
      <c r="C38" s="6"/>
      <c r="D38" s="216"/>
      <c r="E38" s="16" t="str">
        <f t="shared" si="0"/>
        <v/>
      </c>
      <c r="F38" s="349" t="b">
        <f t="shared" si="1"/>
        <v>0</v>
      </c>
      <c r="G38" s="350">
        <f t="shared" si="2"/>
        <v>1</v>
      </c>
      <c r="H38" s="382"/>
      <c r="I38" s="382" t="str">
        <f t="shared" si="3"/>
        <v/>
      </c>
      <c r="J38" s="382" t="str">
        <f t="shared" si="4"/>
        <v/>
      </c>
    </row>
    <row r="39" spans="1:10">
      <c r="A39" s="37">
        <v>30</v>
      </c>
      <c r="B39" s="6"/>
      <c r="C39" s="6"/>
      <c r="D39" s="216"/>
      <c r="E39" s="16" t="str">
        <f t="shared" si="0"/>
        <v/>
      </c>
      <c r="F39" s="349" t="b">
        <f t="shared" si="1"/>
        <v>0</v>
      </c>
      <c r="G39" s="350">
        <f t="shared" si="2"/>
        <v>1</v>
      </c>
      <c r="H39" s="382"/>
      <c r="I39" s="382" t="str">
        <f t="shared" si="3"/>
        <v/>
      </c>
      <c r="J39" s="382" t="str">
        <f t="shared" si="4"/>
        <v/>
      </c>
    </row>
    <row r="40" spans="1:10">
      <c r="A40" s="37">
        <v>31</v>
      </c>
      <c r="B40" s="6"/>
      <c r="C40" s="6"/>
      <c r="D40" s="216"/>
      <c r="E40" s="16" t="str">
        <f t="shared" si="0"/>
        <v/>
      </c>
      <c r="F40" s="349" t="b">
        <f t="shared" si="1"/>
        <v>0</v>
      </c>
      <c r="G40" s="350">
        <f t="shared" si="2"/>
        <v>1</v>
      </c>
      <c r="H40" s="382"/>
      <c r="I40" s="382" t="str">
        <f t="shared" si="3"/>
        <v/>
      </c>
      <c r="J40" s="382" t="str">
        <f t="shared" si="4"/>
        <v/>
      </c>
    </row>
    <row r="41" spans="1:10">
      <c r="A41" s="37">
        <v>32</v>
      </c>
      <c r="B41" s="6"/>
      <c r="C41" s="6"/>
      <c r="D41" s="216"/>
      <c r="E41" s="16" t="str">
        <f t="shared" si="0"/>
        <v/>
      </c>
      <c r="F41" s="349" t="b">
        <f t="shared" si="1"/>
        <v>0</v>
      </c>
      <c r="G41" s="350">
        <f t="shared" si="2"/>
        <v>1</v>
      </c>
      <c r="H41" s="382"/>
      <c r="I41" s="382" t="str">
        <f t="shared" si="3"/>
        <v/>
      </c>
      <c r="J41" s="382" t="str">
        <f t="shared" si="4"/>
        <v/>
      </c>
    </row>
    <row r="42" spans="1:10">
      <c r="A42" s="37">
        <v>33</v>
      </c>
      <c r="B42" s="6"/>
      <c r="C42" s="6"/>
      <c r="D42" s="216"/>
      <c r="E42" s="16" t="str">
        <f t="shared" si="0"/>
        <v/>
      </c>
      <c r="F42" s="349" t="b">
        <f t="shared" si="1"/>
        <v>0</v>
      </c>
      <c r="G42" s="350">
        <f t="shared" si="2"/>
        <v>1</v>
      </c>
      <c r="H42" s="382"/>
      <c r="I42" s="382" t="str">
        <f t="shared" si="3"/>
        <v/>
      </c>
      <c r="J42" s="382" t="str">
        <f t="shared" si="4"/>
        <v/>
      </c>
    </row>
    <row r="43" spans="1:10">
      <c r="A43" s="37">
        <v>34</v>
      </c>
      <c r="B43" s="6"/>
      <c r="C43" s="6"/>
      <c r="D43" s="216"/>
      <c r="E43" s="16" t="str">
        <f t="shared" si="0"/>
        <v/>
      </c>
      <c r="F43" s="349" t="b">
        <f t="shared" si="1"/>
        <v>0</v>
      </c>
      <c r="G43" s="350">
        <f t="shared" si="2"/>
        <v>1</v>
      </c>
      <c r="H43" s="382"/>
      <c r="I43" s="382" t="str">
        <f t="shared" si="3"/>
        <v/>
      </c>
      <c r="J43" s="382" t="str">
        <f t="shared" si="4"/>
        <v/>
      </c>
    </row>
    <row r="44" spans="1:10">
      <c r="A44" s="37">
        <v>35</v>
      </c>
      <c r="B44" s="6"/>
      <c r="C44" s="6"/>
      <c r="D44" s="216"/>
      <c r="E44" s="16" t="str">
        <f t="shared" si="0"/>
        <v/>
      </c>
      <c r="F44" s="349" t="b">
        <f t="shared" si="1"/>
        <v>0</v>
      </c>
      <c r="G44" s="350">
        <f t="shared" si="2"/>
        <v>1</v>
      </c>
      <c r="H44" s="382"/>
      <c r="I44" s="382" t="str">
        <f t="shared" si="3"/>
        <v/>
      </c>
      <c r="J44" s="382" t="str">
        <f t="shared" si="4"/>
        <v/>
      </c>
    </row>
    <row r="45" spans="1:10">
      <c r="A45" s="37">
        <v>36</v>
      </c>
      <c r="B45" s="6"/>
      <c r="C45" s="6"/>
      <c r="D45" s="216"/>
      <c r="E45" s="16" t="str">
        <f t="shared" si="0"/>
        <v/>
      </c>
      <c r="F45" s="349" t="b">
        <f t="shared" si="1"/>
        <v>0</v>
      </c>
      <c r="G45" s="350">
        <f t="shared" si="2"/>
        <v>1</v>
      </c>
      <c r="H45" s="382"/>
      <c r="I45" s="382" t="str">
        <f t="shared" si="3"/>
        <v/>
      </c>
      <c r="J45" s="382" t="str">
        <f t="shared" si="4"/>
        <v/>
      </c>
    </row>
    <row r="46" spans="1:10">
      <c r="A46" s="37">
        <v>37</v>
      </c>
      <c r="B46" s="6"/>
      <c r="C46" s="6"/>
      <c r="D46" s="216"/>
      <c r="E46" s="16" t="str">
        <f t="shared" si="0"/>
        <v/>
      </c>
      <c r="F46" s="349" t="b">
        <f t="shared" si="1"/>
        <v>0</v>
      </c>
      <c r="G46" s="350">
        <f t="shared" si="2"/>
        <v>1</v>
      </c>
      <c r="H46" s="382"/>
      <c r="I46" s="382" t="str">
        <f t="shared" si="3"/>
        <v/>
      </c>
      <c r="J46" s="382" t="str">
        <f t="shared" si="4"/>
        <v/>
      </c>
    </row>
    <row r="47" spans="1:10">
      <c r="A47" s="37">
        <v>38</v>
      </c>
      <c r="B47" s="6"/>
      <c r="C47" s="6"/>
      <c r="D47" s="216"/>
      <c r="E47" s="16" t="str">
        <f t="shared" si="0"/>
        <v/>
      </c>
      <c r="F47" s="349" t="b">
        <f t="shared" si="1"/>
        <v>0</v>
      </c>
      <c r="G47" s="350">
        <f t="shared" si="2"/>
        <v>1</v>
      </c>
      <c r="H47" s="382"/>
      <c r="I47" s="382" t="str">
        <f t="shared" si="3"/>
        <v/>
      </c>
      <c r="J47" s="382" t="str">
        <f t="shared" si="4"/>
        <v/>
      </c>
    </row>
    <row r="48" spans="1:10">
      <c r="A48" s="37">
        <v>39</v>
      </c>
      <c r="B48" s="6"/>
      <c r="C48" s="6"/>
      <c r="D48" s="216"/>
      <c r="E48" s="16" t="str">
        <f t="shared" si="0"/>
        <v/>
      </c>
      <c r="F48" s="349" t="b">
        <f t="shared" si="1"/>
        <v>0</v>
      </c>
      <c r="G48" s="350">
        <f t="shared" si="2"/>
        <v>1</v>
      </c>
      <c r="H48" s="382"/>
      <c r="I48" s="382" t="str">
        <f t="shared" si="3"/>
        <v/>
      </c>
      <c r="J48" s="382" t="str">
        <f t="shared" si="4"/>
        <v/>
      </c>
    </row>
    <row r="49" spans="1:10">
      <c r="A49" s="37">
        <v>40</v>
      </c>
      <c r="B49" s="6"/>
      <c r="C49" s="6"/>
      <c r="D49" s="216"/>
      <c r="E49" s="16" t="str">
        <f t="shared" si="0"/>
        <v/>
      </c>
      <c r="F49" s="349" t="b">
        <f t="shared" si="1"/>
        <v>0</v>
      </c>
      <c r="G49" s="350">
        <f t="shared" si="2"/>
        <v>1</v>
      </c>
      <c r="H49" s="382"/>
      <c r="I49" s="382" t="str">
        <f t="shared" si="3"/>
        <v/>
      </c>
      <c r="J49" s="382" t="str">
        <f t="shared" si="4"/>
        <v/>
      </c>
    </row>
    <row r="50" spans="1:10">
      <c r="A50" s="37">
        <v>41</v>
      </c>
      <c r="B50" s="6"/>
      <c r="C50" s="6"/>
      <c r="D50" s="216"/>
      <c r="E50" s="16" t="str">
        <f t="shared" si="0"/>
        <v/>
      </c>
      <c r="F50" s="349" t="b">
        <f t="shared" si="1"/>
        <v>0</v>
      </c>
      <c r="G50" s="350">
        <f t="shared" si="2"/>
        <v>1</v>
      </c>
      <c r="H50" s="382"/>
      <c r="I50" s="382" t="str">
        <f t="shared" si="3"/>
        <v/>
      </c>
      <c r="J50" s="382" t="str">
        <f t="shared" si="4"/>
        <v/>
      </c>
    </row>
    <row r="51" spans="1:10">
      <c r="A51" s="37">
        <v>42</v>
      </c>
      <c r="B51" s="6"/>
      <c r="C51" s="6"/>
      <c r="D51" s="216"/>
      <c r="E51" s="16" t="str">
        <f t="shared" si="0"/>
        <v/>
      </c>
      <c r="F51" s="349" t="b">
        <f t="shared" si="1"/>
        <v>0</v>
      </c>
      <c r="G51" s="350">
        <f t="shared" si="2"/>
        <v>1</v>
      </c>
      <c r="H51" s="382"/>
      <c r="I51" s="382" t="str">
        <f t="shared" si="3"/>
        <v/>
      </c>
      <c r="J51" s="382" t="str">
        <f t="shared" si="4"/>
        <v/>
      </c>
    </row>
    <row r="52" spans="1:10">
      <c r="A52" s="37">
        <v>43</v>
      </c>
      <c r="B52" s="6"/>
      <c r="C52" s="6"/>
      <c r="D52" s="216"/>
      <c r="E52" s="16" t="str">
        <f t="shared" si="0"/>
        <v/>
      </c>
      <c r="F52" s="349" t="b">
        <f t="shared" si="1"/>
        <v>0</v>
      </c>
      <c r="G52" s="350">
        <f t="shared" si="2"/>
        <v>1</v>
      </c>
      <c r="H52" s="382"/>
      <c r="I52" s="382" t="str">
        <f t="shared" si="3"/>
        <v/>
      </c>
      <c r="J52" s="382" t="str">
        <f t="shared" si="4"/>
        <v/>
      </c>
    </row>
    <row r="53" spans="1:10">
      <c r="A53" s="37">
        <v>44</v>
      </c>
      <c r="B53" s="6"/>
      <c r="C53" s="6"/>
      <c r="D53" s="216"/>
      <c r="E53" s="16" t="str">
        <f t="shared" si="0"/>
        <v/>
      </c>
      <c r="F53" s="349" t="b">
        <f t="shared" si="1"/>
        <v>0</v>
      </c>
      <c r="G53" s="350">
        <f t="shared" si="2"/>
        <v>1</v>
      </c>
      <c r="H53" s="382"/>
      <c r="I53" s="382" t="str">
        <f t="shared" si="3"/>
        <v/>
      </c>
      <c r="J53" s="382" t="str">
        <f t="shared" si="4"/>
        <v/>
      </c>
    </row>
    <row r="54" spans="1:10">
      <c r="A54" s="37">
        <v>45</v>
      </c>
      <c r="B54" s="6"/>
      <c r="C54" s="6"/>
      <c r="D54" s="216"/>
      <c r="E54" s="16" t="str">
        <f t="shared" si="0"/>
        <v/>
      </c>
      <c r="F54" s="349" t="b">
        <f t="shared" si="1"/>
        <v>0</v>
      </c>
      <c r="G54" s="350">
        <f t="shared" si="2"/>
        <v>1</v>
      </c>
      <c r="H54" s="382"/>
      <c r="I54" s="382" t="str">
        <f t="shared" si="3"/>
        <v/>
      </c>
      <c r="J54" s="382" t="str">
        <f t="shared" si="4"/>
        <v/>
      </c>
    </row>
    <row r="55" spans="1:10">
      <c r="A55" s="37">
        <v>46</v>
      </c>
      <c r="B55" s="6"/>
      <c r="C55" s="6"/>
      <c r="D55" s="216"/>
      <c r="E55" s="16" t="str">
        <f t="shared" si="0"/>
        <v/>
      </c>
      <c r="F55" s="349" t="b">
        <f t="shared" si="1"/>
        <v>0</v>
      </c>
      <c r="G55" s="350">
        <f t="shared" si="2"/>
        <v>1</v>
      </c>
      <c r="H55" s="382"/>
      <c r="I55" s="382" t="str">
        <f t="shared" si="3"/>
        <v/>
      </c>
      <c r="J55" s="382" t="str">
        <f t="shared" si="4"/>
        <v/>
      </c>
    </row>
    <row r="56" spans="1:10">
      <c r="A56" s="37">
        <v>47</v>
      </c>
      <c r="B56" s="6"/>
      <c r="C56" s="6"/>
      <c r="D56" s="216"/>
      <c r="E56" s="16" t="str">
        <f t="shared" si="0"/>
        <v/>
      </c>
      <c r="F56" s="349" t="b">
        <f t="shared" si="1"/>
        <v>0</v>
      </c>
      <c r="G56" s="350">
        <f t="shared" si="2"/>
        <v>1</v>
      </c>
      <c r="H56" s="382"/>
      <c r="I56" s="382" t="str">
        <f t="shared" si="3"/>
        <v/>
      </c>
      <c r="J56" s="382" t="str">
        <f t="shared" si="4"/>
        <v/>
      </c>
    </row>
    <row r="57" spans="1:10">
      <c r="A57" s="37">
        <v>48</v>
      </c>
      <c r="B57" s="6"/>
      <c r="C57" s="6"/>
      <c r="D57" s="216"/>
      <c r="E57" s="16" t="str">
        <f t="shared" si="0"/>
        <v/>
      </c>
      <c r="F57" s="349" t="b">
        <f t="shared" si="1"/>
        <v>0</v>
      </c>
      <c r="G57" s="350">
        <f t="shared" si="2"/>
        <v>1</v>
      </c>
      <c r="H57" s="382"/>
      <c r="I57" s="382" t="str">
        <f t="shared" si="3"/>
        <v/>
      </c>
      <c r="J57" s="382" t="str">
        <f t="shared" si="4"/>
        <v/>
      </c>
    </row>
    <row r="58" spans="1:10">
      <c r="A58" s="37">
        <v>49</v>
      </c>
      <c r="B58" s="6"/>
      <c r="C58" s="6"/>
      <c r="D58" s="216"/>
      <c r="E58" s="16" t="str">
        <f t="shared" si="0"/>
        <v/>
      </c>
      <c r="F58" s="349" t="b">
        <f t="shared" si="1"/>
        <v>0</v>
      </c>
      <c r="G58" s="350">
        <f t="shared" si="2"/>
        <v>1</v>
      </c>
      <c r="H58" s="382"/>
      <c r="I58" s="382" t="str">
        <f t="shared" si="3"/>
        <v/>
      </c>
      <c r="J58" s="382" t="str">
        <f t="shared" si="4"/>
        <v/>
      </c>
    </row>
    <row r="59" spans="1:10">
      <c r="A59" s="37">
        <v>50</v>
      </c>
      <c r="B59" s="6"/>
      <c r="C59" s="6"/>
      <c r="D59" s="216"/>
      <c r="E59" s="16" t="str">
        <f t="shared" si="0"/>
        <v/>
      </c>
      <c r="F59" s="349" t="b">
        <f t="shared" si="1"/>
        <v>0</v>
      </c>
      <c r="G59" s="350">
        <f t="shared" si="2"/>
        <v>1</v>
      </c>
      <c r="H59" s="382"/>
      <c r="I59" s="382" t="str">
        <f t="shared" si="3"/>
        <v/>
      </c>
      <c r="J59" s="382" t="str">
        <f t="shared" si="4"/>
        <v/>
      </c>
    </row>
    <row r="60" spans="1:10">
      <c r="A60" s="37">
        <v>51</v>
      </c>
      <c r="B60" s="6"/>
      <c r="C60" s="6"/>
      <c r="D60" s="216"/>
      <c r="E60" s="16" t="str">
        <f t="shared" si="0"/>
        <v/>
      </c>
      <c r="F60" s="349" t="b">
        <f t="shared" si="1"/>
        <v>0</v>
      </c>
      <c r="G60" s="350">
        <f t="shared" si="2"/>
        <v>1</v>
      </c>
      <c r="H60" s="382"/>
      <c r="I60" s="382" t="str">
        <f t="shared" si="3"/>
        <v/>
      </c>
      <c r="J60" s="382" t="str">
        <f t="shared" si="4"/>
        <v/>
      </c>
    </row>
    <row r="61" spans="1:10">
      <c r="A61" s="37">
        <v>52</v>
      </c>
      <c r="B61" s="6"/>
      <c r="C61" s="6"/>
      <c r="D61" s="216"/>
      <c r="E61" s="16" t="str">
        <f t="shared" si="0"/>
        <v/>
      </c>
      <c r="F61" s="349" t="b">
        <f t="shared" si="1"/>
        <v>0</v>
      </c>
      <c r="G61" s="350">
        <f t="shared" si="2"/>
        <v>1</v>
      </c>
      <c r="H61" s="382"/>
      <c r="I61" s="382" t="str">
        <f t="shared" si="3"/>
        <v/>
      </c>
      <c r="J61" s="382" t="str">
        <f t="shared" si="4"/>
        <v/>
      </c>
    </row>
    <row r="62" spans="1:10">
      <c r="A62" s="37">
        <v>53</v>
      </c>
      <c r="B62" s="6"/>
      <c r="C62" s="6"/>
      <c r="D62" s="216"/>
      <c r="E62" s="16" t="str">
        <f t="shared" si="0"/>
        <v/>
      </c>
      <c r="F62" s="349" t="b">
        <f t="shared" si="1"/>
        <v>0</v>
      </c>
      <c r="G62" s="350">
        <f t="shared" si="2"/>
        <v>1</v>
      </c>
      <c r="H62" s="382"/>
      <c r="I62" s="382" t="str">
        <f t="shared" si="3"/>
        <v/>
      </c>
      <c r="J62" s="382" t="str">
        <f t="shared" si="4"/>
        <v/>
      </c>
    </row>
    <row r="63" spans="1:10">
      <c r="A63" s="37">
        <v>54</v>
      </c>
      <c r="B63" s="6"/>
      <c r="C63" s="6"/>
      <c r="D63" s="216"/>
      <c r="E63" s="16" t="str">
        <f t="shared" si="0"/>
        <v/>
      </c>
      <c r="F63" s="349" t="b">
        <f t="shared" si="1"/>
        <v>0</v>
      </c>
      <c r="G63" s="350">
        <f t="shared" si="2"/>
        <v>1</v>
      </c>
      <c r="H63" s="382"/>
      <c r="I63" s="382" t="str">
        <f t="shared" si="3"/>
        <v/>
      </c>
      <c r="J63" s="382" t="str">
        <f t="shared" si="4"/>
        <v/>
      </c>
    </row>
    <row r="64" spans="1:10">
      <c r="A64" s="37">
        <v>55</v>
      </c>
      <c r="B64" s="6"/>
      <c r="C64" s="6"/>
      <c r="D64" s="216"/>
      <c r="E64" s="16" t="str">
        <f t="shared" si="0"/>
        <v/>
      </c>
      <c r="F64" s="349" t="b">
        <f t="shared" si="1"/>
        <v>0</v>
      </c>
      <c r="G64" s="350">
        <f t="shared" si="2"/>
        <v>1</v>
      </c>
      <c r="H64" s="382"/>
      <c r="I64" s="382" t="str">
        <f t="shared" si="3"/>
        <v/>
      </c>
      <c r="J64" s="382" t="str">
        <f t="shared" si="4"/>
        <v/>
      </c>
    </row>
    <row r="65" spans="1:10">
      <c r="A65" s="37">
        <v>56</v>
      </c>
      <c r="B65" s="6"/>
      <c r="C65" s="6"/>
      <c r="D65" s="216"/>
      <c r="E65" s="16" t="str">
        <f t="shared" si="0"/>
        <v/>
      </c>
      <c r="F65" s="349" t="b">
        <f t="shared" si="1"/>
        <v>0</v>
      </c>
      <c r="G65" s="350">
        <f t="shared" si="2"/>
        <v>1</v>
      </c>
      <c r="H65" s="382"/>
      <c r="I65" s="382" t="str">
        <f t="shared" si="3"/>
        <v/>
      </c>
      <c r="J65" s="382" t="str">
        <f t="shared" si="4"/>
        <v/>
      </c>
    </row>
    <row r="66" spans="1:10">
      <c r="A66" s="37">
        <v>57</v>
      </c>
      <c r="B66" s="6"/>
      <c r="C66" s="6"/>
      <c r="D66" s="216"/>
      <c r="E66" s="16" t="str">
        <f t="shared" si="0"/>
        <v/>
      </c>
      <c r="F66" s="349" t="b">
        <f t="shared" si="1"/>
        <v>0</v>
      </c>
      <c r="G66" s="350">
        <f t="shared" si="2"/>
        <v>1</v>
      </c>
      <c r="H66" s="382"/>
      <c r="I66" s="382" t="str">
        <f t="shared" si="3"/>
        <v/>
      </c>
      <c r="J66" s="382" t="str">
        <f t="shared" si="4"/>
        <v/>
      </c>
    </row>
    <row r="67" spans="1:10">
      <c r="A67" s="37">
        <v>58</v>
      </c>
      <c r="B67" s="6"/>
      <c r="C67" s="6"/>
      <c r="D67" s="216"/>
      <c r="E67" s="16" t="str">
        <f t="shared" si="0"/>
        <v/>
      </c>
      <c r="F67" s="349" t="b">
        <f t="shared" si="1"/>
        <v>0</v>
      </c>
      <c r="G67" s="350">
        <f t="shared" si="2"/>
        <v>1</v>
      </c>
      <c r="H67" s="382"/>
      <c r="I67" s="382" t="str">
        <f t="shared" si="3"/>
        <v/>
      </c>
      <c r="J67" s="382" t="str">
        <f t="shared" si="4"/>
        <v/>
      </c>
    </row>
    <row r="68" spans="1:10">
      <c r="A68" s="37">
        <v>59</v>
      </c>
      <c r="B68" s="6"/>
      <c r="C68" s="6"/>
      <c r="D68" s="216"/>
      <c r="E68" s="16" t="str">
        <f t="shared" si="0"/>
        <v/>
      </c>
      <c r="F68" s="349" t="b">
        <f t="shared" si="1"/>
        <v>0</v>
      </c>
      <c r="G68" s="350">
        <f t="shared" si="2"/>
        <v>1</v>
      </c>
      <c r="H68" s="382"/>
      <c r="I68" s="382" t="str">
        <f t="shared" si="3"/>
        <v/>
      </c>
      <c r="J68" s="382" t="str">
        <f t="shared" si="4"/>
        <v/>
      </c>
    </row>
    <row r="69" spans="1:10">
      <c r="A69" s="37">
        <v>60</v>
      </c>
      <c r="B69" s="6"/>
      <c r="C69" s="6"/>
      <c r="D69" s="216"/>
      <c r="E69" s="16" t="str">
        <f t="shared" si="0"/>
        <v/>
      </c>
      <c r="F69" s="349" t="b">
        <f t="shared" si="1"/>
        <v>0</v>
      </c>
      <c r="G69" s="350">
        <f t="shared" si="2"/>
        <v>1</v>
      </c>
      <c r="H69" s="382"/>
      <c r="I69" s="382" t="str">
        <f t="shared" si="3"/>
        <v/>
      </c>
      <c r="J69" s="382" t="str">
        <f t="shared" si="4"/>
        <v/>
      </c>
    </row>
    <row r="70" spans="1:10">
      <c r="A70" s="37">
        <v>61</v>
      </c>
      <c r="B70" s="6"/>
      <c r="C70" s="6"/>
      <c r="D70" s="216"/>
      <c r="E70" s="16" t="str">
        <f t="shared" si="0"/>
        <v/>
      </c>
      <c r="F70" s="349" t="b">
        <f t="shared" si="1"/>
        <v>0</v>
      </c>
      <c r="G70" s="350">
        <f t="shared" si="2"/>
        <v>1</v>
      </c>
      <c r="H70" s="382"/>
      <c r="I70" s="382" t="str">
        <f t="shared" si="3"/>
        <v/>
      </c>
      <c r="J70" s="382" t="str">
        <f t="shared" si="4"/>
        <v/>
      </c>
    </row>
    <row r="71" spans="1:10">
      <c r="A71" s="37">
        <v>62</v>
      </c>
      <c r="B71" s="6"/>
      <c r="C71" s="6"/>
      <c r="D71" s="216"/>
      <c r="E71" s="16" t="str">
        <f t="shared" si="0"/>
        <v/>
      </c>
      <c r="F71" s="349" t="b">
        <f t="shared" si="1"/>
        <v>0</v>
      </c>
      <c r="G71" s="350">
        <f t="shared" si="2"/>
        <v>1</v>
      </c>
      <c r="H71" s="382"/>
      <c r="I71" s="382" t="str">
        <f t="shared" si="3"/>
        <v/>
      </c>
      <c r="J71" s="382" t="str">
        <f t="shared" si="4"/>
        <v/>
      </c>
    </row>
    <row r="72" spans="1:10">
      <c r="A72" s="37">
        <v>63</v>
      </c>
      <c r="B72" s="6"/>
      <c r="C72" s="6"/>
      <c r="D72" s="216"/>
      <c r="E72" s="16" t="str">
        <f t="shared" si="0"/>
        <v/>
      </c>
      <c r="F72" s="349" t="b">
        <f t="shared" si="1"/>
        <v>0</v>
      </c>
      <c r="G72" s="350">
        <f t="shared" si="2"/>
        <v>1</v>
      </c>
      <c r="H72" s="382"/>
      <c r="I72" s="382" t="str">
        <f t="shared" si="3"/>
        <v/>
      </c>
      <c r="J72" s="382" t="str">
        <f t="shared" si="4"/>
        <v/>
      </c>
    </row>
    <row r="73" spans="1:10">
      <c r="A73" s="37">
        <v>64</v>
      </c>
      <c r="B73" s="6"/>
      <c r="C73" s="6"/>
      <c r="D73" s="216"/>
      <c r="E73" s="16" t="str">
        <f t="shared" si="0"/>
        <v/>
      </c>
      <c r="F73" s="349" t="b">
        <f t="shared" si="1"/>
        <v>0</v>
      </c>
      <c r="G73" s="350">
        <f t="shared" si="2"/>
        <v>1</v>
      </c>
      <c r="H73" s="382"/>
      <c r="I73" s="382" t="str">
        <f t="shared" si="3"/>
        <v/>
      </c>
      <c r="J73" s="382" t="str">
        <f t="shared" si="4"/>
        <v/>
      </c>
    </row>
    <row r="74" spans="1:10">
      <c r="A74" s="37">
        <v>65</v>
      </c>
      <c r="B74" s="6"/>
      <c r="C74" s="6"/>
      <c r="D74" s="216"/>
      <c r="E74" s="16" t="str">
        <f t="shared" ref="E74:E137" si="5">IF(OR($B74="",,,,$D74&lt;an_initial,$D74&gt;an_final,),"",HLOOKUP(C74,ii10punctaje,2,FALSE) )</f>
        <v/>
      </c>
      <c r="F74" s="349" t="b">
        <f t="shared" ref="F74:F108" si="6">IF(nume_candidat="",FALSE,ISNUMBER(SEARCH(nume_candidat,$B74)))</f>
        <v>0</v>
      </c>
      <c r="G74" s="350">
        <f t="shared" ref="G74:G108" si="7">LEN(B74)-LEN(SUBSTITUTE(B74,",",""))+1</f>
        <v>1</v>
      </c>
      <c r="H74" s="382"/>
      <c r="I74" s="382" t="str">
        <f t="shared" ref="I74:I137" si="8">IF(OR($B74="",,,,$D74&lt;an_initial,$D74&gt;an_final,),"",HLOOKUP(C74,ii10punctaje,2,FALSE)*COUNTIF(C74,$I$7))</f>
        <v/>
      </c>
      <c r="J74" s="382" t="str">
        <f t="shared" ref="J74:J137" si="9">IF(OR($B74="",,,,$D74&lt;an_initial,$D74&gt;an_final,),"",HLOOKUP(C74,ii10punctaje,2,FALSE)*COUNTIF(C74,$J$7))</f>
        <v/>
      </c>
    </row>
    <row r="75" spans="1:10">
      <c r="A75" s="37">
        <v>66</v>
      </c>
      <c r="B75" s="6"/>
      <c r="C75" s="6"/>
      <c r="D75" s="216"/>
      <c r="E75" s="16" t="str">
        <f t="shared" si="5"/>
        <v/>
      </c>
      <c r="F75" s="349" t="b">
        <f t="shared" si="6"/>
        <v>0</v>
      </c>
      <c r="G75" s="350">
        <f t="shared" si="7"/>
        <v>1</v>
      </c>
      <c r="H75" s="382"/>
      <c r="I75" s="382" t="str">
        <f t="shared" si="8"/>
        <v/>
      </c>
      <c r="J75" s="382" t="str">
        <f t="shared" si="9"/>
        <v/>
      </c>
    </row>
    <row r="76" spans="1:10">
      <c r="A76" s="37">
        <v>67</v>
      </c>
      <c r="B76" s="6"/>
      <c r="C76" s="6"/>
      <c r="D76" s="216"/>
      <c r="E76" s="16" t="str">
        <f t="shared" si="5"/>
        <v/>
      </c>
      <c r="F76" s="349" t="b">
        <f t="shared" si="6"/>
        <v>0</v>
      </c>
      <c r="G76" s="350">
        <f t="shared" si="7"/>
        <v>1</v>
      </c>
      <c r="H76" s="382"/>
      <c r="I76" s="382" t="str">
        <f t="shared" si="8"/>
        <v/>
      </c>
      <c r="J76" s="382" t="str">
        <f t="shared" si="9"/>
        <v/>
      </c>
    </row>
    <row r="77" spans="1:10">
      <c r="A77" s="37">
        <v>68</v>
      </c>
      <c r="B77" s="6"/>
      <c r="C77" s="6"/>
      <c r="D77" s="216"/>
      <c r="E77" s="16" t="str">
        <f t="shared" si="5"/>
        <v/>
      </c>
      <c r="F77" s="349" t="b">
        <f t="shared" si="6"/>
        <v>0</v>
      </c>
      <c r="G77" s="350">
        <f t="shared" si="7"/>
        <v>1</v>
      </c>
      <c r="H77" s="382"/>
      <c r="I77" s="382" t="str">
        <f t="shared" si="8"/>
        <v/>
      </c>
      <c r="J77" s="382" t="str">
        <f t="shared" si="9"/>
        <v/>
      </c>
    </row>
    <row r="78" spans="1:10">
      <c r="A78" s="37">
        <v>69</v>
      </c>
      <c r="B78" s="6"/>
      <c r="C78" s="6"/>
      <c r="D78" s="216"/>
      <c r="E78" s="16" t="str">
        <f t="shared" si="5"/>
        <v/>
      </c>
      <c r="F78" s="349" t="b">
        <f t="shared" si="6"/>
        <v>0</v>
      </c>
      <c r="G78" s="350">
        <f t="shared" si="7"/>
        <v>1</v>
      </c>
      <c r="H78" s="382"/>
      <c r="I78" s="382" t="str">
        <f t="shared" si="8"/>
        <v/>
      </c>
      <c r="J78" s="382" t="str">
        <f t="shared" si="9"/>
        <v/>
      </c>
    </row>
    <row r="79" spans="1:10">
      <c r="A79" s="37">
        <v>70</v>
      </c>
      <c r="B79" s="6"/>
      <c r="C79" s="6"/>
      <c r="D79" s="216"/>
      <c r="E79" s="16" t="str">
        <f t="shared" si="5"/>
        <v/>
      </c>
      <c r="F79" s="349" t="b">
        <f t="shared" si="6"/>
        <v>0</v>
      </c>
      <c r="G79" s="350">
        <f t="shared" si="7"/>
        <v>1</v>
      </c>
      <c r="H79" s="382"/>
      <c r="I79" s="382" t="str">
        <f t="shared" si="8"/>
        <v/>
      </c>
      <c r="J79" s="382" t="str">
        <f t="shared" si="9"/>
        <v/>
      </c>
    </row>
    <row r="80" spans="1:10">
      <c r="A80" s="37">
        <v>71</v>
      </c>
      <c r="B80" s="6"/>
      <c r="C80" s="6"/>
      <c r="D80" s="216"/>
      <c r="E80" s="16" t="str">
        <f t="shared" si="5"/>
        <v/>
      </c>
      <c r="F80" s="349" t="b">
        <f t="shared" si="6"/>
        <v>0</v>
      </c>
      <c r="G80" s="350">
        <f t="shared" si="7"/>
        <v>1</v>
      </c>
      <c r="H80" s="382"/>
      <c r="I80" s="382" t="str">
        <f t="shared" si="8"/>
        <v/>
      </c>
      <c r="J80" s="382" t="str">
        <f t="shared" si="9"/>
        <v/>
      </c>
    </row>
    <row r="81" spans="1:10">
      <c r="A81" s="37">
        <v>72</v>
      </c>
      <c r="B81" s="6"/>
      <c r="C81" s="6"/>
      <c r="D81" s="216"/>
      <c r="E81" s="16" t="str">
        <f t="shared" si="5"/>
        <v/>
      </c>
      <c r="F81" s="349" t="b">
        <f t="shared" si="6"/>
        <v>0</v>
      </c>
      <c r="G81" s="350">
        <f t="shared" si="7"/>
        <v>1</v>
      </c>
      <c r="H81" s="382"/>
      <c r="I81" s="382" t="str">
        <f t="shared" si="8"/>
        <v/>
      </c>
      <c r="J81" s="382" t="str">
        <f t="shared" si="9"/>
        <v/>
      </c>
    </row>
    <row r="82" spans="1:10">
      <c r="A82" s="37">
        <v>73</v>
      </c>
      <c r="B82" s="6"/>
      <c r="C82" s="6"/>
      <c r="D82" s="216"/>
      <c r="E82" s="16" t="str">
        <f t="shared" si="5"/>
        <v/>
      </c>
      <c r="F82" s="349" t="b">
        <f t="shared" si="6"/>
        <v>0</v>
      </c>
      <c r="G82" s="350">
        <f t="shared" si="7"/>
        <v>1</v>
      </c>
      <c r="H82" s="382"/>
      <c r="I82" s="382" t="str">
        <f t="shared" si="8"/>
        <v/>
      </c>
      <c r="J82" s="382" t="str">
        <f t="shared" si="9"/>
        <v/>
      </c>
    </row>
    <row r="83" spans="1:10">
      <c r="A83" s="37">
        <v>74</v>
      </c>
      <c r="B83" s="6"/>
      <c r="C83" s="6"/>
      <c r="D83" s="216"/>
      <c r="E83" s="16" t="str">
        <f t="shared" si="5"/>
        <v/>
      </c>
      <c r="F83" s="349" t="b">
        <f t="shared" si="6"/>
        <v>0</v>
      </c>
      <c r="G83" s="350">
        <f t="shared" si="7"/>
        <v>1</v>
      </c>
      <c r="H83" s="382"/>
      <c r="I83" s="382" t="str">
        <f t="shared" si="8"/>
        <v/>
      </c>
      <c r="J83" s="382" t="str">
        <f t="shared" si="9"/>
        <v/>
      </c>
    </row>
    <row r="84" spans="1:10">
      <c r="A84" s="37">
        <v>75</v>
      </c>
      <c r="B84" s="6"/>
      <c r="C84" s="6"/>
      <c r="D84" s="216"/>
      <c r="E84" s="16" t="str">
        <f t="shared" si="5"/>
        <v/>
      </c>
      <c r="F84" s="349" t="b">
        <f t="shared" si="6"/>
        <v>0</v>
      </c>
      <c r="G84" s="350">
        <f t="shared" si="7"/>
        <v>1</v>
      </c>
      <c r="H84" s="382"/>
      <c r="I84" s="382" t="str">
        <f t="shared" si="8"/>
        <v/>
      </c>
      <c r="J84" s="382" t="str">
        <f t="shared" si="9"/>
        <v/>
      </c>
    </row>
    <row r="85" spans="1:10">
      <c r="A85" s="37">
        <v>76</v>
      </c>
      <c r="B85" s="6"/>
      <c r="C85" s="6"/>
      <c r="D85" s="216"/>
      <c r="E85" s="16" t="str">
        <f t="shared" si="5"/>
        <v/>
      </c>
      <c r="F85" s="349" t="b">
        <f t="shared" si="6"/>
        <v>0</v>
      </c>
      <c r="G85" s="350">
        <f t="shared" si="7"/>
        <v>1</v>
      </c>
      <c r="H85" s="382"/>
      <c r="I85" s="382" t="str">
        <f t="shared" si="8"/>
        <v/>
      </c>
      <c r="J85" s="382" t="str">
        <f t="shared" si="9"/>
        <v/>
      </c>
    </row>
    <row r="86" spans="1:10">
      <c r="A86" s="37">
        <v>77</v>
      </c>
      <c r="B86" s="6"/>
      <c r="C86" s="6"/>
      <c r="D86" s="216"/>
      <c r="E86" s="16" t="str">
        <f t="shared" si="5"/>
        <v/>
      </c>
      <c r="F86" s="349" t="b">
        <f t="shared" si="6"/>
        <v>0</v>
      </c>
      <c r="G86" s="350">
        <f t="shared" si="7"/>
        <v>1</v>
      </c>
      <c r="H86" s="382"/>
      <c r="I86" s="382" t="str">
        <f t="shared" si="8"/>
        <v/>
      </c>
      <c r="J86" s="382" t="str">
        <f t="shared" si="9"/>
        <v/>
      </c>
    </row>
    <row r="87" spans="1:10">
      <c r="A87" s="37">
        <v>78</v>
      </c>
      <c r="B87" s="6"/>
      <c r="C87" s="6"/>
      <c r="D87" s="216"/>
      <c r="E87" s="16" t="str">
        <f t="shared" si="5"/>
        <v/>
      </c>
      <c r="F87" s="349" t="b">
        <f t="shared" si="6"/>
        <v>0</v>
      </c>
      <c r="G87" s="350">
        <f t="shared" si="7"/>
        <v>1</v>
      </c>
      <c r="H87" s="382"/>
      <c r="I87" s="382" t="str">
        <f t="shared" si="8"/>
        <v/>
      </c>
      <c r="J87" s="382" t="str">
        <f t="shared" si="9"/>
        <v/>
      </c>
    </row>
    <row r="88" spans="1:10">
      <c r="A88" s="37">
        <v>79</v>
      </c>
      <c r="B88" s="6"/>
      <c r="C88" s="6"/>
      <c r="D88" s="216"/>
      <c r="E88" s="16" t="str">
        <f t="shared" si="5"/>
        <v/>
      </c>
      <c r="F88" s="349" t="b">
        <f t="shared" si="6"/>
        <v>0</v>
      </c>
      <c r="G88" s="350">
        <f t="shared" si="7"/>
        <v>1</v>
      </c>
      <c r="H88" s="382"/>
      <c r="I88" s="382" t="str">
        <f t="shared" si="8"/>
        <v/>
      </c>
      <c r="J88" s="382" t="str">
        <f t="shared" si="9"/>
        <v/>
      </c>
    </row>
    <row r="89" spans="1:10">
      <c r="A89" s="37">
        <v>80</v>
      </c>
      <c r="B89" s="6"/>
      <c r="C89" s="6"/>
      <c r="D89" s="216"/>
      <c r="E89" s="16" t="str">
        <f t="shared" si="5"/>
        <v/>
      </c>
      <c r="F89" s="349" t="b">
        <f t="shared" si="6"/>
        <v>0</v>
      </c>
      <c r="G89" s="350">
        <f t="shared" si="7"/>
        <v>1</v>
      </c>
      <c r="H89" s="382"/>
      <c r="I89" s="382" t="str">
        <f t="shared" si="8"/>
        <v/>
      </c>
      <c r="J89" s="382" t="str">
        <f t="shared" si="9"/>
        <v/>
      </c>
    </row>
    <row r="90" spans="1:10">
      <c r="A90" s="37">
        <v>81</v>
      </c>
      <c r="B90" s="6"/>
      <c r="C90" s="6"/>
      <c r="D90" s="216"/>
      <c r="E90" s="16" t="str">
        <f t="shared" si="5"/>
        <v/>
      </c>
      <c r="F90" s="349" t="b">
        <f t="shared" si="6"/>
        <v>0</v>
      </c>
      <c r="G90" s="350">
        <f t="shared" si="7"/>
        <v>1</v>
      </c>
      <c r="H90" s="382"/>
      <c r="I90" s="382" t="str">
        <f t="shared" si="8"/>
        <v/>
      </c>
      <c r="J90" s="382" t="str">
        <f t="shared" si="9"/>
        <v/>
      </c>
    </row>
    <row r="91" spans="1:10">
      <c r="A91" s="37">
        <v>82</v>
      </c>
      <c r="B91" s="6"/>
      <c r="C91" s="6"/>
      <c r="D91" s="216"/>
      <c r="E91" s="16" t="str">
        <f t="shared" si="5"/>
        <v/>
      </c>
      <c r="F91" s="349" t="b">
        <f t="shared" si="6"/>
        <v>0</v>
      </c>
      <c r="G91" s="350">
        <f t="shared" si="7"/>
        <v>1</v>
      </c>
      <c r="H91" s="382"/>
      <c r="I91" s="382" t="str">
        <f t="shared" si="8"/>
        <v/>
      </c>
      <c r="J91" s="382" t="str">
        <f t="shared" si="9"/>
        <v/>
      </c>
    </row>
    <row r="92" spans="1:10">
      <c r="A92" s="37">
        <v>83</v>
      </c>
      <c r="B92" s="6"/>
      <c r="C92" s="6"/>
      <c r="D92" s="216"/>
      <c r="E92" s="16" t="str">
        <f t="shared" si="5"/>
        <v/>
      </c>
      <c r="F92" s="349" t="b">
        <f t="shared" si="6"/>
        <v>0</v>
      </c>
      <c r="G92" s="350">
        <f t="shared" si="7"/>
        <v>1</v>
      </c>
      <c r="H92" s="382"/>
      <c r="I92" s="382" t="str">
        <f t="shared" si="8"/>
        <v/>
      </c>
      <c r="J92" s="382" t="str">
        <f t="shared" si="9"/>
        <v/>
      </c>
    </row>
    <row r="93" spans="1:10">
      <c r="A93" s="37">
        <v>84</v>
      </c>
      <c r="B93" s="6"/>
      <c r="C93" s="6"/>
      <c r="D93" s="216"/>
      <c r="E93" s="16" t="str">
        <f t="shared" si="5"/>
        <v/>
      </c>
      <c r="F93" s="349" t="b">
        <f t="shared" si="6"/>
        <v>0</v>
      </c>
      <c r="G93" s="350">
        <f t="shared" si="7"/>
        <v>1</v>
      </c>
      <c r="H93" s="382"/>
      <c r="I93" s="382" t="str">
        <f t="shared" si="8"/>
        <v/>
      </c>
      <c r="J93" s="382" t="str">
        <f t="shared" si="9"/>
        <v/>
      </c>
    </row>
    <row r="94" spans="1:10">
      <c r="A94" s="37">
        <v>85</v>
      </c>
      <c r="B94" s="6"/>
      <c r="C94" s="6"/>
      <c r="D94" s="216"/>
      <c r="E94" s="16" t="str">
        <f t="shared" si="5"/>
        <v/>
      </c>
      <c r="F94" s="349" t="b">
        <f t="shared" si="6"/>
        <v>0</v>
      </c>
      <c r="G94" s="350">
        <f t="shared" si="7"/>
        <v>1</v>
      </c>
      <c r="H94" s="382"/>
      <c r="I94" s="382" t="str">
        <f t="shared" si="8"/>
        <v/>
      </c>
      <c r="J94" s="382" t="str">
        <f t="shared" si="9"/>
        <v/>
      </c>
    </row>
    <row r="95" spans="1:10">
      <c r="A95" s="37">
        <v>86</v>
      </c>
      <c r="B95" s="6"/>
      <c r="C95" s="6"/>
      <c r="D95" s="216"/>
      <c r="E95" s="16" t="str">
        <f t="shared" si="5"/>
        <v/>
      </c>
      <c r="F95" s="349" t="b">
        <f t="shared" si="6"/>
        <v>0</v>
      </c>
      <c r="G95" s="350">
        <f t="shared" si="7"/>
        <v>1</v>
      </c>
      <c r="H95" s="382"/>
      <c r="I95" s="382" t="str">
        <f t="shared" si="8"/>
        <v/>
      </c>
      <c r="J95" s="382" t="str">
        <f t="shared" si="9"/>
        <v/>
      </c>
    </row>
    <row r="96" spans="1:10">
      <c r="A96" s="37">
        <v>87</v>
      </c>
      <c r="B96" s="6"/>
      <c r="C96" s="6"/>
      <c r="D96" s="216"/>
      <c r="E96" s="16" t="str">
        <f t="shared" si="5"/>
        <v/>
      </c>
      <c r="F96" s="349" t="b">
        <f t="shared" si="6"/>
        <v>0</v>
      </c>
      <c r="G96" s="350">
        <f t="shared" si="7"/>
        <v>1</v>
      </c>
      <c r="H96" s="382"/>
      <c r="I96" s="382" t="str">
        <f t="shared" si="8"/>
        <v/>
      </c>
      <c r="J96" s="382" t="str">
        <f t="shared" si="9"/>
        <v/>
      </c>
    </row>
    <row r="97" spans="1:10">
      <c r="A97" s="37">
        <v>88</v>
      </c>
      <c r="B97" s="6"/>
      <c r="C97" s="6"/>
      <c r="D97" s="216"/>
      <c r="E97" s="16" t="str">
        <f t="shared" si="5"/>
        <v/>
      </c>
      <c r="F97" s="349" t="b">
        <f t="shared" si="6"/>
        <v>0</v>
      </c>
      <c r="G97" s="350">
        <f t="shared" si="7"/>
        <v>1</v>
      </c>
      <c r="H97" s="382"/>
      <c r="I97" s="382" t="str">
        <f t="shared" si="8"/>
        <v/>
      </c>
      <c r="J97" s="382" t="str">
        <f t="shared" si="9"/>
        <v/>
      </c>
    </row>
    <row r="98" spans="1:10">
      <c r="A98" s="37">
        <v>89</v>
      </c>
      <c r="B98" s="6"/>
      <c r="C98" s="6"/>
      <c r="D98" s="216"/>
      <c r="E98" s="16" t="str">
        <f t="shared" si="5"/>
        <v/>
      </c>
      <c r="F98" s="349" t="b">
        <f t="shared" si="6"/>
        <v>0</v>
      </c>
      <c r="G98" s="350">
        <f t="shared" si="7"/>
        <v>1</v>
      </c>
      <c r="H98" s="382"/>
      <c r="I98" s="382" t="str">
        <f t="shared" si="8"/>
        <v/>
      </c>
      <c r="J98" s="382" t="str">
        <f t="shared" si="9"/>
        <v/>
      </c>
    </row>
    <row r="99" spans="1:10">
      <c r="A99" s="37">
        <v>90</v>
      </c>
      <c r="B99" s="6"/>
      <c r="C99" s="6"/>
      <c r="D99" s="216"/>
      <c r="E99" s="16" t="str">
        <f t="shared" si="5"/>
        <v/>
      </c>
      <c r="F99" s="349" t="b">
        <f t="shared" si="6"/>
        <v>0</v>
      </c>
      <c r="G99" s="350">
        <f t="shared" si="7"/>
        <v>1</v>
      </c>
      <c r="H99" s="382"/>
      <c r="I99" s="382" t="str">
        <f t="shared" si="8"/>
        <v/>
      </c>
      <c r="J99" s="382" t="str">
        <f t="shared" si="9"/>
        <v/>
      </c>
    </row>
    <row r="100" spans="1:10">
      <c r="A100" s="37">
        <v>91</v>
      </c>
      <c r="B100" s="6"/>
      <c r="C100" s="6"/>
      <c r="D100" s="216"/>
      <c r="E100" s="16" t="str">
        <f t="shared" si="5"/>
        <v/>
      </c>
      <c r="F100" s="349" t="b">
        <f t="shared" si="6"/>
        <v>0</v>
      </c>
      <c r="G100" s="350">
        <f t="shared" si="7"/>
        <v>1</v>
      </c>
      <c r="H100" s="382"/>
      <c r="I100" s="382" t="str">
        <f t="shared" si="8"/>
        <v/>
      </c>
      <c r="J100" s="382" t="str">
        <f t="shared" si="9"/>
        <v/>
      </c>
    </row>
    <row r="101" spans="1:10">
      <c r="A101" s="37">
        <v>92</v>
      </c>
      <c r="B101" s="6"/>
      <c r="C101" s="6"/>
      <c r="D101" s="216"/>
      <c r="E101" s="16" t="str">
        <f t="shared" si="5"/>
        <v/>
      </c>
      <c r="F101" s="349" t="b">
        <f t="shared" si="6"/>
        <v>0</v>
      </c>
      <c r="G101" s="350">
        <f t="shared" si="7"/>
        <v>1</v>
      </c>
      <c r="H101" s="382"/>
      <c r="I101" s="382" t="str">
        <f t="shared" si="8"/>
        <v/>
      </c>
      <c r="J101" s="382" t="str">
        <f t="shared" si="9"/>
        <v/>
      </c>
    </row>
    <row r="102" spans="1:10">
      <c r="A102" s="37">
        <v>93</v>
      </c>
      <c r="B102" s="6"/>
      <c r="C102" s="6"/>
      <c r="D102" s="216"/>
      <c r="E102" s="16" t="str">
        <f t="shared" si="5"/>
        <v/>
      </c>
      <c r="F102" s="349" t="b">
        <f t="shared" si="6"/>
        <v>0</v>
      </c>
      <c r="G102" s="350">
        <f t="shared" si="7"/>
        <v>1</v>
      </c>
      <c r="H102" s="382"/>
      <c r="I102" s="382" t="str">
        <f t="shared" si="8"/>
        <v/>
      </c>
      <c r="J102" s="382" t="str">
        <f t="shared" si="9"/>
        <v/>
      </c>
    </row>
    <row r="103" spans="1:10">
      <c r="A103" s="37">
        <v>94</v>
      </c>
      <c r="B103" s="6"/>
      <c r="C103" s="6"/>
      <c r="D103" s="216"/>
      <c r="E103" s="16" t="str">
        <f t="shared" si="5"/>
        <v/>
      </c>
      <c r="F103" s="349" t="b">
        <f t="shared" si="6"/>
        <v>0</v>
      </c>
      <c r="G103" s="350">
        <f t="shared" si="7"/>
        <v>1</v>
      </c>
      <c r="H103" s="382"/>
      <c r="I103" s="382" t="str">
        <f t="shared" si="8"/>
        <v/>
      </c>
      <c r="J103" s="382" t="str">
        <f t="shared" si="9"/>
        <v/>
      </c>
    </row>
    <row r="104" spans="1:10">
      <c r="A104" s="37">
        <v>95</v>
      </c>
      <c r="B104" s="6"/>
      <c r="C104" s="6"/>
      <c r="D104" s="216"/>
      <c r="E104" s="16" t="str">
        <f t="shared" si="5"/>
        <v/>
      </c>
      <c r="F104" s="349" t="b">
        <f t="shared" si="6"/>
        <v>0</v>
      </c>
      <c r="G104" s="350">
        <f t="shared" si="7"/>
        <v>1</v>
      </c>
      <c r="H104" s="382"/>
      <c r="I104" s="382" t="str">
        <f t="shared" si="8"/>
        <v/>
      </c>
      <c r="J104" s="382" t="str">
        <f t="shared" si="9"/>
        <v/>
      </c>
    </row>
    <row r="105" spans="1:10">
      <c r="A105" s="37">
        <v>96</v>
      </c>
      <c r="B105" s="6"/>
      <c r="C105" s="6"/>
      <c r="D105" s="216"/>
      <c r="E105" s="16" t="str">
        <f t="shared" si="5"/>
        <v/>
      </c>
      <c r="F105" s="349" t="b">
        <f t="shared" si="6"/>
        <v>0</v>
      </c>
      <c r="G105" s="350">
        <f t="shared" si="7"/>
        <v>1</v>
      </c>
      <c r="H105" s="382"/>
      <c r="I105" s="382" t="str">
        <f t="shared" si="8"/>
        <v/>
      </c>
      <c r="J105" s="382" t="str">
        <f t="shared" si="9"/>
        <v/>
      </c>
    </row>
    <row r="106" spans="1:10">
      <c r="A106" s="37">
        <v>97</v>
      </c>
      <c r="B106" s="6"/>
      <c r="C106" s="6"/>
      <c r="D106" s="216"/>
      <c r="E106" s="16" t="str">
        <f t="shared" si="5"/>
        <v/>
      </c>
      <c r="F106" s="349" t="b">
        <f t="shared" si="6"/>
        <v>0</v>
      </c>
      <c r="G106" s="350">
        <f t="shared" si="7"/>
        <v>1</v>
      </c>
      <c r="H106" s="382"/>
      <c r="I106" s="382" t="str">
        <f t="shared" si="8"/>
        <v/>
      </c>
      <c r="J106" s="382" t="str">
        <f t="shared" si="9"/>
        <v/>
      </c>
    </row>
    <row r="107" spans="1:10">
      <c r="A107" s="37">
        <v>98</v>
      </c>
      <c r="B107" s="6"/>
      <c r="C107" s="6"/>
      <c r="D107" s="216"/>
      <c r="E107" s="16" t="str">
        <f t="shared" si="5"/>
        <v/>
      </c>
      <c r="F107" s="349" t="b">
        <f t="shared" si="6"/>
        <v>0</v>
      </c>
      <c r="G107" s="350">
        <f t="shared" si="7"/>
        <v>1</v>
      </c>
      <c r="H107" s="382"/>
      <c r="I107" s="382" t="str">
        <f t="shared" si="8"/>
        <v/>
      </c>
      <c r="J107" s="382" t="str">
        <f t="shared" si="9"/>
        <v/>
      </c>
    </row>
    <row r="108" spans="1:10">
      <c r="A108" s="143">
        <v>99</v>
      </c>
      <c r="B108" s="6"/>
      <c r="C108" s="6"/>
      <c r="D108" s="216"/>
      <c r="E108" s="16" t="str">
        <f t="shared" si="5"/>
        <v/>
      </c>
      <c r="F108" s="349" t="b">
        <f t="shared" si="6"/>
        <v>0</v>
      </c>
      <c r="G108" s="350">
        <f t="shared" si="7"/>
        <v>1</v>
      </c>
      <c r="H108" s="382"/>
      <c r="I108" s="382" t="str">
        <f t="shared" si="8"/>
        <v/>
      </c>
      <c r="J108" s="382" t="str">
        <f t="shared" si="9"/>
        <v/>
      </c>
    </row>
    <row r="109" spans="1:10">
      <c r="A109" s="143">
        <v>100</v>
      </c>
      <c r="B109" s="144"/>
      <c r="C109" s="144"/>
      <c r="D109" s="146"/>
      <c r="E109" s="16" t="str">
        <f t="shared" si="5"/>
        <v/>
      </c>
      <c r="H109" s="382"/>
      <c r="I109" s="382" t="str">
        <f t="shared" si="8"/>
        <v/>
      </c>
      <c r="J109" s="382" t="str">
        <f t="shared" si="9"/>
        <v/>
      </c>
    </row>
    <row r="110" spans="1:10">
      <c r="A110" s="143">
        <v>101</v>
      </c>
      <c r="B110" s="144"/>
      <c r="C110" s="144"/>
      <c r="D110" s="146"/>
      <c r="E110" s="16" t="str">
        <f t="shared" si="5"/>
        <v/>
      </c>
      <c r="H110" s="382"/>
      <c r="I110" s="382" t="str">
        <f t="shared" si="8"/>
        <v/>
      </c>
      <c r="J110" s="382" t="str">
        <f t="shared" si="9"/>
        <v/>
      </c>
    </row>
    <row r="111" spans="1:10">
      <c r="A111" s="143">
        <v>102</v>
      </c>
      <c r="B111" s="144"/>
      <c r="C111" s="144"/>
      <c r="D111" s="146"/>
      <c r="E111" s="16" t="str">
        <f t="shared" si="5"/>
        <v/>
      </c>
      <c r="H111" s="382"/>
      <c r="I111" s="382" t="str">
        <f t="shared" si="8"/>
        <v/>
      </c>
      <c r="J111" s="382" t="str">
        <f t="shared" si="9"/>
        <v/>
      </c>
    </row>
    <row r="112" spans="1:10">
      <c r="A112" s="143">
        <v>103</v>
      </c>
      <c r="B112" s="144"/>
      <c r="C112" s="144"/>
      <c r="D112" s="146"/>
      <c r="E112" s="16" t="str">
        <f t="shared" si="5"/>
        <v/>
      </c>
      <c r="H112" s="382"/>
      <c r="I112" s="382" t="str">
        <f t="shared" si="8"/>
        <v/>
      </c>
      <c r="J112" s="382" t="str">
        <f t="shared" si="9"/>
        <v/>
      </c>
    </row>
    <row r="113" spans="1:10">
      <c r="A113" s="143">
        <v>104</v>
      </c>
      <c r="B113" s="144"/>
      <c r="C113" s="144"/>
      <c r="D113" s="146"/>
      <c r="E113" s="16" t="str">
        <f t="shared" si="5"/>
        <v/>
      </c>
      <c r="H113" s="382"/>
      <c r="I113" s="382" t="str">
        <f t="shared" si="8"/>
        <v/>
      </c>
      <c r="J113" s="382" t="str">
        <f t="shared" si="9"/>
        <v/>
      </c>
    </row>
    <row r="114" spans="1:10">
      <c r="A114" s="143">
        <v>105</v>
      </c>
      <c r="B114" s="144"/>
      <c r="C114" s="144"/>
      <c r="D114" s="146"/>
      <c r="E114" s="16" t="str">
        <f t="shared" si="5"/>
        <v/>
      </c>
      <c r="H114" s="382"/>
      <c r="I114" s="382" t="str">
        <f t="shared" si="8"/>
        <v/>
      </c>
      <c r="J114" s="382" t="str">
        <f t="shared" si="9"/>
        <v/>
      </c>
    </row>
    <row r="115" spans="1:10">
      <c r="A115" s="143">
        <v>106</v>
      </c>
      <c r="B115" s="144"/>
      <c r="C115" s="144"/>
      <c r="D115" s="146"/>
      <c r="E115" s="16" t="str">
        <f t="shared" si="5"/>
        <v/>
      </c>
      <c r="H115" s="382"/>
      <c r="I115" s="382" t="str">
        <f t="shared" si="8"/>
        <v/>
      </c>
      <c r="J115" s="382" t="str">
        <f t="shared" si="9"/>
        <v/>
      </c>
    </row>
    <row r="116" spans="1:10">
      <c r="A116" s="143">
        <v>107</v>
      </c>
      <c r="B116" s="144"/>
      <c r="C116" s="144"/>
      <c r="D116" s="146"/>
      <c r="E116" s="16" t="str">
        <f t="shared" si="5"/>
        <v/>
      </c>
      <c r="H116" s="382"/>
      <c r="I116" s="382" t="str">
        <f t="shared" si="8"/>
        <v/>
      </c>
      <c r="J116" s="382" t="str">
        <f t="shared" si="9"/>
        <v/>
      </c>
    </row>
    <row r="117" spans="1:10">
      <c r="A117" s="143">
        <v>108</v>
      </c>
      <c r="B117" s="144"/>
      <c r="C117" s="144"/>
      <c r="D117" s="146"/>
      <c r="E117" s="16" t="str">
        <f t="shared" si="5"/>
        <v/>
      </c>
      <c r="H117" s="382"/>
      <c r="I117" s="382" t="str">
        <f t="shared" si="8"/>
        <v/>
      </c>
      <c r="J117" s="382" t="str">
        <f t="shared" si="9"/>
        <v/>
      </c>
    </row>
    <row r="118" spans="1:10">
      <c r="A118" s="143">
        <v>109</v>
      </c>
      <c r="B118" s="144"/>
      <c r="C118" s="144"/>
      <c r="D118" s="146"/>
      <c r="E118" s="16" t="str">
        <f t="shared" si="5"/>
        <v/>
      </c>
      <c r="H118" s="382"/>
      <c r="I118" s="382" t="str">
        <f t="shared" si="8"/>
        <v/>
      </c>
      <c r="J118" s="382" t="str">
        <f t="shared" si="9"/>
        <v/>
      </c>
    </row>
    <row r="119" spans="1:10">
      <c r="A119" s="143">
        <v>110</v>
      </c>
      <c r="B119" s="144"/>
      <c r="C119" s="144"/>
      <c r="D119" s="146"/>
      <c r="E119" s="16" t="str">
        <f t="shared" si="5"/>
        <v/>
      </c>
      <c r="H119" s="382"/>
      <c r="I119" s="382" t="str">
        <f t="shared" si="8"/>
        <v/>
      </c>
      <c r="J119" s="382" t="str">
        <f t="shared" si="9"/>
        <v/>
      </c>
    </row>
    <row r="120" spans="1:10">
      <c r="A120" s="143">
        <v>111</v>
      </c>
      <c r="B120" s="144"/>
      <c r="C120" s="144"/>
      <c r="D120" s="146"/>
      <c r="E120" s="16" t="str">
        <f t="shared" si="5"/>
        <v/>
      </c>
      <c r="H120" s="382"/>
      <c r="I120" s="382" t="str">
        <f t="shared" si="8"/>
        <v/>
      </c>
      <c r="J120" s="382" t="str">
        <f t="shared" si="9"/>
        <v/>
      </c>
    </row>
    <row r="121" spans="1:10">
      <c r="A121" s="143">
        <v>112</v>
      </c>
      <c r="B121" s="144"/>
      <c r="C121" s="144"/>
      <c r="D121" s="146"/>
      <c r="E121" s="16" t="str">
        <f t="shared" si="5"/>
        <v/>
      </c>
      <c r="H121" s="382"/>
      <c r="I121" s="382" t="str">
        <f t="shared" si="8"/>
        <v/>
      </c>
      <c r="J121" s="382" t="str">
        <f t="shared" si="9"/>
        <v/>
      </c>
    </row>
    <row r="122" spans="1:10">
      <c r="A122" s="143">
        <v>113</v>
      </c>
      <c r="B122" s="144"/>
      <c r="C122" s="144"/>
      <c r="D122" s="146"/>
      <c r="E122" s="16" t="str">
        <f t="shared" si="5"/>
        <v/>
      </c>
      <c r="H122" s="382"/>
      <c r="I122" s="382" t="str">
        <f t="shared" si="8"/>
        <v/>
      </c>
      <c r="J122" s="382" t="str">
        <f t="shared" si="9"/>
        <v/>
      </c>
    </row>
    <row r="123" spans="1:10">
      <c r="A123" s="143">
        <v>114</v>
      </c>
      <c r="B123" s="144"/>
      <c r="C123" s="144"/>
      <c r="D123" s="146"/>
      <c r="E123" s="16" t="str">
        <f t="shared" si="5"/>
        <v/>
      </c>
      <c r="H123" s="382"/>
      <c r="I123" s="382" t="str">
        <f t="shared" si="8"/>
        <v/>
      </c>
      <c r="J123" s="382" t="str">
        <f t="shared" si="9"/>
        <v/>
      </c>
    </row>
    <row r="124" spans="1:10">
      <c r="A124" s="143">
        <v>115</v>
      </c>
      <c r="B124" s="144"/>
      <c r="C124" s="144"/>
      <c r="D124" s="146"/>
      <c r="E124" s="16" t="str">
        <f t="shared" si="5"/>
        <v/>
      </c>
      <c r="H124" s="382"/>
      <c r="I124" s="382" t="str">
        <f t="shared" si="8"/>
        <v/>
      </c>
      <c r="J124" s="382" t="str">
        <f t="shared" si="9"/>
        <v/>
      </c>
    </row>
    <row r="125" spans="1:10">
      <c r="A125" s="143">
        <v>116</v>
      </c>
      <c r="B125" s="144"/>
      <c r="C125" s="144"/>
      <c r="D125" s="146"/>
      <c r="E125" s="16" t="str">
        <f t="shared" si="5"/>
        <v/>
      </c>
      <c r="H125" s="382"/>
      <c r="I125" s="382" t="str">
        <f t="shared" si="8"/>
        <v/>
      </c>
      <c r="J125" s="382" t="str">
        <f t="shared" si="9"/>
        <v/>
      </c>
    </row>
    <row r="126" spans="1:10">
      <c r="A126" s="143">
        <v>117</v>
      </c>
      <c r="B126" s="144"/>
      <c r="C126" s="144"/>
      <c r="D126" s="146"/>
      <c r="E126" s="16" t="str">
        <f t="shared" si="5"/>
        <v/>
      </c>
      <c r="H126" s="382"/>
      <c r="I126" s="382" t="str">
        <f t="shared" si="8"/>
        <v/>
      </c>
      <c r="J126" s="382" t="str">
        <f t="shared" si="9"/>
        <v/>
      </c>
    </row>
    <row r="127" spans="1:10">
      <c r="A127" s="143">
        <v>118</v>
      </c>
      <c r="B127" s="144"/>
      <c r="C127" s="144"/>
      <c r="D127" s="146"/>
      <c r="E127" s="16" t="str">
        <f t="shared" si="5"/>
        <v/>
      </c>
      <c r="H127" s="382"/>
      <c r="I127" s="382" t="str">
        <f t="shared" si="8"/>
        <v/>
      </c>
      <c r="J127" s="382" t="str">
        <f t="shared" si="9"/>
        <v/>
      </c>
    </row>
    <row r="128" spans="1:10">
      <c r="A128" s="143">
        <v>119</v>
      </c>
      <c r="B128" s="144"/>
      <c r="C128" s="144"/>
      <c r="D128" s="146"/>
      <c r="E128" s="16" t="str">
        <f t="shared" si="5"/>
        <v/>
      </c>
      <c r="H128" s="382"/>
      <c r="I128" s="382" t="str">
        <f t="shared" si="8"/>
        <v/>
      </c>
      <c r="J128" s="382" t="str">
        <f t="shared" si="9"/>
        <v/>
      </c>
    </row>
    <row r="129" spans="1:10">
      <c r="A129" s="143">
        <v>120</v>
      </c>
      <c r="B129" s="144"/>
      <c r="C129" s="144"/>
      <c r="D129" s="146"/>
      <c r="E129" s="16" t="str">
        <f t="shared" si="5"/>
        <v/>
      </c>
      <c r="H129" s="382"/>
      <c r="I129" s="382" t="str">
        <f t="shared" si="8"/>
        <v/>
      </c>
      <c r="J129" s="382" t="str">
        <f t="shared" si="9"/>
        <v/>
      </c>
    </row>
    <row r="130" spans="1:10">
      <c r="A130" s="143">
        <v>121</v>
      </c>
      <c r="B130" s="144"/>
      <c r="C130" s="144"/>
      <c r="D130" s="146"/>
      <c r="E130" s="16" t="str">
        <f t="shared" si="5"/>
        <v/>
      </c>
      <c r="H130" s="382"/>
      <c r="I130" s="382" t="str">
        <f t="shared" si="8"/>
        <v/>
      </c>
      <c r="J130" s="382" t="str">
        <f t="shared" si="9"/>
        <v/>
      </c>
    </row>
    <row r="131" spans="1:10">
      <c r="A131" s="143">
        <v>122</v>
      </c>
      <c r="B131" s="144"/>
      <c r="C131" s="144"/>
      <c r="D131" s="146"/>
      <c r="E131" s="16" t="str">
        <f t="shared" si="5"/>
        <v/>
      </c>
      <c r="H131" s="382"/>
      <c r="I131" s="382" t="str">
        <f t="shared" si="8"/>
        <v/>
      </c>
      <c r="J131" s="382" t="str">
        <f t="shared" si="9"/>
        <v/>
      </c>
    </row>
    <row r="132" spans="1:10">
      <c r="A132" s="143">
        <v>123</v>
      </c>
      <c r="B132" s="144"/>
      <c r="C132" s="144"/>
      <c r="D132" s="146"/>
      <c r="E132" s="16" t="str">
        <f t="shared" si="5"/>
        <v/>
      </c>
      <c r="H132" s="382"/>
      <c r="I132" s="382" t="str">
        <f t="shared" si="8"/>
        <v/>
      </c>
      <c r="J132" s="382" t="str">
        <f t="shared" si="9"/>
        <v/>
      </c>
    </row>
    <row r="133" spans="1:10">
      <c r="A133" s="143">
        <v>124</v>
      </c>
      <c r="B133" s="144"/>
      <c r="C133" s="144"/>
      <c r="D133" s="146"/>
      <c r="E133" s="16" t="str">
        <f t="shared" si="5"/>
        <v/>
      </c>
      <c r="H133" s="382"/>
      <c r="I133" s="382" t="str">
        <f t="shared" si="8"/>
        <v/>
      </c>
      <c r="J133" s="382" t="str">
        <f t="shared" si="9"/>
        <v/>
      </c>
    </row>
    <row r="134" spans="1:10">
      <c r="A134" s="143">
        <v>125</v>
      </c>
      <c r="B134" s="144"/>
      <c r="C134" s="144"/>
      <c r="D134" s="146"/>
      <c r="E134" s="16" t="str">
        <f t="shared" si="5"/>
        <v/>
      </c>
      <c r="H134" s="382"/>
      <c r="I134" s="382" t="str">
        <f t="shared" si="8"/>
        <v/>
      </c>
      <c r="J134" s="382" t="str">
        <f t="shared" si="9"/>
        <v/>
      </c>
    </row>
    <row r="135" spans="1:10">
      <c r="A135" s="143">
        <v>126</v>
      </c>
      <c r="B135" s="144"/>
      <c r="C135" s="144"/>
      <c r="D135" s="146"/>
      <c r="E135" s="16" t="str">
        <f t="shared" si="5"/>
        <v/>
      </c>
      <c r="H135" s="382"/>
      <c r="I135" s="382" t="str">
        <f t="shared" si="8"/>
        <v/>
      </c>
      <c r="J135" s="382" t="str">
        <f t="shared" si="9"/>
        <v/>
      </c>
    </row>
    <row r="136" spans="1:10">
      <c r="A136" s="143">
        <v>127</v>
      </c>
      <c r="B136" s="144"/>
      <c r="C136" s="144"/>
      <c r="D136" s="146"/>
      <c r="E136" s="16" t="str">
        <f t="shared" si="5"/>
        <v/>
      </c>
      <c r="H136" s="382"/>
      <c r="I136" s="382" t="str">
        <f t="shared" si="8"/>
        <v/>
      </c>
      <c r="J136" s="382" t="str">
        <f t="shared" si="9"/>
        <v/>
      </c>
    </row>
    <row r="137" spans="1:10">
      <c r="A137" s="143">
        <v>128</v>
      </c>
      <c r="B137" s="144"/>
      <c r="C137" s="144"/>
      <c r="D137" s="146"/>
      <c r="E137" s="16" t="str">
        <f t="shared" si="5"/>
        <v/>
      </c>
      <c r="H137" s="382"/>
      <c r="I137" s="382" t="str">
        <f t="shared" si="8"/>
        <v/>
      </c>
      <c r="J137" s="382" t="str">
        <f t="shared" si="9"/>
        <v/>
      </c>
    </row>
    <row r="138" spans="1:10">
      <c r="A138" s="143">
        <v>129</v>
      </c>
      <c r="B138" s="144"/>
      <c r="C138" s="144"/>
      <c r="D138" s="146"/>
      <c r="E138" s="16" t="str">
        <f t="shared" ref="E138:E201" si="10">IF(OR($B138="",,,,$D138&lt;an_initial,$D138&gt;an_final,),"",HLOOKUP(C138,ii10punctaje,2,FALSE) )</f>
        <v/>
      </c>
      <c r="H138" s="382"/>
      <c r="I138" s="382" t="str">
        <f t="shared" ref="I138:I201" si="11">IF(OR($B138="",,,,$D138&lt;an_initial,$D138&gt;an_final,),"",HLOOKUP(C138,ii10punctaje,2,FALSE)*COUNTIF(C138,$I$7))</f>
        <v/>
      </c>
      <c r="J138" s="382" t="str">
        <f t="shared" ref="J138:J201" si="12">IF(OR($B138="",,,,$D138&lt;an_initial,$D138&gt;an_final,),"",HLOOKUP(C138,ii10punctaje,2,FALSE)*COUNTIF(C138,$J$7))</f>
        <v/>
      </c>
    </row>
    <row r="139" spans="1:10">
      <c r="A139" s="143">
        <v>130</v>
      </c>
      <c r="B139" s="144"/>
      <c r="C139" s="144"/>
      <c r="D139" s="146"/>
      <c r="E139" s="16" t="str">
        <f t="shared" si="10"/>
        <v/>
      </c>
      <c r="H139" s="382"/>
      <c r="I139" s="382" t="str">
        <f t="shared" si="11"/>
        <v/>
      </c>
      <c r="J139" s="382" t="str">
        <f t="shared" si="12"/>
        <v/>
      </c>
    </row>
    <row r="140" spans="1:10">
      <c r="A140" s="143">
        <v>131</v>
      </c>
      <c r="B140" s="144"/>
      <c r="C140" s="144"/>
      <c r="D140" s="146"/>
      <c r="E140" s="16" t="str">
        <f t="shared" si="10"/>
        <v/>
      </c>
      <c r="H140" s="382"/>
      <c r="I140" s="382" t="str">
        <f t="shared" si="11"/>
        <v/>
      </c>
      <c r="J140" s="382" t="str">
        <f t="shared" si="12"/>
        <v/>
      </c>
    </row>
    <row r="141" spans="1:10">
      <c r="A141" s="143">
        <v>132</v>
      </c>
      <c r="B141" s="144"/>
      <c r="C141" s="144"/>
      <c r="D141" s="146"/>
      <c r="E141" s="16" t="str">
        <f t="shared" si="10"/>
        <v/>
      </c>
      <c r="H141" s="382"/>
      <c r="I141" s="382" t="str">
        <f t="shared" si="11"/>
        <v/>
      </c>
      <c r="J141" s="382" t="str">
        <f t="shared" si="12"/>
        <v/>
      </c>
    </row>
    <row r="142" spans="1:10">
      <c r="A142" s="143">
        <v>133</v>
      </c>
      <c r="B142" s="144"/>
      <c r="C142" s="144"/>
      <c r="D142" s="146"/>
      <c r="E142" s="16" t="str">
        <f t="shared" si="10"/>
        <v/>
      </c>
      <c r="H142" s="382"/>
      <c r="I142" s="382" t="str">
        <f t="shared" si="11"/>
        <v/>
      </c>
      <c r="J142" s="382" t="str">
        <f t="shared" si="12"/>
        <v/>
      </c>
    </row>
    <row r="143" spans="1:10">
      <c r="A143" s="143">
        <v>134</v>
      </c>
      <c r="B143" s="144"/>
      <c r="C143" s="144"/>
      <c r="D143" s="146"/>
      <c r="E143" s="16" t="str">
        <f t="shared" si="10"/>
        <v/>
      </c>
      <c r="H143" s="382"/>
      <c r="I143" s="382" t="str">
        <f t="shared" si="11"/>
        <v/>
      </c>
      <c r="J143" s="382" t="str">
        <f t="shared" si="12"/>
        <v/>
      </c>
    </row>
    <row r="144" spans="1:10">
      <c r="A144" s="143">
        <v>135</v>
      </c>
      <c r="B144" s="144"/>
      <c r="C144" s="144"/>
      <c r="D144" s="146"/>
      <c r="E144" s="16" t="str">
        <f t="shared" si="10"/>
        <v/>
      </c>
      <c r="H144" s="382"/>
      <c r="I144" s="382" t="str">
        <f t="shared" si="11"/>
        <v/>
      </c>
      <c r="J144" s="382" t="str">
        <f t="shared" si="12"/>
        <v/>
      </c>
    </row>
    <row r="145" spans="1:10">
      <c r="A145" s="143">
        <v>136</v>
      </c>
      <c r="B145" s="144"/>
      <c r="C145" s="144"/>
      <c r="D145" s="146"/>
      <c r="E145" s="16" t="str">
        <f t="shared" si="10"/>
        <v/>
      </c>
      <c r="H145" s="382"/>
      <c r="I145" s="382" t="str">
        <f t="shared" si="11"/>
        <v/>
      </c>
      <c r="J145" s="382" t="str">
        <f t="shared" si="12"/>
        <v/>
      </c>
    </row>
    <row r="146" spans="1:10">
      <c r="A146" s="143">
        <v>137</v>
      </c>
      <c r="B146" s="144"/>
      <c r="C146" s="144"/>
      <c r="D146" s="146"/>
      <c r="E146" s="16" t="str">
        <f t="shared" si="10"/>
        <v/>
      </c>
      <c r="H146" s="382"/>
      <c r="I146" s="382" t="str">
        <f t="shared" si="11"/>
        <v/>
      </c>
      <c r="J146" s="382" t="str">
        <f t="shared" si="12"/>
        <v/>
      </c>
    </row>
    <row r="147" spans="1:10">
      <c r="A147" s="143">
        <v>138</v>
      </c>
      <c r="B147" s="144"/>
      <c r="C147" s="144"/>
      <c r="D147" s="146"/>
      <c r="E147" s="16" t="str">
        <f t="shared" si="10"/>
        <v/>
      </c>
      <c r="H147" s="382"/>
      <c r="I147" s="382" t="str">
        <f t="shared" si="11"/>
        <v/>
      </c>
      <c r="J147" s="382" t="str">
        <f t="shared" si="12"/>
        <v/>
      </c>
    </row>
    <row r="148" spans="1:10">
      <c r="A148" s="143">
        <v>139</v>
      </c>
      <c r="B148" s="144"/>
      <c r="C148" s="144"/>
      <c r="D148" s="146"/>
      <c r="E148" s="16" t="str">
        <f t="shared" si="10"/>
        <v/>
      </c>
      <c r="H148" s="382"/>
      <c r="I148" s="382" t="str">
        <f t="shared" si="11"/>
        <v/>
      </c>
      <c r="J148" s="382" t="str">
        <f t="shared" si="12"/>
        <v/>
      </c>
    </row>
    <row r="149" spans="1:10">
      <c r="A149" s="143">
        <v>140</v>
      </c>
      <c r="B149" s="144"/>
      <c r="C149" s="144"/>
      <c r="D149" s="146"/>
      <c r="E149" s="16" t="str">
        <f t="shared" si="10"/>
        <v/>
      </c>
      <c r="H149" s="382"/>
      <c r="I149" s="382" t="str">
        <f t="shared" si="11"/>
        <v/>
      </c>
      <c r="J149" s="382" t="str">
        <f t="shared" si="12"/>
        <v/>
      </c>
    </row>
    <row r="150" spans="1:10">
      <c r="A150" s="143">
        <v>141</v>
      </c>
      <c r="B150" s="144"/>
      <c r="C150" s="144"/>
      <c r="D150" s="146"/>
      <c r="E150" s="16" t="str">
        <f t="shared" si="10"/>
        <v/>
      </c>
      <c r="H150" s="382"/>
      <c r="I150" s="382" t="str">
        <f t="shared" si="11"/>
        <v/>
      </c>
      <c r="J150" s="382" t="str">
        <f t="shared" si="12"/>
        <v/>
      </c>
    </row>
    <row r="151" spans="1:10">
      <c r="A151" s="143">
        <v>142</v>
      </c>
      <c r="B151" s="144"/>
      <c r="C151" s="144"/>
      <c r="D151" s="146"/>
      <c r="E151" s="16" t="str">
        <f t="shared" si="10"/>
        <v/>
      </c>
      <c r="H151" s="382"/>
      <c r="I151" s="382" t="str">
        <f t="shared" si="11"/>
        <v/>
      </c>
      <c r="J151" s="382" t="str">
        <f t="shared" si="12"/>
        <v/>
      </c>
    </row>
    <row r="152" spans="1:10">
      <c r="A152" s="143">
        <v>143</v>
      </c>
      <c r="B152" s="144"/>
      <c r="C152" s="144"/>
      <c r="D152" s="146"/>
      <c r="E152" s="16" t="str">
        <f t="shared" si="10"/>
        <v/>
      </c>
      <c r="H152" s="382"/>
      <c r="I152" s="382" t="str">
        <f t="shared" si="11"/>
        <v/>
      </c>
      <c r="J152" s="382" t="str">
        <f t="shared" si="12"/>
        <v/>
      </c>
    </row>
    <row r="153" spans="1:10">
      <c r="A153" s="143">
        <v>144</v>
      </c>
      <c r="B153" s="144"/>
      <c r="C153" s="144"/>
      <c r="D153" s="146"/>
      <c r="E153" s="16" t="str">
        <f t="shared" si="10"/>
        <v/>
      </c>
      <c r="H153" s="382"/>
      <c r="I153" s="382" t="str">
        <f t="shared" si="11"/>
        <v/>
      </c>
      <c r="J153" s="382" t="str">
        <f t="shared" si="12"/>
        <v/>
      </c>
    </row>
    <row r="154" spans="1:10">
      <c r="A154" s="143">
        <v>145</v>
      </c>
      <c r="B154" s="144"/>
      <c r="C154" s="144"/>
      <c r="D154" s="146"/>
      <c r="E154" s="16" t="str">
        <f t="shared" si="10"/>
        <v/>
      </c>
      <c r="H154" s="382"/>
      <c r="I154" s="382" t="str">
        <f t="shared" si="11"/>
        <v/>
      </c>
      <c r="J154" s="382" t="str">
        <f t="shared" si="12"/>
        <v/>
      </c>
    </row>
    <row r="155" spans="1:10">
      <c r="A155" s="143">
        <v>146</v>
      </c>
      <c r="B155" s="144"/>
      <c r="C155" s="144"/>
      <c r="D155" s="146"/>
      <c r="E155" s="16" t="str">
        <f t="shared" si="10"/>
        <v/>
      </c>
      <c r="H155" s="382"/>
      <c r="I155" s="382" t="str">
        <f t="shared" si="11"/>
        <v/>
      </c>
      <c r="J155" s="382" t="str">
        <f t="shared" si="12"/>
        <v/>
      </c>
    </row>
    <row r="156" spans="1:10">
      <c r="A156" s="143">
        <v>147</v>
      </c>
      <c r="B156" s="144"/>
      <c r="C156" s="144"/>
      <c r="D156" s="146"/>
      <c r="E156" s="16" t="str">
        <f t="shared" si="10"/>
        <v/>
      </c>
      <c r="H156" s="382"/>
      <c r="I156" s="382" t="str">
        <f t="shared" si="11"/>
        <v/>
      </c>
      <c r="J156" s="382" t="str">
        <f t="shared" si="12"/>
        <v/>
      </c>
    </row>
    <row r="157" spans="1:10">
      <c r="A157" s="143">
        <v>148</v>
      </c>
      <c r="B157" s="144"/>
      <c r="C157" s="144"/>
      <c r="D157" s="146"/>
      <c r="E157" s="16" t="str">
        <f t="shared" si="10"/>
        <v/>
      </c>
      <c r="H157" s="382"/>
      <c r="I157" s="382" t="str">
        <f t="shared" si="11"/>
        <v/>
      </c>
      <c r="J157" s="382" t="str">
        <f t="shared" si="12"/>
        <v/>
      </c>
    </row>
    <row r="158" spans="1:10">
      <c r="A158" s="143">
        <v>149</v>
      </c>
      <c r="B158" s="144"/>
      <c r="C158" s="144"/>
      <c r="D158" s="146"/>
      <c r="E158" s="16" t="str">
        <f t="shared" si="10"/>
        <v/>
      </c>
      <c r="H158" s="382"/>
      <c r="I158" s="382" t="str">
        <f t="shared" si="11"/>
        <v/>
      </c>
      <c r="J158" s="382" t="str">
        <f t="shared" si="12"/>
        <v/>
      </c>
    </row>
    <row r="159" spans="1:10">
      <c r="A159" s="143">
        <v>150</v>
      </c>
      <c r="B159" s="144"/>
      <c r="C159" s="144"/>
      <c r="D159" s="146"/>
      <c r="E159" s="16" t="str">
        <f t="shared" si="10"/>
        <v/>
      </c>
      <c r="H159" s="382"/>
      <c r="I159" s="382" t="str">
        <f t="shared" si="11"/>
        <v/>
      </c>
      <c r="J159" s="382" t="str">
        <f t="shared" si="12"/>
        <v/>
      </c>
    </row>
    <row r="160" spans="1:10">
      <c r="A160" s="143">
        <v>151</v>
      </c>
      <c r="B160" s="144"/>
      <c r="C160" s="144"/>
      <c r="D160" s="146"/>
      <c r="E160" s="16" t="str">
        <f t="shared" si="10"/>
        <v/>
      </c>
      <c r="H160" s="382"/>
      <c r="I160" s="382" t="str">
        <f t="shared" si="11"/>
        <v/>
      </c>
      <c r="J160" s="382" t="str">
        <f t="shared" si="12"/>
        <v/>
      </c>
    </row>
    <row r="161" spans="1:10">
      <c r="A161" s="143">
        <v>152</v>
      </c>
      <c r="B161" s="144"/>
      <c r="C161" s="144"/>
      <c r="D161" s="146"/>
      <c r="E161" s="16" t="str">
        <f t="shared" si="10"/>
        <v/>
      </c>
      <c r="H161" s="382"/>
      <c r="I161" s="382" t="str">
        <f t="shared" si="11"/>
        <v/>
      </c>
      <c r="J161" s="382" t="str">
        <f t="shared" si="12"/>
        <v/>
      </c>
    </row>
    <row r="162" spans="1:10">
      <c r="A162" s="143">
        <v>153</v>
      </c>
      <c r="B162" s="144"/>
      <c r="C162" s="144"/>
      <c r="D162" s="146"/>
      <c r="E162" s="16" t="str">
        <f t="shared" si="10"/>
        <v/>
      </c>
      <c r="H162" s="382"/>
      <c r="I162" s="382" t="str">
        <f t="shared" si="11"/>
        <v/>
      </c>
      <c r="J162" s="382" t="str">
        <f t="shared" si="12"/>
        <v/>
      </c>
    </row>
    <row r="163" spans="1:10">
      <c r="A163" s="143">
        <v>154</v>
      </c>
      <c r="B163" s="144"/>
      <c r="C163" s="144"/>
      <c r="D163" s="146"/>
      <c r="E163" s="16" t="str">
        <f t="shared" si="10"/>
        <v/>
      </c>
      <c r="H163" s="382"/>
      <c r="I163" s="382" t="str">
        <f t="shared" si="11"/>
        <v/>
      </c>
      <c r="J163" s="382" t="str">
        <f t="shared" si="12"/>
        <v/>
      </c>
    </row>
    <row r="164" spans="1:10">
      <c r="A164" s="143">
        <v>155</v>
      </c>
      <c r="B164" s="144"/>
      <c r="C164" s="144"/>
      <c r="D164" s="146"/>
      <c r="E164" s="16" t="str">
        <f t="shared" si="10"/>
        <v/>
      </c>
      <c r="H164" s="382"/>
      <c r="I164" s="382" t="str">
        <f t="shared" si="11"/>
        <v/>
      </c>
      <c r="J164" s="382" t="str">
        <f t="shared" si="12"/>
        <v/>
      </c>
    </row>
    <row r="165" spans="1:10">
      <c r="A165" s="143">
        <v>156</v>
      </c>
      <c r="B165" s="144"/>
      <c r="C165" s="144"/>
      <c r="D165" s="146"/>
      <c r="E165" s="16" t="str">
        <f t="shared" si="10"/>
        <v/>
      </c>
      <c r="H165" s="382"/>
      <c r="I165" s="382" t="str">
        <f t="shared" si="11"/>
        <v/>
      </c>
      <c r="J165" s="382" t="str">
        <f t="shared" si="12"/>
        <v/>
      </c>
    </row>
    <row r="166" spans="1:10">
      <c r="A166" s="143">
        <v>157</v>
      </c>
      <c r="B166" s="144"/>
      <c r="C166" s="144"/>
      <c r="D166" s="146"/>
      <c r="E166" s="16" t="str">
        <f t="shared" si="10"/>
        <v/>
      </c>
      <c r="H166" s="382"/>
      <c r="I166" s="382" t="str">
        <f t="shared" si="11"/>
        <v/>
      </c>
      <c r="J166" s="382" t="str">
        <f t="shared" si="12"/>
        <v/>
      </c>
    </row>
    <row r="167" spans="1:10">
      <c r="A167" s="143">
        <v>158</v>
      </c>
      <c r="B167" s="144"/>
      <c r="C167" s="144"/>
      <c r="D167" s="146"/>
      <c r="E167" s="16" t="str">
        <f t="shared" si="10"/>
        <v/>
      </c>
      <c r="H167" s="382"/>
      <c r="I167" s="382" t="str">
        <f t="shared" si="11"/>
        <v/>
      </c>
      <c r="J167" s="382" t="str">
        <f t="shared" si="12"/>
        <v/>
      </c>
    </row>
    <row r="168" spans="1:10">
      <c r="A168" s="143">
        <v>159</v>
      </c>
      <c r="B168" s="144"/>
      <c r="C168" s="144"/>
      <c r="D168" s="146"/>
      <c r="E168" s="16" t="str">
        <f t="shared" si="10"/>
        <v/>
      </c>
      <c r="H168" s="382"/>
      <c r="I168" s="382" t="str">
        <f t="shared" si="11"/>
        <v/>
      </c>
      <c r="J168" s="382" t="str">
        <f t="shared" si="12"/>
        <v/>
      </c>
    </row>
    <row r="169" spans="1:10">
      <c r="A169" s="143">
        <v>160</v>
      </c>
      <c r="B169" s="144"/>
      <c r="C169" s="144"/>
      <c r="D169" s="146"/>
      <c r="E169" s="16" t="str">
        <f t="shared" si="10"/>
        <v/>
      </c>
      <c r="H169" s="382"/>
      <c r="I169" s="382" t="str">
        <f t="shared" si="11"/>
        <v/>
      </c>
      <c r="J169" s="382" t="str">
        <f t="shared" si="12"/>
        <v/>
      </c>
    </row>
    <row r="170" spans="1:10">
      <c r="A170" s="143">
        <v>161</v>
      </c>
      <c r="B170" s="144"/>
      <c r="C170" s="144"/>
      <c r="D170" s="146"/>
      <c r="E170" s="16" t="str">
        <f t="shared" si="10"/>
        <v/>
      </c>
      <c r="H170" s="382"/>
      <c r="I170" s="382" t="str">
        <f t="shared" si="11"/>
        <v/>
      </c>
      <c r="J170" s="382" t="str">
        <f t="shared" si="12"/>
        <v/>
      </c>
    </row>
    <row r="171" spans="1:10">
      <c r="A171" s="143">
        <v>162</v>
      </c>
      <c r="B171" s="144"/>
      <c r="C171" s="144"/>
      <c r="D171" s="146"/>
      <c r="E171" s="16" t="str">
        <f t="shared" si="10"/>
        <v/>
      </c>
      <c r="H171" s="382"/>
      <c r="I171" s="382" t="str">
        <f t="shared" si="11"/>
        <v/>
      </c>
      <c r="J171" s="382" t="str">
        <f t="shared" si="12"/>
        <v/>
      </c>
    </row>
    <row r="172" spans="1:10">
      <c r="A172" s="143">
        <v>163</v>
      </c>
      <c r="B172" s="144"/>
      <c r="C172" s="144"/>
      <c r="D172" s="146"/>
      <c r="E172" s="16" t="str">
        <f t="shared" si="10"/>
        <v/>
      </c>
      <c r="H172" s="382"/>
      <c r="I172" s="382" t="str">
        <f t="shared" si="11"/>
        <v/>
      </c>
      <c r="J172" s="382" t="str">
        <f t="shared" si="12"/>
        <v/>
      </c>
    </row>
    <row r="173" spans="1:10">
      <c r="A173" s="143">
        <v>164</v>
      </c>
      <c r="B173" s="144"/>
      <c r="C173" s="144"/>
      <c r="D173" s="146"/>
      <c r="E173" s="16" t="str">
        <f t="shared" si="10"/>
        <v/>
      </c>
      <c r="H173" s="382"/>
      <c r="I173" s="382" t="str">
        <f t="shared" si="11"/>
        <v/>
      </c>
      <c r="J173" s="382" t="str">
        <f t="shared" si="12"/>
        <v/>
      </c>
    </row>
    <row r="174" spans="1:10">
      <c r="A174" s="143">
        <v>165</v>
      </c>
      <c r="B174" s="144"/>
      <c r="C174" s="144"/>
      <c r="D174" s="146"/>
      <c r="E174" s="16" t="str">
        <f t="shared" si="10"/>
        <v/>
      </c>
      <c r="H174" s="382"/>
      <c r="I174" s="382" t="str">
        <f t="shared" si="11"/>
        <v/>
      </c>
      <c r="J174" s="382" t="str">
        <f t="shared" si="12"/>
        <v/>
      </c>
    </row>
    <row r="175" spans="1:10">
      <c r="A175" s="143">
        <v>166</v>
      </c>
      <c r="B175" s="144"/>
      <c r="C175" s="144"/>
      <c r="D175" s="146"/>
      <c r="E175" s="16" t="str">
        <f t="shared" si="10"/>
        <v/>
      </c>
      <c r="H175" s="382"/>
      <c r="I175" s="382" t="str">
        <f t="shared" si="11"/>
        <v/>
      </c>
      <c r="J175" s="382" t="str">
        <f t="shared" si="12"/>
        <v/>
      </c>
    </row>
    <row r="176" spans="1:10">
      <c r="A176" s="143">
        <v>167</v>
      </c>
      <c r="B176" s="144"/>
      <c r="C176" s="144"/>
      <c r="D176" s="146"/>
      <c r="E176" s="16" t="str">
        <f t="shared" si="10"/>
        <v/>
      </c>
      <c r="H176" s="382"/>
      <c r="I176" s="382" t="str">
        <f t="shared" si="11"/>
        <v/>
      </c>
      <c r="J176" s="382" t="str">
        <f t="shared" si="12"/>
        <v/>
      </c>
    </row>
    <row r="177" spans="1:10">
      <c r="A177" s="143">
        <v>168</v>
      </c>
      <c r="B177" s="144"/>
      <c r="C177" s="144"/>
      <c r="D177" s="146"/>
      <c r="E177" s="16" t="str">
        <f t="shared" si="10"/>
        <v/>
      </c>
      <c r="H177" s="382"/>
      <c r="I177" s="382" t="str">
        <f t="shared" si="11"/>
        <v/>
      </c>
      <c r="J177" s="382" t="str">
        <f t="shared" si="12"/>
        <v/>
      </c>
    </row>
    <row r="178" spans="1:10">
      <c r="A178" s="143">
        <v>169</v>
      </c>
      <c r="B178" s="144"/>
      <c r="C178" s="144"/>
      <c r="D178" s="146"/>
      <c r="E178" s="16" t="str">
        <f t="shared" si="10"/>
        <v/>
      </c>
      <c r="H178" s="382"/>
      <c r="I178" s="382" t="str">
        <f t="shared" si="11"/>
        <v/>
      </c>
      <c r="J178" s="382" t="str">
        <f t="shared" si="12"/>
        <v/>
      </c>
    </row>
    <row r="179" spans="1:10">
      <c r="A179" s="143">
        <v>170</v>
      </c>
      <c r="B179" s="144"/>
      <c r="C179" s="144"/>
      <c r="D179" s="146"/>
      <c r="E179" s="16" t="str">
        <f t="shared" si="10"/>
        <v/>
      </c>
      <c r="H179" s="382"/>
      <c r="I179" s="382" t="str">
        <f t="shared" si="11"/>
        <v/>
      </c>
      <c r="J179" s="382" t="str">
        <f t="shared" si="12"/>
        <v/>
      </c>
    </row>
    <row r="180" spans="1:10">
      <c r="A180" s="143">
        <v>171</v>
      </c>
      <c r="B180" s="144"/>
      <c r="C180" s="144"/>
      <c r="D180" s="146"/>
      <c r="E180" s="16" t="str">
        <f t="shared" si="10"/>
        <v/>
      </c>
      <c r="H180" s="382"/>
      <c r="I180" s="382" t="str">
        <f t="shared" si="11"/>
        <v/>
      </c>
      <c r="J180" s="382" t="str">
        <f t="shared" si="12"/>
        <v/>
      </c>
    </row>
    <row r="181" spans="1:10">
      <c r="A181" s="143">
        <v>172</v>
      </c>
      <c r="B181" s="144"/>
      <c r="C181" s="144"/>
      <c r="D181" s="146"/>
      <c r="E181" s="16" t="str">
        <f t="shared" si="10"/>
        <v/>
      </c>
      <c r="H181" s="382"/>
      <c r="I181" s="382" t="str">
        <f t="shared" si="11"/>
        <v/>
      </c>
      <c r="J181" s="382" t="str">
        <f t="shared" si="12"/>
        <v/>
      </c>
    </row>
    <row r="182" spans="1:10">
      <c r="A182" s="143">
        <v>173</v>
      </c>
      <c r="B182" s="144"/>
      <c r="C182" s="144"/>
      <c r="D182" s="146"/>
      <c r="E182" s="16" t="str">
        <f t="shared" si="10"/>
        <v/>
      </c>
      <c r="H182" s="382"/>
      <c r="I182" s="382" t="str">
        <f t="shared" si="11"/>
        <v/>
      </c>
      <c r="J182" s="382" t="str">
        <f t="shared" si="12"/>
        <v/>
      </c>
    </row>
    <row r="183" spans="1:10">
      <c r="A183" s="143">
        <v>174</v>
      </c>
      <c r="B183" s="144"/>
      <c r="C183" s="144"/>
      <c r="D183" s="146"/>
      <c r="E183" s="16" t="str">
        <f t="shared" si="10"/>
        <v/>
      </c>
      <c r="H183" s="382"/>
      <c r="I183" s="382" t="str">
        <f t="shared" si="11"/>
        <v/>
      </c>
      <c r="J183" s="382" t="str">
        <f t="shared" si="12"/>
        <v/>
      </c>
    </row>
    <row r="184" spans="1:10">
      <c r="A184" s="143">
        <v>175</v>
      </c>
      <c r="B184" s="144"/>
      <c r="C184" s="144"/>
      <c r="D184" s="146"/>
      <c r="E184" s="16" t="str">
        <f t="shared" si="10"/>
        <v/>
      </c>
      <c r="H184" s="382"/>
      <c r="I184" s="382" t="str">
        <f t="shared" si="11"/>
        <v/>
      </c>
      <c r="J184" s="382" t="str">
        <f t="shared" si="12"/>
        <v/>
      </c>
    </row>
    <row r="185" spans="1:10">
      <c r="A185" s="143">
        <v>176</v>
      </c>
      <c r="B185" s="144"/>
      <c r="C185" s="144"/>
      <c r="D185" s="146"/>
      <c r="E185" s="16" t="str">
        <f t="shared" si="10"/>
        <v/>
      </c>
      <c r="H185" s="382"/>
      <c r="I185" s="382" t="str">
        <f t="shared" si="11"/>
        <v/>
      </c>
      <c r="J185" s="382" t="str">
        <f t="shared" si="12"/>
        <v/>
      </c>
    </row>
    <row r="186" spans="1:10">
      <c r="A186" s="143">
        <v>177</v>
      </c>
      <c r="B186" s="144"/>
      <c r="C186" s="144"/>
      <c r="D186" s="146"/>
      <c r="E186" s="16" t="str">
        <f t="shared" si="10"/>
        <v/>
      </c>
      <c r="H186" s="382"/>
      <c r="I186" s="382" t="str">
        <f t="shared" si="11"/>
        <v/>
      </c>
      <c r="J186" s="382" t="str">
        <f t="shared" si="12"/>
        <v/>
      </c>
    </row>
    <row r="187" spans="1:10">
      <c r="A187" s="143">
        <v>178</v>
      </c>
      <c r="B187" s="144"/>
      <c r="C187" s="144"/>
      <c r="D187" s="146"/>
      <c r="E187" s="16" t="str">
        <f t="shared" si="10"/>
        <v/>
      </c>
      <c r="H187" s="382"/>
      <c r="I187" s="382" t="str">
        <f t="shared" si="11"/>
        <v/>
      </c>
      <c r="J187" s="382" t="str">
        <f t="shared" si="12"/>
        <v/>
      </c>
    </row>
    <row r="188" spans="1:10">
      <c r="A188" s="143">
        <v>179</v>
      </c>
      <c r="B188" s="144"/>
      <c r="C188" s="144"/>
      <c r="D188" s="146"/>
      <c r="E188" s="16" t="str">
        <f t="shared" si="10"/>
        <v/>
      </c>
      <c r="H188" s="382"/>
      <c r="I188" s="382" t="str">
        <f t="shared" si="11"/>
        <v/>
      </c>
      <c r="J188" s="382" t="str">
        <f t="shared" si="12"/>
        <v/>
      </c>
    </row>
    <row r="189" spans="1:10">
      <c r="A189" s="143">
        <v>180</v>
      </c>
      <c r="B189" s="144"/>
      <c r="C189" s="144"/>
      <c r="D189" s="146"/>
      <c r="E189" s="16" t="str">
        <f t="shared" si="10"/>
        <v/>
      </c>
      <c r="H189" s="382"/>
      <c r="I189" s="382" t="str">
        <f t="shared" si="11"/>
        <v/>
      </c>
      <c r="J189" s="382" t="str">
        <f t="shared" si="12"/>
        <v/>
      </c>
    </row>
    <row r="190" spans="1:10">
      <c r="A190" s="143">
        <v>181</v>
      </c>
      <c r="B190" s="144"/>
      <c r="C190" s="144"/>
      <c r="D190" s="146"/>
      <c r="E190" s="16" t="str">
        <f t="shared" si="10"/>
        <v/>
      </c>
      <c r="H190" s="382"/>
      <c r="I190" s="382" t="str">
        <f t="shared" si="11"/>
        <v/>
      </c>
      <c r="J190" s="382" t="str">
        <f t="shared" si="12"/>
        <v/>
      </c>
    </row>
    <row r="191" spans="1:10">
      <c r="A191" s="143">
        <v>182</v>
      </c>
      <c r="B191" s="144"/>
      <c r="C191" s="144"/>
      <c r="D191" s="146"/>
      <c r="E191" s="16" t="str">
        <f t="shared" si="10"/>
        <v/>
      </c>
      <c r="H191" s="382"/>
      <c r="I191" s="382" t="str">
        <f t="shared" si="11"/>
        <v/>
      </c>
      <c r="J191" s="382" t="str">
        <f t="shared" si="12"/>
        <v/>
      </c>
    </row>
    <row r="192" spans="1:10">
      <c r="A192" s="143">
        <v>183</v>
      </c>
      <c r="B192" s="144"/>
      <c r="C192" s="144"/>
      <c r="D192" s="146"/>
      <c r="E192" s="16" t="str">
        <f t="shared" si="10"/>
        <v/>
      </c>
      <c r="H192" s="382"/>
      <c r="I192" s="382" t="str">
        <f t="shared" si="11"/>
        <v/>
      </c>
      <c r="J192" s="382" t="str">
        <f t="shared" si="12"/>
        <v/>
      </c>
    </row>
    <row r="193" spans="1:10">
      <c r="A193" s="143">
        <v>184</v>
      </c>
      <c r="B193" s="144"/>
      <c r="C193" s="144"/>
      <c r="D193" s="146"/>
      <c r="E193" s="16" t="str">
        <f t="shared" si="10"/>
        <v/>
      </c>
      <c r="H193" s="382"/>
      <c r="I193" s="382" t="str">
        <f t="shared" si="11"/>
        <v/>
      </c>
      <c r="J193" s="382" t="str">
        <f t="shared" si="12"/>
        <v/>
      </c>
    </row>
    <row r="194" spans="1:10">
      <c r="A194" s="143">
        <v>185</v>
      </c>
      <c r="B194" s="144"/>
      <c r="C194" s="144"/>
      <c r="D194" s="146"/>
      <c r="E194" s="16" t="str">
        <f t="shared" si="10"/>
        <v/>
      </c>
      <c r="H194" s="382"/>
      <c r="I194" s="382" t="str">
        <f t="shared" si="11"/>
        <v/>
      </c>
      <c r="J194" s="382" t="str">
        <f t="shared" si="12"/>
        <v/>
      </c>
    </row>
    <row r="195" spans="1:10">
      <c r="A195" s="143">
        <v>186</v>
      </c>
      <c r="B195" s="144"/>
      <c r="C195" s="144"/>
      <c r="D195" s="146"/>
      <c r="E195" s="16" t="str">
        <f t="shared" si="10"/>
        <v/>
      </c>
      <c r="H195" s="382"/>
      <c r="I195" s="382" t="str">
        <f t="shared" si="11"/>
        <v/>
      </c>
      <c r="J195" s="382" t="str">
        <f t="shared" si="12"/>
        <v/>
      </c>
    </row>
    <row r="196" spans="1:10">
      <c r="A196" s="143">
        <v>187</v>
      </c>
      <c r="B196" s="144"/>
      <c r="C196" s="144"/>
      <c r="D196" s="146"/>
      <c r="E196" s="16" t="str">
        <f t="shared" si="10"/>
        <v/>
      </c>
      <c r="H196" s="382"/>
      <c r="I196" s="382" t="str">
        <f t="shared" si="11"/>
        <v/>
      </c>
      <c r="J196" s="382" t="str">
        <f t="shared" si="12"/>
        <v/>
      </c>
    </row>
    <row r="197" spans="1:10">
      <c r="A197" s="143">
        <v>188</v>
      </c>
      <c r="B197" s="144"/>
      <c r="C197" s="144"/>
      <c r="D197" s="146"/>
      <c r="E197" s="16" t="str">
        <f t="shared" si="10"/>
        <v/>
      </c>
      <c r="H197" s="382"/>
      <c r="I197" s="382" t="str">
        <f t="shared" si="11"/>
        <v/>
      </c>
      <c r="J197" s="382" t="str">
        <f t="shared" si="12"/>
        <v/>
      </c>
    </row>
    <row r="198" spans="1:10">
      <c r="A198" s="143">
        <v>189</v>
      </c>
      <c r="B198" s="144"/>
      <c r="C198" s="144"/>
      <c r="D198" s="146"/>
      <c r="E198" s="16" t="str">
        <f t="shared" si="10"/>
        <v/>
      </c>
      <c r="H198" s="382"/>
      <c r="I198" s="382" t="str">
        <f t="shared" si="11"/>
        <v/>
      </c>
      <c r="J198" s="382" t="str">
        <f t="shared" si="12"/>
        <v/>
      </c>
    </row>
    <row r="199" spans="1:10">
      <c r="A199" s="143">
        <v>190</v>
      </c>
      <c r="B199" s="144"/>
      <c r="C199" s="144"/>
      <c r="D199" s="146"/>
      <c r="E199" s="16" t="str">
        <f t="shared" si="10"/>
        <v/>
      </c>
      <c r="H199" s="382"/>
      <c r="I199" s="382" t="str">
        <f t="shared" si="11"/>
        <v/>
      </c>
      <c r="J199" s="382" t="str">
        <f t="shared" si="12"/>
        <v/>
      </c>
    </row>
    <row r="200" spans="1:10">
      <c r="A200" s="143">
        <v>191</v>
      </c>
      <c r="B200" s="144"/>
      <c r="C200" s="144"/>
      <c r="D200" s="146"/>
      <c r="E200" s="16" t="str">
        <f t="shared" si="10"/>
        <v/>
      </c>
      <c r="H200" s="382"/>
      <c r="I200" s="382" t="str">
        <f t="shared" si="11"/>
        <v/>
      </c>
      <c r="J200" s="382" t="str">
        <f t="shared" si="12"/>
        <v/>
      </c>
    </row>
    <row r="201" spans="1:10">
      <c r="A201" s="143">
        <v>192</v>
      </c>
      <c r="B201" s="144"/>
      <c r="C201" s="144"/>
      <c r="D201" s="146"/>
      <c r="E201" s="16" t="str">
        <f t="shared" si="10"/>
        <v/>
      </c>
      <c r="H201" s="382"/>
      <c r="I201" s="382" t="str">
        <f t="shared" si="11"/>
        <v/>
      </c>
      <c r="J201" s="382" t="str">
        <f t="shared" si="12"/>
        <v/>
      </c>
    </row>
    <row r="202" spans="1:10">
      <c r="A202" s="143">
        <v>193</v>
      </c>
      <c r="B202" s="144"/>
      <c r="C202" s="144"/>
      <c r="D202" s="146"/>
      <c r="E202" s="16" t="str">
        <f t="shared" ref="E202:E259" si="13">IF(OR($B202="",,,,$D202&lt;an_initial,$D202&gt;an_final,),"",HLOOKUP(C202,ii10punctaje,2,FALSE) )</f>
        <v/>
      </c>
      <c r="H202" s="382"/>
      <c r="I202" s="382" t="str">
        <f t="shared" ref="I202:I259" si="14">IF(OR($B202="",,,,$D202&lt;an_initial,$D202&gt;an_final,),"",HLOOKUP(C202,ii10punctaje,2,FALSE)*COUNTIF(C202,$I$7))</f>
        <v/>
      </c>
      <c r="J202" s="382" t="str">
        <f t="shared" ref="J202:J259" si="15">IF(OR($B202="",,,,$D202&lt;an_initial,$D202&gt;an_final,),"",HLOOKUP(C202,ii10punctaje,2,FALSE)*COUNTIF(C202,$J$7))</f>
        <v/>
      </c>
    </row>
    <row r="203" spans="1:10">
      <c r="A203" s="143">
        <v>194</v>
      </c>
      <c r="B203" s="144"/>
      <c r="C203" s="144"/>
      <c r="D203" s="146"/>
      <c r="E203" s="16" t="str">
        <f t="shared" si="13"/>
        <v/>
      </c>
      <c r="H203" s="382"/>
      <c r="I203" s="382" t="str">
        <f t="shared" si="14"/>
        <v/>
      </c>
      <c r="J203" s="382" t="str">
        <f t="shared" si="15"/>
        <v/>
      </c>
    </row>
    <row r="204" spans="1:10">
      <c r="A204" s="143">
        <v>195</v>
      </c>
      <c r="B204" s="144"/>
      <c r="C204" s="144"/>
      <c r="D204" s="146"/>
      <c r="E204" s="16" t="str">
        <f t="shared" si="13"/>
        <v/>
      </c>
      <c r="H204" s="382"/>
      <c r="I204" s="382" t="str">
        <f t="shared" si="14"/>
        <v/>
      </c>
      <c r="J204" s="382" t="str">
        <f t="shared" si="15"/>
        <v/>
      </c>
    </row>
    <row r="205" spans="1:10">
      <c r="A205" s="143">
        <v>196</v>
      </c>
      <c r="B205" s="144"/>
      <c r="C205" s="144"/>
      <c r="D205" s="146"/>
      <c r="E205" s="16" t="str">
        <f t="shared" si="13"/>
        <v/>
      </c>
      <c r="H205" s="382"/>
      <c r="I205" s="382" t="str">
        <f t="shared" si="14"/>
        <v/>
      </c>
      <c r="J205" s="382" t="str">
        <f t="shared" si="15"/>
        <v/>
      </c>
    </row>
    <row r="206" spans="1:10">
      <c r="A206" s="143">
        <v>197</v>
      </c>
      <c r="B206" s="144"/>
      <c r="C206" s="144"/>
      <c r="D206" s="146"/>
      <c r="E206" s="16" t="str">
        <f t="shared" si="13"/>
        <v/>
      </c>
      <c r="H206" s="382"/>
      <c r="I206" s="382" t="str">
        <f t="shared" si="14"/>
        <v/>
      </c>
      <c r="J206" s="382" t="str">
        <f t="shared" si="15"/>
        <v/>
      </c>
    </row>
    <row r="207" spans="1:10">
      <c r="A207" s="143">
        <v>198</v>
      </c>
      <c r="B207" s="144"/>
      <c r="C207" s="144"/>
      <c r="D207" s="146"/>
      <c r="E207" s="16" t="str">
        <f t="shared" si="13"/>
        <v/>
      </c>
      <c r="H207" s="382"/>
      <c r="I207" s="382" t="str">
        <f t="shared" si="14"/>
        <v/>
      </c>
      <c r="J207" s="382" t="str">
        <f t="shared" si="15"/>
        <v/>
      </c>
    </row>
    <row r="208" spans="1:10">
      <c r="A208" s="143">
        <v>199</v>
      </c>
      <c r="B208" s="144"/>
      <c r="C208" s="144"/>
      <c r="D208" s="146"/>
      <c r="E208" s="16" t="str">
        <f t="shared" si="13"/>
        <v/>
      </c>
      <c r="H208" s="382"/>
      <c r="I208" s="382" t="str">
        <f t="shared" si="14"/>
        <v/>
      </c>
      <c r="J208" s="382" t="str">
        <f t="shared" si="15"/>
        <v/>
      </c>
    </row>
    <row r="209" spans="1:10">
      <c r="A209" s="143">
        <v>200</v>
      </c>
      <c r="B209" s="144"/>
      <c r="C209" s="144"/>
      <c r="D209" s="146"/>
      <c r="E209" s="16" t="str">
        <f t="shared" si="13"/>
        <v/>
      </c>
      <c r="H209" s="382"/>
      <c r="I209" s="382" t="str">
        <f t="shared" si="14"/>
        <v/>
      </c>
      <c r="J209" s="382" t="str">
        <f t="shared" si="15"/>
        <v/>
      </c>
    </row>
    <row r="210" spans="1:10">
      <c r="A210" s="143">
        <v>201</v>
      </c>
      <c r="B210" s="144"/>
      <c r="C210" s="144"/>
      <c r="D210" s="146"/>
      <c r="E210" s="16" t="str">
        <f t="shared" si="13"/>
        <v/>
      </c>
      <c r="H210" s="382"/>
      <c r="I210" s="382" t="str">
        <f t="shared" si="14"/>
        <v/>
      </c>
      <c r="J210" s="382" t="str">
        <f t="shared" si="15"/>
        <v/>
      </c>
    </row>
    <row r="211" spans="1:10">
      <c r="A211" s="143">
        <v>202</v>
      </c>
      <c r="B211" s="144"/>
      <c r="C211" s="144"/>
      <c r="D211" s="146"/>
      <c r="E211" s="16" t="str">
        <f t="shared" si="13"/>
        <v/>
      </c>
      <c r="H211" s="382"/>
      <c r="I211" s="382" t="str">
        <f t="shared" si="14"/>
        <v/>
      </c>
      <c r="J211" s="382" t="str">
        <f t="shared" si="15"/>
        <v/>
      </c>
    </row>
    <row r="212" spans="1:10">
      <c r="A212" s="143">
        <v>203</v>
      </c>
      <c r="B212" s="144"/>
      <c r="C212" s="144"/>
      <c r="D212" s="146"/>
      <c r="E212" s="16" t="str">
        <f t="shared" si="13"/>
        <v/>
      </c>
      <c r="H212" s="382"/>
      <c r="I212" s="382" t="str">
        <f t="shared" si="14"/>
        <v/>
      </c>
      <c r="J212" s="382" t="str">
        <f t="shared" si="15"/>
        <v/>
      </c>
    </row>
    <row r="213" spans="1:10">
      <c r="A213" s="143">
        <v>204</v>
      </c>
      <c r="B213" s="144"/>
      <c r="C213" s="144"/>
      <c r="D213" s="146"/>
      <c r="E213" s="16" t="str">
        <f t="shared" si="13"/>
        <v/>
      </c>
      <c r="H213" s="382"/>
      <c r="I213" s="382" t="str">
        <f t="shared" si="14"/>
        <v/>
      </c>
      <c r="J213" s="382" t="str">
        <f t="shared" si="15"/>
        <v/>
      </c>
    </row>
    <row r="214" spans="1:10">
      <c r="A214" s="143">
        <v>205</v>
      </c>
      <c r="B214" s="144"/>
      <c r="C214" s="144"/>
      <c r="D214" s="146"/>
      <c r="E214" s="16" t="str">
        <f t="shared" si="13"/>
        <v/>
      </c>
      <c r="H214" s="382"/>
      <c r="I214" s="382" t="str">
        <f t="shared" si="14"/>
        <v/>
      </c>
      <c r="J214" s="382" t="str">
        <f t="shared" si="15"/>
        <v/>
      </c>
    </row>
    <row r="215" spans="1:10">
      <c r="A215" s="143">
        <v>206</v>
      </c>
      <c r="B215" s="144"/>
      <c r="C215" s="144"/>
      <c r="D215" s="146"/>
      <c r="E215" s="16" t="str">
        <f t="shared" si="13"/>
        <v/>
      </c>
      <c r="H215" s="382"/>
      <c r="I215" s="382" t="str">
        <f t="shared" si="14"/>
        <v/>
      </c>
      <c r="J215" s="382" t="str">
        <f t="shared" si="15"/>
        <v/>
      </c>
    </row>
    <row r="216" spans="1:10">
      <c r="A216" s="143">
        <v>207</v>
      </c>
      <c r="B216" s="144"/>
      <c r="C216" s="144"/>
      <c r="D216" s="146"/>
      <c r="E216" s="16" t="str">
        <f t="shared" si="13"/>
        <v/>
      </c>
      <c r="H216" s="382"/>
      <c r="I216" s="382" t="str">
        <f t="shared" si="14"/>
        <v/>
      </c>
      <c r="J216" s="382" t="str">
        <f t="shared" si="15"/>
        <v/>
      </c>
    </row>
    <row r="217" spans="1:10">
      <c r="A217" s="143">
        <v>208</v>
      </c>
      <c r="B217" s="144"/>
      <c r="C217" s="144"/>
      <c r="D217" s="146"/>
      <c r="E217" s="16" t="str">
        <f t="shared" si="13"/>
        <v/>
      </c>
      <c r="H217" s="382"/>
      <c r="I217" s="382" t="str">
        <f t="shared" si="14"/>
        <v/>
      </c>
      <c r="J217" s="382" t="str">
        <f t="shared" si="15"/>
        <v/>
      </c>
    </row>
    <row r="218" spans="1:10">
      <c r="A218" s="143">
        <v>209</v>
      </c>
      <c r="B218" s="144"/>
      <c r="C218" s="144"/>
      <c r="D218" s="146"/>
      <c r="E218" s="16" t="str">
        <f t="shared" si="13"/>
        <v/>
      </c>
      <c r="H218" s="382"/>
      <c r="I218" s="382" t="str">
        <f t="shared" si="14"/>
        <v/>
      </c>
      <c r="J218" s="382" t="str">
        <f t="shared" si="15"/>
        <v/>
      </c>
    </row>
    <row r="219" spans="1:10">
      <c r="A219" s="143">
        <v>210</v>
      </c>
      <c r="B219" s="144"/>
      <c r="C219" s="144"/>
      <c r="D219" s="146"/>
      <c r="E219" s="16" t="str">
        <f t="shared" si="13"/>
        <v/>
      </c>
      <c r="H219" s="382"/>
      <c r="I219" s="382" t="str">
        <f t="shared" si="14"/>
        <v/>
      </c>
      <c r="J219" s="382" t="str">
        <f t="shared" si="15"/>
        <v/>
      </c>
    </row>
    <row r="220" spans="1:10">
      <c r="A220" s="143">
        <v>211</v>
      </c>
      <c r="B220" s="144"/>
      <c r="C220" s="144"/>
      <c r="D220" s="146"/>
      <c r="E220" s="16" t="str">
        <f t="shared" si="13"/>
        <v/>
      </c>
      <c r="H220" s="382"/>
      <c r="I220" s="382" t="str">
        <f t="shared" si="14"/>
        <v/>
      </c>
      <c r="J220" s="382" t="str">
        <f t="shared" si="15"/>
        <v/>
      </c>
    </row>
    <row r="221" spans="1:10">
      <c r="A221" s="143">
        <v>212</v>
      </c>
      <c r="B221" s="144"/>
      <c r="C221" s="144"/>
      <c r="D221" s="146"/>
      <c r="E221" s="16" t="str">
        <f t="shared" si="13"/>
        <v/>
      </c>
      <c r="H221" s="382"/>
      <c r="I221" s="382" t="str">
        <f t="shared" si="14"/>
        <v/>
      </c>
      <c r="J221" s="382" t="str">
        <f t="shared" si="15"/>
        <v/>
      </c>
    </row>
    <row r="222" spans="1:10">
      <c r="A222" s="143">
        <v>213</v>
      </c>
      <c r="B222" s="144"/>
      <c r="C222" s="144"/>
      <c r="D222" s="146"/>
      <c r="E222" s="16" t="str">
        <f t="shared" si="13"/>
        <v/>
      </c>
      <c r="H222" s="382"/>
      <c r="I222" s="382" t="str">
        <f t="shared" si="14"/>
        <v/>
      </c>
      <c r="J222" s="382" t="str">
        <f t="shared" si="15"/>
        <v/>
      </c>
    </row>
    <row r="223" spans="1:10">
      <c r="A223" s="143">
        <v>214</v>
      </c>
      <c r="B223" s="144"/>
      <c r="C223" s="144"/>
      <c r="D223" s="146"/>
      <c r="E223" s="16" t="str">
        <f t="shared" si="13"/>
        <v/>
      </c>
      <c r="H223" s="382"/>
      <c r="I223" s="382" t="str">
        <f t="shared" si="14"/>
        <v/>
      </c>
      <c r="J223" s="382" t="str">
        <f t="shared" si="15"/>
        <v/>
      </c>
    </row>
    <row r="224" spans="1:10">
      <c r="A224" s="143">
        <v>215</v>
      </c>
      <c r="B224" s="144"/>
      <c r="C224" s="144"/>
      <c r="D224" s="146"/>
      <c r="E224" s="16" t="str">
        <f t="shared" si="13"/>
        <v/>
      </c>
      <c r="H224" s="382"/>
      <c r="I224" s="382" t="str">
        <f t="shared" si="14"/>
        <v/>
      </c>
      <c r="J224" s="382" t="str">
        <f t="shared" si="15"/>
        <v/>
      </c>
    </row>
    <row r="225" spans="1:10">
      <c r="A225" s="143">
        <v>216</v>
      </c>
      <c r="B225" s="144"/>
      <c r="C225" s="144"/>
      <c r="D225" s="146"/>
      <c r="E225" s="16" t="str">
        <f t="shared" si="13"/>
        <v/>
      </c>
      <c r="H225" s="382"/>
      <c r="I225" s="382" t="str">
        <f t="shared" si="14"/>
        <v/>
      </c>
      <c r="J225" s="382" t="str">
        <f t="shared" si="15"/>
        <v/>
      </c>
    </row>
    <row r="226" spans="1:10">
      <c r="A226" s="143">
        <v>217</v>
      </c>
      <c r="B226" s="144"/>
      <c r="C226" s="144"/>
      <c r="D226" s="146"/>
      <c r="E226" s="16" t="str">
        <f t="shared" si="13"/>
        <v/>
      </c>
      <c r="H226" s="382"/>
      <c r="I226" s="382" t="str">
        <f t="shared" si="14"/>
        <v/>
      </c>
      <c r="J226" s="382" t="str">
        <f t="shared" si="15"/>
        <v/>
      </c>
    </row>
    <row r="227" spans="1:10">
      <c r="A227" s="143">
        <v>218</v>
      </c>
      <c r="B227" s="144"/>
      <c r="C227" s="144"/>
      <c r="D227" s="146"/>
      <c r="E227" s="16" t="str">
        <f t="shared" si="13"/>
        <v/>
      </c>
      <c r="H227" s="382"/>
      <c r="I227" s="382" t="str">
        <f t="shared" si="14"/>
        <v/>
      </c>
      <c r="J227" s="382" t="str">
        <f t="shared" si="15"/>
        <v/>
      </c>
    </row>
    <row r="228" spans="1:10">
      <c r="A228" s="143">
        <v>219</v>
      </c>
      <c r="B228" s="144"/>
      <c r="C228" s="144"/>
      <c r="D228" s="146"/>
      <c r="E228" s="16" t="str">
        <f t="shared" si="13"/>
        <v/>
      </c>
      <c r="H228" s="382"/>
      <c r="I228" s="382" t="str">
        <f t="shared" si="14"/>
        <v/>
      </c>
      <c r="J228" s="382" t="str">
        <f t="shared" si="15"/>
        <v/>
      </c>
    </row>
    <row r="229" spans="1:10">
      <c r="A229" s="143">
        <v>220</v>
      </c>
      <c r="B229" s="144"/>
      <c r="C229" s="144"/>
      <c r="D229" s="146"/>
      <c r="E229" s="16" t="str">
        <f t="shared" si="13"/>
        <v/>
      </c>
      <c r="H229" s="382"/>
      <c r="I229" s="382" t="str">
        <f t="shared" si="14"/>
        <v/>
      </c>
      <c r="J229" s="382" t="str">
        <f t="shared" si="15"/>
        <v/>
      </c>
    </row>
    <row r="230" spans="1:10">
      <c r="A230" s="143">
        <v>221</v>
      </c>
      <c r="B230" s="144"/>
      <c r="C230" s="144"/>
      <c r="D230" s="146"/>
      <c r="E230" s="16" t="str">
        <f t="shared" si="13"/>
        <v/>
      </c>
      <c r="H230" s="382"/>
      <c r="I230" s="382" t="str">
        <f t="shared" si="14"/>
        <v/>
      </c>
      <c r="J230" s="382" t="str">
        <f t="shared" si="15"/>
        <v/>
      </c>
    </row>
    <row r="231" spans="1:10">
      <c r="A231" s="143">
        <v>222</v>
      </c>
      <c r="B231" s="144"/>
      <c r="C231" s="144"/>
      <c r="D231" s="146"/>
      <c r="E231" s="16" t="str">
        <f t="shared" si="13"/>
        <v/>
      </c>
      <c r="H231" s="382"/>
      <c r="I231" s="382" t="str">
        <f t="shared" si="14"/>
        <v/>
      </c>
      <c r="J231" s="382" t="str">
        <f t="shared" si="15"/>
        <v/>
      </c>
    </row>
    <row r="232" spans="1:10">
      <c r="A232" s="143">
        <v>223</v>
      </c>
      <c r="B232" s="144"/>
      <c r="C232" s="144"/>
      <c r="D232" s="146"/>
      <c r="E232" s="16" t="str">
        <f t="shared" si="13"/>
        <v/>
      </c>
      <c r="H232" s="382"/>
      <c r="I232" s="382" t="str">
        <f t="shared" si="14"/>
        <v/>
      </c>
      <c r="J232" s="382" t="str">
        <f t="shared" si="15"/>
        <v/>
      </c>
    </row>
    <row r="233" spans="1:10">
      <c r="A233" s="143">
        <v>224</v>
      </c>
      <c r="B233" s="144"/>
      <c r="C233" s="144"/>
      <c r="D233" s="146"/>
      <c r="E233" s="16" t="str">
        <f t="shared" si="13"/>
        <v/>
      </c>
      <c r="H233" s="382"/>
      <c r="I233" s="382" t="str">
        <f t="shared" si="14"/>
        <v/>
      </c>
      <c r="J233" s="382" t="str">
        <f t="shared" si="15"/>
        <v/>
      </c>
    </row>
    <row r="234" spans="1:10">
      <c r="A234" s="143">
        <v>225</v>
      </c>
      <c r="B234" s="144"/>
      <c r="C234" s="144"/>
      <c r="D234" s="146"/>
      <c r="E234" s="16" t="str">
        <f t="shared" si="13"/>
        <v/>
      </c>
      <c r="H234" s="382"/>
      <c r="I234" s="382" t="str">
        <f t="shared" si="14"/>
        <v/>
      </c>
      <c r="J234" s="382" t="str">
        <f t="shared" si="15"/>
        <v/>
      </c>
    </row>
    <row r="235" spans="1:10">
      <c r="A235" s="143">
        <v>226</v>
      </c>
      <c r="B235" s="144"/>
      <c r="C235" s="144"/>
      <c r="D235" s="146"/>
      <c r="E235" s="16" t="str">
        <f t="shared" si="13"/>
        <v/>
      </c>
      <c r="H235" s="382"/>
      <c r="I235" s="382" t="str">
        <f t="shared" si="14"/>
        <v/>
      </c>
      <c r="J235" s="382" t="str">
        <f t="shared" si="15"/>
        <v/>
      </c>
    </row>
    <row r="236" spans="1:10">
      <c r="A236" s="143">
        <v>227</v>
      </c>
      <c r="B236" s="144"/>
      <c r="C236" s="144"/>
      <c r="D236" s="146"/>
      <c r="E236" s="16" t="str">
        <f t="shared" si="13"/>
        <v/>
      </c>
      <c r="H236" s="382"/>
      <c r="I236" s="382" t="str">
        <f t="shared" si="14"/>
        <v/>
      </c>
      <c r="J236" s="382" t="str">
        <f t="shared" si="15"/>
        <v/>
      </c>
    </row>
    <row r="237" spans="1:10">
      <c r="A237" s="143">
        <v>228</v>
      </c>
      <c r="B237" s="144"/>
      <c r="C237" s="144"/>
      <c r="D237" s="146"/>
      <c r="E237" s="16" t="str">
        <f t="shared" si="13"/>
        <v/>
      </c>
      <c r="H237" s="382"/>
      <c r="I237" s="382" t="str">
        <f t="shared" si="14"/>
        <v/>
      </c>
      <c r="J237" s="382" t="str">
        <f t="shared" si="15"/>
        <v/>
      </c>
    </row>
    <row r="238" spans="1:10">
      <c r="A238" s="143">
        <v>229</v>
      </c>
      <c r="B238" s="144"/>
      <c r="C238" s="144"/>
      <c r="D238" s="146"/>
      <c r="E238" s="16" t="str">
        <f t="shared" si="13"/>
        <v/>
      </c>
      <c r="H238" s="382"/>
      <c r="I238" s="382" t="str">
        <f t="shared" si="14"/>
        <v/>
      </c>
      <c r="J238" s="382" t="str">
        <f t="shared" si="15"/>
        <v/>
      </c>
    </row>
    <row r="239" spans="1:10">
      <c r="A239" s="143">
        <v>230</v>
      </c>
      <c r="B239" s="144"/>
      <c r="C239" s="144"/>
      <c r="D239" s="146"/>
      <c r="E239" s="16" t="str">
        <f t="shared" si="13"/>
        <v/>
      </c>
      <c r="H239" s="382"/>
      <c r="I239" s="382" t="str">
        <f t="shared" si="14"/>
        <v/>
      </c>
      <c r="J239" s="382" t="str">
        <f t="shared" si="15"/>
        <v/>
      </c>
    </row>
    <row r="240" spans="1:10">
      <c r="A240" s="143">
        <v>231</v>
      </c>
      <c r="B240" s="144"/>
      <c r="C240" s="144"/>
      <c r="D240" s="146"/>
      <c r="E240" s="16" t="str">
        <f t="shared" si="13"/>
        <v/>
      </c>
      <c r="H240" s="382"/>
      <c r="I240" s="382" t="str">
        <f t="shared" si="14"/>
        <v/>
      </c>
      <c r="J240" s="382" t="str">
        <f t="shared" si="15"/>
        <v/>
      </c>
    </row>
    <row r="241" spans="1:10">
      <c r="A241" s="143">
        <v>232</v>
      </c>
      <c r="B241" s="144"/>
      <c r="C241" s="144"/>
      <c r="D241" s="146"/>
      <c r="E241" s="16" t="str">
        <f t="shared" si="13"/>
        <v/>
      </c>
      <c r="H241" s="382"/>
      <c r="I241" s="382" t="str">
        <f t="shared" si="14"/>
        <v/>
      </c>
      <c r="J241" s="382" t="str">
        <f t="shared" si="15"/>
        <v/>
      </c>
    </row>
    <row r="242" spans="1:10">
      <c r="A242" s="143">
        <v>233</v>
      </c>
      <c r="B242" s="144"/>
      <c r="C242" s="144"/>
      <c r="D242" s="146"/>
      <c r="E242" s="16" t="str">
        <f t="shared" si="13"/>
        <v/>
      </c>
      <c r="H242" s="382"/>
      <c r="I242" s="382" t="str">
        <f t="shared" si="14"/>
        <v/>
      </c>
      <c r="J242" s="382" t="str">
        <f t="shared" si="15"/>
        <v/>
      </c>
    </row>
    <row r="243" spans="1:10">
      <c r="A243" s="143">
        <v>234</v>
      </c>
      <c r="B243" s="144"/>
      <c r="C243" s="144"/>
      <c r="D243" s="146"/>
      <c r="E243" s="16" t="str">
        <f t="shared" si="13"/>
        <v/>
      </c>
      <c r="H243" s="382"/>
      <c r="I243" s="382" t="str">
        <f t="shared" si="14"/>
        <v/>
      </c>
      <c r="J243" s="382" t="str">
        <f t="shared" si="15"/>
        <v/>
      </c>
    </row>
    <row r="244" spans="1:10">
      <c r="A244" s="143">
        <v>235</v>
      </c>
      <c r="B244" s="144"/>
      <c r="C244" s="144"/>
      <c r="D244" s="146"/>
      <c r="E244" s="16" t="str">
        <f t="shared" si="13"/>
        <v/>
      </c>
      <c r="H244" s="382"/>
      <c r="I244" s="382" t="str">
        <f t="shared" si="14"/>
        <v/>
      </c>
      <c r="J244" s="382" t="str">
        <f t="shared" si="15"/>
        <v/>
      </c>
    </row>
    <row r="245" spans="1:10">
      <c r="A245" s="143">
        <v>236</v>
      </c>
      <c r="B245" s="144"/>
      <c r="C245" s="144"/>
      <c r="D245" s="146"/>
      <c r="E245" s="16" t="str">
        <f t="shared" si="13"/>
        <v/>
      </c>
      <c r="H245" s="382"/>
      <c r="I245" s="382" t="str">
        <f t="shared" si="14"/>
        <v/>
      </c>
      <c r="J245" s="382" t="str">
        <f t="shared" si="15"/>
        <v/>
      </c>
    </row>
    <row r="246" spans="1:10">
      <c r="A246" s="143">
        <v>237</v>
      </c>
      <c r="B246" s="144"/>
      <c r="C246" s="144"/>
      <c r="D246" s="146"/>
      <c r="E246" s="16" t="str">
        <f t="shared" si="13"/>
        <v/>
      </c>
      <c r="H246" s="382"/>
      <c r="I246" s="382" t="str">
        <f t="shared" si="14"/>
        <v/>
      </c>
      <c r="J246" s="382" t="str">
        <f t="shared" si="15"/>
        <v/>
      </c>
    </row>
    <row r="247" spans="1:10">
      <c r="A247" s="143">
        <v>238</v>
      </c>
      <c r="B247" s="144"/>
      <c r="C247" s="144"/>
      <c r="D247" s="146"/>
      <c r="E247" s="16" t="str">
        <f t="shared" si="13"/>
        <v/>
      </c>
      <c r="H247" s="382"/>
      <c r="I247" s="382" t="str">
        <f t="shared" si="14"/>
        <v/>
      </c>
      <c r="J247" s="382" t="str">
        <f t="shared" si="15"/>
        <v/>
      </c>
    </row>
    <row r="248" spans="1:10">
      <c r="A248" s="143">
        <v>239</v>
      </c>
      <c r="B248" s="144"/>
      <c r="C248" s="144"/>
      <c r="D248" s="146"/>
      <c r="E248" s="16" t="str">
        <f t="shared" si="13"/>
        <v/>
      </c>
      <c r="H248" s="382"/>
      <c r="I248" s="382" t="str">
        <f t="shared" si="14"/>
        <v/>
      </c>
      <c r="J248" s="382" t="str">
        <f t="shared" si="15"/>
        <v/>
      </c>
    </row>
    <row r="249" spans="1:10">
      <c r="A249" s="143">
        <v>240</v>
      </c>
      <c r="B249" s="144"/>
      <c r="C249" s="144"/>
      <c r="D249" s="146"/>
      <c r="E249" s="16" t="str">
        <f t="shared" si="13"/>
        <v/>
      </c>
      <c r="H249" s="382"/>
      <c r="I249" s="382" t="str">
        <f t="shared" si="14"/>
        <v/>
      </c>
      <c r="J249" s="382" t="str">
        <f t="shared" si="15"/>
        <v/>
      </c>
    </row>
    <row r="250" spans="1:10">
      <c r="A250" s="143">
        <v>241</v>
      </c>
      <c r="B250" s="144"/>
      <c r="C250" s="144"/>
      <c r="D250" s="146"/>
      <c r="E250" s="16" t="str">
        <f t="shared" si="13"/>
        <v/>
      </c>
      <c r="H250" s="382"/>
      <c r="I250" s="382" t="str">
        <f t="shared" si="14"/>
        <v/>
      </c>
      <c r="J250" s="382" t="str">
        <f t="shared" si="15"/>
        <v/>
      </c>
    </row>
    <row r="251" spans="1:10">
      <c r="A251" s="143">
        <v>242</v>
      </c>
      <c r="B251" s="144"/>
      <c r="C251" s="144"/>
      <c r="D251" s="146"/>
      <c r="E251" s="16" t="str">
        <f t="shared" si="13"/>
        <v/>
      </c>
      <c r="H251" s="382"/>
      <c r="I251" s="382" t="str">
        <f t="shared" si="14"/>
        <v/>
      </c>
      <c r="J251" s="382" t="str">
        <f t="shared" si="15"/>
        <v/>
      </c>
    </row>
    <row r="252" spans="1:10">
      <c r="A252" s="143">
        <v>243</v>
      </c>
      <c r="B252" s="144"/>
      <c r="C252" s="144"/>
      <c r="D252" s="146"/>
      <c r="E252" s="16" t="str">
        <f t="shared" si="13"/>
        <v/>
      </c>
      <c r="H252" s="382"/>
      <c r="I252" s="382" t="str">
        <f t="shared" si="14"/>
        <v/>
      </c>
      <c r="J252" s="382" t="str">
        <f t="shared" si="15"/>
        <v/>
      </c>
    </row>
    <row r="253" spans="1:10">
      <c r="A253" s="143">
        <v>244</v>
      </c>
      <c r="B253" s="144"/>
      <c r="C253" s="144"/>
      <c r="D253" s="146"/>
      <c r="E253" s="16" t="str">
        <f t="shared" si="13"/>
        <v/>
      </c>
      <c r="H253" s="382"/>
      <c r="I253" s="382" t="str">
        <f t="shared" si="14"/>
        <v/>
      </c>
      <c r="J253" s="382" t="str">
        <f t="shared" si="15"/>
        <v/>
      </c>
    </row>
    <row r="254" spans="1:10">
      <c r="A254" s="143">
        <v>245</v>
      </c>
      <c r="B254" s="144"/>
      <c r="C254" s="144"/>
      <c r="D254" s="146"/>
      <c r="E254" s="16" t="str">
        <f t="shared" si="13"/>
        <v/>
      </c>
      <c r="H254" s="382"/>
      <c r="I254" s="382" t="str">
        <f t="shared" si="14"/>
        <v/>
      </c>
      <c r="J254" s="382" t="str">
        <f t="shared" si="15"/>
        <v/>
      </c>
    </row>
    <row r="255" spans="1:10">
      <c r="A255" s="143">
        <v>246</v>
      </c>
      <c r="B255" s="144"/>
      <c r="C255" s="144"/>
      <c r="D255" s="146"/>
      <c r="E255" s="16" t="str">
        <f t="shared" si="13"/>
        <v/>
      </c>
      <c r="H255" s="382"/>
      <c r="I255" s="382" t="str">
        <f t="shared" si="14"/>
        <v/>
      </c>
      <c r="J255" s="382" t="str">
        <f t="shared" si="15"/>
        <v/>
      </c>
    </row>
    <row r="256" spans="1:10">
      <c r="A256" s="143">
        <v>247</v>
      </c>
      <c r="B256" s="144"/>
      <c r="C256" s="144"/>
      <c r="D256" s="146"/>
      <c r="E256" s="16" t="str">
        <f t="shared" si="13"/>
        <v/>
      </c>
      <c r="H256" s="382"/>
      <c r="I256" s="382" t="str">
        <f t="shared" si="14"/>
        <v/>
      </c>
      <c r="J256" s="382" t="str">
        <f t="shared" si="15"/>
        <v/>
      </c>
    </row>
    <row r="257" spans="1:10">
      <c r="A257" s="143">
        <v>248</v>
      </c>
      <c r="B257" s="144"/>
      <c r="C257" s="144"/>
      <c r="D257" s="146"/>
      <c r="E257" s="16" t="str">
        <f t="shared" si="13"/>
        <v/>
      </c>
      <c r="H257" s="382"/>
      <c r="I257" s="382" t="str">
        <f t="shared" si="14"/>
        <v/>
      </c>
      <c r="J257" s="382" t="str">
        <f t="shared" si="15"/>
        <v/>
      </c>
    </row>
    <row r="258" spans="1:10">
      <c r="A258" s="143">
        <v>249</v>
      </c>
      <c r="B258" s="144"/>
      <c r="C258" s="144"/>
      <c r="D258" s="146"/>
      <c r="E258" s="16" t="str">
        <f t="shared" si="13"/>
        <v/>
      </c>
      <c r="H258" s="382"/>
      <c r="I258" s="382" t="str">
        <f t="shared" si="14"/>
        <v/>
      </c>
      <c r="J258" s="382" t="str">
        <f t="shared" si="15"/>
        <v/>
      </c>
    </row>
    <row r="259" spans="1:10">
      <c r="A259" s="143">
        <v>250</v>
      </c>
      <c r="B259" s="144"/>
      <c r="C259" s="144"/>
      <c r="D259" s="146"/>
      <c r="E259" s="16" t="str">
        <f t="shared" si="13"/>
        <v/>
      </c>
      <c r="H259" s="382"/>
      <c r="I259" s="382" t="str">
        <f t="shared" si="14"/>
        <v/>
      </c>
      <c r="J259" s="382" t="str">
        <f t="shared" si="15"/>
        <v/>
      </c>
    </row>
  </sheetData>
  <sheetProtection algorithmName="SHA-512" hashValue="UP3i1rOf2MnEJM0nMpobnBhiuGWTCixEJAJwMbvEarFmWoZ+H6OQyXL24EBqbm+/S7KK1GgGPCpPCkA09K50Jw==" saltValue="PgF1lQTa57Jwp3K2M4S1+g==" spinCount="100000" sheet="1" objects="1" scenarios="1"/>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D10" sqref="D10:D12"/>
    </sheetView>
  </sheetViews>
  <sheetFormatPr defaultColWidth="9.109375" defaultRowHeight="15.6"/>
  <cols>
    <col min="1" max="1" width="5.6640625" style="60" customWidth="1"/>
    <col min="2" max="2" width="61.33203125" style="64" customWidth="1"/>
    <col min="3" max="3" width="28.6640625" style="64" bestFit="1" customWidth="1"/>
    <col min="4" max="4" width="10.6640625" style="69" customWidth="1"/>
    <col min="5" max="5" width="17.6640625" style="64"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D1" s="61"/>
      <c r="E1" s="63"/>
      <c r="F1" s="289"/>
    </row>
    <row r="2" spans="1:7" s="60" customFormat="1">
      <c r="A2" s="346" t="str">
        <f>IF(ISBLANK(facultate), IF(ISBLANK(departament),"","Departament " &amp; departament), "Facultatea " &amp; facultate)</f>
        <v>Facultatea Inginerie din Hunedoara</v>
      </c>
      <c r="D2" s="61"/>
      <c r="E2" s="63"/>
      <c r="F2" s="289"/>
    </row>
    <row r="3" spans="1:7" s="60" customFormat="1">
      <c r="A3" s="346" t="str">
        <f>IF(ISBLANK(departament),"","Departamentul " &amp; departament)</f>
        <v>Departamentul Inginerie și Management din Hunedoara</v>
      </c>
      <c r="D3" s="61"/>
      <c r="E3" s="63"/>
      <c r="F3" s="289"/>
    </row>
    <row r="4" spans="1:7">
      <c r="A4" s="540" t="s">
        <v>906</v>
      </c>
      <c r="B4" s="540"/>
      <c r="C4" s="540"/>
      <c r="D4" s="540"/>
      <c r="E4" s="540"/>
      <c r="F4" s="291"/>
    </row>
    <row r="5" spans="1:7">
      <c r="A5" s="540" t="s">
        <v>1007</v>
      </c>
      <c r="B5" s="540"/>
      <c r="C5" s="540"/>
      <c r="D5" s="540"/>
      <c r="E5" s="540"/>
    </row>
    <row r="6" spans="1:7" ht="13.5" customHeight="1">
      <c r="D6" s="64"/>
      <c r="E6" s="347" t="str">
        <f>CONCATENATE(functie," ",nume_candidat)</f>
        <v>Profesor Socalici Ana Virginia</v>
      </c>
    </row>
    <row r="7" spans="1:7" ht="18.75" customHeight="1">
      <c r="A7" s="537" t="s">
        <v>338</v>
      </c>
      <c r="B7" s="537" t="s">
        <v>1044</v>
      </c>
      <c r="C7" s="537" t="s">
        <v>460</v>
      </c>
      <c r="D7" s="543" t="s">
        <v>2</v>
      </c>
      <c r="E7" s="599" t="s">
        <v>544</v>
      </c>
      <c r="F7" s="544" t="s">
        <v>541</v>
      </c>
      <c r="G7" s="545" t="s">
        <v>551</v>
      </c>
    </row>
    <row r="8" spans="1:7" ht="46.5" customHeight="1">
      <c r="A8" s="537"/>
      <c r="B8" s="537"/>
      <c r="C8" s="537"/>
      <c r="D8" s="543"/>
      <c r="E8" s="600"/>
      <c r="F8" s="544"/>
      <c r="G8" s="545"/>
    </row>
    <row r="9" spans="1:7">
      <c r="A9" s="88"/>
      <c r="B9" s="65"/>
      <c r="C9" s="65"/>
      <c r="D9" s="30"/>
      <c r="E9" s="148">
        <f>SUMIF(E10:E1010,"&gt;0")</f>
        <v>0</v>
      </c>
      <c r="F9" s="298"/>
    </row>
    <row r="10" spans="1:7">
      <c r="A10" s="37">
        <v>1</v>
      </c>
      <c r="B10" s="7"/>
      <c r="C10" s="7"/>
      <c r="D10" s="220"/>
      <c r="E10" s="16" t="str">
        <f t="shared" ref="E10:E73" si="0">IF(OR($B10="",,,,$D10&lt;an_initial,$D10&gt;an_final,),"",HLOOKUP(C10,ii11puncte,2,FALSE) )</f>
        <v/>
      </c>
      <c r="F10" s="349" t="b">
        <f t="shared" ref="F10:F73" si="1">IF(nume_candidat="",FALSE,ISNUMBER(SEARCH(nume_candidat,$B10)))</f>
        <v>0</v>
      </c>
      <c r="G10" s="350">
        <f t="shared" ref="G10:G73" si="2">LEN(B10)-LEN(SUBSTITUTE(B10,",",""))+1</f>
        <v>1</v>
      </c>
    </row>
    <row r="11" spans="1:7">
      <c r="A11" s="37">
        <v>2</v>
      </c>
      <c r="B11" s="7"/>
      <c r="C11" s="7"/>
      <c r="D11" s="220"/>
      <c r="E11" s="16" t="str">
        <f t="shared" si="0"/>
        <v/>
      </c>
      <c r="F11" s="349" t="b">
        <f t="shared" si="1"/>
        <v>0</v>
      </c>
      <c r="G11" s="350">
        <f t="shared" si="2"/>
        <v>1</v>
      </c>
    </row>
    <row r="12" spans="1:7">
      <c r="A12" s="37">
        <v>3</v>
      </c>
      <c r="B12" s="7"/>
      <c r="C12" s="7"/>
      <c r="D12" s="220"/>
      <c r="E12" s="16" t="str">
        <f t="shared" si="0"/>
        <v/>
      </c>
      <c r="F12" s="349" t="b">
        <f t="shared" si="1"/>
        <v>0</v>
      </c>
      <c r="G12" s="350">
        <f t="shared" si="2"/>
        <v>1</v>
      </c>
    </row>
    <row r="13" spans="1:7">
      <c r="A13" s="37">
        <v>4</v>
      </c>
      <c r="B13" s="6"/>
      <c r="C13" s="6"/>
      <c r="D13" s="216"/>
      <c r="E13" s="16" t="str">
        <f t="shared" si="0"/>
        <v/>
      </c>
      <c r="F13" s="349" t="b">
        <f t="shared" si="1"/>
        <v>0</v>
      </c>
      <c r="G13" s="350">
        <f t="shared" si="2"/>
        <v>1</v>
      </c>
    </row>
    <row r="14" spans="1:7">
      <c r="A14" s="37">
        <v>5</v>
      </c>
      <c r="B14" s="6"/>
      <c r="C14" s="6"/>
      <c r="D14" s="216"/>
      <c r="E14" s="16" t="str">
        <f t="shared" si="0"/>
        <v/>
      </c>
      <c r="F14" s="349" t="b">
        <f t="shared" si="1"/>
        <v>0</v>
      </c>
      <c r="G14" s="350">
        <f t="shared" si="2"/>
        <v>1</v>
      </c>
    </row>
    <row r="15" spans="1:7">
      <c r="A15" s="37">
        <v>6</v>
      </c>
      <c r="B15" s="6"/>
      <c r="C15" s="6"/>
      <c r="D15" s="216"/>
      <c r="E15" s="16" t="str">
        <f t="shared" si="0"/>
        <v/>
      </c>
      <c r="F15" s="349" t="b">
        <f t="shared" si="1"/>
        <v>0</v>
      </c>
      <c r="G15" s="350">
        <f t="shared" si="2"/>
        <v>1</v>
      </c>
    </row>
    <row r="16" spans="1:7">
      <c r="A16" s="37">
        <v>7</v>
      </c>
      <c r="B16" s="6"/>
      <c r="C16" s="6"/>
      <c r="D16" s="216"/>
      <c r="E16" s="16" t="str">
        <f t="shared" si="0"/>
        <v/>
      </c>
      <c r="F16" s="349" t="b">
        <f t="shared" si="1"/>
        <v>0</v>
      </c>
      <c r="G16" s="350">
        <f t="shared" si="2"/>
        <v>1</v>
      </c>
    </row>
    <row r="17" spans="1:7">
      <c r="A17" s="37">
        <v>8</v>
      </c>
      <c r="B17" s="6"/>
      <c r="C17" s="6"/>
      <c r="D17" s="216"/>
      <c r="E17" s="16" t="str">
        <f t="shared" si="0"/>
        <v/>
      </c>
      <c r="F17" s="349" t="b">
        <f t="shared" si="1"/>
        <v>0</v>
      </c>
      <c r="G17" s="350">
        <f t="shared" si="2"/>
        <v>1</v>
      </c>
    </row>
    <row r="18" spans="1:7">
      <c r="A18" s="37">
        <v>9</v>
      </c>
      <c r="B18" s="6"/>
      <c r="C18" s="6"/>
      <c r="D18" s="216"/>
      <c r="E18" s="16" t="str">
        <f t="shared" si="0"/>
        <v/>
      </c>
      <c r="F18" s="349" t="b">
        <f t="shared" si="1"/>
        <v>0</v>
      </c>
      <c r="G18" s="350">
        <f t="shared" si="2"/>
        <v>1</v>
      </c>
    </row>
    <row r="19" spans="1:7">
      <c r="A19" s="37">
        <v>10</v>
      </c>
      <c r="B19" s="6"/>
      <c r="C19" s="6"/>
      <c r="D19" s="216"/>
      <c r="E19" s="16" t="str">
        <f t="shared" si="0"/>
        <v/>
      </c>
      <c r="F19" s="349" t="b">
        <f t="shared" si="1"/>
        <v>0</v>
      </c>
      <c r="G19" s="350">
        <f t="shared" si="2"/>
        <v>1</v>
      </c>
    </row>
    <row r="20" spans="1:7">
      <c r="A20" s="37">
        <v>11</v>
      </c>
      <c r="B20" s="6"/>
      <c r="C20" s="6"/>
      <c r="D20" s="216"/>
      <c r="E20" s="16" t="str">
        <f t="shared" si="0"/>
        <v/>
      </c>
      <c r="F20" s="349" t="b">
        <f t="shared" si="1"/>
        <v>0</v>
      </c>
      <c r="G20" s="350">
        <f t="shared" si="2"/>
        <v>1</v>
      </c>
    </row>
    <row r="21" spans="1:7">
      <c r="A21" s="37">
        <v>12</v>
      </c>
      <c r="B21" s="6"/>
      <c r="C21" s="6"/>
      <c r="D21" s="216"/>
      <c r="E21" s="16" t="str">
        <f t="shared" si="0"/>
        <v/>
      </c>
      <c r="F21" s="349" t="b">
        <f t="shared" si="1"/>
        <v>0</v>
      </c>
      <c r="G21" s="350">
        <f t="shared" si="2"/>
        <v>1</v>
      </c>
    </row>
    <row r="22" spans="1:7">
      <c r="A22" s="37">
        <v>13</v>
      </c>
      <c r="B22" s="6"/>
      <c r="C22" s="6"/>
      <c r="D22" s="216"/>
      <c r="E22" s="16" t="str">
        <f t="shared" si="0"/>
        <v/>
      </c>
      <c r="F22" s="349" t="b">
        <f t="shared" si="1"/>
        <v>0</v>
      </c>
      <c r="G22" s="350">
        <f t="shared" si="2"/>
        <v>1</v>
      </c>
    </row>
    <row r="23" spans="1:7">
      <c r="A23" s="37">
        <v>14</v>
      </c>
      <c r="B23" s="6"/>
      <c r="C23" s="6"/>
      <c r="D23" s="216"/>
      <c r="E23" s="16" t="str">
        <f t="shared" si="0"/>
        <v/>
      </c>
      <c r="F23" s="349" t="b">
        <f t="shared" si="1"/>
        <v>0</v>
      </c>
      <c r="G23" s="350">
        <f t="shared" si="2"/>
        <v>1</v>
      </c>
    </row>
    <row r="24" spans="1:7">
      <c r="A24" s="37">
        <v>15</v>
      </c>
      <c r="B24" s="6"/>
      <c r="C24" s="6"/>
      <c r="D24" s="216"/>
      <c r="E24" s="16" t="str">
        <f t="shared" si="0"/>
        <v/>
      </c>
      <c r="F24" s="349" t="b">
        <f t="shared" si="1"/>
        <v>0</v>
      </c>
      <c r="G24" s="350">
        <f t="shared" si="2"/>
        <v>1</v>
      </c>
    </row>
    <row r="25" spans="1:7">
      <c r="A25" s="37">
        <v>16</v>
      </c>
      <c r="B25" s="6"/>
      <c r="C25" s="6"/>
      <c r="D25" s="216"/>
      <c r="E25" s="16" t="str">
        <f t="shared" si="0"/>
        <v/>
      </c>
      <c r="F25" s="349" t="b">
        <f t="shared" si="1"/>
        <v>0</v>
      </c>
      <c r="G25" s="350">
        <f t="shared" si="2"/>
        <v>1</v>
      </c>
    </row>
    <row r="26" spans="1:7">
      <c r="A26" s="37">
        <v>17</v>
      </c>
      <c r="B26" s="6"/>
      <c r="C26" s="6"/>
      <c r="D26" s="216"/>
      <c r="E26" s="16" t="str">
        <f t="shared" si="0"/>
        <v/>
      </c>
      <c r="F26" s="349" t="b">
        <f t="shared" si="1"/>
        <v>0</v>
      </c>
      <c r="G26" s="350">
        <f t="shared" si="2"/>
        <v>1</v>
      </c>
    </row>
    <row r="27" spans="1:7">
      <c r="A27" s="37">
        <v>18</v>
      </c>
      <c r="B27" s="6"/>
      <c r="C27" s="6"/>
      <c r="D27" s="216"/>
      <c r="E27" s="16" t="str">
        <f t="shared" si="0"/>
        <v/>
      </c>
      <c r="F27" s="349" t="b">
        <f t="shared" si="1"/>
        <v>0</v>
      </c>
      <c r="G27" s="350">
        <f t="shared" si="2"/>
        <v>1</v>
      </c>
    </row>
    <row r="28" spans="1:7">
      <c r="A28" s="37">
        <v>19</v>
      </c>
      <c r="B28" s="6"/>
      <c r="C28" s="6"/>
      <c r="D28" s="216"/>
      <c r="E28" s="16" t="str">
        <f t="shared" si="0"/>
        <v/>
      </c>
      <c r="F28" s="349" t="b">
        <f t="shared" si="1"/>
        <v>0</v>
      </c>
      <c r="G28" s="350">
        <f t="shared" si="2"/>
        <v>1</v>
      </c>
    </row>
    <row r="29" spans="1:7">
      <c r="A29" s="37">
        <v>20</v>
      </c>
      <c r="B29" s="6"/>
      <c r="C29" s="6"/>
      <c r="D29" s="216"/>
      <c r="E29" s="16" t="str">
        <f t="shared" si="0"/>
        <v/>
      </c>
      <c r="F29" s="349" t="b">
        <f t="shared" si="1"/>
        <v>0</v>
      </c>
      <c r="G29" s="350">
        <f t="shared" si="2"/>
        <v>1</v>
      </c>
    </row>
    <row r="30" spans="1:7">
      <c r="A30" s="37">
        <v>21</v>
      </c>
      <c r="B30" s="6"/>
      <c r="C30" s="6"/>
      <c r="D30" s="216"/>
      <c r="E30" s="16" t="str">
        <f t="shared" si="0"/>
        <v/>
      </c>
      <c r="F30" s="349" t="b">
        <f t="shared" si="1"/>
        <v>0</v>
      </c>
      <c r="G30" s="350">
        <f t="shared" si="2"/>
        <v>1</v>
      </c>
    </row>
    <row r="31" spans="1:7">
      <c r="A31" s="37">
        <v>22</v>
      </c>
      <c r="B31" s="6"/>
      <c r="C31" s="6"/>
      <c r="D31" s="216"/>
      <c r="E31" s="16" t="str">
        <f t="shared" si="0"/>
        <v/>
      </c>
      <c r="F31" s="349" t="b">
        <f t="shared" si="1"/>
        <v>0</v>
      </c>
      <c r="G31" s="350">
        <f t="shared" si="2"/>
        <v>1</v>
      </c>
    </row>
    <row r="32" spans="1:7">
      <c r="A32" s="37">
        <v>23</v>
      </c>
      <c r="B32" s="6"/>
      <c r="C32" s="6"/>
      <c r="D32" s="216"/>
      <c r="E32" s="16" t="str">
        <f t="shared" si="0"/>
        <v/>
      </c>
      <c r="F32" s="349" t="b">
        <f t="shared" si="1"/>
        <v>0</v>
      </c>
      <c r="G32" s="350">
        <f t="shared" si="2"/>
        <v>1</v>
      </c>
    </row>
    <row r="33" spans="1:7">
      <c r="A33" s="37">
        <v>24</v>
      </c>
      <c r="B33" s="6"/>
      <c r="C33" s="6"/>
      <c r="D33" s="216"/>
      <c r="E33" s="16" t="str">
        <f t="shared" si="0"/>
        <v/>
      </c>
      <c r="F33" s="349" t="b">
        <f t="shared" si="1"/>
        <v>0</v>
      </c>
      <c r="G33" s="350">
        <f t="shared" si="2"/>
        <v>1</v>
      </c>
    </row>
    <row r="34" spans="1:7">
      <c r="A34" s="37">
        <v>25</v>
      </c>
      <c r="B34" s="6"/>
      <c r="C34" s="6"/>
      <c r="D34" s="216"/>
      <c r="E34" s="16" t="str">
        <f t="shared" si="0"/>
        <v/>
      </c>
      <c r="F34" s="349" t="b">
        <f t="shared" si="1"/>
        <v>0</v>
      </c>
      <c r="G34" s="350">
        <f t="shared" si="2"/>
        <v>1</v>
      </c>
    </row>
    <row r="35" spans="1:7">
      <c r="A35" s="37">
        <v>26</v>
      </c>
      <c r="B35" s="6"/>
      <c r="C35" s="6"/>
      <c r="D35" s="216"/>
      <c r="E35" s="16" t="str">
        <f t="shared" si="0"/>
        <v/>
      </c>
      <c r="F35" s="349" t="b">
        <f t="shared" si="1"/>
        <v>0</v>
      </c>
      <c r="G35" s="350">
        <f t="shared" si="2"/>
        <v>1</v>
      </c>
    </row>
    <row r="36" spans="1:7">
      <c r="A36" s="37">
        <v>27</v>
      </c>
      <c r="B36" s="6"/>
      <c r="C36" s="6"/>
      <c r="D36" s="216"/>
      <c r="E36" s="16" t="str">
        <f t="shared" si="0"/>
        <v/>
      </c>
      <c r="F36" s="349" t="b">
        <f t="shared" si="1"/>
        <v>0</v>
      </c>
      <c r="G36" s="350">
        <f t="shared" si="2"/>
        <v>1</v>
      </c>
    </row>
    <row r="37" spans="1:7">
      <c r="A37" s="37">
        <v>28</v>
      </c>
      <c r="B37" s="6"/>
      <c r="C37" s="6"/>
      <c r="D37" s="216"/>
      <c r="E37" s="16" t="str">
        <f t="shared" si="0"/>
        <v/>
      </c>
      <c r="F37" s="349" t="b">
        <f t="shared" si="1"/>
        <v>0</v>
      </c>
      <c r="G37" s="350">
        <f t="shared" si="2"/>
        <v>1</v>
      </c>
    </row>
    <row r="38" spans="1:7">
      <c r="A38" s="37">
        <v>29</v>
      </c>
      <c r="B38" s="6"/>
      <c r="C38" s="6"/>
      <c r="D38" s="216"/>
      <c r="E38" s="16" t="str">
        <f t="shared" si="0"/>
        <v/>
      </c>
      <c r="F38" s="349" t="b">
        <f t="shared" si="1"/>
        <v>0</v>
      </c>
      <c r="G38" s="350">
        <f t="shared" si="2"/>
        <v>1</v>
      </c>
    </row>
    <row r="39" spans="1:7">
      <c r="A39" s="37">
        <v>30</v>
      </c>
      <c r="B39" s="6"/>
      <c r="C39" s="6"/>
      <c r="D39" s="216"/>
      <c r="E39" s="16" t="str">
        <f t="shared" si="0"/>
        <v/>
      </c>
      <c r="F39" s="349" t="b">
        <f t="shared" si="1"/>
        <v>0</v>
      </c>
      <c r="G39" s="350">
        <f t="shared" si="2"/>
        <v>1</v>
      </c>
    </row>
    <row r="40" spans="1:7">
      <c r="A40" s="37">
        <v>31</v>
      </c>
      <c r="B40" s="6"/>
      <c r="C40" s="6"/>
      <c r="D40" s="216"/>
      <c r="E40" s="16" t="str">
        <f t="shared" si="0"/>
        <v/>
      </c>
      <c r="F40" s="349" t="b">
        <f t="shared" si="1"/>
        <v>0</v>
      </c>
      <c r="G40" s="350">
        <f t="shared" si="2"/>
        <v>1</v>
      </c>
    </row>
    <row r="41" spans="1:7">
      <c r="A41" s="37">
        <v>32</v>
      </c>
      <c r="B41" s="6"/>
      <c r="C41" s="6"/>
      <c r="D41" s="216"/>
      <c r="E41" s="16" t="str">
        <f t="shared" si="0"/>
        <v/>
      </c>
      <c r="F41" s="349" t="b">
        <f t="shared" si="1"/>
        <v>0</v>
      </c>
      <c r="G41" s="350">
        <f t="shared" si="2"/>
        <v>1</v>
      </c>
    </row>
    <row r="42" spans="1:7">
      <c r="A42" s="37">
        <v>33</v>
      </c>
      <c r="B42" s="6"/>
      <c r="C42" s="6"/>
      <c r="D42" s="216"/>
      <c r="E42" s="16" t="str">
        <f t="shared" si="0"/>
        <v/>
      </c>
      <c r="F42" s="349" t="b">
        <f t="shared" si="1"/>
        <v>0</v>
      </c>
      <c r="G42" s="350">
        <f t="shared" si="2"/>
        <v>1</v>
      </c>
    </row>
    <row r="43" spans="1:7">
      <c r="A43" s="37">
        <v>34</v>
      </c>
      <c r="B43" s="6"/>
      <c r="C43" s="6"/>
      <c r="D43" s="216"/>
      <c r="E43" s="16" t="str">
        <f t="shared" si="0"/>
        <v/>
      </c>
      <c r="F43" s="349" t="b">
        <f t="shared" si="1"/>
        <v>0</v>
      </c>
      <c r="G43" s="350">
        <f t="shared" si="2"/>
        <v>1</v>
      </c>
    </row>
    <row r="44" spans="1:7">
      <c r="A44" s="37">
        <v>35</v>
      </c>
      <c r="B44" s="6"/>
      <c r="C44" s="6"/>
      <c r="D44" s="216"/>
      <c r="E44" s="16" t="str">
        <f t="shared" si="0"/>
        <v/>
      </c>
      <c r="F44" s="349" t="b">
        <f t="shared" si="1"/>
        <v>0</v>
      </c>
      <c r="G44" s="350">
        <f t="shared" si="2"/>
        <v>1</v>
      </c>
    </row>
    <row r="45" spans="1:7">
      <c r="A45" s="37">
        <v>36</v>
      </c>
      <c r="B45" s="6"/>
      <c r="C45" s="6"/>
      <c r="D45" s="216"/>
      <c r="E45" s="16" t="str">
        <f t="shared" si="0"/>
        <v/>
      </c>
      <c r="F45" s="349" t="b">
        <f t="shared" si="1"/>
        <v>0</v>
      </c>
      <c r="G45" s="350">
        <f t="shared" si="2"/>
        <v>1</v>
      </c>
    </row>
    <row r="46" spans="1:7">
      <c r="A46" s="37">
        <v>37</v>
      </c>
      <c r="B46" s="6"/>
      <c r="C46" s="6"/>
      <c r="D46" s="216"/>
      <c r="E46" s="16" t="str">
        <f t="shared" si="0"/>
        <v/>
      </c>
      <c r="F46" s="349" t="b">
        <f t="shared" si="1"/>
        <v>0</v>
      </c>
      <c r="G46" s="350">
        <f t="shared" si="2"/>
        <v>1</v>
      </c>
    </row>
    <row r="47" spans="1:7">
      <c r="A47" s="37">
        <v>38</v>
      </c>
      <c r="B47" s="6"/>
      <c r="C47" s="6"/>
      <c r="D47" s="216"/>
      <c r="E47" s="16" t="str">
        <f t="shared" si="0"/>
        <v/>
      </c>
      <c r="F47" s="349" t="b">
        <f t="shared" si="1"/>
        <v>0</v>
      </c>
      <c r="G47" s="350">
        <f t="shared" si="2"/>
        <v>1</v>
      </c>
    </row>
    <row r="48" spans="1:7">
      <c r="A48" s="37">
        <v>39</v>
      </c>
      <c r="B48" s="6"/>
      <c r="C48" s="6"/>
      <c r="D48" s="216"/>
      <c r="E48" s="16" t="str">
        <f t="shared" si="0"/>
        <v/>
      </c>
      <c r="F48" s="349" t="b">
        <f t="shared" si="1"/>
        <v>0</v>
      </c>
      <c r="G48" s="350">
        <f t="shared" si="2"/>
        <v>1</v>
      </c>
    </row>
    <row r="49" spans="1:7">
      <c r="A49" s="37">
        <v>40</v>
      </c>
      <c r="B49" s="6"/>
      <c r="C49" s="6"/>
      <c r="D49" s="216"/>
      <c r="E49" s="16" t="str">
        <f t="shared" si="0"/>
        <v/>
      </c>
      <c r="F49" s="349" t="b">
        <f t="shared" si="1"/>
        <v>0</v>
      </c>
      <c r="G49" s="350">
        <f t="shared" si="2"/>
        <v>1</v>
      </c>
    </row>
    <row r="50" spans="1:7">
      <c r="A50" s="37">
        <v>41</v>
      </c>
      <c r="B50" s="6"/>
      <c r="C50" s="6"/>
      <c r="D50" s="216"/>
      <c r="E50" s="16" t="str">
        <f t="shared" si="0"/>
        <v/>
      </c>
      <c r="F50" s="349" t="b">
        <f t="shared" si="1"/>
        <v>0</v>
      </c>
      <c r="G50" s="350">
        <f t="shared" si="2"/>
        <v>1</v>
      </c>
    </row>
    <row r="51" spans="1:7">
      <c r="A51" s="37">
        <v>42</v>
      </c>
      <c r="B51" s="6"/>
      <c r="C51" s="6"/>
      <c r="D51" s="216"/>
      <c r="E51" s="16" t="str">
        <f t="shared" si="0"/>
        <v/>
      </c>
      <c r="F51" s="349" t="b">
        <f t="shared" si="1"/>
        <v>0</v>
      </c>
      <c r="G51" s="350">
        <f t="shared" si="2"/>
        <v>1</v>
      </c>
    </row>
    <row r="52" spans="1:7">
      <c r="A52" s="37">
        <v>43</v>
      </c>
      <c r="B52" s="6"/>
      <c r="C52" s="6"/>
      <c r="D52" s="216"/>
      <c r="E52" s="16" t="str">
        <f t="shared" si="0"/>
        <v/>
      </c>
      <c r="F52" s="349" t="b">
        <f t="shared" si="1"/>
        <v>0</v>
      </c>
      <c r="G52" s="350">
        <f t="shared" si="2"/>
        <v>1</v>
      </c>
    </row>
    <row r="53" spans="1:7">
      <c r="A53" s="37">
        <v>44</v>
      </c>
      <c r="B53" s="6"/>
      <c r="C53" s="6"/>
      <c r="D53" s="216"/>
      <c r="E53" s="16" t="str">
        <f t="shared" si="0"/>
        <v/>
      </c>
      <c r="F53" s="349" t="b">
        <f t="shared" si="1"/>
        <v>0</v>
      </c>
      <c r="G53" s="350">
        <f t="shared" si="2"/>
        <v>1</v>
      </c>
    </row>
    <row r="54" spans="1:7">
      <c r="A54" s="37">
        <v>45</v>
      </c>
      <c r="B54" s="6"/>
      <c r="C54" s="6"/>
      <c r="D54" s="216"/>
      <c r="E54" s="16" t="str">
        <f t="shared" si="0"/>
        <v/>
      </c>
      <c r="F54" s="349" t="b">
        <f t="shared" si="1"/>
        <v>0</v>
      </c>
      <c r="G54" s="350">
        <f t="shared" si="2"/>
        <v>1</v>
      </c>
    </row>
    <row r="55" spans="1:7">
      <c r="A55" s="37">
        <v>46</v>
      </c>
      <c r="B55" s="6"/>
      <c r="C55" s="6"/>
      <c r="D55" s="216"/>
      <c r="E55" s="16" t="str">
        <f t="shared" si="0"/>
        <v/>
      </c>
      <c r="F55" s="349" t="b">
        <f t="shared" si="1"/>
        <v>0</v>
      </c>
      <c r="G55" s="350">
        <f t="shared" si="2"/>
        <v>1</v>
      </c>
    </row>
    <row r="56" spans="1:7">
      <c r="A56" s="37">
        <v>47</v>
      </c>
      <c r="B56" s="6"/>
      <c r="C56" s="6"/>
      <c r="D56" s="216"/>
      <c r="E56" s="16" t="str">
        <f t="shared" si="0"/>
        <v/>
      </c>
      <c r="F56" s="349" t="b">
        <f t="shared" si="1"/>
        <v>0</v>
      </c>
      <c r="G56" s="350">
        <f t="shared" si="2"/>
        <v>1</v>
      </c>
    </row>
    <row r="57" spans="1:7">
      <c r="A57" s="37">
        <v>48</v>
      </c>
      <c r="B57" s="6"/>
      <c r="C57" s="6"/>
      <c r="D57" s="216"/>
      <c r="E57" s="16" t="str">
        <f t="shared" si="0"/>
        <v/>
      </c>
      <c r="F57" s="349" t="b">
        <f t="shared" si="1"/>
        <v>0</v>
      </c>
      <c r="G57" s="350">
        <f t="shared" si="2"/>
        <v>1</v>
      </c>
    </row>
    <row r="58" spans="1:7">
      <c r="A58" s="37">
        <v>49</v>
      </c>
      <c r="B58" s="6"/>
      <c r="C58" s="6"/>
      <c r="D58" s="216"/>
      <c r="E58" s="16" t="str">
        <f t="shared" si="0"/>
        <v/>
      </c>
      <c r="F58" s="349" t="b">
        <f t="shared" si="1"/>
        <v>0</v>
      </c>
      <c r="G58" s="350">
        <f t="shared" si="2"/>
        <v>1</v>
      </c>
    </row>
    <row r="59" spans="1:7">
      <c r="A59" s="37">
        <v>50</v>
      </c>
      <c r="B59" s="6"/>
      <c r="C59" s="6"/>
      <c r="D59" s="216"/>
      <c r="E59" s="16" t="str">
        <f t="shared" si="0"/>
        <v/>
      </c>
      <c r="F59" s="349" t="b">
        <f t="shared" si="1"/>
        <v>0</v>
      </c>
      <c r="G59" s="350">
        <f t="shared" si="2"/>
        <v>1</v>
      </c>
    </row>
    <row r="60" spans="1:7">
      <c r="A60" s="37">
        <v>51</v>
      </c>
      <c r="B60" s="6"/>
      <c r="C60" s="6"/>
      <c r="D60" s="216"/>
      <c r="E60" s="16" t="str">
        <f t="shared" si="0"/>
        <v/>
      </c>
      <c r="F60" s="349" t="b">
        <f t="shared" si="1"/>
        <v>0</v>
      </c>
      <c r="G60" s="350">
        <f t="shared" si="2"/>
        <v>1</v>
      </c>
    </row>
    <row r="61" spans="1:7">
      <c r="A61" s="37">
        <v>52</v>
      </c>
      <c r="B61" s="6"/>
      <c r="C61" s="6"/>
      <c r="D61" s="216"/>
      <c r="E61" s="16" t="str">
        <f t="shared" si="0"/>
        <v/>
      </c>
      <c r="F61" s="349" t="b">
        <f t="shared" si="1"/>
        <v>0</v>
      </c>
      <c r="G61" s="350">
        <f t="shared" si="2"/>
        <v>1</v>
      </c>
    </row>
    <row r="62" spans="1:7">
      <c r="A62" s="37">
        <v>53</v>
      </c>
      <c r="B62" s="6"/>
      <c r="C62" s="6"/>
      <c r="D62" s="216"/>
      <c r="E62" s="16" t="str">
        <f t="shared" si="0"/>
        <v/>
      </c>
      <c r="F62" s="349" t="b">
        <f t="shared" si="1"/>
        <v>0</v>
      </c>
      <c r="G62" s="350">
        <f t="shared" si="2"/>
        <v>1</v>
      </c>
    </row>
    <row r="63" spans="1:7">
      <c r="A63" s="37">
        <v>54</v>
      </c>
      <c r="B63" s="6"/>
      <c r="C63" s="6"/>
      <c r="D63" s="216"/>
      <c r="E63" s="16" t="str">
        <f t="shared" si="0"/>
        <v/>
      </c>
      <c r="F63" s="349" t="b">
        <f t="shared" si="1"/>
        <v>0</v>
      </c>
      <c r="G63" s="350">
        <f t="shared" si="2"/>
        <v>1</v>
      </c>
    </row>
    <row r="64" spans="1:7">
      <c r="A64" s="37">
        <v>55</v>
      </c>
      <c r="B64" s="6"/>
      <c r="C64" s="6"/>
      <c r="D64" s="216"/>
      <c r="E64" s="16" t="str">
        <f t="shared" si="0"/>
        <v/>
      </c>
      <c r="F64" s="349" t="b">
        <f t="shared" si="1"/>
        <v>0</v>
      </c>
      <c r="G64" s="350">
        <f t="shared" si="2"/>
        <v>1</v>
      </c>
    </row>
    <row r="65" spans="1:7">
      <c r="A65" s="37">
        <v>56</v>
      </c>
      <c r="B65" s="6"/>
      <c r="C65" s="6"/>
      <c r="D65" s="216"/>
      <c r="E65" s="16" t="str">
        <f t="shared" si="0"/>
        <v/>
      </c>
      <c r="F65" s="349" t="b">
        <f t="shared" si="1"/>
        <v>0</v>
      </c>
      <c r="G65" s="350">
        <f t="shared" si="2"/>
        <v>1</v>
      </c>
    </row>
    <row r="66" spans="1:7">
      <c r="A66" s="37">
        <v>57</v>
      </c>
      <c r="B66" s="6"/>
      <c r="C66" s="6"/>
      <c r="D66" s="216"/>
      <c r="E66" s="16" t="str">
        <f t="shared" si="0"/>
        <v/>
      </c>
      <c r="F66" s="349" t="b">
        <f t="shared" si="1"/>
        <v>0</v>
      </c>
      <c r="G66" s="350">
        <f t="shared" si="2"/>
        <v>1</v>
      </c>
    </row>
    <row r="67" spans="1:7">
      <c r="A67" s="37">
        <v>58</v>
      </c>
      <c r="B67" s="6"/>
      <c r="C67" s="6"/>
      <c r="D67" s="216"/>
      <c r="E67" s="16" t="str">
        <f t="shared" si="0"/>
        <v/>
      </c>
      <c r="F67" s="349" t="b">
        <f t="shared" si="1"/>
        <v>0</v>
      </c>
      <c r="G67" s="350">
        <f t="shared" si="2"/>
        <v>1</v>
      </c>
    </row>
    <row r="68" spans="1:7">
      <c r="A68" s="37">
        <v>59</v>
      </c>
      <c r="B68" s="6"/>
      <c r="C68" s="6"/>
      <c r="D68" s="216"/>
      <c r="E68" s="16" t="str">
        <f t="shared" si="0"/>
        <v/>
      </c>
      <c r="F68" s="349" t="b">
        <f t="shared" si="1"/>
        <v>0</v>
      </c>
      <c r="G68" s="350">
        <f t="shared" si="2"/>
        <v>1</v>
      </c>
    </row>
    <row r="69" spans="1:7">
      <c r="A69" s="37">
        <v>60</v>
      </c>
      <c r="B69" s="6"/>
      <c r="C69" s="6"/>
      <c r="D69" s="216"/>
      <c r="E69" s="16" t="str">
        <f t="shared" si="0"/>
        <v/>
      </c>
      <c r="F69" s="349" t="b">
        <f t="shared" si="1"/>
        <v>0</v>
      </c>
      <c r="G69" s="350">
        <f t="shared" si="2"/>
        <v>1</v>
      </c>
    </row>
    <row r="70" spans="1:7">
      <c r="A70" s="37">
        <v>61</v>
      </c>
      <c r="B70" s="6"/>
      <c r="C70" s="6"/>
      <c r="D70" s="216"/>
      <c r="E70" s="16" t="str">
        <f t="shared" si="0"/>
        <v/>
      </c>
      <c r="F70" s="349" t="b">
        <f t="shared" si="1"/>
        <v>0</v>
      </c>
      <c r="G70" s="350">
        <f t="shared" si="2"/>
        <v>1</v>
      </c>
    </row>
    <row r="71" spans="1:7">
      <c r="A71" s="37">
        <v>62</v>
      </c>
      <c r="B71" s="6"/>
      <c r="C71" s="6"/>
      <c r="D71" s="216"/>
      <c r="E71" s="16" t="str">
        <f t="shared" si="0"/>
        <v/>
      </c>
      <c r="F71" s="349" t="b">
        <f t="shared" si="1"/>
        <v>0</v>
      </c>
      <c r="G71" s="350">
        <f t="shared" si="2"/>
        <v>1</v>
      </c>
    </row>
    <row r="72" spans="1:7">
      <c r="A72" s="37">
        <v>63</v>
      </c>
      <c r="B72" s="6"/>
      <c r="C72" s="6"/>
      <c r="D72" s="216"/>
      <c r="E72" s="16" t="str">
        <f t="shared" si="0"/>
        <v/>
      </c>
      <c r="F72" s="349" t="b">
        <f t="shared" si="1"/>
        <v>0</v>
      </c>
      <c r="G72" s="350">
        <f t="shared" si="2"/>
        <v>1</v>
      </c>
    </row>
    <row r="73" spans="1:7">
      <c r="A73" s="37">
        <v>64</v>
      </c>
      <c r="B73" s="6"/>
      <c r="C73" s="6"/>
      <c r="D73" s="216"/>
      <c r="E73" s="16" t="str">
        <f t="shared" si="0"/>
        <v/>
      </c>
      <c r="F73" s="349" t="b">
        <f t="shared" si="1"/>
        <v>0</v>
      </c>
      <c r="G73" s="350">
        <f t="shared" si="2"/>
        <v>1</v>
      </c>
    </row>
    <row r="74" spans="1:7">
      <c r="A74" s="37">
        <v>65</v>
      </c>
      <c r="B74" s="6"/>
      <c r="C74" s="6"/>
      <c r="D74" s="216"/>
      <c r="E74" s="16" t="str">
        <f t="shared" ref="E74:E137" si="3">IF(OR($B74="",,,,$D74&lt;an_initial,$D74&gt;an_final,),"",HLOOKUP(C74,ii11puncte,2,FALSE) )</f>
        <v/>
      </c>
      <c r="F74" s="349" t="b">
        <f t="shared" ref="F74:F108" si="4">IF(nume_candidat="",FALSE,ISNUMBER(SEARCH(nume_candidat,$B74)))</f>
        <v>0</v>
      </c>
      <c r="G74" s="350">
        <f t="shared" ref="G74:G108" si="5">LEN(B74)-LEN(SUBSTITUTE(B74,",",""))+1</f>
        <v>1</v>
      </c>
    </row>
    <row r="75" spans="1:7">
      <c r="A75" s="37">
        <v>66</v>
      </c>
      <c r="B75" s="6"/>
      <c r="C75" s="6"/>
      <c r="D75" s="216"/>
      <c r="E75" s="16" t="str">
        <f t="shared" si="3"/>
        <v/>
      </c>
      <c r="F75" s="349" t="b">
        <f t="shared" si="4"/>
        <v>0</v>
      </c>
      <c r="G75" s="350">
        <f t="shared" si="5"/>
        <v>1</v>
      </c>
    </row>
    <row r="76" spans="1:7">
      <c r="A76" s="37">
        <v>67</v>
      </c>
      <c r="B76" s="6"/>
      <c r="C76" s="6"/>
      <c r="D76" s="216"/>
      <c r="E76" s="16" t="str">
        <f t="shared" si="3"/>
        <v/>
      </c>
      <c r="F76" s="349" t="b">
        <f t="shared" si="4"/>
        <v>0</v>
      </c>
      <c r="G76" s="350">
        <f t="shared" si="5"/>
        <v>1</v>
      </c>
    </row>
    <row r="77" spans="1:7">
      <c r="A77" s="37">
        <v>68</v>
      </c>
      <c r="B77" s="6"/>
      <c r="C77" s="6"/>
      <c r="D77" s="216"/>
      <c r="E77" s="16" t="str">
        <f t="shared" si="3"/>
        <v/>
      </c>
      <c r="F77" s="349" t="b">
        <f t="shared" si="4"/>
        <v>0</v>
      </c>
      <c r="G77" s="350">
        <f t="shared" si="5"/>
        <v>1</v>
      </c>
    </row>
    <row r="78" spans="1:7">
      <c r="A78" s="37">
        <v>69</v>
      </c>
      <c r="B78" s="6"/>
      <c r="C78" s="6"/>
      <c r="D78" s="216"/>
      <c r="E78" s="16" t="str">
        <f t="shared" si="3"/>
        <v/>
      </c>
      <c r="F78" s="349" t="b">
        <f t="shared" si="4"/>
        <v>0</v>
      </c>
      <c r="G78" s="350">
        <f t="shared" si="5"/>
        <v>1</v>
      </c>
    </row>
    <row r="79" spans="1:7">
      <c r="A79" s="37">
        <v>70</v>
      </c>
      <c r="B79" s="6"/>
      <c r="C79" s="6"/>
      <c r="D79" s="216"/>
      <c r="E79" s="16" t="str">
        <f t="shared" si="3"/>
        <v/>
      </c>
      <c r="F79" s="349" t="b">
        <f t="shared" si="4"/>
        <v>0</v>
      </c>
      <c r="G79" s="350">
        <f t="shared" si="5"/>
        <v>1</v>
      </c>
    </row>
    <row r="80" spans="1:7">
      <c r="A80" s="37">
        <v>71</v>
      </c>
      <c r="B80" s="6"/>
      <c r="C80" s="6"/>
      <c r="D80" s="216"/>
      <c r="E80" s="16" t="str">
        <f t="shared" si="3"/>
        <v/>
      </c>
      <c r="F80" s="349" t="b">
        <f t="shared" si="4"/>
        <v>0</v>
      </c>
      <c r="G80" s="350">
        <f t="shared" si="5"/>
        <v>1</v>
      </c>
    </row>
    <row r="81" spans="1:7">
      <c r="A81" s="37">
        <v>72</v>
      </c>
      <c r="B81" s="6"/>
      <c r="C81" s="6"/>
      <c r="D81" s="216"/>
      <c r="E81" s="16" t="str">
        <f t="shared" si="3"/>
        <v/>
      </c>
      <c r="F81" s="349" t="b">
        <f t="shared" si="4"/>
        <v>0</v>
      </c>
      <c r="G81" s="350">
        <f t="shared" si="5"/>
        <v>1</v>
      </c>
    </row>
    <row r="82" spans="1:7">
      <c r="A82" s="37">
        <v>73</v>
      </c>
      <c r="B82" s="6"/>
      <c r="C82" s="6"/>
      <c r="D82" s="216"/>
      <c r="E82" s="16" t="str">
        <f t="shared" si="3"/>
        <v/>
      </c>
      <c r="F82" s="349" t="b">
        <f t="shared" si="4"/>
        <v>0</v>
      </c>
      <c r="G82" s="350">
        <f t="shared" si="5"/>
        <v>1</v>
      </c>
    </row>
    <row r="83" spans="1:7">
      <c r="A83" s="37">
        <v>74</v>
      </c>
      <c r="B83" s="6"/>
      <c r="C83" s="6"/>
      <c r="D83" s="216"/>
      <c r="E83" s="16" t="str">
        <f t="shared" si="3"/>
        <v/>
      </c>
      <c r="F83" s="349" t="b">
        <f t="shared" si="4"/>
        <v>0</v>
      </c>
      <c r="G83" s="350">
        <f t="shared" si="5"/>
        <v>1</v>
      </c>
    </row>
    <row r="84" spans="1:7">
      <c r="A84" s="37">
        <v>75</v>
      </c>
      <c r="B84" s="6"/>
      <c r="C84" s="6"/>
      <c r="D84" s="216"/>
      <c r="E84" s="16" t="str">
        <f t="shared" si="3"/>
        <v/>
      </c>
      <c r="F84" s="349" t="b">
        <f t="shared" si="4"/>
        <v>0</v>
      </c>
      <c r="G84" s="350">
        <f t="shared" si="5"/>
        <v>1</v>
      </c>
    </row>
    <row r="85" spans="1:7">
      <c r="A85" s="37">
        <v>76</v>
      </c>
      <c r="B85" s="6"/>
      <c r="C85" s="6"/>
      <c r="D85" s="216"/>
      <c r="E85" s="16" t="str">
        <f t="shared" si="3"/>
        <v/>
      </c>
      <c r="F85" s="349" t="b">
        <f t="shared" si="4"/>
        <v>0</v>
      </c>
      <c r="G85" s="350">
        <f t="shared" si="5"/>
        <v>1</v>
      </c>
    </row>
    <row r="86" spans="1:7">
      <c r="A86" s="37">
        <v>77</v>
      </c>
      <c r="B86" s="6"/>
      <c r="C86" s="6"/>
      <c r="D86" s="216"/>
      <c r="E86" s="16" t="str">
        <f t="shared" si="3"/>
        <v/>
      </c>
      <c r="F86" s="349" t="b">
        <f t="shared" si="4"/>
        <v>0</v>
      </c>
      <c r="G86" s="350">
        <f t="shared" si="5"/>
        <v>1</v>
      </c>
    </row>
    <row r="87" spans="1:7">
      <c r="A87" s="37">
        <v>78</v>
      </c>
      <c r="B87" s="6"/>
      <c r="C87" s="6"/>
      <c r="D87" s="216"/>
      <c r="E87" s="16" t="str">
        <f t="shared" si="3"/>
        <v/>
      </c>
      <c r="F87" s="349" t="b">
        <f t="shared" si="4"/>
        <v>0</v>
      </c>
      <c r="G87" s="350">
        <f t="shared" si="5"/>
        <v>1</v>
      </c>
    </row>
    <row r="88" spans="1:7">
      <c r="A88" s="37">
        <v>79</v>
      </c>
      <c r="B88" s="6"/>
      <c r="C88" s="6"/>
      <c r="D88" s="216"/>
      <c r="E88" s="16" t="str">
        <f t="shared" si="3"/>
        <v/>
      </c>
      <c r="F88" s="349" t="b">
        <f t="shared" si="4"/>
        <v>0</v>
      </c>
      <c r="G88" s="350">
        <f t="shared" si="5"/>
        <v>1</v>
      </c>
    </row>
    <row r="89" spans="1:7">
      <c r="A89" s="37">
        <v>80</v>
      </c>
      <c r="B89" s="6"/>
      <c r="C89" s="6"/>
      <c r="D89" s="216"/>
      <c r="E89" s="16" t="str">
        <f t="shared" si="3"/>
        <v/>
      </c>
      <c r="F89" s="349" t="b">
        <f t="shared" si="4"/>
        <v>0</v>
      </c>
      <c r="G89" s="350">
        <f t="shared" si="5"/>
        <v>1</v>
      </c>
    </row>
    <row r="90" spans="1:7">
      <c r="A90" s="37">
        <v>81</v>
      </c>
      <c r="B90" s="6"/>
      <c r="C90" s="6"/>
      <c r="D90" s="216"/>
      <c r="E90" s="16" t="str">
        <f t="shared" si="3"/>
        <v/>
      </c>
      <c r="F90" s="349" t="b">
        <f t="shared" si="4"/>
        <v>0</v>
      </c>
      <c r="G90" s="350">
        <f t="shared" si="5"/>
        <v>1</v>
      </c>
    </row>
    <row r="91" spans="1:7">
      <c r="A91" s="37">
        <v>82</v>
      </c>
      <c r="B91" s="6"/>
      <c r="C91" s="6"/>
      <c r="D91" s="216"/>
      <c r="E91" s="16" t="str">
        <f t="shared" si="3"/>
        <v/>
      </c>
      <c r="F91" s="349" t="b">
        <f t="shared" si="4"/>
        <v>0</v>
      </c>
      <c r="G91" s="350">
        <f t="shared" si="5"/>
        <v>1</v>
      </c>
    </row>
    <row r="92" spans="1:7">
      <c r="A92" s="37">
        <v>83</v>
      </c>
      <c r="B92" s="6"/>
      <c r="C92" s="6"/>
      <c r="D92" s="216"/>
      <c r="E92" s="16" t="str">
        <f t="shared" si="3"/>
        <v/>
      </c>
      <c r="F92" s="349" t="b">
        <f t="shared" si="4"/>
        <v>0</v>
      </c>
      <c r="G92" s="350">
        <f t="shared" si="5"/>
        <v>1</v>
      </c>
    </row>
    <row r="93" spans="1:7">
      <c r="A93" s="37">
        <v>84</v>
      </c>
      <c r="B93" s="6"/>
      <c r="C93" s="6"/>
      <c r="D93" s="216"/>
      <c r="E93" s="16" t="str">
        <f t="shared" si="3"/>
        <v/>
      </c>
      <c r="F93" s="349" t="b">
        <f t="shared" si="4"/>
        <v>0</v>
      </c>
      <c r="G93" s="350">
        <f t="shared" si="5"/>
        <v>1</v>
      </c>
    </row>
    <row r="94" spans="1:7">
      <c r="A94" s="37">
        <v>85</v>
      </c>
      <c r="B94" s="6"/>
      <c r="C94" s="6"/>
      <c r="D94" s="216"/>
      <c r="E94" s="16" t="str">
        <f t="shared" si="3"/>
        <v/>
      </c>
      <c r="F94" s="349" t="b">
        <f t="shared" si="4"/>
        <v>0</v>
      </c>
      <c r="G94" s="350">
        <f t="shared" si="5"/>
        <v>1</v>
      </c>
    </row>
    <row r="95" spans="1:7">
      <c r="A95" s="37">
        <v>86</v>
      </c>
      <c r="B95" s="6"/>
      <c r="C95" s="6"/>
      <c r="D95" s="216"/>
      <c r="E95" s="16" t="str">
        <f t="shared" si="3"/>
        <v/>
      </c>
      <c r="F95" s="349" t="b">
        <f t="shared" si="4"/>
        <v>0</v>
      </c>
      <c r="G95" s="350">
        <f t="shared" si="5"/>
        <v>1</v>
      </c>
    </row>
    <row r="96" spans="1:7">
      <c r="A96" s="37">
        <v>87</v>
      </c>
      <c r="B96" s="6"/>
      <c r="C96" s="6"/>
      <c r="D96" s="216"/>
      <c r="E96" s="16" t="str">
        <f t="shared" si="3"/>
        <v/>
      </c>
      <c r="F96" s="349" t="b">
        <f t="shared" si="4"/>
        <v>0</v>
      </c>
      <c r="G96" s="350">
        <f t="shared" si="5"/>
        <v>1</v>
      </c>
    </row>
    <row r="97" spans="1:7">
      <c r="A97" s="37">
        <v>88</v>
      </c>
      <c r="B97" s="6"/>
      <c r="C97" s="6"/>
      <c r="D97" s="216"/>
      <c r="E97" s="16" t="str">
        <f t="shared" si="3"/>
        <v/>
      </c>
      <c r="F97" s="349" t="b">
        <f t="shared" si="4"/>
        <v>0</v>
      </c>
      <c r="G97" s="350">
        <f t="shared" si="5"/>
        <v>1</v>
      </c>
    </row>
    <row r="98" spans="1:7">
      <c r="A98" s="37">
        <v>89</v>
      </c>
      <c r="B98" s="6"/>
      <c r="C98" s="6"/>
      <c r="D98" s="216"/>
      <c r="E98" s="16" t="str">
        <f t="shared" si="3"/>
        <v/>
      </c>
      <c r="F98" s="349" t="b">
        <f t="shared" si="4"/>
        <v>0</v>
      </c>
      <c r="G98" s="350">
        <f t="shared" si="5"/>
        <v>1</v>
      </c>
    </row>
    <row r="99" spans="1:7">
      <c r="A99" s="37">
        <v>90</v>
      </c>
      <c r="B99" s="6"/>
      <c r="C99" s="6"/>
      <c r="D99" s="216"/>
      <c r="E99" s="16" t="str">
        <f t="shared" si="3"/>
        <v/>
      </c>
      <c r="F99" s="349" t="b">
        <f t="shared" si="4"/>
        <v>0</v>
      </c>
      <c r="G99" s="350">
        <f t="shared" si="5"/>
        <v>1</v>
      </c>
    </row>
    <row r="100" spans="1:7">
      <c r="A100" s="37">
        <v>91</v>
      </c>
      <c r="B100" s="6"/>
      <c r="C100" s="6"/>
      <c r="D100" s="216"/>
      <c r="E100" s="16" t="str">
        <f t="shared" si="3"/>
        <v/>
      </c>
      <c r="F100" s="349" t="b">
        <f t="shared" si="4"/>
        <v>0</v>
      </c>
      <c r="G100" s="350">
        <f t="shared" si="5"/>
        <v>1</v>
      </c>
    </row>
    <row r="101" spans="1:7">
      <c r="A101" s="37">
        <v>92</v>
      </c>
      <c r="B101" s="6"/>
      <c r="C101" s="6"/>
      <c r="D101" s="216"/>
      <c r="E101" s="16" t="str">
        <f t="shared" si="3"/>
        <v/>
      </c>
      <c r="F101" s="349" t="b">
        <f t="shared" si="4"/>
        <v>0</v>
      </c>
      <c r="G101" s="350">
        <f t="shared" si="5"/>
        <v>1</v>
      </c>
    </row>
    <row r="102" spans="1:7">
      <c r="A102" s="37">
        <v>93</v>
      </c>
      <c r="B102" s="6"/>
      <c r="C102" s="6"/>
      <c r="D102" s="216"/>
      <c r="E102" s="16" t="str">
        <f t="shared" si="3"/>
        <v/>
      </c>
      <c r="F102" s="349" t="b">
        <f t="shared" si="4"/>
        <v>0</v>
      </c>
      <c r="G102" s="350">
        <f t="shared" si="5"/>
        <v>1</v>
      </c>
    </row>
    <row r="103" spans="1:7">
      <c r="A103" s="37">
        <v>94</v>
      </c>
      <c r="B103" s="6"/>
      <c r="C103" s="6"/>
      <c r="D103" s="216"/>
      <c r="E103" s="16" t="str">
        <f t="shared" si="3"/>
        <v/>
      </c>
      <c r="F103" s="349" t="b">
        <f t="shared" si="4"/>
        <v>0</v>
      </c>
      <c r="G103" s="350">
        <f t="shared" si="5"/>
        <v>1</v>
      </c>
    </row>
    <row r="104" spans="1:7">
      <c r="A104" s="37">
        <v>95</v>
      </c>
      <c r="B104" s="6"/>
      <c r="C104" s="6"/>
      <c r="D104" s="216"/>
      <c r="E104" s="16" t="str">
        <f t="shared" si="3"/>
        <v/>
      </c>
      <c r="F104" s="349" t="b">
        <f t="shared" si="4"/>
        <v>0</v>
      </c>
      <c r="G104" s="350">
        <f t="shared" si="5"/>
        <v>1</v>
      </c>
    </row>
    <row r="105" spans="1:7">
      <c r="A105" s="37">
        <v>96</v>
      </c>
      <c r="B105" s="6"/>
      <c r="C105" s="6"/>
      <c r="D105" s="216"/>
      <c r="E105" s="16" t="str">
        <f t="shared" si="3"/>
        <v/>
      </c>
      <c r="F105" s="349" t="b">
        <f t="shared" si="4"/>
        <v>0</v>
      </c>
      <c r="G105" s="350">
        <f t="shared" si="5"/>
        <v>1</v>
      </c>
    </row>
    <row r="106" spans="1:7">
      <c r="A106" s="37">
        <v>97</v>
      </c>
      <c r="B106" s="6"/>
      <c r="C106" s="6"/>
      <c r="D106" s="216"/>
      <c r="E106" s="16" t="str">
        <f t="shared" si="3"/>
        <v/>
      </c>
      <c r="F106" s="349" t="b">
        <f t="shared" si="4"/>
        <v>0</v>
      </c>
      <c r="G106" s="350">
        <f t="shared" si="5"/>
        <v>1</v>
      </c>
    </row>
    <row r="107" spans="1:7">
      <c r="A107" s="37">
        <v>98</v>
      </c>
      <c r="B107" s="6"/>
      <c r="C107" s="6"/>
      <c r="D107" s="216"/>
      <c r="E107" s="16" t="str">
        <f t="shared" si="3"/>
        <v/>
      </c>
      <c r="F107" s="349" t="b">
        <f t="shared" si="4"/>
        <v>0</v>
      </c>
      <c r="G107" s="350">
        <f t="shared" si="5"/>
        <v>1</v>
      </c>
    </row>
    <row r="108" spans="1:7">
      <c r="A108" s="143">
        <v>99</v>
      </c>
      <c r="B108" s="6"/>
      <c r="C108" s="6"/>
      <c r="D108" s="216"/>
      <c r="E108" s="16" t="str">
        <f t="shared" si="3"/>
        <v/>
      </c>
      <c r="F108" s="349" t="b">
        <f t="shared" si="4"/>
        <v>0</v>
      </c>
      <c r="G108" s="350">
        <f t="shared" si="5"/>
        <v>1</v>
      </c>
    </row>
    <row r="109" spans="1:7">
      <c r="A109" s="143">
        <v>100</v>
      </c>
      <c r="B109" s="144"/>
      <c r="C109" s="144"/>
      <c r="D109" s="146"/>
      <c r="E109" s="16" t="str">
        <f t="shared" si="3"/>
        <v/>
      </c>
    </row>
    <row r="110" spans="1:7">
      <c r="A110" s="143">
        <v>101</v>
      </c>
      <c r="B110" s="144"/>
      <c r="C110" s="144"/>
      <c r="D110" s="146"/>
      <c r="E110" s="16" t="str">
        <f t="shared" si="3"/>
        <v/>
      </c>
    </row>
    <row r="111" spans="1:7">
      <c r="A111" s="143">
        <v>102</v>
      </c>
      <c r="B111" s="144"/>
      <c r="C111" s="144"/>
      <c r="D111" s="146"/>
      <c r="E111" s="16" t="str">
        <f t="shared" si="3"/>
        <v/>
      </c>
    </row>
    <row r="112" spans="1:7">
      <c r="A112" s="143">
        <v>103</v>
      </c>
      <c r="B112" s="144"/>
      <c r="C112" s="144"/>
      <c r="D112" s="146"/>
      <c r="E112" s="16" t="str">
        <f t="shared" si="3"/>
        <v/>
      </c>
    </row>
    <row r="113" spans="1:5">
      <c r="A113" s="143">
        <v>104</v>
      </c>
      <c r="B113" s="144"/>
      <c r="C113" s="144"/>
      <c r="D113" s="146"/>
      <c r="E113" s="16" t="str">
        <f t="shared" si="3"/>
        <v/>
      </c>
    </row>
    <row r="114" spans="1:5">
      <c r="A114" s="143">
        <v>105</v>
      </c>
      <c r="B114" s="144"/>
      <c r="C114" s="144"/>
      <c r="D114" s="146"/>
      <c r="E114" s="16" t="str">
        <f t="shared" si="3"/>
        <v/>
      </c>
    </row>
    <row r="115" spans="1:5">
      <c r="A115" s="143">
        <v>106</v>
      </c>
      <c r="B115" s="144"/>
      <c r="C115" s="144"/>
      <c r="D115" s="146"/>
      <c r="E115" s="16" t="str">
        <f t="shared" si="3"/>
        <v/>
      </c>
    </row>
    <row r="116" spans="1:5">
      <c r="A116" s="143">
        <v>107</v>
      </c>
      <c r="B116" s="144"/>
      <c r="C116" s="144"/>
      <c r="D116" s="146"/>
      <c r="E116" s="16" t="str">
        <f t="shared" si="3"/>
        <v/>
      </c>
    </row>
    <row r="117" spans="1:5">
      <c r="A117" s="143">
        <v>108</v>
      </c>
      <c r="B117" s="144"/>
      <c r="C117" s="144"/>
      <c r="D117" s="146"/>
      <c r="E117" s="16" t="str">
        <f t="shared" si="3"/>
        <v/>
      </c>
    </row>
    <row r="118" spans="1:5">
      <c r="A118" s="143">
        <v>109</v>
      </c>
      <c r="B118" s="144"/>
      <c r="C118" s="144"/>
      <c r="D118" s="146"/>
      <c r="E118" s="16" t="str">
        <f t="shared" si="3"/>
        <v/>
      </c>
    </row>
    <row r="119" spans="1:5">
      <c r="A119" s="143">
        <v>110</v>
      </c>
      <c r="B119" s="144"/>
      <c r="C119" s="144"/>
      <c r="D119" s="146"/>
      <c r="E119" s="16" t="str">
        <f t="shared" si="3"/>
        <v/>
      </c>
    </row>
    <row r="120" spans="1:5">
      <c r="A120" s="143">
        <v>111</v>
      </c>
      <c r="B120" s="144"/>
      <c r="C120" s="144"/>
      <c r="D120" s="146"/>
      <c r="E120" s="16" t="str">
        <f t="shared" si="3"/>
        <v/>
      </c>
    </row>
    <row r="121" spans="1:5">
      <c r="A121" s="143">
        <v>112</v>
      </c>
      <c r="B121" s="144"/>
      <c r="C121" s="144"/>
      <c r="D121" s="146"/>
      <c r="E121" s="16" t="str">
        <f t="shared" si="3"/>
        <v/>
      </c>
    </row>
    <row r="122" spans="1:5">
      <c r="A122" s="143">
        <v>113</v>
      </c>
      <c r="B122" s="144"/>
      <c r="C122" s="144"/>
      <c r="D122" s="146"/>
      <c r="E122" s="16" t="str">
        <f t="shared" si="3"/>
        <v/>
      </c>
    </row>
    <row r="123" spans="1:5">
      <c r="A123" s="143">
        <v>114</v>
      </c>
      <c r="B123" s="144"/>
      <c r="C123" s="144"/>
      <c r="D123" s="146"/>
      <c r="E123" s="16" t="str">
        <f t="shared" si="3"/>
        <v/>
      </c>
    </row>
    <row r="124" spans="1:5">
      <c r="A124" s="143">
        <v>115</v>
      </c>
      <c r="B124" s="144"/>
      <c r="C124" s="144"/>
      <c r="D124" s="146"/>
      <c r="E124" s="16" t="str">
        <f t="shared" si="3"/>
        <v/>
      </c>
    </row>
    <row r="125" spans="1:5">
      <c r="A125" s="143">
        <v>116</v>
      </c>
      <c r="B125" s="144"/>
      <c r="C125" s="144"/>
      <c r="D125" s="146"/>
      <c r="E125" s="16" t="str">
        <f t="shared" si="3"/>
        <v/>
      </c>
    </row>
    <row r="126" spans="1:5">
      <c r="A126" s="143">
        <v>117</v>
      </c>
      <c r="B126" s="144"/>
      <c r="C126" s="144"/>
      <c r="D126" s="146"/>
      <c r="E126" s="16" t="str">
        <f t="shared" si="3"/>
        <v/>
      </c>
    </row>
    <row r="127" spans="1:5">
      <c r="A127" s="143">
        <v>118</v>
      </c>
      <c r="B127" s="144"/>
      <c r="C127" s="144"/>
      <c r="D127" s="146"/>
      <c r="E127" s="16" t="str">
        <f t="shared" si="3"/>
        <v/>
      </c>
    </row>
    <row r="128" spans="1:5">
      <c r="A128" s="143">
        <v>119</v>
      </c>
      <c r="B128" s="144"/>
      <c r="C128" s="144"/>
      <c r="D128" s="146"/>
      <c r="E128" s="16" t="str">
        <f t="shared" si="3"/>
        <v/>
      </c>
    </row>
    <row r="129" spans="1:5">
      <c r="A129" s="143">
        <v>120</v>
      </c>
      <c r="B129" s="144"/>
      <c r="C129" s="144"/>
      <c r="D129" s="146"/>
      <c r="E129" s="16" t="str">
        <f t="shared" si="3"/>
        <v/>
      </c>
    </row>
    <row r="130" spans="1:5">
      <c r="A130" s="143">
        <v>121</v>
      </c>
      <c r="B130" s="144"/>
      <c r="C130" s="144"/>
      <c r="D130" s="146"/>
      <c r="E130" s="16" t="str">
        <f t="shared" si="3"/>
        <v/>
      </c>
    </row>
    <row r="131" spans="1:5">
      <c r="A131" s="143">
        <v>122</v>
      </c>
      <c r="B131" s="144"/>
      <c r="C131" s="144"/>
      <c r="D131" s="146"/>
      <c r="E131" s="16" t="str">
        <f t="shared" si="3"/>
        <v/>
      </c>
    </row>
    <row r="132" spans="1:5">
      <c r="A132" s="143">
        <v>123</v>
      </c>
      <c r="B132" s="144"/>
      <c r="C132" s="144"/>
      <c r="D132" s="146"/>
      <c r="E132" s="16" t="str">
        <f t="shared" si="3"/>
        <v/>
      </c>
    </row>
    <row r="133" spans="1:5">
      <c r="A133" s="143">
        <v>124</v>
      </c>
      <c r="B133" s="144"/>
      <c r="C133" s="144"/>
      <c r="D133" s="146"/>
      <c r="E133" s="16" t="str">
        <f t="shared" si="3"/>
        <v/>
      </c>
    </row>
    <row r="134" spans="1:5">
      <c r="A134" s="143">
        <v>125</v>
      </c>
      <c r="B134" s="144"/>
      <c r="C134" s="144"/>
      <c r="D134" s="146"/>
      <c r="E134" s="16" t="str">
        <f t="shared" si="3"/>
        <v/>
      </c>
    </row>
    <row r="135" spans="1:5">
      <c r="A135" s="143">
        <v>126</v>
      </c>
      <c r="B135" s="144"/>
      <c r="C135" s="144"/>
      <c r="D135" s="146"/>
      <c r="E135" s="16" t="str">
        <f t="shared" si="3"/>
        <v/>
      </c>
    </row>
    <row r="136" spans="1:5">
      <c r="A136" s="143">
        <v>127</v>
      </c>
      <c r="B136" s="144"/>
      <c r="C136" s="144"/>
      <c r="D136" s="146"/>
      <c r="E136" s="16" t="str">
        <f t="shared" si="3"/>
        <v/>
      </c>
    </row>
    <row r="137" spans="1:5">
      <c r="A137" s="143">
        <v>128</v>
      </c>
      <c r="B137" s="144"/>
      <c r="C137" s="144"/>
      <c r="D137" s="146"/>
      <c r="E137" s="16" t="str">
        <f t="shared" si="3"/>
        <v/>
      </c>
    </row>
    <row r="138" spans="1:5">
      <c r="A138" s="143">
        <v>129</v>
      </c>
      <c r="B138" s="144"/>
      <c r="C138" s="144"/>
      <c r="D138" s="146"/>
      <c r="E138" s="16" t="str">
        <f t="shared" ref="E138:E201" si="6">IF(OR($B138="",,,,$D138&lt;an_initial,$D138&gt;an_final,),"",HLOOKUP(C138,ii11puncte,2,FALSE) )</f>
        <v/>
      </c>
    </row>
    <row r="139" spans="1:5">
      <c r="A139" s="143">
        <v>130</v>
      </c>
      <c r="B139" s="144"/>
      <c r="C139" s="144"/>
      <c r="D139" s="146"/>
      <c r="E139" s="16" t="str">
        <f t="shared" si="6"/>
        <v/>
      </c>
    </row>
    <row r="140" spans="1:5">
      <c r="A140" s="143">
        <v>131</v>
      </c>
      <c r="B140" s="144"/>
      <c r="C140" s="144"/>
      <c r="D140" s="146"/>
      <c r="E140" s="16" t="str">
        <f t="shared" si="6"/>
        <v/>
      </c>
    </row>
    <row r="141" spans="1:5">
      <c r="A141" s="143">
        <v>132</v>
      </c>
      <c r="B141" s="144"/>
      <c r="C141" s="144"/>
      <c r="D141" s="146"/>
      <c r="E141" s="16" t="str">
        <f t="shared" si="6"/>
        <v/>
      </c>
    </row>
    <row r="142" spans="1:5">
      <c r="A142" s="143">
        <v>133</v>
      </c>
      <c r="B142" s="144"/>
      <c r="C142" s="144"/>
      <c r="D142" s="146"/>
      <c r="E142" s="16" t="str">
        <f t="shared" si="6"/>
        <v/>
      </c>
    </row>
    <row r="143" spans="1:5">
      <c r="A143" s="143">
        <v>134</v>
      </c>
      <c r="B143" s="144"/>
      <c r="C143" s="144"/>
      <c r="D143" s="146"/>
      <c r="E143" s="16" t="str">
        <f t="shared" si="6"/>
        <v/>
      </c>
    </row>
    <row r="144" spans="1:5">
      <c r="A144" s="143">
        <v>135</v>
      </c>
      <c r="B144" s="144"/>
      <c r="C144" s="144"/>
      <c r="D144" s="146"/>
      <c r="E144" s="16" t="str">
        <f t="shared" si="6"/>
        <v/>
      </c>
    </row>
    <row r="145" spans="1:5">
      <c r="A145" s="143">
        <v>136</v>
      </c>
      <c r="B145" s="144"/>
      <c r="C145" s="144"/>
      <c r="D145" s="146"/>
      <c r="E145" s="16" t="str">
        <f t="shared" si="6"/>
        <v/>
      </c>
    </row>
    <row r="146" spans="1:5">
      <c r="A146" s="143">
        <v>137</v>
      </c>
      <c r="B146" s="144"/>
      <c r="C146" s="144"/>
      <c r="D146" s="146"/>
      <c r="E146" s="16" t="str">
        <f t="shared" si="6"/>
        <v/>
      </c>
    </row>
    <row r="147" spans="1:5">
      <c r="A147" s="143">
        <v>138</v>
      </c>
      <c r="B147" s="144"/>
      <c r="C147" s="144"/>
      <c r="D147" s="146"/>
      <c r="E147" s="16" t="str">
        <f t="shared" si="6"/>
        <v/>
      </c>
    </row>
    <row r="148" spans="1:5">
      <c r="A148" s="143">
        <v>139</v>
      </c>
      <c r="B148" s="144"/>
      <c r="C148" s="144"/>
      <c r="D148" s="146"/>
      <c r="E148" s="16" t="str">
        <f t="shared" si="6"/>
        <v/>
      </c>
    </row>
    <row r="149" spans="1:5">
      <c r="A149" s="143">
        <v>140</v>
      </c>
      <c r="B149" s="144"/>
      <c r="C149" s="144"/>
      <c r="D149" s="146"/>
      <c r="E149" s="16" t="str">
        <f t="shared" si="6"/>
        <v/>
      </c>
    </row>
    <row r="150" spans="1:5">
      <c r="A150" s="143">
        <v>141</v>
      </c>
      <c r="B150" s="144"/>
      <c r="C150" s="144"/>
      <c r="D150" s="146"/>
      <c r="E150" s="16" t="str">
        <f t="shared" si="6"/>
        <v/>
      </c>
    </row>
    <row r="151" spans="1:5">
      <c r="A151" s="143">
        <v>142</v>
      </c>
      <c r="B151" s="144"/>
      <c r="C151" s="144"/>
      <c r="D151" s="146"/>
      <c r="E151" s="16" t="str">
        <f t="shared" si="6"/>
        <v/>
      </c>
    </row>
    <row r="152" spans="1:5">
      <c r="A152" s="143">
        <v>143</v>
      </c>
      <c r="B152" s="144"/>
      <c r="C152" s="144"/>
      <c r="D152" s="146"/>
      <c r="E152" s="16" t="str">
        <f t="shared" si="6"/>
        <v/>
      </c>
    </row>
    <row r="153" spans="1:5">
      <c r="A153" s="143">
        <v>144</v>
      </c>
      <c r="B153" s="144"/>
      <c r="C153" s="144"/>
      <c r="D153" s="146"/>
      <c r="E153" s="16" t="str">
        <f t="shared" si="6"/>
        <v/>
      </c>
    </row>
    <row r="154" spans="1:5">
      <c r="A154" s="143">
        <v>145</v>
      </c>
      <c r="B154" s="144"/>
      <c r="C154" s="144"/>
      <c r="D154" s="146"/>
      <c r="E154" s="16" t="str">
        <f t="shared" si="6"/>
        <v/>
      </c>
    </row>
    <row r="155" spans="1:5">
      <c r="A155" s="143">
        <v>146</v>
      </c>
      <c r="B155" s="144"/>
      <c r="C155" s="144"/>
      <c r="D155" s="146"/>
      <c r="E155" s="16" t="str">
        <f t="shared" si="6"/>
        <v/>
      </c>
    </row>
    <row r="156" spans="1:5">
      <c r="A156" s="143">
        <v>147</v>
      </c>
      <c r="B156" s="144"/>
      <c r="C156" s="144"/>
      <c r="D156" s="146"/>
      <c r="E156" s="16" t="str">
        <f t="shared" si="6"/>
        <v/>
      </c>
    </row>
    <row r="157" spans="1:5">
      <c r="A157" s="143">
        <v>148</v>
      </c>
      <c r="B157" s="144"/>
      <c r="C157" s="144"/>
      <c r="D157" s="146"/>
      <c r="E157" s="16" t="str">
        <f t="shared" si="6"/>
        <v/>
      </c>
    </row>
    <row r="158" spans="1:5">
      <c r="A158" s="143">
        <v>149</v>
      </c>
      <c r="B158" s="144"/>
      <c r="C158" s="144"/>
      <c r="D158" s="146"/>
      <c r="E158" s="16" t="str">
        <f t="shared" si="6"/>
        <v/>
      </c>
    </row>
    <row r="159" spans="1:5">
      <c r="A159" s="143">
        <v>150</v>
      </c>
      <c r="B159" s="144"/>
      <c r="C159" s="144"/>
      <c r="D159" s="146"/>
      <c r="E159" s="16" t="str">
        <f t="shared" si="6"/>
        <v/>
      </c>
    </row>
    <row r="160" spans="1:5">
      <c r="A160" s="143">
        <v>151</v>
      </c>
      <c r="B160" s="144"/>
      <c r="C160" s="144"/>
      <c r="D160" s="146"/>
      <c r="E160" s="16" t="str">
        <f t="shared" si="6"/>
        <v/>
      </c>
    </row>
    <row r="161" spans="1:5">
      <c r="A161" s="143">
        <v>152</v>
      </c>
      <c r="B161" s="144"/>
      <c r="C161" s="144"/>
      <c r="D161" s="146"/>
      <c r="E161" s="16" t="str">
        <f t="shared" si="6"/>
        <v/>
      </c>
    </row>
    <row r="162" spans="1:5">
      <c r="A162" s="143">
        <v>153</v>
      </c>
      <c r="B162" s="144"/>
      <c r="C162" s="144"/>
      <c r="D162" s="146"/>
      <c r="E162" s="16" t="str">
        <f t="shared" si="6"/>
        <v/>
      </c>
    </row>
    <row r="163" spans="1:5">
      <c r="A163" s="143">
        <v>154</v>
      </c>
      <c r="B163" s="144"/>
      <c r="C163" s="144"/>
      <c r="D163" s="146"/>
      <c r="E163" s="16" t="str">
        <f t="shared" si="6"/>
        <v/>
      </c>
    </row>
    <row r="164" spans="1:5">
      <c r="A164" s="143">
        <v>155</v>
      </c>
      <c r="B164" s="144"/>
      <c r="C164" s="144"/>
      <c r="D164" s="146"/>
      <c r="E164" s="16" t="str">
        <f t="shared" si="6"/>
        <v/>
      </c>
    </row>
    <row r="165" spans="1:5">
      <c r="A165" s="143">
        <v>156</v>
      </c>
      <c r="B165" s="144"/>
      <c r="C165" s="144"/>
      <c r="D165" s="146"/>
      <c r="E165" s="16" t="str">
        <f t="shared" si="6"/>
        <v/>
      </c>
    </row>
    <row r="166" spans="1:5">
      <c r="A166" s="143">
        <v>157</v>
      </c>
      <c r="B166" s="144"/>
      <c r="C166" s="144"/>
      <c r="D166" s="146"/>
      <c r="E166" s="16" t="str">
        <f t="shared" si="6"/>
        <v/>
      </c>
    </row>
    <row r="167" spans="1:5">
      <c r="A167" s="143">
        <v>158</v>
      </c>
      <c r="B167" s="144"/>
      <c r="C167" s="144"/>
      <c r="D167" s="146"/>
      <c r="E167" s="16" t="str">
        <f t="shared" si="6"/>
        <v/>
      </c>
    </row>
    <row r="168" spans="1:5">
      <c r="A168" s="143">
        <v>159</v>
      </c>
      <c r="B168" s="144"/>
      <c r="C168" s="144"/>
      <c r="D168" s="146"/>
      <c r="E168" s="16" t="str">
        <f t="shared" si="6"/>
        <v/>
      </c>
    </row>
    <row r="169" spans="1:5">
      <c r="A169" s="143">
        <v>160</v>
      </c>
      <c r="B169" s="144"/>
      <c r="C169" s="144"/>
      <c r="D169" s="146"/>
      <c r="E169" s="16" t="str">
        <f t="shared" si="6"/>
        <v/>
      </c>
    </row>
    <row r="170" spans="1:5">
      <c r="A170" s="143">
        <v>161</v>
      </c>
      <c r="B170" s="144"/>
      <c r="C170" s="144"/>
      <c r="D170" s="146"/>
      <c r="E170" s="16" t="str">
        <f t="shared" si="6"/>
        <v/>
      </c>
    </row>
    <row r="171" spans="1:5">
      <c r="A171" s="143">
        <v>162</v>
      </c>
      <c r="B171" s="144"/>
      <c r="C171" s="144"/>
      <c r="D171" s="146"/>
      <c r="E171" s="16" t="str">
        <f t="shared" si="6"/>
        <v/>
      </c>
    </row>
    <row r="172" spans="1:5">
      <c r="A172" s="143">
        <v>163</v>
      </c>
      <c r="B172" s="144"/>
      <c r="C172" s="144"/>
      <c r="D172" s="146"/>
      <c r="E172" s="16" t="str">
        <f t="shared" si="6"/>
        <v/>
      </c>
    </row>
    <row r="173" spans="1:5">
      <c r="A173" s="143">
        <v>164</v>
      </c>
      <c r="B173" s="144"/>
      <c r="C173" s="144"/>
      <c r="D173" s="146"/>
      <c r="E173" s="16" t="str">
        <f t="shared" si="6"/>
        <v/>
      </c>
    </row>
    <row r="174" spans="1:5">
      <c r="A174" s="143">
        <v>165</v>
      </c>
      <c r="B174" s="144"/>
      <c r="C174" s="144"/>
      <c r="D174" s="146"/>
      <c r="E174" s="16" t="str">
        <f t="shared" si="6"/>
        <v/>
      </c>
    </row>
    <row r="175" spans="1:5">
      <c r="A175" s="143">
        <v>166</v>
      </c>
      <c r="B175" s="144"/>
      <c r="C175" s="144"/>
      <c r="D175" s="146"/>
      <c r="E175" s="16" t="str">
        <f t="shared" si="6"/>
        <v/>
      </c>
    </row>
    <row r="176" spans="1:5">
      <c r="A176" s="143">
        <v>167</v>
      </c>
      <c r="B176" s="144"/>
      <c r="C176" s="144"/>
      <c r="D176" s="146"/>
      <c r="E176" s="16" t="str">
        <f t="shared" si="6"/>
        <v/>
      </c>
    </row>
    <row r="177" spans="1:5">
      <c r="A177" s="143">
        <v>168</v>
      </c>
      <c r="B177" s="144"/>
      <c r="C177" s="144"/>
      <c r="D177" s="146"/>
      <c r="E177" s="16" t="str">
        <f t="shared" si="6"/>
        <v/>
      </c>
    </row>
    <row r="178" spans="1:5">
      <c r="A178" s="143">
        <v>169</v>
      </c>
      <c r="B178" s="144"/>
      <c r="C178" s="144"/>
      <c r="D178" s="146"/>
      <c r="E178" s="16" t="str">
        <f t="shared" si="6"/>
        <v/>
      </c>
    </row>
    <row r="179" spans="1:5">
      <c r="A179" s="143">
        <v>170</v>
      </c>
      <c r="B179" s="144"/>
      <c r="C179" s="144"/>
      <c r="D179" s="146"/>
      <c r="E179" s="16" t="str">
        <f t="shared" si="6"/>
        <v/>
      </c>
    </row>
    <row r="180" spans="1:5">
      <c r="A180" s="143">
        <v>171</v>
      </c>
      <c r="B180" s="144"/>
      <c r="C180" s="144"/>
      <c r="D180" s="146"/>
      <c r="E180" s="16" t="str">
        <f t="shared" si="6"/>
        <v/>
      </c>
    </row>
    <row r="181" spans="1:5">
      <c r="A181" s="143">
        <v>172</v>
      </c>
      <c r="B181" s="144"/>
      <c r="C181" s="144"/>
      <c r="D181" s="146"/>
      <c r="E181" s="16" t="str">
        <f t="shared" si="6"/>
        <v/>
      </c>
    </row>
    <row r="182" spans="1:5">
      <c r="A182" s="143">
        <v>173</v>
      </c>
      <c r="B182" s="144"/>
      <c r="C182" s="144"/>
      <c r="D182" s="146"/>
      <c r="E182" s="16" t="str">
        <f t="shared" si="6"/>
        <v/>
      </c>
    </row>
    <row r="183" spans="1:5">
      <c r="A183" s="143">
        <v>174</v>
      </c>
      <c r="B183" s="144"/>
      <c r="C183" s="144"/>
      <c r="D183" s="146"/>
      <c r="E183" s="16" t="str">
        <f t="shared" si="6"/>
        <v/>
      </c>
    </row>
    <row r="184" spans="1:5">
      <c r="A184" s="143">
        <v>175</v>
      </c>
      <c r="B184" s="144"/>
      <c r="C184" s="144"/>
      <c r="D184" s="146"/>
      <c r="E184" s="16" t="str">
        <f t="shared" si="6"/>
        <v/>
      </c>
    </row>
    <row r="185" spans="1:5">
      <c r="A185" s="143">
        <v>176</v>
      </c>
      <c r="B185" s="144"/>
      <c r="C185" s="144"/>
      <c r="D185" s="146"/>
      <c r="E185" s="16" t="str">
        <f t="shared" si="6"/>
        <v/>
      </c>
    </row>
    <row r="186" spans="1:5">
      <c r="A186" s="143">
        <v>177</v>
      </c>
      <c r="B186" s="144"/>
      <c r="C186" s="144"/>
      <c r="D186" s="146"/>
      <c r="E186" s="16" t="str">
        <f t="shared" si="6"/>
        <v/>
      </c>
    </row>
    <row r="187" spans="1:5">
      <c r="A187" s="143">
        <v>178</v>
      </c>
      <c r="B187" s="144"/>
      <c r="C187" s="144"/>
      <c r="D187" s="146"/>
      <c r="E187" s="16" t="str">
        <f t="shared" si="6"/>
        <v/>
      </c>
    </row>
    <row r="188" spans="1:5">
      <c r="A188" s="143">
        <v>179</v>
      </c>
      <c r="B188" s="144"/>
      <c r="C188" s="144"/>
      <c r="D188" s="146"/>
      <c r="E188" s="16" t="str">
        <f t="shared" si="6"/>
        <v/>
      </c>
    </row>
    <row r="189" spans="1:5">
      <c r="A189" s="143">
        <v>180</v>
      </c>
      <c r="B189" s="144"/>
      <c r="C189" s="144"/>
      <c r="D189" s="146"/>
      <c r="E189" s="16" t="str">
        <f t="shared" si="6"/>
        <v/>
      </c>
    </row>
    <row r="190" spans="1:5">
      <c r="A190" s="143">
        <v>181</v>
      </c>
      <c r="B190" s="144"/>
      <c r="C190" s="144"/>
      <c r="D190" s="146"/>
      <c r="E190" s="16" t="str">
        <f t="shared" si="6"/>
        <v/>
      </c>
    </row>
    <row r="191" spans="1:5">
      <c r="A191" s="143">
        <v>182</v>
      </c>
      <c r="B191" s="144"/>
      <c r="C191" s="144"/>
      <c r="D191" s="146"/>
      <c r="E191" s="16" t="str">
        <f t="shared" si="6"/>
        <v/>
      </c>
    </row>
    <row r="192" spans="1:5">
      <c r="A192" s="143">
        <v>183</v>
      </c>
      <c r="B192" s="144"/>
      <c r="C192" s="144"/>
      <c r="D192" s="146"/>
      <c r="E192" s="16" t="str">
        <f t="shared" si="6"/>
        <v/>
      </c>
    </row>
    <row r="193" spans="1:5">
      <c r="A193" s="143">
        <v>184</v>
      </c>
      <c r="B193" s="144"/>
      <c r="C193" s="144"/>
      <c r="D193" s="146"/>
      <c r="E193" s="16" t="str">
        <f t="shared" si="6"/>
        <v/>
      </c>
    </row>
    <row r="194" spans="1:5">
      <c r="A194" s="143">
        <v>185</v>
      </c>
      <c r="B194" s="144"/>
      <c r="C194" s="144"/>
      <c r="D194" s="146"/>
      <c r="E194" s="16" t="str">
        <f t="shared" si="6"/>
        <v/>
      </c>
    </row>
    <row r="195" spans="1:5">
      <c r="A195" s="143">
        <v>186</v>
      </c>
      <c r="B195" s="144"/>
      <c r="C195" s="144"/>
      <c r="D195" s="146"/>
      <c r="E195" s="16" t="str">
        <f t="shared" si="6"/>
        <v/>
      </c>
    </row>
    <row r="196" spans="1:5">
      <c r="A196" s="143">
        <v>187</v>
      </c>
      <c r="B196" s="144"/>
      <c r="C196" s="144"/>
      <c r="D196" s="146"/>
      <c r="E196" s="16" t="str">
        <f t="shared" si="6"/>
        <v/>
      </c>
    </row>
    <row r="197" spans="1:5">
      <c r="A197" s="143">
        <v>188</v>
      </c>
      <c r="B197" s="144"/>
      <c r="C197" s="144"/>
      <c r="D197" s="146"/>
      <c r="E197" s="16" t="str">
        <f t="shared" si="6"/>
        <v/>
      </c>
    </row>
    <row r="198" spans="1:5">
      <c r="A198" s="143">
        <v>189</v>
      </c>
      <c r="B198" s="144"/>
      <c r="C198" s="144"/>
      <c r="D198" s="146"/>
      <c r="E198" s="16" t="str">
        <f t="shared" si="6"/>
        <v/>
      </c>
    </row>
    <row r="199" spans="1:5">
      <c r="A199" s="143">
        <v>190</v>
      </c>
      <c r="B199" s="144"/>
      <c r="C199" s="144"/>
      <c r="D199" s="146"/>
      <c r="E199" s="16" t="str">
        <f t="shared" si="6"/>
        <v/>
      </c>
    </row>
    <row r="200" spans="1:5">
      <c r="A200" s="143">
        <v>191</v>
      </c>
      <c r="B200" s="144"/>
      <c r="C200" s="144"/>
      <c r="D200" s="146"/>
      <c r="E200" s="16" t="str">
        <f t="shared" si="6"/>
        <v/>
      </c>
    </row>
    <row r="201" spans="1:5">
      <c r="A201" s="143">
        <v>192</v>
      </c>
      <c r="B201" s="144"/>
      <c r="C201" s="144"/>
      <c r="D201" s="146"/>
      <c r="E201" s="16" t="str">
        <f t="shared" si="6"/>
        <v/>
      </c>
    </row>
    <row r="202" spans="1:5">
      <c r="A202" s="143">
        <v>193</v>
      </c>
      <c r="B202" s="144"/>
      <c r="C202" s="144"/>
      <c r="D202" s="146"/>
      <c r="E202" s="16" t="str">
        <f t="shared" ref="E202:E259" si="7">IF(OR($B202="",,,,$D202&lt;an_initial,$D202&gt;an_final,),"",HLOOKUP(C202,ii11puncte,2,FALSE) )</f>
        <v/>
      </c>
    </row>
    <row r="203" spans="1:5">
      <c r="A203" s="143">
        <v>194</v>
      </c>
      <c r="B203" s="144"/>
      <c r="C203" s="144"/>
      <c r="D203" s="146"/>
      <c r="E203" s="16" t="str">
        <f t="shared" si="7"/>
        <v/>
      </c>
    </row>
    <row r="204" spans="1:5">
      <c r="A204" s="143">
        <v>195</v>
      </c>
      <c r="B204" s="144"/>
      <c r="C204" s="144"/>
      <c r="D204" s="146"/>
      <c r="E204" s="16" t="str">
        <f t="shared" si="7"/>
        <v/>
      </c>
    </row>
    <row r="205" spans="1:5">
      <c r="A205" s="143">
        <v>196</v>
      </c>
      <c r="B205" s="144"/>
      <c r="C205" s="144"/>
      <c r="D205" s="146"/>
      <c r="E205" s="16" t="str">
        <f t="shared" si="7"/>
        <v/>
      </c>
    </row>
    <row r="206" spans="1:5">
      <c r="A206" s="143">
        <v>197</v>
      </c>
      <c r="B206" s="144"/>
      <c r="C206" s="144"/>
      <c r="D206" s="146"/>
      <c r="E206" s="16" t="str">
        <f t="shared" si="7"/>
        <v/>
      </c>
    </row>
    <row r="207" spans="1:5">
      <c r="A207" s="143">
        <v>198</v>
      </c>
      <c r="B207" s="144"/>
      <c r="C207" s="144"/>
      <c r="D207" s="146"/>
      <c r="E207" s="16" t="str">
        <f t="shared" si="7"/>
        <v/>
      </c>
    </row>
    <row r="208" spans="1:5">
      <c r="A208" s="143">
        <v>199</v>
      </c>
      <c r="B208" s="144"/>
      <c r="C208" s="144"/>
      <c r="D208" s="146"/>
      <c r="E208" s="16" t="str">
        <f t="shared" si="7"/>
        <v/>
      </c>
    </row>
    <row r="209" spans="1:5">
      <c r="A209" s="143">
        <v>200</v>
      </c>
      <c r="B209" s="144"/>
      <c r="C209" s="144"/>
      <c r="D209" s="146"/>
      <c r="E209" s="16" t="str">
        <f t="shared" si="7"/>
        <v/>
      </c>
    </row>
    <row r="210" spans="1:5">
      <c r="A210" s="143">
        <v>201</v>
      </c>
      <c r="B210" s="144"/>
      <c r="C210" s="144"/>
      <c r="D210" s="146"/>
      <c r="E210" s="16" t="str">
        <f t="shared" si="7"/>
        <v/>
      </c>
    </row>
    <row r="211" spans="1:5">
      <c r="A211" s="143">
        <v>202</v>
      </c>
      <c r="B211" s="144"/>
      <c r="C211" s="144"/>
      <c r="D211" s="146"/>
      <c r="E211" s="16" t="str">
        <f t="shared" si="7"/>
        <v/>
      </c>
    </row>
    <row r="212" spans="1:5">
      <c r="A212" s="143">
        <v>203</v>
      </c>
      <c r="B212" s="144"/>
      <c r="C212" s="144"/>
      <c r="D212" s="146"/>
      <c r="E212" s="16" t="str">
        <f t="shared" si="7"/>
        <v/>
      </c>
    </row>
    <row r="213" spans="1:5">
      <c r="A213" s="143">
        <v>204</v>
      </c>
      <c r="B213" s="144"/>
      <c r="C213" s="144"/>
      <c r="D213" s="146"/>
      <c r="E213" s="16" t="str">
        <f t="shared" si="7"/>
        <v/>
      </c>
    </row>
    <row r="214" spans="1:5">
      <c r="A214" s="143">
        <v>205</v>
      </c>
      <c r="B214" s="144"/>
      <c r="C214" s="144"/>
      <c r="D214" s="146"/>
      <c r="E214" s="16" t="str">
        <f t="shared" si="7"/>
        <v/>
      </c>
    </row>
    <row r="215" spans="1:5">
      <c r="A215" s="143">
        <v>206</v>
      </c>
      <c r="B215" s="144"/>
      <c r="C215" s="144"/>
      <c r="D215" s="146"/>
      <c r="E215" s="16" t="str">
        <f t="shared" si="7"/>
        <v/>
      </c>
    </row>
    <row r="216" spans="1:5">
      <c r="A216" s="143">
        <v>207</v>
      </c>
      <c r="B216" s="144"/>
      <c r="C216" s="144"/>
      <c r="D216" s="146"/>
      <c r="E216" s="16" t="str">
        <f t="shared" si="7"/>
        <v/>
      </c>
    </row>
    <row r="217" spans="1:5">
      <c r="A217" s="143">
        <v>208</v>
      </c>
      <c r="B217" s="144"/>
      <c r="C217" s="144"/>
      <c r="D217" s="146"/>
      <c r="E217" s="16" t="str">
        <f t="shared" si="7"/>
        <v/>
      </c>
    </row>
    <row r="218" spans="1:5">
      <c r="A218" s="143">
        <v>209</v>
      </c>
      <c r="B218" s="144"/>
      <c r="C218" s="144"/>
      <c r="D218" s="146"/>
      <c r="E218" s="16" t="str">
        <f t="shared" si="7"/>
        <v/>
      </c>
    </row>
    <row r="219" spans="1:5">
      <c r="A219" s="143">
        <v>210</v>
      </c>
      <c r="B219" s="144"/>
      <c r="C219" s="144"/>
      <c r="D219" s="146"/>
      <c r="E219" s="16" t="str">
        <f t="shared" si="7"/>
        <v/>
      </c>
    </row>
    <row r="220" spans="1:5">
      <c r="A220" s="143">
        <v>211</v>
      </c>
      <c r="B220" s="144"/>
      <c r="C220" s="144"/>
      <c r="D220" s="146"/>
      <c r="E220" s="16" t="str">
        <f t="shared" si="7"/>
        <v/>
      </c>
    </row>
    <row r="221" spans="1:5">
      <c r="A221" s="143">
        <v>212</v>
      </c>
      <c r="B221" s="144"/>
      <c r="C221" s="144"/>
      <c r="D221" s="146"/>
      <c r="E221" s="16" t="str">
        <f t="shared" si="7"/>
        <v/>
      </c>
    </row>
    <row r="222" spans="1:5">
      <c r="A222" s="143">
        <v>213</v>
      </c>
      <c r="B222" s="144"/>
      <c r="C222" s="144"/>
      <c r="D222" s="146"/>
      <c r="E222" s="16" t="str">
        <f t="shared" si="7"/>
        <v/>
      </c>
    </row>
    <row r="223" spans="1:5">
      <c r="A223" s="143">
        <v>214</v>
      </c>
      <c r="B223" s="144"/>
      <c r="C223" s="144"/>
      <c r="D223" s="146"/>
      <c r="E223" s="16" t="str">
        <f t="shared" si="7"/>
        <v/>
      </c>
    </row>
    <row r="224" spans="1:5">
      <c r="A224" s="143">
        <v>215</v>
      </c>
      <c r="B224" s="144"/>
      <c r="C224" s="144"/>
      <c r="D224" s="146"/>
      <c r="E224" s="16" t="str">
        <f t="shared" si="7"/>
        <v/>
      </c>
    </row>
    <row r="225" spans="1:5">
      <c r="A225" s="143">
        <v>216</v>
      </c>
      <c r="B225" s="144"/>
      <c r="C225" s="144"/>
      <c r="D225" s="146"/>
      <c r="E225" s="16" t="str">
        <f t="shared" si="7"/>
        <v/>
      </c>
    </row>
    <row r="226" spans="1:5">
      <c r="A226" s="143">
        <v>217</v>
      </c>
      <c r="B226" s="144"/>
      <c r="C226" s="144"/>
      <c r="D226" s="146"/>
      <c r="E226" s="16" t="str">
        <f t="shared" si="7"/>
        <v/>
      </c>
    </row>
    <row r="227" spans="1:5">
      <c r="A227" s="143">
        <v>218</v>
      </c>
      <c r="B227" s="144"/>
      <c r="C227" s="144"/>
      <c r="D227" s="146"/>
      <c r="E227" s="16" t="str">
        <f t="shared" si="7"/>
        <v/>
      </c>
    </row>
    <row r="228" spans="1:5">
      <c r="A228" s="143">
        <v>219</v>
      </c>
      <c r="B228" s="144"/>
      <c r="C228" s="144"/>
      <c r="D228" s="146"/>
      <c r="E228" s="16" t="str">
        <f t="shared" si="7"/>
        <v/>
      </c>
    </row>
    <row r="229" spans="1:5">
      <c r="A229" s="143">
        <v>220</v>
      </c>
      <c r="B229" s="144"/>
      <c r="C229" s="144"/>
      <c r="D229" s="146"/>
      <c r="E229" s="16" t="str">
        <f t="shared" si="7"/>
        <v/>
      </c>
    </row>
    <row r="230" spans="1:5">
      <c r="A230" s="143">
        <v>221</v>
      </c>
      <c r="B230" s="144"/>
      <c r="C230" s="144"/>
      <c r="D230" s="146"/>
      <c r="E230" s="16" t="str">
        <f t="shared" si="7"/>
        <v/>
      </c>
    </row>
    <row r="231" spans="1:5">
      <c r="A231" s="143">
        <v>222</v>
      </c>
      <c r="B231" s="144"/>
      <c r="C231" s="144"/>
      <c r="D231" s="146"/>
      <c r="E231" s="16" t="str">
        <f t="shared" si="7"/>
        <v/>
      </c>
    </row>
    <row r="232" spans="1:5">
      <c r="A232" s="143">
        <v>223</v>
      </c>
      <c r="B232" s="144"/>
      <c r="C232" s="144"/>
      <c r="D232" s="146"/>
      <c r="E232" s="16" t="str">
        <f t="shared" si="7"/>
        <v/>
      </c>
    </row>
    <row r="233" spans="1:5">
      <c r="A233" s="143">
        <v>224</v>
      </c>
      <c r="B233" s="144"/>
      <c r="C233" s="144"/>
      <c r="D233" s="146"/>
      <c r="E233" s="16" t="str">
        <f t="shared" si="7"/>
        <v/>
      </c>
    </row>
    <row r="234" spans="1:5">
      <c r="A234" s="143">
        <v>225</v>
      </c>
      <c r="B234" s="144"/>
      <c r="C234" s="144"/>
      <c r="D234" s="146"/>
      <c r="E234" s="16" t="str">
        <f t="shared" si="7"/>
        <v/>
      </c>
    </row>
    <row r="235" spans="1:5">
      <c r="A235" s="143">
        <v>226</v>
      </c>
      <c r="B235" s="144"/>
      <c r="C235" s="144"/>
      <c r="D235" s="146"/>
      <c r="E235" s="16" t="str">
        <f t="shared" si="7"/>
        <v/>
      </c>
    </row>
    <row r="236" spans="1:5">
      <c r="A236" s="143">
        <v>227</v>
      </c>
      <c r="B236" s="144"/>
      <c r="C236" s="144"/>
      <c r="D236" s="146"/>
      <c r="E236" s="16" t="str">
        <f t="shared" si="7"/>
        <v/>
      </c>
    </row>
    <row r="237" spans="1:5">
      <c r="A237" s="143">
        <v>228</v>
      </c>
      <c r="B237" s="144"/>
      <c r="C237" s="144"/>
      <c r="D237" s="146"/>
      <c r="E237" s="16" t="str">
        <f t="shared" si="7"/>
        <v/>
      </c>
    </row>
    <row r="238" spans="1:5">
      <c r="A238" s="143">
        <v>229</v>
      </c>
      <c r="B238" s="144"/>
      <c r="C238" s="144"/>
      <c r="D238" s="146"/>
      <c r="E238" s="16" t="str">
        <f t="shared" si="7"/>
        <v/>
      </c>
    </row>
    <row r="239" spans="1:5">
      <c r="A239" s="143">
        <v>230</v>
      </c>
      <c r="B239" s="144"/>
      <c r="C239" s="144"/>
      <c r="D239" s="146"/>
      <c r="E239" s="16" t="str">
        <f t="shared" si="7"/>
        <v/>
      </c>
    </row>
    <row r="240" spans="1:5">
      <c r="A240" s="143">
        <v>231</v>
      </c>
      <c r="B240" s="144"/>
      <c r="C240" s="144"/>
      <c r="D240" s="146"/>
      <c r="E240" s="16" t="str">
        <f t="shared" si="7"/>
        <v/>
      </c>
    </row>
    <row r="241" spans="1:5">
      <c r="A241" s="143">
        <v>232</v>
      </c>
      <c r="B241" s="144"/>
      <c r="C241" s="144"/>
      <c r="D241" s="146"/>
      <c r="E241" s="16" t="str">
        <f t="shared" si="7"/>
        <v/>
      </c>
    </row>
    <row r="242" spans="1:5">
      <c r="A242" s="143">
        <v>233</v>
      </c>
      <c r="B242" s="144"/>
      <c r="C242" s="144"/>
      <c r="D242" s="146"/>
      <c r="E242" s="16" t="str">
        <f t="shared" si="7"/>
        <v/>
      </c>
    </row>
    <row r="243" spans="1:5">
      <c r="A243" s="143">
        <v>234</v>
      </c>
      <c r="B243" s="144"/>
      <c r="C243" s="144"/>
      <c r="D243" s="146"/>
      <c r="E243" s="16" t="str">
        <f t="shared" si="7"/>
        <v/>
      </c>
    </row>
    <row r="244" spans="1:5">
      <c r="A244" s="143">
        <v>235</v>
      </c>
      <c r="B244" s="144"/>
      <c r="C244" s="144"/>
      <c r="D244" s="146"/>
      <c r="E244" s="16" t="str">
        <f t="shared" si="7"/>
        <v/>
      </c>
    </row>
    <row r="245" spans="1:5">
      <c r="A245" s="143">
        <v>236</v>
      </c>
      <c r="B245" s="144"/>
      <c r="C245" s="144"/>
      <c r="D245" s="146"/>
      <c r="E245" s="16" t="str">
        <f t="shared" si="7"/>
        <v/>
      </c>
    </row>
    <row r="246" spans="1:5">
      <c r="A246" s="143">
        <v>237</v>
      </c>
      <c r="B246" s="144"/>
      <c r="C246" s="144"/>
      <c r="D246" s="146"/>
      <c r="E246" s="16" t="str">
        <f t="shared" si="7"/>
        <v/>
      </c>
    </row>
    <row r="247" spans="1:5">
      <c r="A247" s="143">
        <v>238</v>
      </c>
      <c r="B247" s="144"/>
      <c r="C247" s="144"/>
      <c r="D247" s="146"/>
      <c r="E247" s="16" t="str">
        <f t="shared" si="7"/>
        <v/>
      </c>
    </row>
    <row r="248" spans="1:5">
      <c r="A248" s="143">
        <v>239</v>
      </c>
      <c r="B248" s="144"/>
      <c r="C248" s="144"/>
      <c r="D248" s="146"/>
      <c r="E248" s="16" t="str">
        <f t="shared" si="7"/>
        <v/>
      </c>
    </row>
    <row r="249" spans="1:5">
      <c r="A249" s="143">
        <v>240</v>
      </c>
      <c r="B249" s="144"/>
      <c r="C249" s="144"/>
      <c r="D249" s="146"/>
      <c r="E249" s="16" t="str">
        <f t="shared" si="7"/>
        <v/>
      </c>
    </row>
    <row r="250" spans="1:5">
      <c r="A250" s="143">
        <v>241</v>
      </c>
      <c r="B250" s="144"/>
      <c r="C250" s="144"/>
      <c r="D250" s="146"/>
      <c r="E250" s="16" t="str">
        <f t="shared" si="7"/>
        <v/>
      </c>
    </row>
    <row r="251" spans="1:5">
      <c r="A251" s="143">
        <v>242</v>
      </c>
      <c r="B251" s="144"/>
      <c r="C251" s="144"/>
      <c r="D251" s="146"/>
      <c r="E251" s="16" t="str">
        <f t="shared" si="7"/>
        <v/>
      </c>
    </row>
    <row r="252" spans="1:5">
      <c r="A252" s="143">
        <v>243</v>
      </c>
      <c r="B252" s="144"/>
      <c r="C252" s="144"/>
      <c r="D252" s="146"/>
      <c r="E252" s="16" t="str">
        <f t="shared" si="7"/>
        <v/>
      </c>
    </row>
    <row r="253" spans="1:5">
      <c r="A253" s="143">
        <v>244</v>
      </c>
      <c r="B253" s="144"/>
      <c r="C253" s="144"/>
      <c r="D253" s="146"/>
      <c r="E253" s="16" t="str">
        <f t="shared" si="7"/>
        <v/>
      </c>
    </row>
    <row r="254" spans="1:5">
      <c r="A254" s="143">
        <v>245</v>
      </c>
      <c r="B254" s="144"/>
      <c r="C254" s="144"/>
      <c r="D254" s="146"/>
      <c r="E254" s="16" t="str">
        <f t="shared" si="7"/>
        <v/>
      </c>
    </row>
    <row r="255" spans="1:5">
      <c r="A255" s="143">
        <v>246</v>
      </c>
      <c r="B255" s="144"/>
      <c r="C255" s="144"/>
      <c r="D255" s="146"/>
      <c r="E255" s="16" t="str">
        <f t="shared" si="7"/>
        <v/>
      </c>
    </row>
    <row r="256" spans="1:5">
      <c r="A256" s="143">
        <v>247</v>
      </c>
      <c r="B256" s="144"/>
      <c r="C256" s="144"/>
      <c r="D256" s="146"/>
      <c r="E256" s="16" t="str">
        <f t="shared" si="7"/>
        <v/>
      </c>
    </row>
    <row r="257" spans="1:5">
      <c r="A257" s="143">
        <v>248</v>
      </c>
      <c r="B257" s="144"/>
      <c r="C257" s="144"/>
      <c r="D257" s="146"/>
      <c r="E257" s="16" t="str">
        <f t="shared" si="7"/>
        <v/>
      </c>
    </row>
    <row r="258" spans="1:5">
      <c r="A258" s="143">
        <v>249</v>
      </c>
      <c r="B258" s="144"/>
      <c r="C258" s="144"/>
      <c r="D258" s="146"/>
      <c r="E258" s="16" t="str">
        <f t="shared" si="7"/>
        <v/>
      </c>
    </row>
    <row r="259" spans="1:5">
      <c r="A259" s="143">
        <v>250</v>
      </c>
      <c r="B259" s="144"/>
      <c r="C259" s="144"/>
      <c r="D259" s="146"/>
      <c r="E259" s="16" t="str">
        <f t="shared" si="7"/>
        <v/>
      </c>
    </row>
  </sheetData>
  <sheetProtection algorithmName="SHA-512" hashValue="FY+GPHouGkDEld+BdL2bGHdrfz5IFdHjLdTD8XlbhxAI0hdRt7foQ3PaA/s+cDag/kVj7y5lQJFroXEY1dqBSQ==" saltValue="VukLMGJzJT0oOEX0OHrmtw==" spinCount="100000" sheet="1" objects="1" scenarios="1"/>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I259"/>
  <sheetViews>
    <sheetView topLeftCell="A4" zoomScale="85" zoomScaleNormal="85" workbookViewId="0">
      <selection activeCell="B19" sqref="B19"/>
    </sheetView>
  </sheetViews>
  <sheetFormatPr defaultColWidth="9.109375" defaultRowHeight="15.6"/>
  <cols>
    <col min="1" max="1" width="5.6640625" style="60" customWidth="1"/>
    <col min="2" max="2" width="66.6640625" style="64" customWidth="1"/>
    <col min="3" max="3" width="15" style="64" bestFit="1" customWidth="1"/>
    <col min="4" max="4" width="10.6640625" style="69" customWidth="1"/>
    <col min="5" max="5" width="17.6640625" style="64" customWidth="1"/>
    <col min="6" max="6" width="9.109375" style="71" hidden="1" customWidth="1"/>
    <col min="7" max="7" width="9.109375" style="64" hidden="1" customWidth="1"/>
    <col min="8" max="9" width="17.6640625" style="64" hidden="1" customWidth="1"/>
    <col min="10" max="17" width="9.109375" style="64" customWidth="1"/>
    <col min="18" max="16384" width="9.109375" style="64"/>
  </cols>
  <sheetData>
    <row r="1" spans="1:9" s="60" customFormat="1">
      <c r="A1" s="59" t="s">
        <v>483</v>
      </c>
      <c r="D1" s="61"/>
      <c r="E1" s="63"/>
      <c r="F1" s="289"/>
      <c r="H1" s="63"/>
      <c r="I1" s="63"/>
    </row>
    <row r="2" spans="1:9" s="60" customFormat="1">
      <c r="A2" s="346" t="str">
        <f>IF(ISBLANK(facultate), IF(ISBLANK(departament),"","Departament " &amp; departament), "Facultatea " &amp; facultate)</f>
        <v>Facultatea Inginerie din Hunedoara</v>
      </c>
      <c r="D2" s="61"/>
      <c r="E2" s="63"/>
      <c r="F2" s="289"/>
      <c r="H2" s="63"/>
      <c r="I2" s="63"/>
    </row>
    <row r="3" spans="1:9" s="60" customFormat="1">
      <c r="A3" s="346" t="str">
        <f>IF(ISBLANK(departament),"","Departamentul " &amp; departament)</f>
        <v>Departamentul Inginerie și Management din Hunedoara</v>
      </c>
      <c r="D3" s="61"/>
      <c r="E3" s="63"/>
      <c r="F3" s="289"/>
      <c r="H3" s="63"/>
      <c r="I3" s="63"/>
    </row>
    <row r="4" spans="1:9">
      <c r="A4" s="540" t="s">
        <v>906</v>
      </c>
      <c r="B4" s="540"/>
      <c r="C4" s="540"/>
      <c r="D4" s="540"/>
      <c r="E4" s="540"/>
      <c r="F4" s="291"/>
    </row>
    <row r="5" spans="1:9">
      <c r="A5" s="540" t="s">
        <v>1010</v>
      </c>
      <c r="B5" s="540"/>
      <c r="C5" s="540"/>
      <c r="D5" s="540"/>
      <c r="E5" s="540"/>
    </row>
    <row r="6" spans="1:9" ht="13.5" customHeight="1">
      <c r="D6" s="64"/>
      <c r="E6" s="347" t="str">
        <f>CONCATENATE(functie," ",nume_candidat)</f>
        <v>Profesor Socalici Ana Virginia</v>
      </c>
      <c r="H6" s="347" t="str">
        <f>CONCATENATE(functie," ",nume_candidat)</f>
        <v>Profesor Socalici Ana Virginia</v>
      </c>
      <c r="I6" s="347" t="str">
        <f>CONCATENATE(functie," ",nume_candidat)</f>
        <v>Profesor Socalici Ana Virginia</v>
      </c>
    </row>
    <row r="7" spans="1:9" ht="18.75" customHeight="1">
      <c r="A7" s="537" t="s">
        <v>338</v>
      </c>
      <c r="B7" s="537" t="s">
        <v>1058</v>
      </c>
      <c r="C7" s="537" t="s">
        <v>460</v>
      </c>
      <c r="D7" s="543" t="s">
        <v>2</v>
      </c>
      <c r="E7" s="599" t="s">
        <v>544</v>
      </c>
      <c r="F7" s="544" t="s">
        <v>541</v>
      </c>
      <c r="G7" s="545" t="s">
        <v>551</v>
      </c>
      <c r="H7" s="599" t="s">
        <v>1013</v>
      </c>
      <c r="I7" s="599" t="s">
        <v>1012</v>
      </c>
    </row>
    <row r="8" spans="1:9" ht="46.5" customHeight="1">
      <c r="A8" s="537"/>
      <c r="B8" s="537"/>
      <c r="C8" s="537"/>
      <c r="D8" s="543"/>
      <c r="E8" s="600"/>
      <c r="F8" s="544"/>
      <c r="G8" s="545"/>
      <c r="H8" s="600"/>
      <c r="I8" s="600"/>
    </row>
    <row r="9" spans="1:9">
      <c r="A9" s="88"/>
      <c r="B9" s="65"/>
      <c r="C9" s="65"/>
      <c r="D9" s="30"/>
      <c r="E9" s="148">
        <f>SUMIF(E10:E1010,"&gt;0")</f>
        <v>35</v>
      </c>
      <c r="F9" s="298"/>
      <c r="H9" s="148">
        <f>SUMIF(H10:H1108,"&gt;0")</f>
        <v>35</v>
      </c>
      <c r="I9" s="148">
        <f>SUMIF(I10:I1108,"&gt;0")</f>
        <v>0</v>
      </c>
    </row>
    <row r="10" spans="1:9">
      <c r="A10" s="37">
        <v>1</v>
      </c>
      <c r="B10" s="380" t="s">
        <v>1441</v>
      </c>
      <c r="C10" s="380" t="s">
        <v>1013</v>
      </c>
      <c r="D10" s="511">
        <v>2015</v>
      </c>
      <c r="E10" s="16">
        <f t="shared" ref="E10:E73" si="0">IF(OR($B10="",,,,$D10&lt;an_initial,$D10&gt;an_final,),"",HLOOKUP(C10,ii120punctaje,2,FALSE) )</f>
        <v>5</v>
      </c>
      <c r="F10" s="349" t="b">
        <f t="shared" ref="F10:F73" si="1">IF(nume_candidat="",FALSE,ISNUMBER(SEARCH(nume_candidat,$B10)))</f>
        <v>0</v>
      </c>
      <c r="G10" s="350">
        <f t="shared" ref="G10:G73" si="2">LEN(B10)-LEN(SUBSTITUTE(B10,",",""))+1</f>
        <v>2</v>
      </c>
      <c r="H10" s="382">
        <f t="shared" ref="H10:H73" si="3">IF(OR($B10="",,,,$D10&lt;an_initial,$D10&gt;an_final,),"",HLOOKUP(C10,ii120punctaje,2,FALSE)*COUNTIF(C10,"Naționale"))</f>
        <v>5</v>
      </c>
      <c r="I10" s="382">
        <f t="shared" ref="I10:I73" si="4">IF(OR($B10="",,,,$D10&lt;an_initial,$D10&gt;an_final,),"",HLOOKUP(C10,ii120punctaje,2,FALSE)*COUNTIF(C10,"Internaționale"))</f>
        <v>0</v>
      </c>
    </row>
    <row r="11" spans="1:9">
      <c r="A11" s="37">
        <v>2</v>
      </c>
      <c r="B11" s="380" t="s">
        <v>1442</v>
      </c>
      <c r="C11" s="380" t="s">
        <v>1013</v>
      </c>
      <c r="D11" s="511">
        <v>2015</v>
      </c>
      <c r="E11" s="16">
        <f t="shared" si="0"/>
        <v>5</v>
      </c>
      <c r="F11" s="349" t="b">
        <f t="shared" si="1"/>
        <v>0</v>
      </c>
      <c r="G11" s="350">
        <f t="shared" si="2"/>
        <v>2</v>
      </c>
      <c r="H11" s="382">
        <f t="shared" si="3"/>
        <v>5</v>
      </c>
      <c r="I11" s="382">
        <f t="shared" si="4"/>
        <v>0</v>
      </c>
    </row>
    <row r="12" spans="1:9">
      <c r="A12" s="37">
        <v>3</v>
      </c>
      <c r="B12" s="380" t="s">
        <v>1443</v>
      </c>
      <c r="C12" s="7" t="s">
        <v>1013</v>
      </c>
      <c r="D12" s="220">
        <v>2018</v>
      </c>
      <c r="E12" s="16">
        <f t="shared" si="0"/>
        <v>5</v>
      </c>
      <c r="F12" s="349" t="b">
        <f t="shared" si="1"/>
        <v>0</v>
      </c>
      <c r="G12" s="350">
        <f t="shared" si="2"/>
        <v>2</v>
      </c>
      <c r="H12" s="382">
        <f t="shared" si="3"/>
        <v>5</v>
      </c>
      <c r="I12" s="382">
        <f t="shared" si="4"/>
        <v>0</v>
      </c>
    </row>
    <row r="13" spans="1:9">
      <c r="A13" s="37">
        <v>4</v>
      </c>
      <c r="B13" s="6" t="s">
        <v>1444</v>
      </c>
      <c r="C13" s="6" t="s">
        <v>1013</v>
      </c>
      <c r="D13" s="216">
        <v>2018</v>
      </c>
      <c r="E13" s="16">
        <f t="shared" si="0"/>
        <v>5</v>
      </c>
      <c r="F13" s="349" t="b">
        <f t="shared" si="1"/>
        <v>0</v>
      </c>
      <c r="G13" s="350">
        <f t="shared" si="2"/>
        <v>2</v>
      </c>
      <c r="H13" s="382">
        <f t="shared" si="3"/>
        <v>5</v>
      </c>
      <c r="I13" s="382">
        <f t="shared" si="4"/>
        <v>0</v>
      </c>
    </row>
    <row r="14" spans="1:9">
      <c r="A14" s="37">
        <v>5</v>
      </c>
      <c r="B14" s="6" t="s">
        <v>1445</v>
      </c>
      <c r="C14" s="6" t="s">
        <v>1013</v>
      </c>
      <c r="D14" s="216">
        <v>2019</v>
      </c>
      <c r="E14" s="16">
        <f t="shared" si="0"/>
        <v>5</v>
      </c>
      <c r="F14" s="349" t="b">
        <f t="shared" si="1"/>
        <v>0</v>
      </c>
      <c r="G14" s="350">
        <f t="shared" si="2"/>
        <v>2</v>
      </c>
      <c r="H14" s="382">
        <f t="shared" si="3"/>
        <v>5</v>
      </c>
      <c r="I14" s="382">
        <f t="shared" si="4"/>
        <v>0</v>
      </c>
    </row>
    <row r="15" spans="1:9">
      <c r="A15" s="37">
        <v>6</v>
      </c>
      <c r="B15" s="6" t="s">
        <v>1446</v>
      </c>
      <c r="C15" s="6" t="s">
        <v>1013</v>
      </c>
      <c r="D15" s="216">
        <v>2018</v>
      </c>
      <c r="E15" s="16">
        <f t="shared" si="0"/>
        <v>5</v>
      </c>
      <c r="F15" s="349" t="b">
        <f t="shared" si="1"/>
        <v>0</v>
      </c>
      <c r="G15" s="350">
        <f t="shared" si="2"/>
        <v>2</v>
      </c>
      <c r="H15" s="382">
        <f t="shared" si="3"/>
        <v>5</v>
      </c>
      <c r="I15" s="382">
        <f t="shared" si="4"/>
        <v>0</v>
      </c>
    </row>
    <row r="16" spans="1:9">
      <c r="A16" s="37">
        <v>7</v>
      </c>
      <c r="B16" s="6" t="s">
        <v>1447</v>
      </c>
      <c r="C16" s="6" t="s">
        <v>1013</v>
      </c>
      <c r="D16" s="216">
        <v>2018</v>
      </c>
      <c r="E16" s="16">
        <f t="shared" si="0"/>
        <v>5</v>
      </c>
      <c r="F16" s="349" t="b">
        <f t="shared" si="1"/>
        <v>0</v>
      </c>
      <c r="G16" s="350">
        <f t="shared" si="2"/>
        <v>2</v>
      </c>
      <c r="H16" s="382">
        <f t="shared" si="3"/>
        <v>5</v>
      </c>
      <c r="I16" s="382">
        <f t="shared" si="4"/>
        <v>0</v>
      </c>
    </row>
    <row r="17" spans="1:9">
      <c r="A17" s="37">
        <v>8</v>
      </c>
      <c r="B17" s="6"/>
      <c r="C17" s="6"/>
      <c r="D17" s="216"/>
      <c r="E17" s="16" t="str">
        <f t="shared" si="0"/>
        <v/>
      </c>
      <c r="F17" s="349" t="b">
        <f t="shared" si="1"/>
        <v>0</v>
      </c>
      <c r="G17" s="350">
        <f t="shared" si="2"/>
        <v>1</v>
      </c>
      <c r="H17" s="382" t="str">
        <f t="shared" si="3"/>
        <v/>
      </c>
      <c r="I17" s="382" t="str">
        <f t="shared" si="4"/>
        <v/>
      </c>
    </row>
    <row r="18" spans="1:9">
      <c r="A18" s="37">
        <v>9</v>
      </c>
      <c r="B18" s="6"/>
      <c r="C18" s="6"/>
      <c r="D18" s="216"/>
      <c r="E18" s="16" t="str">
        <f t="shared" si="0"/>
        <v/>
      </c>
      <c r="F18" s="349" t="b">
        <f t="shared" si="1"/>
        <v>0</v>
      </c>
      <c r="G18" s="350">
        <f t="shared" si="2"/>
        <v>1</v>
      </c>
      <c r="H18" s="382" t="str">
        <f t="shared" si="3"/>
        <v/>
      </c>
      <c r="I18" s="382" t="str">
        <f t="shared" si="4"/>
        <v/>
      </c>
    </row>
    <row r="19" spans="1:9">
      <c r="A19" s="37">
        <v>10</v>
      </c>
      <c r="B19" s="6"/>
      <c r="C19" s="6"/>
      <c r="D19" s="216"/>
      <c r="E19" s="16" t="str">
        <f t="shared" si="0"/>
        <v/>
      </c>
      <c r="F19" s="349" t="b">
        <f t="shared" si="1"/>
        <v>0</v>
      </c>
      <c r="G19" s="350">
        <f t="shared" si="2"/>
        <v>1</v>
      </c>
      <c r="H19" s="382" t="str">
        <f t="shared" si="3"/>
        <v/>
      </c>
      <c r="I19" s="382" t="str">
        <f t="shared" si="4"/>
        <v/>
      </c>
    </row>
    <row r="20" spans="1:9">
      <c r="A20" s="37">
        <v>11</v>
      </c>
      <c r="B20" s="6"/>
      <c r="C20" s="6"/>
      <c r="D20" s="216"/>
      <c r="E20" s="16" t="str">
        <f t="shared" si="0"/>
        <v/>
      </c>
      <c r="F20" s="349" t="b">
        <f t="shared" si="1"/>
        <v>0</v>
      </c>
      <c r="G20" s="350">
        <f t="shared" si="2"/>
        <v>1</v>
      </c>
      <c r="H20" s="382" t="str">
        <f t="shared" si="3"/>
        <v/>
      </c>
      <c r="I20" s="382" t="str">
        <f t="shared" si="4"/>
        <v/>
      </c>
    </row>
    <row r="21" spans="1:9">
      <c r="A21" s="37">
        <v>12</v>
      </c>
      <c r="B21" s="6"/>
      <c r="C21" s="6"/>
      <c r="D21" s="216"/>
      <c r="E21" s="16" t="str">
        <f t="shared" si="0"/>
        <v/>
      </c>
      <c r="F21" s="349" t="b">
        <f t="shared" si="1"/>
        <v>0</v>
      </c>
      <c r="G21" s="350">
        <f t="shared" si="2"/>
        <v>1</v>
      </c>
      <c r="H21" s="382" t="str">
        <f t="shared" si="3"/>
        <v/>
      </c>
      <c r="I21" s="382" t="str">
        <f t="shared" si="4"/>
        <v/>
      </c>
    </row>
    <row r="22" spans="1:9">
      <c r="A22" s="37">
        <v>13</v>
      </c>
      <c r="B22" s="6"/>
      <c r="C22" s="6"/>
      <c r="D22" s="216"/>
      <c r="E22" s="16" t="str">
        <f t="shared" si="0"/>
        <v/>
      </c>
      <c r="F22" s="349" t="b">
        <f t="shared" si="1"/>
        <v>0</v>
      </c>
      <c r="G22" s="350">
        <f t="shared" si="2"/>
        <v>1</v>
      </c>
      <c r="H22" s="382" t="str">
        <f t="shared" si="3"/>
        <v/>
      </c>
      <c r="I22" s="382" t="str">
        <f t="shared" si="4"/>
        <v/>
      </c>
    </row>
    <row r="23" spans="1:9">
      <c r="A23" s="37">
        <v>14</v>
      </c>
      <c r="B23" s="6"/>
      <c r="C23" s="6"/>
      <c r="D23" s="216"/>
      <c r="E23" s="16" t="str">
        <f t="shared" si="0"/>
        <v/>
      </c>
      <c r="F23" s="349" t="b">
        <f t="shared" si="1"/>
        <v>0</v>
      </c>
      <c r="G23" s="350">
        <f t="shared" si="2"/>
        <v>1</v>
      </c>
      <c r="H23" s="382" t="str">
        <f t="shared" si="3"/>
        <v/>
      </c>
      <c r="I23" s="382" t="str">
        <f t="shared" si="4"/>
        <v/>
      </c>
    </row>
    <row r="24" spans="1:9">
      <c r="A24" s="37">
        <v>15</v>
      </c>
      <c r="B24" s="6"/>
      <c r="C24" s="6"/>
      <c r="D24" s="216"/>
      <c r="E24" s="16" t="str">
        <f t="shared" si="0"/>
        <v/>
      </c>
      <c r="F24" s="349" t="b">
        <f t="shared" si="1"/>
        <v>0</v>
      </c>
      <c r="G24" s="350">
        <f t="shared" si="2"/>
        <v>1</v>
      </c>
      <c r="H24" s="382" t="str">
        <f t="shared" si="3"/>
        <v/>
      </c>
      <c r="I24" s="382" t="str">
        <f t="shared" si="4"/>
        <v/>
      </c>
    </row>
    <row r="25" spans="1:9">
      <c r="A25" s="37">
        <v>16</v>
      </c>
      <c r="B25" s="6"/>
      <c r="C25" s="6"/>
      <c r="D25" s="216"/>
      <c r="E25" s="16" t="str">
        <f t="shared" si="0"/>
        <v/>
      </c>
      <c r="F25" s="349" t="b">
        <f t="shared" si="1"/>
        <v>0</v>
      </c>
      <c r="G25" s="350">
        <f t="shared" si="2"/>
        <v>1</v>
      </c>
      <c r="H25" s="382" t="str">
        <f t="shared" si="3"/>
        <v/>
      </c>
      <c r="I25" s="382" t="str">
        <f t="shared" si="4"/>
        <v/>
      </c>
    </row>
    <row r="26" spans="1:9">
      <c r="A26" s="37">
        <v>17</v>
      </c>
      <c r="B26" s="6"/>
      <c r="C26" s="6"/>
      <c r="D26" s="216"/>
      <c r="E26" s="16" t="str">
        <f t="shared" si="0"/>
        <v/>
      </c>
      <c r="F26" s="349" t="b">
        <f t="shared" si="1"/>
        <v>0</v>
      </c>
      <c r="G26" s="350">
        <f t="shared" si="2"/>
        <v>1</v>
      </c>
      <c r="H26" s="382" t="str">
        <f t="shared" si="3"/>
        <v/>
      </c>
      <c r="I26" s="382" t="str">
        <f t="shared" si="4"/>
        <v/>
      </c>
    </row>
    <row r="27" spans="1:9">
      <c r="A27" s="37">
        <v>18</v>
      </c>
      <c r="B27" s="6"/>
      <c r="C27" s="6"/>
      <c r="D27" s="216"/>
      <c r="E27" s="16" t="str">
        <f t="shared" si="0"/>
        <v/>
      </c>
      <c r="F27" s="349" t="b">
        <f t="shared" si="1"/>
        <v>0</v>
      </c>
      <c r="G27" s="350">
        <f t="shared" si="2"/>
        <v>1</v>
      </c>
      <c r="H27" s="382" t="str">
        <f t="shared" si="3"/>
        <v/>
      </c>
      <c r="I27" s="382" t="str">
        <f t="shared" si="4"/>
        <v/>
      </c>
    </row>
    <row r="28" spans="1:9">
      <c r="A28" s="37">
        <v>19</v>
      </c>
      <c r="B28" s="6"/>
      <c r="C28" s="6"/>
      <c r="D28" s="216"/>
      <c r="E28" s="16" t="str">
        <f t="shared" si="0"/>
        <v/>
      </c>
      <c r="F28" s="349" t="b">
        <f t="shared" si="1"/>
        <v>0</v>
      </c>
      <c r="G28" s="350">
        <f t="shared" si="2"/>
        <v>1</v>
      </c>
      <c r="H28" s="382" t="str">
        <f t="shared" si="3"/>
        <v/>
      </c>
      <c r="I28" s="382" t="str">
        <f t="shared" si="4"/>
        <v/>
      </c>
    </row>
    <row r="29" spans="1:9">
      <c r="A29" s="37">
        <v>20</v>
      </c>
      <c r="B29" s="6"/>
      <c r="C29" s="6"/>
      <c r="D29" s="216"/>
      <c r="E29" s="16" t="str">
        <f t="shared" si="0"/>
        <v/>
      </c>
      <c r="F29" s="349" t="b">
        <f t="shared" si="1"/>
        <v>0</v>
      </c>
      <c r="G29" s="350">
        <f t="shared" si="2"/>
        <v>1</v>
      </c>
      <c r="H29" s="382" t="str">
        <f t="shared" si="3"/>
        <v/>
      </c>
      <c r="I29" s="382" t="str">
        <f t="shared" si="4"/>
        <v/>
      </c>
    </row>
    <row r="30" spans="1:9">
      <c r="A30" s="37">
        <v>21</v>
      </c>
      <c r="B30" s="6"/>
      <c r="C30" s="6"/>
      <c r="D30" s="216"/>
      <c r="E30" s="16" t="str">
        <f t="shared" si="0"/>
        <v/>
      </c>
      <c r="F30" s="349" t="b">
        <f t="shared" si="1"/>
        <v>0</v>
      </c>
      <c r="G30" s="350">
        <f t="shared" si="2"/>
        <v>1</v>
      </c>
      <c r="H30" s="382" t="str">
        <f t="shared" si="3"/>
        <v/>
      </c>
      <c r="I30" s="382" t="str">
        <f t="shared" si="4"/>
        <v/>
      </c>
    </row>
    <row r="31" spans="1:9">
      <c r="A31" s="37">
        <v>22</v>
      </c>
      <c r="B31" s="6"/>
      <c r="C31" s="6"/>
      <c r="D31" s="216"/>
      <c r="E31" s="16" t="str">
        <f t="shared" si="0"/>
        <v/>
      </c>
      <c r="F31" s="349" t="b">
        <f t="shared" si="1"/>
        <v>0</v>
      </c>
      <c r="G31" s="350">
        <f t="shared" si="2"/>
        <v>1</v>
      </c>
      <c r="H31" s="382" t="str">
        <f t="shared" si="3"/>
        <v/>
      </c>
      <c r="I31" s="382" t="str">
        <f t="shared" si="4"/>
        <v/>
      </c>
    </row>
    <row r="32" spans="1:9">
      <c r="A32" s="37">
        <v>23</v>
      </c>
      <c r="B32" s="6"/>
      <c r="C32" s="6"/>
      <c r="D32" s="216"/>
      <c r="E32" s="16" t="str">
        <f t="shared" si="0"/>
        <v/>
      </c>
      <c r="F32" s="349" t="b">
        <f t="shared" si="1"/>
        <v>0</v>
      </c>
      <c r="G32" s="350">
        <f t="shared" si="2"/>
        <v>1</v>
      </c>
      <c r="H32" s="382" t="str">
        <f t="shared" si="3"/>
        <v/>
      </c>
      <c r="I32" s="382" t="str">
        <f t="shared" si="4"/>
        <v/>
      </c>
    </row>
    <row r="33" spans="1:9">
      <c r="A33" s="37">
        <v>24</v>
      </c>
      <c r="B33" s="6"/>
      <c r="C33" s="6"/>
      <c r="D33" s="216"/>
      <c r="E33" s="16" t="str">
        <f t="shared" si="0"/>
        <v/>
      </c>
      <c r="F33" s="349" t="b">
        <f t="shared" si="1"/>
        <v>0</v>
      </c>
      <c r="G33" s="350">
        <f t="shared" si="2"/>
        <v>1</v>
      </c>
      <c r="H33" s="382" t="str">
        <f t="shared" si="3"/>
        <v/>
      </c>
      <c r="I33" s="382" t="str">
        <f t="shared" si="4"/>
        <v/>
      </c>
    </row>
    <row r="34" spans="1:9">
      <c r="A34" s="37">
        <v>25</v>
      </c>
      <c r="B34" s="6"/>
      <c r="C34" s="6"/>
      <c r="D34" s="216"/>
      <c r="E34" s="16" t="str">
        <f t="shared" si="0"/>
        <v/>
      </c>
      <c r="F34" s="349" t="b">
        <f t="shared" si="1"/>
        <v>0</v>
      </c>
      <c r="G34" s="350">
        <f t="shared" si="2"/>
        <v>1</v>
      </c>
      <c r="H34" s="382" t="str">
        <f t="shared" si="3"/>
        <v/>
      </c>
      <c r="I34" s="382" t="str">
        <f t="shared" si="4"/>
        <v/>
      </c>
    </row>
    <row r="35" spans="1:9">
      <c r="A35" s="37">
        <v>26</v>
      </c>
      <c r="B35" s="6"/>
      <c r="C35" s="6"/>
      <c r="D35" s="216"/>
      <c r="E35" s="16" t="str">
        <f t="shared" si="0"/>
        <v/>
      </c>
      <c r="F35" s="349" t="b">
        <f t="shared" si="1"/>
        <v>0</v>
      </c>
      <c r="G35" s="350">
        <f t="shared" si="2"/>
        <v>1</v>
      </c>
      <c r="H35" s="382" t="str">
        <f t="shared" si="3"/>
        <v/>
      </c>
      <c r="I35" s="382" t="str">
        <f t="shared" si="4"/>
        <v/>
      </c>
    </row>
    <row r="36" spans="1:9">
      <c r="A36" s="37">
        <v>27</v>
      </c>
      <c r="B36" s="6"/>
      <c r="C36" s="6"/>
      <c r="D36" s="216"/>
      <c r="E36" s="16" t="str">
        <f t="shared" si="0"/>
        <v/>
      </c>
      <c r="F36" s="349" t="b">
        <f t="shared" si="1"/>
        <v>0</v>
      </c>
      <c r="G36" s="350">
        <f t="shared" si="2"/>
        <v>1</v>
      </c>
      <c r="H36" s="382" t="str">
        <f t="shared" si="3"/>
        <v/>
      </c>
      <c r="I36" s="382" t="str">
        <f t="shared" si="4"/>
        <v/>
      </c>
    </row>
    <row r="37" spans="1:9">
      <c r="A37" s="37">
        <v>28</v>
      </c>
      <c r="B37" s="6"/>
      <c r="C37" s="6"/>
      <c r="D37" s="216"/>
      <c r="E37" s="16" t="str">
        <f t="shared" si="0"/>
        <v/>
      </c>
      <c r="F37" s="349" t="b">
        <f t="shared" si="1"/>
        <v>0</v>
      </c>
      <c r="G37" s="350">
        <f t="shared" si="2"/>
        <v>1</v>
      </c>
      <c r="H37" s="382" t="str">
        <f t="shared" si="3"/>
        <v/>
      </c>
      <c r="I37" s="382" t="str">
        <f t="shared" si="4"/>
        <v/>
      </c>
    </row>
    <row r="38" spans="1:9">
      <c r="A38" s="37">
        <v>29</v>
      </c>
      <c r="B38" s="6"/>
      <c r="C38" s="6"/>
      <c r="D38" s="216"/>
      <c r="E38" s="16" t="str">
        <f t="shared" si="0"/>
        <v/>
      </c>
      <c r="F38" s="349" t="b">
        <f t="shared" si="1"/>
        <v>0</v>
      </c>
      <c r="G38" s="350">
        <f t="shared" si="2"/>
        <v>1</v>
      </c>
      <c r="H38" s="382" t="str">
        <f t="shared" si="3"/>
        <v/>
      </c>
      <c r="I38" s="382" t="str">
        <f t="shared" si="4"/>
        <v/>
      </c>
    </row>
    <row r="39" spans="1:9">
      <c r="A39" s="37">
        <v>30</v>
      </c>
      <c r="B39" s="6"/>
      <c r="C39" s="6"/>
      <c r="D39" s="216"/>
      <c r="E39" s="16" t="str">
        <f t="shared" si="0"/>
        <v/>
      </c>
      <c r="F39" s="349" t="b">
        <f t="shared" si="1"/>
        <v>0</v>
      </c>
      <c r="G39" s="350">
        <f t="shared" si="2"/>
        <v>1</v>
      </c>
      <c r="H39" s="382" t="str">
        <f t="shared" si="3"/>
        <v/>
      </c>
      <c r="I39" s="382" t="str">
        <f t="shared" si="4"/>
        <v/>
      </c>
    </row>
    <row r="40" spans="1:9">
      <c r="A40" s="37">
        <v>31</v>
      </c>
      <c r="B40" s="6"/>
      <c r="C40" s="6"/>
      <c r="D40" s="216"/>
      <c r="E40" s="16" t="str">
        <f t="shared" si="0"/>
        <v/>
      </c>
      <c r="F40" s="349" t="b">
        <f t="shared" si="1"/>
        <v>0</v>
      </c>
      <c r="G40" s="350">
        <f t="shared" si="2"/>
        <v>1</v>
      </c>
      <c r="H40" s="382" t="str">
        <f t="shared" si="3"/>
        <v/>
      </c>
      <c r="I40" s="382" t="str">
        <f t="shared" si="4"/>
        <v/>
      </c>
    </row>
    <row r="41" spans="1:9">
      <c r="A41" s="37">
        <v>32</v>
      </c>
      <c r="B41" s="6"/>
      <c r="C41" s="6"/>
      <c r="D41" s="216"/>
      <c r="E41" s="16" t="str">
        <f t="shared" si="0"/>
        <v/>
      </c>
      <c r="F41" s="349" t="b">
        <f t="shared" si="1"/>
        <v>0</v>
      </c>
      <c r="G41" s="350">
        <f t="shared" si="2"/>
        <v>1</v>
      </c>
      <c r="H41" s="382" t="str">
        <f t="shared" si="3"/>
        <v/>
      </c>
      <c r="I41" s="382" t="str">
        <f t="shared" si="4"/>
        <v/>
      </c>
    </row>
    <row r="42" spans="1:9">
      <c r="A42" s="37">
        <v>33</v>
      </c>
      <c r="B42" s="6"/>
      <c r="C42" s="6"/>
      <c r="D42" s="216"/>
      <c r="E42" s="16" t="str">
        <f t="shared" si="0"/>
        <v/>
      </c>
      <c r="F42" s="349" t="b">
        <f t="shared" si="1"/>
        <v>0</v>
      </c>
      <c r="G42" s="350">
        <f t="shared" si="2"/>
        <v>1</v>
      </c>
      <c r="H42" s="382" t="str">
        <f t="shared" si="3"/>
        <v/>
      </c>
      <c r="I42" s="382" t="str">
        <f t="shared" si="4"/>
        <v/>
      </c>
    </row>
    <row r="43" spans="1:9">
      <c r="A43" s="37">
        <v>34</v>
      </c>
      <c r="B43" s="6"/>
      <c r="C43" s="6"/>
      <c r="D43" s="216"/>
      <c r="E43" s="16" t="str">
        <f t="shared" si="0"/>
        <v/>
      </c>
      <c r="F43" s="349" t="b">
        <f t="shared" si="1"/>
        <v>0</v>
      </c>
      <c r="G43" s="350">
        <f t="shared" si="2"/>
        <v>1</v>
      </c>
      <c r="H43" s="382" t="str">
        <f t="shared" si="3"/>
        <v/>
      </c>
      <c r="I43" s="382" t="str">
        <f t="shared" si="4"/>
        <v/>
      </c>
    </row>
    <row r="44" spans="1:9">
      <c r="A44" s="37">
        <v>35</v>
      </c>
      <c r="B44" s="6"/>
      <c r="C44" s="6"/>
      <c r="D44" s="216"/>
      <c r="E44" s="16" t="str">
        <f t="shared" si="0"/>
        <v/>
      </c>
      <c r="F44" s="349" t="b">
        <f t="shared" si="1"/>
        <v>0</v>
      </c>
      <c r="G44" s="350">
        <f t="shared" si="2"/>
        <v>1</v>
      </c>
      <c r="H44" s="382" t="str">
        <f t="shared" si="3"/>
        <v/>
      </c>
      <c r="I44" s="382" t="str">
        <f t="shared" si="4"/>
        <v/>
      </c>
    </row>
    <row r="45" spans="1:9">
      <c r="A45" s="37">
        <v>36</v>
      </c>
      <c r="B45" s="6"/>
      <c r="C45" s="6"/>
      <c r="D45" s="216"/>
      <c r="E45" s="16" t="str">
        <f t="shared" si="0"/>
        <v/>
      </c>
      <c r="F45" s="349" t="b">
        <f t="shared" si="1"/>
        <v>0</v>
      </c>
      <c r="G45" s="350">
        <f t="shared" si="2"/>
        <v>1</v>
      </c>
      <c r="H45" s="382" t="str">
        <f t="shared" si="3"/>
        <v/>
      </c>
      <c r="I45" s="382" t="str">
        <f t="shared" si="4"/>
        <v/>
      </c>
    </row>
    <row r="46" spans="1:9">
      <c r="A46" s="37">
        <v>37</v>
      </c>
      <c r="B46" s="6"/>
      <c r="C46" s="6"/>
      <c r="D46" s="216"/>
      <c r="E46" s="16" t="str">
        <f t="shared" si="0"/>
        <v/>
      </c>
      <c r="F46" s="349" t="b">
        <f t="shared" si="1"/>
        <v>0</v>
      </c>
      <c r="G46" s="350">
        <f t="shared" si="2"/>
        <v>1</v>
      </c>
      <c r="H46" s="382" t="str">
        <f t="shared" si="3"/>
        <v/>
      </c>
      <c r="I46" s="382" t="str">
        <f t="shared" si="4"/>
        <v/>
      </c>
    </row>
    <row r="47" spans="1:9">
      <c r="A47" s="37">
        <v>38</v>
      </c>
      <c r="B47" s="6"/>
      <c r="C47" s="6"/>
      <c r="D47" s="216"/>
      <c r="E47" s="16" t="str">
        <f t="shared" si="0"/>
        <v/>
      </c>
      <c r="F47" s="349" t="b">
        <f t="shared" si="1"/>
        <v>0</v>
      </c>
      <c r="G47" s="350">
        <f t="shared" si="2"/>
        <v>1</v>
      </c>
      <c r="H47" s="382" t="str">
        <f t="shared" si="3"/>
        <v/>
      </c>
      <c r="I47" s="382" t="str">
        <f t="shared" si="4"/>
        <v/>
      </c>
    </row>
    <row r="48" spans="1:9">
      <c r="A48" s="37">
        <v>39</v>
      </c>
      <c r="B48" s="6"/>
      <c r="C48" s="6"/>
      <c r="D48" s="216"/>
      <c r="E48" s="16" t="str">
        <f t="shared" si="0"/>
        <v/>
      </c>
      <c r="F48" s="349" t="b">
        <f t="shared" si="1"/>
        <v>0</v>
      </c>
      <c r="G48" s="350">
        <f t="shared" si="2"/>
        <v>1</v>
      </c>
      <c r="H48" s="382" t="str">
        <f t="shared" si="3"/>
        <v/>
      </c>
      <c r="I48" s="382" t="str">
        <f t="shared" si="4"/>
        <v/>
      </c>
    </row>
    <row r="49" spans="1:9">
      <c r="A49" s="37">
        <v>40</v>
      </c>
      <c r="B49" s="6"/>
      <c r="C49" s="6"/>
      <c r="D49" s="216"/>
      <c r="E49" s="16" t="str">
        <f t="shared" si="0"/>
        <v/>
      </c>
      <c r="F49" s="349" t="b">
        <f t="shared" si="1"/>
        <v>0</v>
      </c>
      <c r="G49" s="350">
        <f t="shared" si="2"/>
        <v>1</v>
      </c>
      <c r="H49" s="382" t="str">
        <f t="shared" si="3"/>
        <v/>
      </c>
      <c r="I49" s="382" t="str">
        <f t="shared" si="4"/>
        <v/>
      </c>
    </row>
    <row r="50" spans="1:9">
      <c r="A50" s="37">
        <v>41</v>
      </c>
      <c r="B50" s="6"/>
      <c r="C50" s="6"/>
      <c r="D50" s="216"/>
      <c r="E50" s="16" t="str">
        <f t="shared" si="0"/>
        <v/>
      </c>
      <c r="F50" s="349" t="b">
        <f t="shared" si="1"/>
        <v>0</v>
      </c>
      <c r="G50" s="350">
        <f t="shared" si="2"/>
        <v>1</v>
      </c>
      <c r="H50" s="382" t="str">
        <f t="shared" si="3"/>
        <v/>
      </c>
      <c r="I50" s="382" t="str">
        <f t="shared" si="4"/>
        <v/>
      </c>
    </row>
    <row r="51" spans="1:9">
      <c r="A51" s="37">
        <v>42</v>
      </c>
      <c r="B51" s="6"/>
      <c r="C51" s="6"/>
      <c r="D51" s="216"/>
      <c r="E51" s="16" t="str">
        <f t="shared" si="0"/>
        <v/>
      </c>
      <c r="F51" s="349" t="b">
        <f t="shared" si="1"/>
        <v>0</v>
      </c>
      <c r="G51" s="350">
        <f t="shared" si="2"/>
        <v>1</v>
      </c>
      <c r="H51" s="382" t="str">
        <f t="shared" si="3"/>
        <v/>
      </c>
      <c r="I51" s="382" t="str">
        <f t="shared" si="4"/>
        <v/>
      </c>
    </row>
    <row r="52" spans="1:9">
      <c r="A52" s="37">
        <v>43</v>
      </c>
      <c r="B52" s="6"/>
      <c r="C52" s="6"/>
      <c r="D52" s="216"/>
      <c r="E52" s="16" t="str">
        <f t="shared" si="0"/>
        <v/>
      </c>
      <c r="F52" s="349" t="b">
        <f t="shared" si="1"/>
        <v>0</v>
      </c>
      <c r="G52" s="350">
        <f t="shared" si="2"/>
        <v>1</v>
      </c>
      <c r="H52" s="382" t="str">
        <f t="shared" si="3"/>
        <v/>
      </c>
      <c r="I52" s="382" t="str">
        <f t="shared" si="4"/>
        <v/>
      </c>
    </row>
    <row r="53" spans="1:9">
      <c r="A53" s="37">
        <v>44</v>
      </c>
      <c r="B53" s="6"/>
      <c r="C53" s="6"/>
      <c r="D53" s="216"/>
      <c r="E53" s="16" t="str">
        <f t="shared" si="0"/>
        <v/>
      </c>
      <c r="F53" s="349" t="b">
        <f t="shared" si="1"/>
        <v>0</v>
      </c>
      <c r="G53" s="350">
        <f t="shared" si="2"/>
        <v>1</v>
      </c>
      <c r="H53" s="382" t="str">
        <f t="shared" si="3"/>
        <v/>
      </c>
      <c r="I53" s="382" t="str">
        <f t="shared" si="4"/>
        <v/>
      </c>
    </row>
    <row r="54" spans="1:9">
      <c r="A54" s="37">
        <v>45</v>
      </c>
      <c r="B54" s="6"/>
      <c r="C54" s="6"/>
      <c r="D54" s="216"/>
      <c r="E54" s="16" t="str">
        <f t="shared" si="0"/>
        <v/>
      </c>
      <c r="F54" s="349" t="b">
        <f t="shared" si="1"/>
        <v>0</v>
      </c>
      <c r="G54" s="350">
        <f t="shared" si="2"/>
        <v>1</v>
      </c>
      <c r="H54" s="382" t="str">
        <f t="shared" si="3"/>
        <v/>
      </c>
      <c r="I54" s="382" t="str">
        <f t="shared" si="4"/>
        <v/>
      </c>
    </row>
    <row r="55" spans="1:9">
      <c r="A55" s="37">
        <v>46</v>
      </c>
      <c r="B55" s="6"/>
      <c r="C55" s="6"/>
      <c r="D55" s="216"/>
      <c r="E55" s="16" t="str">
        <f t="shared" si="0"/>
        <v/>
      </c>
      <c r="F55" s="349" t="b">
        <f t="shared" si="1"/>
        <v>0</v>
      </c>
      <c r="G55" s="350">
        <f t="shared" si="2"/>
        <v>1</v>
      </c>
      <c r="H55" s="382" t="str">
        <f t="shared" si="3"/>
        <v/>
      </c>
      <c r="I55" s="382" t="str">
        <f t="shared" si="4"/>
        <v/>
      </c>
    </row>
    <row r="56" spans="1:9">
      <c r="A56" s="37">
        <v>47</v>
      </c>
      <c r="B56" s="6"/>
      <c r="C56" s="6"/>
      <c r="D56" s="216"/>
      <c r="E56" s="16" t="str">
        <f t="shared" si="0"/>
        <v/>
      </c>
      <c r="F56" s="349" t="b">
        <f t="shared" si="1"/>
        <v>0</v>
      </c>
      <c r="G56" s="350">
        <f t="shared" si="2"/>
        <v>1</v>
      </c>
      <c r="H56" s="382" t="str">
        <f t="shared" si="3"/>
        <v/>
      </c>
      <c r="I56" s="382" t="str">
        <f t="shared" si="4"/>
        <v/>
      </c>
    </row>
    <row r="57" spans="1:9">
      <c r="A57" s="37">
        <v>48</v>
      </c>
      <c r="B57" s="6"/>
      <c r="C57" s="6"/>
      <c r="D57" s="216"/>
      <c r="E57" s="16" t="str">
        <f t="shared" si="0"/>
        <v/>
      </c>
      <c r="F57" s="349" t="b">
        <f t="shared" si="1"/>
        <v>0</v>
      </c>
      <c r="G57" s="350">
        <f t="shared" si="2"/>
        <v>1</v>
      </c>
      <c r="H57" s="382" t="str">
        <f t="shared" si="3"/>
        <v/>
      </c>
      <c r="I57" s="382" t="str">
        <f t="shared" si="4"/>
        <v/>
      </c>
    </row>
    <row r="58" spans="1:9">
      <c r="A58" s="37">
        <v>49</v>
      </c>
      <c r="B58" s="6"/>
      <c r="C58" s="6"/>
      <c r="D58" s="216"/>
      <c r="E58" s="16" t="str">
        <f t="shared" si="0"/>
        <v/>
      </c>
      <c r="F58" s="349" t="b">
        <f t="shared" si="1"/>
        <v>0</v>
      </c>
      <c r="G58" s="350">
        <f t="shared" si="2"/>
        <v>1</v>
      </c>
      <c r="H58" s="382" t="str">
        <f t="shared" si="3"/>
        <v/>
      </c>
      <c r="I58" s="382" t="str">
        <f t="shared" si="4"/>
        <v/>
      </c>
    </row>
    <row r="59" spans="1:9">
      <c r="A59" s="37">
        <v>50</v>
      </c>
      <c r="B59" s="6"/>
      <c r="C59" s="6"/>
      <c r="D59" s="216"/>
      <c r="E59" s="16" t="str">
        <f t="shared" si="0"/>
        <v/>
      </c>
      <c r="F59" s="349" t="b">
        <f t="shared" si="1"/>
        <v>0</v>
      </c>
      <c r="G59" s="350">
        <f t="shared" si="2"/>
        <v>1</v>
      </c>
      <c r="H59" s="382" t="str">
        <f t="shared" si="3"/>
        <v/>
      </c>
      <c r="I59" s="382" t="str">
        <f t="shared" si="4"/>
        <v/>
      </c>
    </row>
    <row r="60" spans="1:9">
      <c r="A60" s="37">
        <v>51</v>
      </c>
      <c r="B60" s="6"/>
      <c r="C60" s="6"/>
      <c r="D60" s="216"/>
      <c r="E60" s="16" t="str">
        <f t="shared" si="0"/>
        <v/>
      </c>
      <c r="F60" s="349" t="b">
        <f t="shared" si="1"/>
        <v>0</v>
      </c>
      <c r="G60" s="350">
        <f t="shared" si="2"/>
        <v>1</v>
      </c>
      <c r="H60" s="382" t="str">
        <f t="shared" si="3"/>
        <v/>
      </c>
      <c r="I60" s="382" t="str">
        <f t="shared" si="4"/>
        <v/>
      </c>
    </row>
    <row r="61" spans="1:9">
      <c r="A61" s="37">
        <v>52</v>
      </c>
      <c r="B61" s="6"/>
      <c r="C61" s="6"/>
      <c r="D61" s="216"/>
      <c r="E61" s="16" t="str">
        <f t="shared" si="0"/>
        <v/>
      </c>
      <c r="F61" s="349" t="b">
        <f t="shared" si="1"/>
        <v>0</v>
      </c>
      <c r="G61" s="350">
        <f t="shared" si="2"/>
        <v>1</v>
      </c>
      <c r="H61" s="382" t="str">
        <f t="shared" si="3"/>
        <v/>
      </c>
      <c r="I61" s="382" t="str">
        <f t="shared" si="4"/>
        <v/>
      </c>
    </row>
    <row r="62" spans="1:9">
      <c r="A62" s="37">
        <v>53</v>
      </c>
      <c r="B62" s="6"/>
      <c r="C62" s="6"/>
      <c r="D62" s="216"/>
      <c r="E62" s="16" t="str">
        <f t="shared" si="0"/>
        <v/>
      </c>
      <c r="F62" s="349" t="b">
        <f t="shared" si="1"/>
        <v>0</v>
      </c>
      <c r="G62" s="350">
        <f t="shared" si="2"/>
        <v>1</v>
      </c>
      <c r="H62" s="382" t="str">
        <f t="shared" si="3"/>
        <v/>
      </c>
      <c r="I62" s="382" t="str">
        <f t="shared" si="4"/>
        <v/>
      </c>
    </row>
    <row r="63" spans="1:9">
      <c r="A63" s="37">
        <v>54</v>
      </c>
      <c r="B63" s="6"/>
      <c r="C63" s="6"/>
      <c r="D63" s="216"/>
      <c r="E63" s="16" t="str">
        <f t="shared" si="0"/>
        <v/>
      </c>
      <c r="F63" s="349" t="b">
        <f t="shared" si="1"/>
        <v>0</v>
      </c>
      <c r="G63" s="350">
        <f t="shared" si="2"/>
        <v>1</v>
      </c>
      <c r="H63" s="382" t="str">
        <f t="shared" si="3"/>
        <v/>
      </c>
      <c r="I63" s="382" t="str">
        <f t="shared" si="4"/>
        <v/>
      </c>
    </row>
    <row r="64" spans="1:9">
      <c r="A64" s="37">
        <v>55</v>
      </c>
      <c r="B64" s="6"/>
      <c r="C64" s="6"/>
      <c r="D64" s="216"/>
      <c r="E64" s="16" t="str">
        <f t="shared" si="0"/>
        <v/>
      </c>
      <c r="F64" s="349" t="b">
        <f t="shared" si="1"/>
        <v>0</v>
      </c>
      <c r="G64" s="350">
        <f t="shared" si="2"/>
        <v>1</v>
      </c>
      <c r="H64" s="382" t="str">
        <f t="shared" si="3"/>
        <v/>
      </c>
      <c r="I64" s="382" t="str">
        <f t="shared" si="4"/>
        <v/>
      </c>
    </row>
    <row r="65" spans="1:9">
      <c r="A65" s="37">
        <v>56</v>
      </c>
      <c r="B65" s="6"/>
      <c r="C65" s="6"/>
      <c r="D65" s="216"/>
      <c r="E65" s="16" t="str">
        <f t="shared" si="0"/>
        <v/>
      </c>
      <c r="F65" s="349" t="b">
        <f t="shared" si="1"/>
        <v>0</v>
      </c>
      <c r="G65" s="350">
        <f t="shared" si="2"/>
        <v>1</v>
      </c>
      <c r="H65" s="382" t="str">
        <f t="shared" si="3"/>
        <v/>
      </c>
      <c r="I65" s="382" t="str">
        <f t="shared" si="4"/>
        <v/>
      </c>
    </row>
    <row r="66" spans="1:9">
      <c r="A66" s="37">
        <v>57</v>
      </c>
      <c r="B66" s="6"/>
      <c r="C66" s="6"/>
      <c r="D66" s="216"/>
      <c r="E66" s="16" t="str">
        <f t="shared" si="0"/>
        <v/>
      </c>
      <c r="F66" s="349" t="b">
        <f t="shared" si="1"/>
        <v>0</v>
      </c>
      <c r="G66" s="350">
        <f t="shared" si="2"/>
        <v>1</v>
      </c>
      <c r="H66" s="382" t="str">
        <f t="shared" si="3"/>
        <v/>
      </c>
      <c r="I66" s="382" t="str">
        <f t="shared" si="4"/>
        <v/>
      </c>
    </row>
    <row r="67" spans="1:9">
      <c r="A67" s="37">
        <v>58</v>
      </c>
      <c r="B67" s="6"/>
      <c r="C67" s="6"/>
      <c r="D67" s="216"/>
      <c r="E67" s="16" t="str">
        <f t="shared" si="0"/>
        <v/>
      </c>
      <c r="F67" s="349" t="b">
        <f t="shared" si="1"/>
        <v>0</v>
      </c>
      <c r="G67" s="350">
        <f t="shared" si="2"/>
        <v>1</v>
      </c>
      <c r="H67" s="382" t="str">
        <f t="shared" si="3"/>
        <v/>
      </c>
      <c r="I67" s="382" t="str">
        <f t="shared" si="4"/>
        <v/>
      </c>
    </row>
    <row r="68" spans="1:9">
      <c r="A68" s="37">
        <v>59</v>
      </c>
      <c r="B68" s="6"/>
      <c r="C68" s="6"/>
      <c r="D68" s="216"/>
      <c r="E68" s="16" t="str">
        <f t="shared" si="0"/>
        <v/>
      </c>
      <c r="F68" s="349" t="b">
        <f t="shared" si="1"/>
        <v>0</v>
      </c>
      <c r="G68" s="350">
        <f t="shared" si="2"/>
        <v>1</v>
      </c>
      <c r="H68" s="382" t="str">
        <f t="shared" si="3"/>
        <v/>
      </c>
      <c r="I68" s="382" t="str">
        <f t="shared" si="4"/>
        <v/>
      </c>
    </row>
    <row r="69" spans="1:9">
      <c r="A69" s="37">
        <v>60</v>
      </c>
      <c r="B69" s="6"/>
      <c r="C69" s="6"/>
      <c r="D69" s="216"/>
      <c r="E69" s="16" t="str">
        <f t="shared" si="0"/>
        <v/>
      </c>
      <c r="F69" s="349" t="b">
        <f t="shared" si="1"/>
        <v>0</v>
      </c>
      <c r="G69" s="350">
        <f t="shared" si="2"/>
        <v>1</v>
      </c>
      <c r="H69" s="382" t="str">
        <f t="shared" si="3"/>
        <v/>
      </c>
      <c r="I69" s="382" t="str">
        <f t="shared" si="4"/>
        <v/>
      </c>
    </row>
    <row r="70" spans="1:9">
      <c r="A70" s="37">
        <v>61</v>
      </c>
      <c r="B70" s="6"/>
      <c r="C70" s="6"/>
      <c r="D70" s="216"/>
      <c r="E70" s="16" t="str">
        <f t="shared" si="0"/>
        <v/>
      </c>
      <c r="F70" s="349" t="b">
        <f t="shared" si="1"/>
        <v>0</v>
      </c>
      <c r="G70" s="350">
        <f t="shared" si="2"/>
        <v>1</v>
      </c>
      <c r="H70" s="382" t="str">
        <f t="shared" si="3"/>
        <v/>
      </c>
      <c r="I70" s="382" t="str">
        <f t="shared" si="4"/>
        <v/>
      </c>
    </row>
    <row r="71" spans="1:9">
      <c r="A71" s="37">
        <v>62</v>
      </c>
      <c r="B71" s="6"/>
      <c r="C71" s="6"/>
      <c r="D71" s="216"/>
      <c r="E71" s="16" t="str">
        <f t="shared" si="0"/>
        <v/>
      </c>
      <c r="F71" s="349" t="b">
        <f t="shared" si="1"/>
        <v>0</v>
      </c>
      <c r="G71" s="350">
        <f t="shared" si="2"/>
        <v>1</v>
      </c>
      <c r="H71" s="382" t="str">
        <f t="shared" si="3"/>
        <v/>
      </c>
      <c r="I71" s="382" t="str">
        <f t="shared" si="4"/>
        <v/>
      </c>
    </row>
    <row r="72" spans="1:9">
      <c r="A72" s="37">
        <v>63</v>
      </c>
      <c r="B72" s="6"/>
      <c r="C72" s="6"/>
      <c r="D72" s="216"/>
      <c r="E72" s="16" t="str">
        <f t="shared" si="0"/>
        <v/>
      </c>
      <c r="F72" s="349" t="b">
        <f t="shared" si="1"/>
        <v>0</v>
      </c>
      <c r="G72" s="350">
        <f t="shared" si="2"/>
        <v>1</v>
      </c>
      <c r="H72" s="382" t="str">
        <f t="shared" si="3"/>
        <v/>
      </c>
      <c r="I72" s="382" t="str">
        <f t="shared" si="4"/>
        <v/>
      </c>
    </row>
    <row r="73" spans="1:9">
      <c r="A73" s="37">
        <v>64</v>
      </c>
      <c r="B73" s="6"/>
      <c r="C73" s="6"/>
      <c r="D73" s="216"/>
      <c r="E73" s="16" t="str">
        <f t="shared" si="0"/>
        <v/>
      </c>
      <c r="F73" s="349" t="b">
        <f t="shared" si="1"/>
        <v>0</v>
      </c>
      <c r="G73" s="350">
        <f t="shared" si="2"/>
        <v>1</v>
      </c>
      <c r="H73" s="382" t="str">
        <f t="shared" si="3"/>
        <v/>
      </c>
      <c r="I73" s="382" t="str">
        <f t="shared" si="4"/>
        <v/>
      </c>
    </row>
    <row r="74" spans="1:9">
      <c r="A74" s="37">
        <v>65</v>
      </c>
      <c r="B74" s="6"/>
      <c r="C74" s="6"/>
      <c r="D74" s="216"/>
      <c r="E74" s="16" t="str">
        <f t="shared" ref="E74:E137" si="5">IF(OR($B74="",,,,$D74&lt;an_initial,$D74&gt;an_final,),"",HLOOKUP(C74,ii120punctaje,2,FALSE) )</f>
        <v/>
      </c>
      <c r="F74" s="349" t="b">
        <f t="shared" ref="F74:F108" si="6">IF(nume_candidat="",FALSE,ISNUMBER(SEARCH(nume_candidat,$B74)))</f>
        <v>0</v>
      </c>
      <c r="G74" s="350">
        <f t="shared" ref="G74:G108" si="7">LEN(B74)-LEN(SUBSTITUTE(B74,",",""))+1</f>
        <v>1</v>
      </c>
      <c r="H74" s="382" t="str">
        <f t="shared" ref="H74:H137" si="8">IF(OR($B74="",,,,$D74&lt;an_initial,$D74&gt;an_final,),"",HLOOKUP(C74,ii120punctaje,2,FALSE)*COUNTIF(C74,"Naționale"))</f>
        <v/>
      </c>
      <c r="I74" s="382" t="str">
        <f t="shared" ref="I74:I137" si="9">IF(OR($B74="",,,,$D74&lt;an_initial,$D74&gt;an_final,),"",HLOOKUP(C74,ii120punctaje,2,FALSE)*COUNTIF(C74,"Internaționale"))</f>
        <v/>
      </c>
    </row>
    <row r="75" spans="1:9">
      <c r="A75" s="37">
        <v>66</v>
      </c>
      <c r="B75" s="6"/>
      <c r="C75" s="6"/>
      <c r="D75" s="216"/>
      <c r="E75" s="16" t="str">
        <f t="shared" si="5"/>
        <v/>
      </c>
      <c r="F75" s="349" t="b">
        <f t="shared" si="6"/>
        <v>0</v>
      </c>
      <c r="G75" s="350">
        <f t="shared" si="7"/>
        <v>1</v>
      </c>
      <c r="H75" s="382" t="str">
        <f t="shared" si="8"/>
        <v/>
      </c>
      <c r="I75" s="382" t="str">
        <f t="shared" si="9"/>
        <v/>
      </c>
    </row>
    <row r="76" spans="1:9">
      <c r="A76" s="37">
        <v>67</v>
      </c>
      <c r="B76" s="6"/>
      <c r="C76" s="6"/>
      <c r="D76" s="216"/>
      <c r="E76" s="16" t="str">
        <f t="shared" si="5"/>
        <v/>
      </c>
      <c r="F76" s="349" t="b">
        <f t="shared" si="6"/>
        <v>0</v>
      </c>
      <c r="G76" s="350">
        <f t="shared" si="7"/>
        <v>1</v>
      </c>
      <c r="H76" s="382" t="str">
        <f t="shared" si="8"/>
        <v/>
      </c>
      <c r="I76" s="382" t="str">
        <f t="shared" si="9"/>
        <v/>
      </c>
    </row>
    <row r="77" spans="1:9">
      <c r="A77" s="37">
        <v>68</v>
      </c>
      <c r="B77" s="6"/>
      <c r="C77" s="6"/>
      <c r="D77" s="216"/>
      <c r="E77" s="16" t="str">
        <f t="shared" si="5"/>
        <v/>
      </c>
      <c r="F77" s="349" t="b">
        <f t="shared" si="6"/>
        <v>0</v>
      </c>
      <c r="G77" s="350">
        <f t="shared" si="7"/>
        <v>1</v>
      </c>
      <c r="H77" s="382" t="str">
        <f t="shared" si="8"/>
        <v/>
      </c>
      <c r="I77" s="382" t="str">
        <f t="shared" si="9"/>
        <v/>
      </c>
    </row>
    <row r="78" spans="1:9">
      <c r="A78" s="37">
        <v>69</v>
      </c>
      <c r="B78" s="6"/>
      <c r="C78" s="6"/>
      <c r="D78" s="216"/>
      <c r="E78" s="16" t="str">
        <f t="shared" si="5"/>
        <v/>
      </c>
      <c r="F78" s="349" t="b">
        <f t="shared" si="6"/>
        <v>0</v>
      </c>
      <c r="G78" s="350">
        <f t="shared" si="7"/>
        <v>1</v>
      </c>
      <c r="H78" s="382" t="str">
        <f t="shared" si="8"/>
        <v/>
      </c>
      <c r="I78" s="382" t="str">
        <f t="shared" si="9"/>
        <v/>
      </c>
    </row>
    <row r="79" spans="1:9">
      <c r="A79" s="37">
        <v>70</v>
      </c>
      <c r="B79" s="6"/>
      <c r="C79" s="6"/>
      <c r="D79" s="216"/>
      <c r="E79" s="16" t="str">
        <f t="shared" si="5"/>
        <v/>
      </c>
      <c r="F79" s="349" t="b">
        <f t="shared" si="6"/>
        <v>0</v>
      </c>
      <c r="G79" s="350">
        <f t="shared" si="7"/>
        <v>1</v>
      </c>
      <c r="H79" s="382" t="str">
        <f t="shared" si="8"/>
        <v/>
      </c>
      <c r="I79" s="382" t="str">
        <f t="shared" si="9"/>
        <v/>
      </c>
    </row>
    <row r="80" spans="1:9">
      <c r="A80" s="37">
        <v>71</v>
      </c>
      <c r="B80" s="6"/>
      <c r="C80" s="6"/>
      <c r="D80" s="216"/>
      <c r="E80" s="16" t="str">
        <f t="shared" si="5"/>
        <v/>
      </c>
      <c r="F80" s="349" t="b">
        <f t="shared" si="6"/>
        <v>0</v>
      </c>
      <c r="G80" s="350">
        <f t="shared" si="7"/>
        <v>1</v>
      </c>
      <c r="H80" s="382" t="str">
        <f t="shared" si="8"/>
        <v/>
      </c>
      <c r="I80" s="382" t="str">
        <f t="shared" si="9"/>
        <v/>
      </c>
    </row>
    <row r="81" spans="1:9">
      <c r="A81" s="37">
        <v>72</v>
      </c>
      <c r="B81" s="6"/>
      <c r="C81" s="6"/>
      <c r="D81" s="216"/>
      <c r="E81" s="16" t="str">
        <f t="shared" si="5"/>
        <v/>
      </c>
      <c r="F81" s="349" t="b">
        <f t="shared" si="6"/>
        <v>0</v>
      </c>
      <c r="G81" s="350">
        <f t="shared" si="7"/>
        <v>1</v>
      </c>
      <c r="H81" s="382" t="str">
        <f t="shared" si="8"/>
        <v/>
      </c>
      <c r="I81" s="382" t="str">
        <f t="shared" si="9"/>
        <v/>
      </c>
    </row>
    <row r="82" spans="1:9">
      <c r="A82" s="37">
        <v>73</v>
      </c>
      <c r="B82" s="6"/>
      <c r="C82" s="6"/>
      <c r="D82" s="216"/>
      <c r="E82" s="16" t="str">
        <f t="shared" si="5"/>
        <v/>
      </c>
      <c r="F82" s="349" t="b">
        <f t="shared" si="6"/>
        <v>0</v>
      </c>
      <c r="G82" s="350">
        <f t="shared" si="7"/>
        <v>1</v>
      </c>
      <c r="H82" s="382" t="str">
        <f t="shared" si="8"/>
        <v/>
      </c>
      <c r="I82" s="382" t="str">
        <f t="shared" si="9"/>
        <v/>
      </c>
    </row>
    <row r="83" spans="1:9">
      <c r="A83" s="37">
        <v>74</v>
      </c>
      <c r="B83" s="6"/>
      <c r="C83" s="6"/>
      <c r="D83" s="216"/>
      <c r="E83" s="16" t="str">
        <f t="shared" si="5"/>
        <v/>
      </c>
      <c r="F83" s="349" t="b">
        <f t="shared" si="6"/>
        <v>0</v>
      </c>
      <c r="G83" s="350">
        <f t="shared" si="7"/>
        <v>1</v>
      </c>
      <c r="H83" s="382" t="str">
        <f t="shared" si="8"/>
        <v/>
      </c>
      <c r="I83" s="382" t="str">
        <f t="shared" si="9"/>
        <v/>
      </c>
    </row>
    <row r="84" spans="1:9">
      <c r="A84" s="37">
        <v>75</v>
      </c>
      <c r="B84" s="6"/>
      <c r="C84" s="6"/>
      <c r="D84" s="216"/>
      <c r="E84" s="16" t="str">
        <f t="shared" si="5"/>
        <v/>
      </c>
      <c r="F84" s="349" t="b">
        <f t="shared" si="6"/>
        <v>0</v>
      </c>
      <c r="G84" s="350">
        <f t="shared" si="7"/>
        <v>1</v>
      </c>
      <c r="H84" s="382" t="str">
        <f t="shared" si="8"/>
        <v/>
      </c>
      <c r="I84" s="382" t="str">
        <f t="shared" si="9"/>
        <v/>
      </c>
    </row>
    <row r="85" spans="1:9">
      <c r="A85" s="37">
        <v>76</v>
      </c>
      <c r="B85" s="6"/>
      <c r="C85" s="6"/>
      <c r="D85" s="216"/>
      <c r="E85" s="16" t="str">
        <f t="shared" si="5"/>
        <v/>
      </c>
      <c r="F85" s="349" t="b">
        <f t="shared" si="6"/>
        <v>0</v>
      </c>
      <c r="G85" s="350">
        <f t="shared" si="7"/>
        <v>1</v>
      </c>
      <c r="H85" s="382" t="str">
        <f t="shared" si="8"/>
        <v/>
      </c>
      <c r="I85" s="382" t="str">
        <f t="shared" si="9"/>
        <v/>
      </c>
    </row>
    <row r="86" spans="1:9">
      <c r="A86" s="37">
        <v>77</v>
      </c>
      <c r="B86" s="6"/>
      <c r="C86" s="6"/>
      <c r="D86" s="216"/>
      <c r="E86" s="16" t="str">
        <f t="shared" si="5"/>
        <v/>
      </c>
      <c r="F86" s="349" t="b">
        <f t="shared" si="6"/>
        <v>0</v>
      </c>
      <c r="G86" s="350">
        <f t="shared" si="7"/>
        <v>1</v>
      </c>
      <c r="H86" s="382" t="str">
        <f t="shared" si="8"/>
        <v/>
      </c>
      <c r="I86" s="382" t="str">
        <f t="shared" si="9"/>
        <v/>
      </c>
    </row>
    <row r="87" spans="1:9">
      <c r="A87" s="37">
        <v>78</v>
      </c>
      <c r="B87" s="6"/>
      <c r="C87" s="6"/>
      <c r="D87" s="216"/>
      <c r="E87" s="16" t="str">
        <f t="shared" si="5"/>
        <v/>
      </c>
      <c r="F87" s="349" t="b">
        <f t="shared" si="6"/>
        <v>0</v>
      </c>
      <c r="G87" s="350">
        <f t="shared" si="7"/>
        <v>1</v>
      </c>
      <c r="H87" s="382" t="str">
        <f t="shared" si="8"/>
        <v/>
      </c>
      <c r="I87" s="382" t="str">
        <f t="shared" si="9"/>
        <v/>
      </c>
    </row>
    <row r="88" spans="1:9">
      <c r="A88" s="37">
        <v>79</v>
      </c>
      <c r="B88" s="6"/>
      <c r="C88" s="6"/>
      <c r="D88" s="216"/>
      <c r="E88" s="16" t="str">
        <f t="shared" si="5"/>
        <v/>
      </c>
      <c r="F88" s="349" t="b">
        <f t="shared" si="6"/>
        <v>0</v>
      </c>
      <c r="G88" s="350">
        <f t="shared" si="7"/>
        <v>1</v>
      </c>
      <c r="H88" s="382" t="str">
        <f t="shared" si="8"/>
        <v/>
      </c>
      <c r="I88" s="382" t="str">
        <f t="shared" si="9"/>
        <v/>
      </c>
    </row>
    <row r="89" spans="1:9">
      <c r="A89" s="37">
        <v>80</v>
      </c>
      <c r="B89" s="6"/>
      <c r="C89" s="6"/>
      <c r="D89" s="216"/>
      <c r="E89" s="16" t="str">
        <f t="shared" si="5"/>
        <v/>
      </c>
      <c r="F89" s="349" t="b">
        <f t="shared" si="6"/>
        <v>0</v>
      </c>
      <c r="G89" s="350">
        <f t="shared" si="7"/>
        <v>1</v>
      </c>
      <c r="H89" s="382" t="str">
        <f t="shared" si="8"/>
        <v/>
      </c>
      <c r="I89" s="382" t="str">
        <f t="shared" si="9"/>
        <v/>
      </c>
    </row>
    <row r="90" spans="1:9">
      <c r="A90" s="37">
        <v>81</v>
      </c>
      <c r="B90" s="6"/>
      <c r="C90" s="6"/>
      <c r="D90" s="216"/>
      <c r="E90" s="16" t="str">
        <f t="shared" si="5"/>
        <v/>
      </c>
      <c r="F90" s="349" t="b">
        <f t="shared" si="6"/>
        <v>0</v>
      </c>
      <c r="G90" s="350">
        <f t="shared" si="7"/>
        <v>1</v>
      </c>
      <c r="H90" s="382" t="str">
        <f t="shared" si="8"/>
        <v/>
      </c>
      <c r="I90" s="382" t="str">
        <f t="shared" si="9"/>
        <v/>
      </c>
    </row>
    <row r="91" spans="1:9">
      <c r="A91" s="37">
        <v>82</v>
      </c>
      <c r="B91" s="6"/>
      <c r="C91" s="6"/>
      <c r="D91" s="216"/>
      <c r="E91" s="16" t="str">
        <f t="shared" si="5"/>
        <v/>
      </c>
      <c r="F91" s="349" t="b">
        <f t="shared" si="6"/>
        <v>0</v>
      </c>
      <c r="G91" s="350">
        <f t="shared" si="7"/>
        <v>1</v>
      </c>
      <c r="H91" s="382" t="str">
        <f t="shared" si="8"/>
        <v/>
      </c>
      <c r="I91" s="382" t="str">
        <f t="shared" si="9"/>
        <v/>
      </c>
    </row>
    <row r="92" spans="1:9">
      <c r="A92" s="37">
        <v>83</v>
      </c>
      <c r="B92" s="6"/>
      <c r="C92" s="6"/>
      <c r="D92" s="216"/>
      <c r="E92" s="16" t="str">
        <f t="shared" si="5"/>
        <v/>
      </c>
      <c r="F92" s="349" t="b">
        <f t="shared" si="6"/>
        <v>0</v>
      </c>
      <c r="G92" s="350">
        <f t="shared" si="7"/>
        <v>1</v>
      </c>
      <c r="H92" s="382" t="str">
        <f t="shared" si="8"/>
        <v/>
      </c>
      <c r="I92" s="382" t="str">
        <f t="shared" si="9"/>
        <v/>
      </c>
    </row>
    <row r="93" spans="1:9">
      <c r="A93" s="37">
        <v>84</v>
      </c>
      <c r="B93" s="6"/>
      <c r="C93" s="6"/>
      <c r="D93" s="216"/>
      <c r="E93" s="16" t="str">
        <f t="shared" si="5"/>
        <v/>
      </c>
      <c r="F93" s="349" t="b">
        <f t="shared" si="6"/>
        <v>0</v>
      </c>
      <c r="G93" s="350">
        <f t="shared" si="7"/>
        <v>1</v>
      </c>
      <c r="H93" s="382" t="str">
        <f t="shared" si="8"/>
        <v/>
      </c>
      <c r="I93" s="382" t="str">
        <f t="shared" si="9"/>
        <v/>
      </c>
    </row>
    <row r="94" spans="1:9">
      <c r="A94" s="37">
        <v>85</v>
      </c>
      <c r="B94" s="6"/>
      <c r="C94" s="6"/>
      <c r="D94" s="216"/>
      <c r="E94" s="16" t="str">
        <f t="shared" si="5"/>
        <v/>
      </c>
      <c r="F94" s="349" t="b">
        <f t="shared" si="6"/>
        <v>0</v>
      </c>
      <c r="G94" s="350">
        <f t="shared" si="7"/>
        <v>1</v>
      </c>
      <c r="H94" s="382" t="str">
        <f t="shared" si="8"/>
        <v/>
      </c>
      <c r="I94" s="382" t="str">
        <f t="shared" si="9"/>
        <v/>
      </c>
    </row>
    <row r="95" spans="1:9">
      <c r="A95" s="37">
        <v>86</v>
      </c>
      <c r="B95" s="6"/>
      <c r="C95" s="6"/>
      <c r="D95" s="216"/>
      <c r="E95" s="16" t="str">
        <f t="shared" si="5"/>
        <v/>
      </c>
      <c r="F95" s="349" t="b">
        <f t="shared" si="6"/>
        <v>0</v>
      </c>
      <c r="G95" s="350">
        <f t="shared" si="7"/>
        <v>1</v>
      </c>
      <c r="H95" s="382" t="str">
        <f t="shared" si="8"/>
        <v/>
      </c>
      <c r="I95" s="382" t="str">
        <f t="shared" si="9"/>
        <v/>
      </c>
    </row>
    <row r="96" spans="1:9">
      <c r="A96" s="37">
        <v>87</v>
      </c>
      <c r="B96" s="6"/>
      <c r="C96" s="6"/>
      <c r="D96" s="216"/>
      <c r="E96" s="16" t="str">
        <f t="shared" si="5"/>
        <v/>
      </c>
      <c r="F96" s="349" t="b">
        <f t="shared" si="6"/>
        <v>0</v>
      </c>
      <c r="G96" s="350">
        <f t="shared" si="7"/>
        <v>1</v>
      </c>
      <c r="H96" s="382" t="str">
        <f t="shared" si="8"/>
        <v/>
      </c>
      <c r="I96" s="382" t="str">
        <f t="shared" si="9"/>
        <v/>
      </c>
    </row>
    <row r="97" spans="1:9">
      <c r="A97" s="37">
        <v>88</v>
      </c>
      <c r="B97" s="6"/>
      <c r="C97" s="6"/>
      <c r="D97" s="216"/>
      <c r="E97" s="16" t="str">
        <f t="shared" si="5"/>
        <v/>
      </c>
      <c r="F97" s="349" t="b">
        <f t="shared" si="6"/>
        <v>0</v>
      </c>
      <c r="G97" s="350">
        <f t="shared" si="7"/>
        <v>1</v>
      </c>
      <c r="H97" s="382" t="str">
        <f t="shared" si="8"/>
        <v/>
      </c>
      <c r="I97" s="382" t="str">
        <f t="shared" si="9"/>
        <v/>
      </c>
    </row>
    <row r="98" spans="1:9">
      <c r="A98" s="37">
        <v>89</v>
      </c>
      <c r="B98" s="6"/>
      <c r="C98" s="6"/>
      <c r="D98" s="216"/>
      <c r="E98" s="16" t="str">
        <f t="shared" si="5"/>
        <v/>
      </c>
      <c r="F98" s="349" t="b">
        <f t="shared" si="6"/>
        <v>0</v>
      </c>
      <c r="G98" s="350">
        <f t="shared" si="7"/>
        <v>1</v>
      </c>
      <c r="H98" s="382" t="str">
        <f t="shared" si="8"/>
        <v/>
      </c>
      <c r="I98" s="382" t="str">
        <f t="shared" si="9"/>
        <v/>
      </c>
    </row>
    <row r="99" spans="1:9">
      <c r="A99" s="37">
        <v>90</v>
      </c>
      <c r="B99" s="6"/>
      <c r="C99" s="6"/>
      <c r="D99" s="216"/>
      <c r="E99" s="16" t="str">
        <f t="shared" si="5"/>
        <v/>
      </c>
      <c r="F99" s="349" t="b">
        <f t="shared" si="6"/>
        <v>0</v>
      </c>
      <c r="G99" s="350">
        <f t="shared" si="7"/>
        <v>1</v>
      </c>
      <c r="H99" s="382" t="str">
        <f t="shared" si="8"/>
        <v/>
      </c>
      <c r="I99" s="382" t="str">
        <f t="shared" si="9"/>
        <v/>
      </c>
    </row>
    <row r="100" spans="1:9">
      <c r="A100" s="37">
        <v>91</v>
      </c>
      <c r="B100" s="6"/>
      <c r="C100" s="6"/>
      <c r="D100" s="216"/>
      <c r="E100" s="16" t="str">
        <f t="shared" si="5"/>
        <v/>
      </c>
      <c r="F100" s="349" t="b">
        <f t="shared" si="6"/>
        <v>0</v>
      </c>
      <c r="G100" s="350">
        <f t="shared" si="7"/>
        <v>1</v>
      </c>
      <c r="H100" s="382" t="str">
        <f t="shared" si="8"/>
        <v/>
      </c>
      <c r="I100" s="382" t="str">
        <f t="shared" si="9"/>
        <v/>
      </c>
    </row>
    <row r="101" spans="1:9">
      <c r="A101" s="37">
        <v>92</v>
      </c>
      <c r="B101" s="6"/>
      <c r="C101" s="6"/>
      <c r="D101" s="216"/>
      <c r="E101" s="16" t="str">
        <f t="shared" si="5"/>
        <v/>
      </c>
      <c r="F101" s="349" t="b">
        <f t="shared" si="6"/>
        <v>0</v>
      </c>
      <c r="G101" s="350">
        <f t="shared" si="7"/>
        <v>1</v>
      </c>
      <c r="H101" s="382" t="str">
        <f t="shared" si="8"/>
        <v/>
      </c>
      <c r="I101" s="382" t="str">
        <f t="shared" si="9"/>
        <v/>
      </c>
    </row>
    <row r="102" spans="1:9">
      <c r="A102" s="37">
        <v>93</v>
      </c>
      <c r="B102" s="6"/>
      <c r="C102" s="6"/>
      <c r="D102" s="216"/>
      <c r="E102" s="16" t="str">
        <f t="shared" si="5"/>
        <v/>
      </c>
      <c r="F102" s="349" t="b">
        <f t="shared" si="6"/>
        <v>0</v>
      </c>
      <c r="G102" s="350">
        <f t="shared" si="7"/>
        <v>1</v>
      </c>
      <c r="H102" s="382" t="str">
        <f t="shared" si="8"/>
        <v/>
      </c>
      <c r="I102" s="382" t="str">
        <f t="shared" si="9"/>
        <v/>
      </c>
    </row>
    <row r="103" spans="1:9">
      <c r="A103" s="37">
        <v>94</v>
      </c>
      <c r="B103" s="6"/>
      <c r="C103" s="6"/>
      <c r="D103" s="216"/>
      <c r="E103" s="16" t="str">
        <f t="shared" si="5"/>
        <v/>
      </c>
      <c r="F103" s="349" t="b">
        <f t="shared" si="6"/>
        <v>0</v>
      </c>
      <c r="G103" s="350">
        <f t="shared" si="7"/>
        <v>1</v>
      </c>
      <c r="H103" s="382" t="str">
        <f t="shared" si="8"/>
        <v/>
      </c>
      <c r="I103" s="382" t="str">
        <f t="shared" si="9"/>
        <v/>
      </c>
    </row>
    <row r="104" spans="1:9">
      <c r="A104" s="37">
        <v>95</v>
      </c>
      <c r="B104" s="6"/>
      <c r="C104" s="6"/>
      <c r="D104" s="216"/>
      <c r="E104" s="16" t="str">
        <f t="shared" si="5"/>
        <v/>
      </c>
      <c r="F104" s="349" t="b">
        <f t="shared" si="6"/>
        <v>0</v>
      </c>
      <c r="G104" s="350">
        <f t="shared" si="7"/>
        <v>1</v>
      </c>
      <c r="H104" s="382" t="str">
        <f t="shared" si="8"/>
        <v/>
      </c>
      <c r="I104" s="382" t="str">
        <f t="shared" si="9"/>
        <v/>
      </c>
    </row>
    <row r="105" spans="1:9">
      <c r="A105" s="37">
        <v>96</v>
      </c>
      <c r="B105" s="6"/>
      <c r="C105" s="6"/>
      <c r="D105" s="216"/>
      <c r="E105" s="16" t="str">
        <f t="shared" si="5"/>
        <v/>
      </c>
      <c r="F105" s="349" t="b">
        <f t="shared" si="6"/>
        <v>0</v>
      </c>
      <c r="G105" s="350">
        <f t="shared" si="7"/>
        <v>1</v>
      </c>
      <c r="H105" s="382" t="str">
        <f t="shared" si="8"/>
        <v/>
      </c>
      <c r="I105" s="382" t="str">
        <f t="shared" si="9"/>
        <v/>
      </c>
    </row>
    <row r="106" spans="1:9">
      <c r="A106" s="37">
        <v>97</v>
      </c>
      <c r="B106" s="6"/>
      <c r="C106" s="6"/>
      <c r="D106" s="216"/>
      <c r="E106" s="16" t="str">
        <f t="shared" si="5"/>
        <v/>
      </c>
      <c r="F106" s="349" t="b">
        <f t="shared" si="6"/>
        <v>0</v>
      </c>
      <c r="G106" s="350">
        <f t="shared" si="7"/>
        <v>1</v>
      </c>
      <c r="H106" s="382" t="str">
        <f t="shared" si="8"/>
        <v/>
      </c>
      <c r="I106" s="382" t="str">
        <f t="shared" si="9"/>
        <v/>
      </c>
    </row>
    <row r="107" spans="1:9">
      <c r="A107" s="37">
        <v>98</v>
      </c>
      <c r="B107" s="6"/>
      <c r="C107" s="6"/>
      <c r="D107" s="216"/>
      <c r="E107" s="16" t="str">
        <f t="shared" si="5"/>
        <v/>
      </c>
      <c r="F107" s="349" t="b">
        <f t="shared" si="6"/>
        <v>0</v>
      </c>
      <c r="G107" s="350">
        <f t="shared" si="7"/>
        <v>1</v>
      </c>
      <c r="H107" s="382" t="str">
        <f t="shared" si="8"/>
        <v/>
      </c>
      <c r="I107" s="382" t="str">
        <f t="shared" si="9"/>
        <v/>
      </c>
    </row>
    <row r="108" spans="1:9">
      <c r="A108" s="143">
        <v>99</v>
      </c>
      <c r="B108" s="6"/>
      <c r="C108" s="6"/>
      <c r="D108" s="216"/>
      <c r="E108" s="16" t="str">
        <f t="shared" si="5"/>
        <v/>
      </c>
      <c r="F108" s="349" t="b">
        <f t="shared" si="6"/>
        <v>0</v>
      </c>
      <c r="G108" s="350">
        <f t="shared" si="7"/>
        <v>1</v>
      </c>
      <c r="H108" s="382" t="str">
        <f t="shared" si="8"/>
        <v/>
      </c>
      <c r="I108" s="382" t="str">
        <f t="shared" si="9"/>
        <v/>
      </c>
    </row>
    <row r="109" spans="1:9">
      <c r="A109" s="143">
        <v>100</v>
      </c>
      <c r="B109" s="144"/>
      <c r="C109" s="144"/>
      <c r="D109" s="146"/>
      <c r="E109" s="16" t="str">
        <f t="shared" si="5"/>
        <v/>
      </c>
      <c r="H109" s="382" t="str">
        <f t="shared" si="8"/>
        <v/>
      </c>
      <c r="I109" s="382" t="str">
        <f t="shared" si="9"/>
        <v/>
      </c>
    </row>
    <row r="110" spans="1:9">
      <c r="A110" s="143">
        <v>101</v>
      </c>
      <c r="B110" s="144"/>
      <c r="C110" s="144"/>
      <c r="D110" s="146"/>
      <c r="E110" s="16" t="str">
        <f t="shared" si="5"/>
        <v/>
      </c>
      <c r="H110" s="382" t="str">
        <f t="shared" si="8"/>
        <v/>
      </c>
      <c r="I110" s="382" t="str">
        <f t="shared" si="9"/>
        <v/>
      </c>
    </row>
    <row r="111" spans="1:9">
      <c r="A111" s="143">
        <v>102</v>
      </c>
      <c r="B111" s="144"/>
      <c r="C111" s="144"/>
      <c r="D111" s="146"/>
      <c r="E111" s="16" t="str">
        <f t="shared" si="5"/>
        <v/>
      </c>
      <c r="H111" s="382" t="str">
        <f t="shared" si="8"/>
        <v/>
      </c>
      <c r="I111" s="382" t="str">
        <f t="shared" si="9"/>
        <v/>
      </c>
    </row>
    <row r="112" spans="1:9">
      <c r="A112" s="143">
        <v>103</v>
      </c>
      <c r="B112" s="144"/>
      <c r="C112" s="144"/>
      <c r="D112" s="146"/>
      <c r="E112" s="16" t="str">
        <f t="shared" si="5"/>
        <v/>
      </c>
      <c r="H112" s="382" t="str">
        <f t="shared" si="8"/>
        <v/>
      </c>
      <c r="I112" s="382" t="str">
        <f t="shared" si="9"/>
        <v/>
      </c>
    </row>
    <row r="113" spans="1:9">
      <c r="A113" s="143">
        <v>104</v>
      </c>
      <c r="B113" s="144"/>
      <c r="C113" s="144"/>
      <c r="D113" s="146"/>
      <c r="E113" s="16" t="str">
        <f t="shared" si="5"/>
        <v/>
      </c>
      <c r="H113" s="382" t="str">
        <f t="shared" si="8"/>
        <v/>
      </c>
      <c r="I113" s="382" t="str">
        <f t="shared" si="9"/>
        <v/>
      </c>
    </row>
    <row r="114" spans="1:9">
      <c r="A114" s="143">
        <v>105</v>
      </c>
      <c r="B114" s="144"/>
      <c r="C114" s="144"/>
      <c r="D114" s="146"/>
      <c r="E114" s="16" t="str">
        <f t="shared" si="5"/>
        <v/>
      </c>
      <c r="H114" s="382" t="str">
        <f t="shared" si="8"/>
        <v/>
      </c>
      <c r="I114" s="382" t="str">
        <f t="shared" si="9"/>
        <v/>
      </c>
    </row>
    <row r="115" spans="1:9">
      <c r="A115" s="143">
        <v>106</v>
      </c>
      <c r="B115" s="144"/>
      <c r="C115" s="144"/>
      <c r="D115" s="146"/>
      <c r="E115" s="16" t="str">
        <f t="shared" si="5"/>
        <v/>
      </c>
      <c r="H115" s="382" t="str">
        <f t="shared" si="8"/>
        <v/>
      </c>
      <c r="I115" s="382" t="str">
        <f t="shared" si="9"/>
        <v/>
      </c>
    </row>
    <row r="116" spans="1:9">
      <c r="A116" s="143">
        <v>107</v>
      </c>
      <c r="B116" s="144"/>
      <c r="C116" s="144"/>
      <c r="D116" s="146"/>
      <c r="E116" s="16" t="str">
        <f t="shared" si="5"/>
        <v/>
      </c>
      <c r="H116" s="382" t="str">
        <f t="shared" si="8"/>
        <v/>
      </c>
      <c r="I116" s="382" t="str">
        <f t="shared" si="9"/>
        <v/>
      </c>
    </row>
    <row r="117" spans="1:9">
      <c r="A117" s="143">
        <v>108</v>
      </c>
      <c r="B117" s="144"/>
      <c r="C117" s="144"/>
      <c r="D117" s="146"/>
      <c r="E117" s="16" t="str">
        <f t="shared" si="5"/>
        <v/>
      </c>
      <c r="H117" s="382" t="str">
        <f t="shared" si="8"/>
        <v/>
      </c>
      <c r="I117" s="382" t="str">
        <f t="shared" si="9"/>
        <v/>
      </c>
    </row>
    <row r="118" spans="1:9">
      <c r="A118" s="143">
        <v>109</v>
      </c>
      <c r="B118" s="144"/>
      <c r="C118" s="144"/>
      <c r="D118" s="146"/>
      <c r="E118" s="16" t="str">
        <f t="shared" si="5"/>
        <v/>
      </c>
      <c r="H118" s="382" t="str">
        <f t="shared" si="8"/>
        <v/>
      </c>
      <c r="I118" s="382" t="str">
        <f t="shared" si="9"/>
        <v/>
      </c>
    </row>
    <row r="119" spans="1:9">
      <c r="A119" s="143">
        <v>110</v>
      </c>
      <c r="B119" s="144"/>
      <c r="C119" s="144"/>
      <c r="D119" s="146"/>
      <c r="E119" s="16" t="str">
        <f t="shared" si="5"/>
        <v/>
      </c>
      <c r="H119" s="382" t="str">
        <f t="shared" si="8"/>
        <v/>
      </c>
      <c r="I119" s="382" t="str">
        <f t="shared" si="9"/>
        <v/>
      </c>
    </row>
    <row r="120" spans="1:9">
      <c r="A120" s="143">
        <v>111</v>
      </c>
      <c r="B120" s="144"/>
      <c r="C120" s="144"/>
      <c r="D120" s="146"/>
      <c r="E120" s="16" t="str">
        <f t="shared" si="5"/>
        <v/>
      </c>
      <c r="H120" s="382" t="str">
        <f t="shared" si="8"/>
        <v/>
      </c>
      <c r="I120" s="382" t="str">
        <f t="shared" si="9"/>
        <v/>
      </c>
    </row>
    <row r="121" spans="1:9">
      <c r="A121" s="143">
        <v>112</v>
      </c>
      <c r="B121" s="144"/>
      <c r="C121" s="144"/>
      <c r="D121" s="146"/>
      <c r="E121" s="16" t="str">
        <f t="shared" si="5"/>
        <v/>
      </c>
      <c r="H121" s="382" t="str">
        <f t="shared" si="8"/>
        <v/>
      </c>
      <c r="I121" s="382" t="str">
        <f t="shared" si="9"/>
        <v/>
      </c>
    </row>
    <row r="122" spans="1:9">
      <c r="A122" s="143">
        <v>113</v>
      </c>
      <c r="B122" s="144"/>
      <c r="C122" s="144"/>
      <c r="D122" s="146"/>
      <c r="E122" s="16" t="str">
        <f t="shared" si="5"/>
        <v/>
      </c>
      <c r="H122" s="382" t="str">
        <f t="shared" si="8"/>
        <v/>
      </c>
      <c r="I122" s="382" t="str">
        <f t="shared" si="9"/>
        <v/>
      </c>
    </row>
    <row r="123" spans="1:9">
      <c r="A123" s="143">
        <v>114</v>
      </c>
      <c r="B123" s="144"/>
      <c r="C123" s="144"/>
      <c r="D123" s="146"/>
      <c r="E123" s="16" t="str">
        <f t="shared" si="5"/>
        <v/>
      </c>
      <c r="H123" s="382" t="str">
        <f t="shared" si="8"/>
        <v/>
      </c>
      <c r="I123" s="382" t="str">
        <f t="shared" si="9"/>
        <v/>
      </c>
    </row>
    <row r="124" spans="1:9">
      <c r="A124" s="143">
        <v>115</v>
      </c>
      <c r="B124" s="144"/>
      <c r="C124" s="144"/>
      <c r="D124" s="146"/>
      <c r="E124" s="16" t="str">
        <f t="shared" si="5"/>
        <v/>
      </c>
      <c r="H124" s="382" t="str">
        <f t="shared" si="8"/>
        <v/>
      </c>
      <c r="I124" s="382" t="str">
        <f t="shared" si="9"/>
        <v/>
      </c>
    </row>
    <row r="125" spans="1:9">
      <c r="A125" s="143">
        <v>116</v>
      </c>
      <c r="B125" s="144"/>
      <c r="C125" s="144"/>
      <c r="D125" s="146"/>
      <c r="E125" s="16" t="str">
        <f t="shared" si="5"/>
        <v/>
      </c>
      <c r="H125" s="382" t="str">
        <f t="shared" si="8"/>
        <v/>
      </c>
      <c r="I125" s="382" t="str">
        <f t="shared" si="9"/>
        <v/>
      </c>
    </row>
    <row r="126" spans="1:9">
      <c r="A126" s="143">
        <v>117</v>
      </c>
      <c r="B126" s="144"/>
      <c r="C126" s="144"/>
      <c r="D126" s="146"/>
      <c r="E126" s="16" t="str">
        <f t="shared" si="5"/>
        <v/>
      </c>
      <c r="H126" s="382" t="str">
        <f t="shared" si="8"/>
        <v/>
      </c>
      <c r="I126" s="382" t="str">
        <f t="shared" si="9"/>
        <v/>
      </c>
    </row>
    <row r="127" spans="1:9">
      <c r="A127" s="143">
        <v>118</v>
      </c>
      <c r="B127" s="144"/>
      <c r="C127" s="144"/>
      <c r="D127" s="146"/>
      <c r="E127" s="16" t="str">
        <f t="shared" si="5"/>
        <v/>
      </c>
      <c r="H127" s="382" t="str">
        <f t="shared" si="8"/>
        <v/>
      </c>
      <c r="I127" s="382" t="str">
        <f t="shared" si="9"/>
        <v/>
      </c>
    </row>
    <row r="128" spans="1:9">
      <c r="A128" s="143">
        <v>119</v>
      </c>
      <c r="B128" s="144"/>
      <c r="C128" s="144"/>
      <c r="D128" s="146"/>
      <c r="E128" s="16" t="str">
        <f t="shared" si="5"/>
        <v/>
      </c>
      <c r="H128" s="382" t="str">
        <f t="shared" si="8"/>
        <v/>
      </c>
      <c r="I128" s="382" t="str">
        <f t="shared" si="9"/>
        <v/>
      </c>
    </row>
    <row r="129" spans="1:9">
      <c r="A129" s="143">
        <v>120</v>
      </c>
      <c r="B129" s="144"/>
      <c r="C129" s="144"/>
      <c r="D129" s="146"/>
      <c r="E129" s="16" t="str">
        <f t="shared" si="5"/>
        <v/>
      </c>
      <c r="H129" s="382" t="str">
        <f t="shared" si="8"/>
        <v/>
      </c>
      <c r="I129" s="382" t="str">
        <f t="shared" si="9"/>
        <v/>
      </c>
    </row>
    <row r="130" spans="1:9">
      <c r="A130" s="143">
        <v>121</v>
      </c>
      <c r="B130" s="144"/>
      <c r="C130" s="144"/>
      <c r="D130" s="146"/>
      <c r="E130" s="16" t="str">
        <f t="shared" si="5"/>
        <v/>
      </c>
      <c r="H130" s="382" t="str">
        <f t="shared" si="8"/>
        <v/>
      </c>
      <c r="I130" s="382" t="str">
        <f t="shared" si="9"/>
        <v/>
      </c>
    </row>
    <row r="131" spans="1:9">
      <c r="A131" s="143">
        <v>122</v>
      </c>
      <c r="B131" s="144"/>
      <c r="C131" s="144"/>
      <c r="D131" s="146"/>
      <c r="E131" s="16" t="str">
        <f t="shared" si="5"/>
        <v/>
      </c>
      <c r="H131" s="382" t="str">
        <f t="shared" si="8"/>
        <v/>
      </c>
      <c r="I131" s="382" t="str">
        <f t="shared" si="9"/>
        <v/>
      </c>
    </row>
    <row r="132" spans="1:9">
      <c r="A132" s="143">
        <v>123</v>
      </c>
      <c r="B132" s="144"/>
      <c r="C132" s="144"/>
      <c r="D132" s="146"/>
      <c r="E132" s="16" t="str">
        <f t="shared" si="5"/>
        <v/>
      </c>
      <c r="H132" s="382" t="str">
        <f t="shared" si="8"/>
        <v/>
      </c>
      <c r="I132" s="382" t="str">
        <f t="shared" si="9"/>
        <v/>
      </c>
    </row>
    <row r="133" spans="1:9">
      <c r="A133" s="143">
        <v>124</v>
      </c>
      <c r="B133" s="144"/>
      <c r="C133" s="144"/>
      <c r="D133" s="146"/>
      <c r="E133" s="16" t="str">
        <f t="shared" si="5"/>
        <v/>
      </c>
      <c r="H133" s="382" t="str">
        <f t="shared" si="8"/>
        <v/>
      </c>
      <c r="I133" s="382" t="str">
        <f t="shared" si="9"/>
        <v/>
      </c>
    </row>
    <row r="134" spans="1:9">
      <c r="A134" s="143">
        <v>125</v>
      </c>
      <c r="B134" s="144"/>
      <c r="C134" s="144"/>
      <c r="D134" s="146"/>
      <c r="E134" s="16" t="str">
        <f t="shared" si="5"/>
        <v/>
      </c>
      <c r="H134" s="382" t="str">
        <f t="shared" si="8"/>
        <v/>
      </c>
      <c r="I134" s="382" t="str">
        <f t="shared" si="9"/>
        <v/>
      </c>
    </row>
    <row r="135" spans="1:9">
      <c r="A135" s="143">
        <v>126</v>
      </c>
      <c r="B135" s="144"/>
      <c r="C135" s="144"/>
      <c r="D135" s="146"/>
      <c r="E135" s="16" t="str">
        <f t="shared" si="5"/>
        <v/>
      </c>
      <c r="H135" s="382" t="str">
        <f t="shared" si="8"/>
        <v/>
      </c>
      <c r="I135" s="382" t="str">
        <f t="shared" si="9"/>
        <v/>
      </c>
    </row>
    <row r="136" spans="1:9">
      <c r="A136" s="143">
        <v>127</v>
      </c>
      <c r="B136" s="144"/>
      <c r="C136" s="144"/>
      <c r="D136" s="146"/>
      <c r="E136" s="16" t="str">
        <f t="shared" si="5"/>
        <v/>
      </c>
      <c r="H136" s="382" t="str">
        <f t="shared" si="8"/>
        <v/>
      </c>
      <c r="I136" s="382" t="str">
        <f t="shared" si="9"/>
        <v/>
      </c>
    </row>
    <row r="137" spans="1:9">
      <c r="A137" s="143">
        <v>128</v>
      </c>
      <c r="B137" s="144"/>
      <c r="C137" s="144"/>
      <c r="D137" s="146"/>
      <c r="E137" s="16" t="str">
        <f t="shared" si="5"/>
        <v/>
      </c>
      <c r="H137" s="382" t="str">
        <f t="shared" si="8"/>
        <v/>
      </c>
      <c r="I137" s="382" t="str">
        <f t="shared" si="9"/>
        <v/>
      </c>
    </row>
    <row r="138" spans="1:9">
      <c r="A138" s="143">
        <v>129</v>
      </c>
      <c r="B138" s="144"/>
      <c r="C138" s="144"/>
      <c r="D138" s="146"/>
      <c r="E138" s="16" t="str">
        <f t="shared" ref="E138:E201" si="10">IF(OR($B138="",,,,$D138&lt;an_initial,$D138&gt;an_final,),"",HLOOKUP(C138,ii120punctaje,2,FALSE) )</f>
        <v/>
      </c>
      <c r="H138" s="382" t="str">
        <f t="shared" ref="H138:H201" si="11">IF(OR($B138="",,,,$D138&lt;an_initial,$D138&gt;an_final,),"",HLOOKUP(C138,ii120punctaje,2,FALSE)*COUNTIF(C138,"Naționale"))</f>
        <v/>
      </c>
      <c r="I138" s="382" t="str">
        <f t="shared" ref="I138:I201" si="12">IF(OR($B138="",,,,$D138&lt;an_initial,$D138&gt;an_final,),"",HLOOKUP(C138,ii120punctaje,2,FALSE)*COUNTIF(C138,"Internaționale"))</f>
        <v/>
      </c>
    </row>
    <row r="139" spans="1:9">
      <c r="A139" s="143">
        <v>130</v>
      </c>
      <c r="B139" s="144"/>
      <c r="C139" s="144"/>
      <c r="D139" s="146"/>
      <c r="E139" s="16" t="str">
        <f t="shared" si="10"/>
        <v/>
      </c>
      <c r="H139" s="382" t="str">
        <f t="shared" si="11"/>
        <v/>
      </c>
      <c r="I139" s="382" t="str">
        <f t="shared" si="12"/>
        <v/>
      </c>
    </row>
    <row r="140" spans="1:9">
      <c r="A140" s="143">
        <v>131</v>
      </c>
      <c r="B140" s="144"/>
      <c r="C140" s="144"/>
      <c r="D140" s="146"/>
      <c r="E140" s="16" t="str">
        <f t="shared" si="10"/>
        <v/>
      </c>
      <c r="H140" s="382" t="str">
        <f t="shared" si="11"/>
        <v/>
      </c>
      <c r="I140" s="382" t="str">
        <f t="shared" si="12"/>
        <v/>
      </c>
    </row>
    <row r="141" spans="1:9">
      <c r="A141" s="143">
        <v>132</v>
      </c>
      <c r="B141" s="144"/>
      <c r="C141" s="144"/>
      <c r="D141" s="146"/>
      <c r="E141" s="16" t="str">
        <f t="shared" si="10"/>
        <v/>
      </c>
      <c r="H141" s="382" t="str">
        <f t="shared" si="11"/>
        <v/>
      </c>
      <c r="I141" s="382" t="str">
        <f t="shared" si="12"/>
        <v/>
      </c>
    </row>
    <row r="142" spans="1:9">
      <c r="A142" s="143">
        <v>133</v>
      </c>
      <c r="B142" s="144"/>
      <c r="C142" s="144"/>
      <c r="D142" s="146"/>
      <c r="E142" s="16" t="str">
        <f t="shared" si="10"/>
        <v/>
      </c>
      <c r="H142" s="382" t="str">
        <f t="shared" si="11"/>
        <v/>
      </c>
      <c r="I142" s="382" t="str">
        <f t="shared" si="12"/>
        <v/>
      </c>
    </row>
    <row r="143" spans="1:9">
      <c r="A143" s="143">
        <v>134</v>
      </c>
      <c r="B143" s="144"/>
      <c r="C143" s="144"/>
      <c r="D143" s="146"/>
      <c r="E143" s="16" t="str">
        <f t="shared" si="10"/>
        <v/>
      </c>
      <c r="H143" s="382" t="str">
        <f t="shared" si="11"/>
        <v/>
      </c>
      <c r="I143" s="382" t="str">
        <f t="shared" si="12"/>
        <v/>
      </c>
    </row>
    <row r="144" spans="1:9">
      <c r="A144" s="143">
        <v>135</v>
      </c>
      <c r="B144" s="144"/>
      <c r="C144" s="144"/>
      <c r="D144" s="146"/>
      <c r="E144" s="16" t="str">
        <f t="shared" si="10"/>
        <v/>
      </c>
      <c r="H144" s="382" t="str">
        <f t="shared" si="11"/>
        <v/>
      </c>
      <c r="I144" s="382" t="str">
        <f t="shared" si="12"/>
        <v/>
      </c>
    </row>
    <row r="145" spans="1:9">
      <c r="A145" s="143">
        <v>136</v>
      </c>
      <c r="B145" s="144"/>
      <c r="C145" s="144"/>
      <c r="D145" s="146"/>
      <c r="E145" s="16" t="str">
        <f t="shared" si="10"/>
        <v/>
      </c>
      <c r="H145" s="382" t="str">
        <f t="shared" si="11"/>
        <v/>
      </c>
      <c r="I145" s="382" t="str">
        <f t="shared" si="12"/>
        <v/>
      </c>
    </row>
    <row r="146" spans="1:9">
      <c r="A146" s="143">
        <v>137</v>
      </c>
      <c r="B146" s="144"/>
      <c r="C146" s="144"/>
      <c r="D146" s="146"/>
      <c r="E146" s="16" t="str">
        <f t="shared" si="10"/>
        <v/>
      </c>
      <c r="H146" s="382" t="str">
        <f t="shared" si="11"/>
        <v/>
      </c>
      <c r="I146" s="382" t="str">
        <f t="shared" si="12"/>
        <v/>
      </c>
    </row>
    <row r="147" spans="1:9">
      <c r="A147" s="143">
        <v>138</v>
      </c>
      <c r="B147" s="144"/>
      <c r="C147" s="144"/>
      <c r="D147" s="146"/>
      <c r="E147" s="16" t="str">
        <f t="shared" si="10"/>
        <v/>
      </c>
      <c r="H147" s="382" t="str">
        <f t="shared" si="11"/>
        <v/>
      </c>
      <c r="I147" s="382" t="str">
        <f t="shared" si="12"/>
        <v/>
      </c>
    </row>
    <row r="148" spans="1:9">
      <c r="A148" s="143">
        <v>139</v>
      </c>
      <c r="B148" s="144"/>
      <c r="C148" s="144"/>
      <c r="D148" s="146"/>
      <c r="E148" s="16" t="str">
        <f t="shared" si="10"/>
        <v/>
      </c>
      <c r="H148" s="382" t="str">
        <f t="shared" si="11"/>
        <v/>
      </c>
      <c r="I148" s="382" t="str">
        <f t="shared" si="12"/>
        <v/>
      </c>
    </row>
    <row r="149" spans="1:9">
      <c r="A149" s="143">
        <v>140</v>
      </c>
      <c r="B149" s="144"/>
      <c r="C149" s="144"/>
      <c r="D149" s="146"/>
      <c r="E149" s="16" t="str">
        <f t="shared" si="10"/>
        <v/>
      </c>
      <c r="H149" s="382" t="str">
        <f t="shared" si="11"/>
        <v/>
      </c>
      <c r="I149" s="382" t="str">
        <f t="shared" si="12"/>
        <v/>
      </c>
    </row>
    <row r="150" spans="1:9">
      <c r="A150" s="143">
        <v>141</v>
      </c>
      <c r="B150" s="144"/>
      <c r="C150" s="144"/>
      <c r="D150" s="146"/>
      <c r="E150" s="16" t="str">
        <f t="shared" si="10"/>
        <v/>
      </c>
      <c r="H150" s="382" t="str">
        <f t="shared" si="11"/>
        <v/>
      </c>
      <c r="I150" s="382" t="str">
        <f t="shared" si="12"/>
        <v/>
      </c>
    </row>
    <row r="151" spans="1:9">
      <c r="A151" s="143">
        <v>142</v>
      </c>
      <c r="B151" s="144"/>
      <c r="C151" s="144"/>
      <c r="D151" s="146"/>
      <c r="E151" s="16" t="str">
        <f t="shared" si="10"/>
        <v/>
      </c>
      <c r="H151" s="382" t="str">
        <f t="shared" si="11"/>
        <v/>
      </c>
      <c r="I151" s="382" t="str">
        <f t="shared" si="12"/>
        <v/>
      </c>
    </row>
    <row r="152" spans="1:9">
      <c r="A152" s="143">
        <v>143</v>
      </c>
      <c r="B152" s="144"/>
      <c r="C152" s="144"/>
      <c r="D152" s="146"/>
      <c r="E152" s="16" t="str">
        <f t="shared" si="10"/>
        <v/>
      </c>
      <c r="H152" s="382" t="str">
        <f t="shared" si="11"/>
        <v/>
      </c>
      <c r="I152" s="382" t="str">
        <f t="shared" si="12"/>
        <v/>
      </c>
    </row>
    <row r="153" spans="1:9">
      <c r="A153" s="143">
        <v>144</v>
      </c>
      <c r="B153" s="144"/>
      <c r="C153" s="144"/>
      <c r="D153" s="146"/>
      <c r="E153" s="16" t="str">
        <f t="shared" si="10"/>
        <v/>
      </c>
      <c r="H153" s="382" t="str">
        <f t="shared" si="11"/>
        <v/>
      </c>
      <c r="I153" s="382" t="str">
        <f t="shared" si="12"/>
        <v/>
      </c>
    </row>
    <row r="154" spans="1:9">
      <c r="A154" s="143">
        <v>145</v>
      </c>
      <c r="B154" s="144"/>
      <c r="C154" s="144"/>
      <c r="D154" s="146"/>
      <c r="E154" s="16" t="str">
        <f t="shared" si="10"/>
        <v/>
      </c>
      <c r="H154" s="382" t="str">
        <f t="shared" si="11"/>
        <v/>
      </c>
      <c r="I154" s="382" t="str">
        <f t="shared" si="12"/>
        <v/>
      </c>
    </row>
    <row r="155" spans="1:9">
      <c r="A155" s="143">
        <v>146</v>
      </c>
      <c r="B155" s="144"/>
      <c r="C155" s="144"/>
      <c r="D155" s="146"/>
      <c r="E155" s="16" t="str">
        <f t="shared" si="10"/>
        <v/>
      </c>
      <c r="H155" s="382" t="str">
        <f t="shared" si="11"/>
        <v/>
      </c>
      <c r="I155" s="382" t="str">
        <f t="shared" si="12"/>
        <v/>
      </c>
    </row>
    <row r="156" spans="1:9">
      <c r="A156" s="143">
        <v>147</v>
      </c>
      <c r="B156" s="144"/>
      <c r="C156" s="144"/>
      <c r="D156" s="146"/>
      <c r="E156" s="16" t="str">
        <f t="shared" si="10"/>
        <v/>
      </c>
      <c r="H156" s="382" t="str">
        <f t="shared" si="11"/>
        <v/>
      </c>
      <c r="I156" s="382" t="str">
        <f t="shared" si="12"/>
        <v/>
      </c>
    </row>
    <row r="157" spans="1:9">
      <c r="A157" s="143">
        <v>148</v>
      </c>
      <c r="B157" s="144"/>
      <c r="C157" s="144"/>
      <c r="D157" s="146"/>
      <c r="E157" s="16" t="str">
        <f t="shared" si="10"/>
        <v/>
      </c>
      <c r="H157" s="382" t="str">
        <f t="shared" si="11"/>
        <v/>
      </c>
      <c r="I157" s="382" t="str">
        <f t="shared" si="12"/>
        <v/>
      </c>
    </row>
    <row r="158" spans="1:9">
      <c r="A158" s="143">
        <v>149</v>
      </c>
      <c r="B158" s="144"/>
      <c r="C158" s="144"/>
      <c r="D158" s="146"/>
      <c r="E158" s="16" t="str">
        <f t="shared" si="10"/>
        <v/>
      </c>
      <c r="H158" s="382" t="str">
        <f t="shared" si="11"/>
        <v/>
      </c>
      <c r="I158" s="382" t="str">
        <f t="shared" si="12"/>
        <v/>
      </c>
    </row>
    <row r="159" spans="1:9">
      <c r="A159" s="143">
        <v>150</v>
      </c>
      <c r="B159" s="144"/>
      <c r="C159" s="144"/>
      <c r="D159" s="146"/>
      <c r="E159" s="16" t="str">
        <f t="shared" si="10"/>
        <v/>
      </c>
      <c r="H159" s="382" t="str">
        <f t="shared" si="11"/>
        <v/>
      </c>
      <c r="I159" s="382" t="str">
        <f t="shared" si="12"/>
        <v/>
      </c>
    </row>
    <row r="160" spans="1:9">
      <c r="A160" s="143">
        <v>151</v>
      </c>
      <c r="B160" s="144"/>
      <c r="C160" s="144"/>
      <c r="D160" s="146"/>
      <c r="E160" s="16" t="str">
        <f t="shared" si="10"/>
        <v/>
      </c>
      <c r="H160" s="382" t="str">
        <f t="shared" si="11"/>
        <v/>
      </c>
      <c r="I160" s="382" t="str">
        <f t="shared" si="12"/>
        <v/>
      </c>
    </row>
    <row r="161" spans="1:9">
      <c r="A161" s="143">
        <v>152</v>
      </c>
      <c r="B161" s="144"/>
      <c r="C161" s="144"/>
      <c r="D161" s="146"/>
      <c r="E161" s="16" t="str">
        <f t="shared" si="10"/>
        <v/>
      </c>
      <c r="H161" s="382" t="str">
        <f t="shared" si="11"/>
        <v/>
      </c>
      <c r="I161" s="382" t="str">
        <f t="shared" si="12"/>
        <v/>
      </c>
    </row>
    <row r="162" spans="1:9">
      <c r="A162" s="143">
        <v>153</v>
      </c>
      <c r="B162" s="144"/>
      <c r="C162" s="144"/>
      <c r="D162" s="146"/>
      <c r="E162" s="16" t="str">
        <f t="shared" si="10"/>
        <v/>
      </c>
      <c r="H162" s="382" t="str">
        <f t="shared" si="11"/>
        <v/>
      </c>
      <c r="I162" s="382" t="str">
        <f t="shared" si="12"/>
        <v/>
      </c>
    </row>
    <row r="163" spans="1:9">
      <c r="A163" s="143">
        <v>154</v>
      </c>
      <c r="B163" s="144"/>
      <c r="C163" s="144"/>
      <c r="D163" s="146"/>
      <c r="E163" s="16" t="str">
        <f t="shared" si="10"/>
        <v/>
      </c>
      <c r="H163" s="382" t="str">
        <f t="shared" si="11"/>
        <v/>
      </c>
      <c r="I163" s="382" t="str">
        <f t="shared" si="12"/>
        <v/>
      </c>
    </row>
    <row r="164" spans="1:9">
      <c r="A164" s="143">
        <v>155</v>
      </c>
      <c r="B164" s="144"/>
      <c r="C164" s="144"/>
      <c r="D164" s="146"/>
      <c r="E164" s="16" t="str">
        <f t="shared" si="10"/>
        <v/>
      </c>
      <c r="H164" s="382" t="str">
        <f t="shared" si="11"/>
        <v/>
      </c>
      <c r="I164" s="382" t="str">
        <f t="shared" si="12"/>
        <v/>
      </c>
    </row>
    <row r="165" spans="1:9">
      <c r="A165" s="143">
        <v>156</v>
      </c>
      <c r="B165" s="144"/>
      <c r="C165" s="144"/>
      <c r="D165" s="146"/>
      <c r="E165" s="16" t="str">
        <f t="shared" si="10"/>
        <v/>
      </c>
      <c r="H165" s="382" t="str">
        <f t="shared" si="11"/>
        <v/>
      </c>
      <c r="I165" s="382" t="str">
        <f t="shared" si="12"/>
        <v/>
      </c>
    </row>
    <row r="166" spans="1:9">
      <c r="A166" s="143">
        <v>157</v>
      </c>
      <c r="B166" s="144"/>
      <c r="C166" s="144"/>
      <c r="D166" s="146"/>
      <c r="E166" s="16" t="str">
        <f t="shared" si="10"/>
        <v/>
      </c>
      <c r="H166" s="382" t="str">
        <f t="shared" si="11"/>
        <v/>
      </c>
      <c r="I166" s="382" t="str">
        <f t="shared" si="12"/>
        <v/>
      </c>
    </row>
    <row r="167" spans="1:9">
      <c r="A167" s="143">
        <v>158</v>
      </c>
      <c r="B167" s="144"/>
      <c r="C167" s="144"/>
      <c r="D167" s="146"/>
      <c r="E167" s="16" t="str">
        <f t="shared" si="10"/>
        <v/>
      </c>
      <c r="H167" s="382" t="str">
        <f t="shared" si="11"/>
        <v/>
      </c>
      <c r="I167" s="382" t="str">
        <f t="shared" si="12"/>
        <v/>
      </c>
    </row>
    <row r="168" spans="1:9">
      <c r="A168" s="143">
        <v>159</v>
      </c>
      <c r="B168" s="144"/>
      <c r="C168" s="144"/>
      <c r="D168" s="146"/>
      <c r="E168" s="16" t="str">
        <f t="shared" si="10"/>
        <v/>
      </c>
      <c r="H168" s="382" t="str">
        <f t="shared" si="11"/>
        <v/>
      </c>
      <c r="I168" s="382" t="str">
        <f t="shared" si="12"/>
        <v/>
      </c>
    </row>
    <row r="169" spans="1:9">
      <c r="A169" s="143">
        <v>160</v>
      </c>
      <c r="B169" s="144"/>
      <c r="C169" s="144"/>
      <c r="D169" s="146"/>
      <c r="E169" s="16" t="str">
        <f t="shared" si="10"/>
        <v/>
      </c>
      <c r="H169" s="382" t="str">
        <f t="shared" si="11"/>
        <v/>
      </c>
      <c r="I169" s="382" t="str">
        <f t="shared" si="12"/>
        <v/>
      </c>
    </row>
    <row r="170" spans="1:9">
      <c r="A170" s="143">
        <v>161</v>
      </c>
      <c r="B170" s="144"/>
      <c r="C170" s="144"/>
      <c r="D170" s="146"/>
      <c r="E170" s="16" t="str">
        <f t="shared" si="10"/>
        <v/>
      </c>
      <c r="H170" s="382" t="str">
        <f t="shared" si="11"/>
        <v/>
      </c>
      <c r="I170" s="382" t="str">
        <f t="shared" si="12"/>
        <v/>
      </c>
    </row>
    <row r="171" spans="1:9">
      <c r="A171" s="143">
        <v>162</v>
      </c>
      <c r="B171" s="144"/>
      <c r="C171" s="144"/>
      <c r="D171" s="146"/>
      <c r="E171" s="16" t="str">
        <f t="shared" si="10"/>
        <v/>
      </c>
      <c r="H171" s="382" t="str">
        <f t="shared" si="11"/>
        <v/>
      </c>
      <c r="I171" s="382" t="str">
        <f t="shared" si="12"/>
        <v/>
      </c>
    </row>
    <row r="172" spans="1:9">
      <c r="A172" s="143">
        <v>163</v>
      </c>
      <c r="B172" s="144"/>
      <c r="C172" s="144"/>
      <c r="D172" s="146"/>
      <c r="E172" s="16" t="str">
        <f t="shared" si="10"/>
        <v/>
      </c>
      <c r="H172" s="382" t="str">
        <f t="shared" si="11"/>
        <v/>
      </c>
      <c r="I172" s="382" t="str">
        <f t="shared" si="12"/>
        <v/>
      </c>
    </row>
    <row r="173" spans="1:9">
      <c r="A173" s="143">
        <v>164</v>
      </c>
      <c r="B173" s="144"/>
      <c r="C173" s="144"/>
      <c r="D173" s="146"/>
      <c r="E173" s="16" t="str">
        <f t="shared" si="10"/>
        <v/>
      </c>
      <c r="H173" s="382" t="str">
        <f t="shared" si="11"/>
        <v/>
      </c>
      <c r="I173" s="382" t="str">
        <f t="shared" si="12"/>
        <v/>
      </c>
    </row>
    <row r="174" spans="1:9">
      <c r="A174" s="143">
        <v>165</v>
      </c>
      <c r="B174" s="144"/>
      <c r="C174" s="144"/>
      <c r="D174" s="146"/>
      <c r="E174" s="16" t="str">
        <f t="shared" si="10"/>
        <v/>
      </c>
      <c r="H174" s="382" t="str">
        <f t="shared" si="11"/>
        <v/>
      </c>
      <c r="I174" s="382" t="str">
        <f t="shared" si="12"/>
        <v/>
      </c>
    </row>
    <row r="175" spans="1:9">
      <c r="A175" s="143">
        <v>166</v>
      </c>
      <c r="B175" s="144"/>
      <c r="C175" s="144"/>
      <c r="D175" s="146"/>
      <c r="E175" s="16" t="str">
        <f t="shared" si="10"/>
        <v/>
      </c>
      <c r="H175" s="382" t="str">
        <f t="shared" si="11"/>
        <v/>
      </c>
      <c r="I175" s="382" t="str">
        <f t="shared" si="12"/>
        <v/>
      </c>
    </row>
    <row r="176" spans="1:9">
      <c r="A176" s="143">
        <v>167</v>
      </c>
      <c r="B176" s="144"/>
      <c r="C176" s="144"/>
      <c r="D176" s="146"/>
      <c r="E176" s="16" t="str">
        <f t="shared" si="10"/>
        <v/>
      </c>
      <c r="H176" s="382" t="str">
        <f t="shared" si="11"/>
        <v/>
      </c>
      <c r="I176" s="382" t="str">
        <f t="shared" si="12"/>
        <v/>
      </c>
    </row>
    <row r="177" spans="1:9">
      <c r="A177" s="143">
        <v>168</v>
      </c>
      <c r="B177" s="144"/>
      <c r="C177" s="144"/>
      <c r="D177" s="146"/>
      <c r="E177" s="16" t="str">
        <f t="shared" si="10"/>
        <v/>
      </c>
      <c r="H177" s="382" t="str">
        <f t="shared" si="11"/>
        <v/>
      </c>
      <c r="I177" s="382" t="str">
        <f t="shared" si="12"/>
        <v/>
      </c>
    </row>
    <row r="178" spans="1:9">
      <c r="A178" s="143">
        <v>169</v>
      </c>
      <c r="B178" s="144"/>
      <c r="C178" s="144"/>
      <c r="D178" s="146"/>
      <c r="E178" s="16" t="str">
        <f t="shared" si="10"/>
        <v/>
      </c>
      <c r="H178" s="382" t="str">
        <f t="shared" si="11"/>
        <v/>
      </c>
      <c r="I178" s="382" t="str">
        <f t="shared" si="12"/>
        <v/>
      </c>
    </row>
    <row r="179" spans="1:9">
      <c r="A179" s="143">
        <v>170</v>
      </c>
      <c r="B179" s="144"/>
      <c r="C179" s="144"/>
      <c r="D179" s="146"/>
      <c r="E179" s="16" t="str">
        <f t="shared" si="10"/>
        <v/>
      </c>
      <c r="H179" s="382" t="str">
        <f t="shared" si="11"/>
        <v/>
      </c>
      <c r="I179" s="382" t="str">
        <f t="shared" si="12"/>
        <v/>
      </c>
    </row>
    <row r="180" spans="1:9">
      <c r="A180" s="143">
        <v>171</v>
      </c>
      <c r="B180" s="144"/>
      <c r="C180" s="144"/>
      <c r="D180" s="146"/>
      <c r="E180" s="16" t="str">
        <f t="shared" si="10"/>
        <v/>
      </c>
      <c r="H180" s="382" t="str">
        <f t="shared" si="11"/>
        <v/>
      </c>
      <c r="I180" s="382" t="str">
        <f t="shared" si="12"/>
        <v/>
      </c>
    </row>
    <row r="181" spans="1:9">
      <c r="A181" s="143">
        <v>172</v>
      </c>
      <c r="B181" s="144"/>
      <c r="C181" s="144"/>
      <c r="D181" s="146"/>
      <c r="E181" s="16" t="str">
        <f t="shared" si="10"/>
        <v/>
      </c>
      <c r="H181" s="382" t="str">
        <f t="shared" si="11"/>
        <v/>
      </c>
      <c r="I181" s="382" t="str">
        <f t="shared" si="12"/>
        <v/>
      </c>
    </row>
    <row r="182" spans="1:9">
      <c r="A182" s="143">
        <v>173</v>
      </c>
      <c r="B182" s="144"/>
      <c r="C182" s="144"/>
      <c r="D182" s="146"/>
      <c r="E182" s="16" t="str">
        <f t="shared" si="10"/>
        <v/>
      </c>
      <c r="H182" s="382" t="str">
        <f t="shared" si="11"/>
        <v/>
      </c>
      <c r="I182" s="382" t="str">
        <f t="shared" si="12"/>
        <v/>
      </c>
    </row>
    <row r="183" spans="1:9">
      <c r="A183" s="143">
        <v>174</v>
      </c>
      <c r="B183" s="144"/>
      <c r="C183" s="144"/>
      <c r="D183" s="146"/>
      <c r="E183" s="16" t="str">
        <f t="shared" si="10"/>
        <v/>
      </c>
      <c r="H183" s="382" t="str">
        <f t="shared" si="11"/>
        <v/>
      </c>
      <c r="I183" s="382" t="str">
        <f t="shared" si="12"/>
        <v/>
      </c>
    </row>
    <row r="184" spans="1:9">
      <c r="A184" s="143">
        <v>175</v>
      </c>
      <c r="B184" s="144"/>
      <c r="C184" s="144"/>
      <c r="D184" s="146"/>
      <c r="E184" s="16" t="str">
        <f t="shared" si="10"/>
        <v/>
      </c>
      <c r="H184" s="382" t="str">
        <f t="shared" si="11"/>
        <v/>
      </c>
      <c r="I184" s="382" t="str">
        <f t="shared" si="12"/>
        <v/>
      </c>
    </row>
    <row r="185" spans="1:9">
      <c r="A185" s="143">
        <v>176</v>
      </c>
      <c r="B185" s="144"/>
      <c r="C185" s="144"/>
      <c r="D185" s="146"/>
      <c r="E185" s="16" t="str">
        <f t="shared" si="10"/>
        <v/>
      </c>
      <c r="H185" s="382" t="str">
        <f t="shared" si="11"/>
        <v/>
      </c>
      <c r="I185" s="382" t="str">
        <f t="shared" si="12"/>
        <v/>
      </c>
    </row>
    <row r="186" spans="1:9">
      <c r="A186" s="143">
        <v>177</v>
      </c>
      <c r="B186" s="144"/>
      <c r="C186" s="144"/>
      <c r="D186" s="146"/>
      <c r="E186" s="16" t="str">
        <f t="shared" si="10"/>
        <v/>
      </c>
      <c r="H186" s="382" t="str">
        <f t="shared" si="11"/>
        <v/>
      </c>
      <c r="I186" s="382" t="str">
        <f t="shared" si="12"/>
        <v/>
      </c>
    </row>
    <row r="187" spans="1:9">
      <c r="A187" s="143">
        <v>178</v>
      </c>
      <c r="B187" s="144"/>
      <c r="C187" s="144"/>
      <c r="D187" s="146"/>
      <c r="E187" s="16" t="str">
        <f t="shared" si="10"/>
        <v/>
      </c>
      <c r="H187" s="382" t="str">
        <f t="shared" si="11"/>
        <v/>
      </c>
      <c r="I187" s="382" t="str">
        <f t="shared" si="12"/>
        <v/>
      </c>
    </row>
    <row r="188" spans="1:9">
      <c r="A188" s="143">
        <v>179</v>
      </c>
      <c r="B188" s="144"/>
      <c r="C188" s="144"/>
      <c r="D188" s="146"/>
      <c r="E188" s="16" t="str">
        <f t="shared" si="10"/>
        <v/>
      </c>
      <c r="H188" s="382" t="str">
        <f t="shared" si="11"/>
        <v/>
      </c>
      <c r="I188" s="382" t="str">
        <f t="shared" si="12"/>
        <v/>
      </c>
    </row>
    <row r="189" spans="1:9">
      <c r="A189" s="143">
        <v>180</v>
      </c>
      <c r="B189" s="144"/>
      <c r="C189" s="144"/>
      <c r="D189" s="146"/>
      <c r="E189" s="16" t="str">
        <f t="shared" si="10"/>
        <v/>
      </c>
      <c r="H189" s="382" t="str">
        <f t="shared" si="11"/>
        <v/>
      </c>
      <c r="I189" s="382" t="str">
        <f t="shared" si="12"/>
        <v/>
      </c>
    </row>
    <row r="190" spans="1:9">
      <c r="A190" s="143">
        <v>181</v>
      </c>
      <c r="B190" s="144"/>
      <c r="C190" s="144"/>
      <c r="D190" s="146"/>
      <c r="E190" s="16" t="str">
        <f t="shared" si="10"/>
        <v/>
      </c>
      <c r="H190" s="382" t="str">
        <f t="shared" si="11"/>
        <v/>
      </c>
      <c r="I190" s="382" t="str">
        <f t="shared" si="12"/>
        <v/>
      </c>
    </row>
    <row r="191" spans="1:9">
      <c r="A191" s="143">
        <v>182</v>
      </c>
      <c r="B191" s="144"/>
      <c r="C191" s="144"/>
      <c r="D191" s="146"/>
      <c r="E191" s="16" t="str">
        <f t="shared" si="10"/>
        <v/>
      </c>
      <c r="H191" s="382" t="str">
        <f t="shared" si="11"/>
        <v/>
      </c>
      <c r="I191" s="382" t="str">
        <f t="shared" si="12"/>
        <v/>
      </c>
    </row>
    <row r="192" spans="1:9">
      <c r="A192" s="143">
        <v>183</v>
      </c>
      <c r="B192" s="144"/>
      <c r="C192" s="144"/>
      <c r="D192" s="146"/>
      <c r="E192" s="16" t="str">
        <f t="shared" si="10"/>
        <v/>
      </c>
      <c r="H192" s="382" t="str">
        <f t="shared" si="11"/>
        <v/>
      </c>
      <c r="I192" s="382" t="str">
        <f t="shared" si="12"/>
        <v/>
      </c>
    </row>
    <row r="193" spans="1:9">
      <c r="A193" s="143">
        <v>184</v>
      </c>
      <c r="B193" s="144"/>
      <c r="C193" s="144"/>
      <c r="D193" s="146"/>
      <c r="E193" s="16" t="str">
        <f t="shared" si="10"/>
        <v/>
      </c>
      <c r="H193" s="382" t="str">
        <f t="shared" si="11"/>
        <v/>
      </c>
      <c r="I193" s="382" t="str">
        <f t="shared" si="12"/>
        <v/>
      </c>
    </row>
    <row r="194" spans="1:9">
      <c r="A194" s="143">
        <v>185</v>
      </c>
      <c r="B194" s="144"/>
      <c r="C194" s="144"/>
      <c r="D194" s="146"/>
      <c r="E194" s="16" t="str">
        <f t="shared" si="10"/>
        <v/>
      </c>
      <c r="H194" s="382" t="str">
        <f t="shared" si="11"/>
        <v/>
      </c>
      <c r="I194" s="382" t="str">
        <f t="shared" si="12"/>
        <v/>
      </c>
    </row>
    <row r="195" spans="1:9">
      <c r="A195" s="143">
        <v>186</v>
      </c>
      <c r="B195" s="144"/>
      <c r="C195" s="144"/>
      <c r="D195" s="146"/>
      <c r="E195" s="16" t="str">
        <f t="shared" si="10"/>
        <v/>
      </c>
      <c r="H195" s="382" t="str">
        <f t="shared" si="11"/>
        <v/>
      </c>
      <c r="I195" s="382" t="str">
        <f t="shared" si="12"/>
        <v/>
      </c>
    </row>
    <row r="196" spans="1:9">
      <c r="A196" s="143">
        <v>187</v>
      </c>
      <c r="B196" s="144"/>
      <c r="C196" s="144"/>
      <c r="D196" s="146"/>
      <c r="E196" s="16" t="str">
        <f t="shared" si="10"/>
        <v/>
      </c>
      <c r="H196" s="382" t="str">
        <f t="shared" si="11"/>
        <v/>
      </c>
      <c r="I196" s="382" t="str">
        <f t="shared" si="12"/>
        <v/>
      </c>
    </row>
    <row r="197" spans="1:9">
      <c r="A197" s="143">
        <v>188</v>
      </c>
      <c r="B197" s="144"/>
      <c r="C197" s="144"/>
      <c r="D197" s="146"/>
      <c r="E197" s="16" t="str">
        <f t="shared" si="10"/>
        <v/>
      </c>
      <c r="H197" s="382" t="str">
        <f t="shared" si="11"/>
        <v/>
      </c>
      <c r="I197" s="382" t="str">
        <f t="shared" si="12"/>
        <v/>
      </c>
    </row>
    <row r="198" spans="1:9">
      <c r="A198" s="143">
        <v>189</v>
      </c>
      <c r="B198" s="144"/>
      <c r="C198" s="144"/>
      <c r="D198" s="146"/>
      <c r="E198" s="16" t="str">
        <f t="shared" si="10"/>
        <v/>
      </c>
      <c r="H198" s="382" t="str">
        <f t="shared" si="11"/>
        <v/>
      </c>
      <c r="I198" s="382" t="str">
        <f t="shared" si="12"/>
        <v/>
      </c>
    </row>
    <row r="199" spans="1:9">
      <c r="A199" s="143">
        <v>190</v>
      </c>
      <c r="B199" s="144"/>
      <c r="C199" s="144"/>
      <c r="D199" s="146"/>
      <c r="E199" s="16" t="str">
        <f t="shared" si="10"/>
        <v/>
      </c>
      <c r="H199" s="382" t="str">
        <f t="shared" si="11"/>
        <v/>
      </c>
      <c r="I199" s="382" t="str">
        <f t="shared" si="12"/>
        <v/>
      </c>
    </row>
    <row r="200" spans="1:9">
      <c r="A200" s="143">
        <v>191</v>
      </c>
      <c r="B200" s="144"/>
      <c r="C200" s="144"/>
      <c r="D200" s="146"/>
      <c r="E200" s="16" t="str">
        <f t="shared" si="10"/>
        <v/>
      </c>
      <c r="H200" s="382" t="str">
        <f t="shared" si="11"/>
        <v/>
      </c>
      <c r="I200" s="382" t="str">
        <f t="shared" si="12"/>
        <v/>
      </c>
    </row>
    <row r="201" spans="1:9">
      <c r="A201" s="143">
        <v>192</v>
      </c>
      <c r="B201" s="144"/>
      <c r="C201" s="144"/>
      <c r="D201" s="146"/>
      <c r="E201" s="16" t="str">
        <f t="shared" si="10"/>
        <v/>
      </c>
      <c r="H201" s="382" t="str">
        <f t="shared" si="11"/>
        <v/>
      </c>
      <c r="I201" s="382" t="str">
        <f t="shared" si="12"/>
        <v/>
      </c>
    </row>
    <row r="202" spans="1:9">
      <c r="A202" s="143">
        <v>193</v>
      </c>
      <c r="B202" s="144"/>
      <c r="C202" s="144"/>
      <c r="D202" s="146"/>
      <c r="E202" s="16" t="str">
        <f t="shared" ref="E202:E259" si="13">IF(OR($B202="",,,,$D202&lt;an_initial,$D202&gt;an_final,),"",HLOOKUP(C202,ii120punctaje,2,FALSE) )</f>
        <v/>
      </c>
      <c r="H202" s="382" t="str">
        <f t="shared" ref="H202:H259" si="14">IF(OR($B202="",,,,$D202&lt;an_initial,$D202&gt;an_final,),"",HLOOKUP(C202,ii120punctaje,2,FALSE)*COUNTIF(C202,"Naționale"))</f>
        <v/>
      </c>
      <c r="I202" s="382" t="str">
        <f t="shared" ref="I202:I259" si="15">IF(OR($B202="",,,,$D202&lt;an_initial,$D202&gt;an_final,),"",HLOOKUP(C202,ii120punctaje,2,FALSE)*COUNTIF(C202,"Internaționale"))</f>
        <v/>
      </c>
    </row>
    <row r="203" spans="1:9">
      <c r="A203" s="143">
        <v>194</v>
      </c>
      <c r="B203" s="144"/>
      <c r="C203" s="144"/>
      <c r="D203" s="146"/>
      <c r="E203" s="16" t="str">
        <f t="shared" si="13"/>
        <v/>
      </c>
      <c r="H203" s="382" t="str">
        <f t="shared" si="14"/>
        <v/>
      </c>
      <c r="I203" s="382" t="str">
        <f t="shared" si="15"/>
        <v/>
      </c>
    </row>
    <row r="204" spans="1:9">
      <c r="A204" s="143">
        <v>195</v>
      </c>
      <c r="B204" s="144"/>
      <c r="C204" s="144"/>
      <c r="D204" s="146"/>
      <c r="E204" s="16" t="str">
        <f t="shared" si="13"/>
        <v/>
      </c>
      <c r="H204" s="382" t="str">
        <f t="shared" si="14"/>
        <v/>
      </c>
      <c r="I204" s="382" t="str">
        <f t="shared" si="15"/>
        <v/>
      </c>
    </row>
    <row r="205" spans="1:9">
      <c r="A205" s="143">
        <v>196</v>
      </c>
      <c r="B205" s="144"/>
      <c r="C205" s="144"/>
      <c r="D205" s="146"/>
      <c r="E205" s="16" t="str">
        <f t="shared" si="13"/>
        <v/>
      </c>
      <c r="H205" s="382" t="str">
        <f t="shared" si="14"/>
        <v/>
      </c>
      <c r="I205" s="382" t="str">
        <f t="shared" si="15"/>
        <v/>
      </c>
    </row>
    <row r="206" spans="1:9">
      <c r="A206" s="143">
        <v>197</v>
      </c>
      <c r="B206" s="144"/>
      <c r="C206" s="144"/>
      <c r="D206" s="146"/>
      <c r="E206" s="16" t="str">
        <f t="shared" si="13"/>
        <v/>
      </c>
      <c r="H206" s="382" t="str">
        <f t="shared" si="14"/>
        <v/>
      </c>
      <c r="I206" s="382" t="str">
        <f t="shared" si="15"/>
        <v/>
      </c>
    </row>
    <row r="207" spans="1:9">
      <c r="A207" s="143">
        <v>198</v>
      </c>
      <c r="B207" s="144"/>
      <c r="C207" s="144"/>
      <c r="D207" s="146"/>
      <c r="E207" s="16" t="str">
        <f t="shared" si="13"/>
        <v/>
      </c>
      <c r="H207" s="382" t="str">
        <f t="shared" si="14"/>
        <v/>
      </c>
      <c r="I207" s="382" t="str">
        <f t="shared" si="15"/>
        <v/>
      </c>
    </row>
    <row r="208" spans="1:9">
      <c r="A208" s="143">
        <v>199</v>
      </c>
      <c r="B208" s="144"/>
      <c r="C208" s="144"/>
      <c r="D208" s="146"/>
      <c r="E208" s="16" t="str">
        <f t="shared" si="13"/>
        <v/>
      </c>
      <c r="H208" s="382" t="str">
        <f t="shared" si="14"/>
        <v/>
      </c>
      <c r="I208" s="382" t="str">
        <f t="shared" si="15"/>
        <v/>
      </c>
    </row>
    <row r="209" spans="1:9">
      <c r="A209" s="143">
        <v>200</v>
      </c>
      <c r="B209" s="144"/>
      <c r="C209" s="144"/>
      <c r="D209" s="146"/>
      <c r="E209" s="16" t="str">
        <f t="shared" si="13"/>
        <v/>
      </c>
      <c r="H209" s="382" t="str">
        <f t="shared" si="14"/>
        <v/>
      </c>
      <c r="I209" s="382" t="str">
        <f t="shared" si="15"/>
        <v/>
      </c>
    </row>
    <row r="210" spans="1:9">
      <c r="A210" s="143">
        <v>201</v>
      </c>
      <c r="B210" s="144"/>
      <c r="C210" s="144"/>
      <c r="D210" s="146"/>
      <c r="E210" s="16" t="str">
        <f t="shared" si="13"/>
        <v/>
      </c>
      <c r="H210" s="382" t="str">
        <f t="shared" si="14"/>
        <v/>
      </c>
      <c r="I210" s="382" t="str">
        <f t="shared" si="15"/>
        <v/>
      </c>
    </row>
    <row r="211" spans="1:9">
      <c r="A211" s="143">
        <v>202</v>
      </c>
      <c r="B211" s="144"/>
      <c r="C211" s="144"/>
      <c r="D211" s="146"/>
      <c r="E211" s="16" t="str">
        <f t="shared" si="13"/>
        <v/>
      </c>
      <c r="H211" s="382" t="str">
        <f t="shared" si="14"/>
        <v/>
      </c>
      <c r="I211" s="382" t="str">
        <f t="shared" si="15"/>
        <v/>
      </c>
    </row>
    <row r="212" spans="1:9">
      <c r="A212" s="143">
        <v>203</v>
      </c>
      <c r="B212" s="144"/>
      <c r="C212" s="144"/>
      <c r="D212" s="146"/>
      <c r="E212" s="16" t="str">
        <f t="shared" si="13"/>
        <v/>
      </c>
      <c r="H212" s="382" t="str">
        <f t="shared" si="14"/>
        <v/>
      </c>
      <c r="I212" s="382" t="str">
        <f t="shared" si="15"/>
        <v/>
      </c>
    </row>
    <row r="213" spans="1:9">
      <c r="A213" s="143">
        <v>204</v>
      </c>
      <c r="B213" s="144"/>
      <c r="C213" s="144"/>
      <c r="D213" s="146"/>
      <c r="E213" s="16" t="str">
        <f t="shared" si="13"/>
        <v/>
      </c>
      <c r="H213" s="382" t="str">
        <f t="shared" si="14"/>
        <v/>
      </c>
      <c r="I213" s="382" t="str">
        <f t="shared" si="15"/>
        <v/>
      </c>
    </row>
    <row r="214" spans="1:9">
      <c r="A214" s="143">
        <v>205</v>
      </c>
      <c r="B214" s="144"/>
      <c r="C214" s="144"/>
      <c r="D214" s="146"/>
      <c r="E214" s="16" t="str">
        <f t="shared" si="13"/>
        <v/>
      </c>
      <c r="H214" s="382" t="str">
        <f t="shared" si="14"/>
        <v/>
      </c>
      <c r="I214" s="382" t="str">
        <f t="shared" si="15"/>
        <v/>
      </c>
    </row>
    <row r="215" spans="1:9">
      <c r="A215" s="143">
        <v>206</v>
      </c>
      <c r="B215" s="144"/>
      <c r="C215" s="144"/>
      <c r="D215" s="146"/>
      <c r="E215" s="16" t="str">
        <f t="shared" si="13"/>
        <v/>
      </c>
      <c r="H215" s="382" t="str">
        <f t="shared" si="14"/>
        <v/>
      </c>
      <c r="I215" s="382" t="str">
        <f t="shared" si="15"/>
        <v/>
      </c>
    </row>
    <row r="216" spans="1:9">
      <c r="A216" s="143">
        <v>207</v>
      </c>
      <c r="B216" s="144"/>
      <c r="C216" s="144"/>
      <c r="D216" s="146"/>
      <c r="E216" s="16" t="str">
        <f t="shared" si="13"/>
        <v/>
      </c>
      <c r="H216" s="382" t="str">
        <f t="shared" si="14"/>
        <v/>
      </c>
      <c r="I216" s="382" t="str">
        <f t="shared" si="15"/>
        <v/>
      </c>
    </row>
    <row r="217" spans="1:9">
      <c r="A217" s="143">
        <v>208</v>
      </c>
      <c r="B217" s="144"/>
      <c r="C217" s="144"/>
      <c r="D217" s="146"/>
      <c r="E217" s="16" t="str">
        <f t="shared" si="13"/>
        <v/>
      </c>
      <c r="H217" s="382" t="str">
        <f t="shared" si="14"/>
        <v/>
      </c>
      <c r="I217" s="382" t="str">
        <f t="shared" si="15"/>
        <v/>
      </c>
    </row>
    <row r="218" spans="1:9">
      <c r="A218" s="143">
        <v>209</v>
      </c>
      <c r="B218" s="144"/>
      <c r="C218" s="144"/>
      <c r="D218" s="146"/>
      <c r="E218" s="16" t="str">
        <f t="shared" si="13"/>
        <v/>
      </c>
      <c r="H218" s="382" t="str">
        <f t="shared" si="14"/>
        <v/>
      </c>
      <c r="I218" s="382" t="str">
        <f t="shared" si="15"/>
        <v/>
      </c>
    </row>
    <row r="219" spans="1:9">
      <c r="A219" s="143">
        <v>210</v>
      </c>
      <c r="B219" s="144"/>
      <c r="C219" s="144"/>
      <c r="D219" s="146"/>
      <c r="E219" s="16" t="str">
        <f t="shared" si="13"/>
        <v/>
      </c>
      <c r="H219" s="382" t="str">
        <f t="shared" si="14"/>
        <v/>
      </c>
      <c r="I219" s="382" t="str">
        <f t="shared" si="15"/>
        <v/>
      </c>
    </row>
    <row r="220" spans="1:9">
      <c r="A220" s="143">
        <v>211</v>
      </c>
      <c r="B220" s="144"/>
      <c r="C220" s="144"/>
      <c r="D220" s="146"/>
      <c r="E220" s="16" t="str">
        <f t="shared" si="13"/>
        <v/>
      </c>
      <c r="H220" s="382" t="str">
        <f t="shared" si="14"/>
        <v/>
      </c>
      <c r="I220" s="382" t="str">
        <f t="shared" si="15"/>
        <v/>
      </c>
    </row>
    <row r="221" spans="1:9">
      <c r="A221" s="143">
        <v>212</v>
      </c>
      <c r="B221" s="144"/>
      <c r="C221" s="144"/>
      <c r="D221" s="146"/>
      <c r="E221" s="16" t="str">
        <f t="shared" si="13"/>
        <v/>
      </c>
      <c r="H221" s="382" t="str">
        <f t="shared" si="14"/>
        <v/>
      </c>
      <c r="I221" s="382" t="str">
        <f t="shared" si="15"/>
        <v/>
      </c>
    </row>
    <row r="222" spans="1:9">
      <c r="A222" s="143">
        <v>213</v>
      </c>
      <c r="B222" s="144"/>
      <c r="C222" s="144"/>
      <c r="D222" s="146"/>
      <c r="E222" s="16" t="str">
        <f t="shared" si="13"/>
        <v/>
      </c>
      <c r="H222" s="382" t="str">
        <f t="shared" si="14"/>
        <v/>
      </c>
      <c r="I222" s="382" t="str">
        <f t="shared" si="15"/>
        <v/>
      </c>
    </row>
    <row r="223" spans="1:9">
      <c r="A223" s="143">
        <v>214</v>
      </c>
      <c r="B223" s="144"/>
      <c r="C223" s="144"/>
      <c r="D223" s="146"/>
      <c r="E223" s="16" t="str">
        <f t="shared" si="13"/>
        <v/>
      </c>
      <c r="H223" s="382" t="str">
        <f t="shared" si="14"/>
        <v/>
      </c>
      <c r="I223" s="382" t="str">
        <f t="shared" si="15"/>
        <v/>
      </c>
    </row>
    <row r="224" spans="1:9">
      <c r="A224" s="143">
        <v>215</v>
      </c>
      <c r="B224" s="144"/>
      <c r="C224" s="144"/>
      <c r="D224" s="146"/>
      <c r="E224" s="16" t="str">
        <f t="shared" si="13"/>
        <v/>
      </c>
      <c r="H224" s="382" t="str">
        <f t="shared" si="14"/>
        <v/>
      </c>
      <c r="I224" s="382" t="str">
        <f t="shared" si="15"/>
        <v/>
      </c>
    </row>
    <row r="225" spans="1:9">
      <c r="A225" s="143">
        <v>216</v>
      </c>
      <c r="B225" s="144"/>
      <c r="C225" s="144"/>
      <c r="D225" s="146"/>
      <c r="E225" s="16" t="str">
        <f t="shared" si="13"/>
        <v/>
      </c>
      <c r="H225" s="382" t="str">
        <f t="shared" si="14"/>
        <v/>
      </c>
      <c r="I225" s="382" t="str">
        <f t="shared" si="15"/>
        <v/>
      </c>
    </row>
    <row r="226" spans="1:9">
      <c r="A226" s="143">
        <v>217</v>
      </c>
      <c r="B226" s="144"/>
      <c r="C226" s="144"/>
      <c r="D226" s="146"/>
      <c r="E226" s="16" t="str">
        <f t="shared" si="13"/>
        <v/>
      </c>
      <c r="H226" s="382" t="str">
        <f t="shared" si="14"/>
        <v/>
      </c>
      <c r="I226" s="382" t="str">
        <f t="shared" si="15"/>
        <v/>
      </c>
    </row>
    <row r="227" spans="1:9">
      <c r="A227" s="143">
        <v>218</v>
      </c>
      <c r="B227" s="144"/>
      <c r="C227" s="144"/>
      <c r="D227" s="146"/>
      <c r="E227" s="16" t="str">
        <f t="shared" si="13"/>
        <v/>
      </c>
      <c r="H227" s="382" t="str">
        <f t="shared" si="14"/>
        <v/>
      </c>
      <c r="I227" s="382" t="str">
        <f t="shared" si="15"/>
        <v/>
      </c>
    </row>
    <row r="228" spans="1:9">
      <c r="A228" s="143">
        <v>219</v>
      </c>
      <c r="B228" s="144"/>
      <c r="C228" s="144"/>
      <c r="D228" s="146"/>
      <c r="E228" s="16" t="str">
        <f t="shared" si="13"/>
        <v/>
      </c>
      <c r="H228" s="382" t="str">
        <f t="shared" si="14"/>
        <v/>
      </c>
      <c r="I228" s="382" t="str">
        <f t="shared" si="15"/>
        <v/>
      </c>
    </row>
    <row r="229" spans="1:9">
      <c r="A229" s="143">
        <v>220</v>
      </c>
      <c r="B229" s="144"/>
      <c r="C229" s="144"/>
      <c r="D229" s="146"/>
      <c r="E229" s="16" t="str">
        <f t="shared" si="13"/>
        <v/>
      </c>
      <c r="H229" s="382" t="str">
        <f t="shared" si="14"/>
        <v/>
      </c>
      <c r="I229" s="382" t="str">
        <f t="shared" si="15"/>
        <v/>
      </c>
    </row>
    <row r="230" spans="1:9">
      <c r="A230" s="143">
        <v>221</v>
      </c>
      <c r="B230" s="144"/>
      <c r="C230" s="144"/>
      <c r="D230" s="146"/>
      <c r="E230" s="16" t="str">
        <f t="shared" si="13"/>
        <v/>
      </c>
      <c r="H230" s="382" t="str">
        <f t="shared" si="14"/>
        <v/>
      </c>
      <c r="I230" s="382" t="str">
        <f t="shared" si="15"/>
        <v/>
      </c>
    </row>
    <row r="231" spans="1:9">
      <c r="A231" s="143">
        <v>222</v>
      </c>
      <c r="B231" s="144"/>
      <c r="C231" s="144"/>
      <c r="D231" s="146"/>
      <c r="E231" s="16" t="str">
        <f t="shared" si="13"/>
        <v/>
      </c>
      <c r="H231" s="382" t="str">
        <f t="shared" si="14"/>
        <v/>
      </c>
      <c r="I231" s="382" t="str">
        <f t="shared" si="15"/>
        <v/>
      </c>
    </row>
    <row r="232" spans="1:9">
      <c r="A232" s="143">
        <v>223</v>
      </c>
      <c r="B232" s="144"/>
      <c r="C232" s="144"/>
      <c r="D232" s="146"/>
      <c r="E232" s="16" t="str">
        <f t="shared" si="13"/>
        <v/>
      </c>
      <c r="H232" s="382" t="str">
        <f t="shared" si="14"/>
        <v/>
      </c>
      <c r="I232" s="382" t="str">
        <f t="shared" si="15"/>
        <v/>
      </c>
    </row>
    <row r="233" spans="1:9">
      <c r="A233" s="143">
        <v>224</v>
      </c>
      <c r="B233" s="144"/>
      <c r="C233" s="144"/>
      <c r="D233" s="146"/>
      <c r="E233" s="16" t="str">
        <f t="shared" si="13"/>
        <v/>
      </c>
      <c r="H233" s="382" t="str">
        <f t="shared" si="14"/>
        <v/>
      </c>
      <c r="I233" s="382" t="str">
        <f t="shared" si="15"/>
        <v/>
      </c>
    </row>
    <row r="234" spans="1:9">
      <c r="A234" s="143">
        <v>225</v>
      </c>
      <c r="B234" s="144"/>
      <c r="C234" s="144"/>
      <c r="D234" s="146"/>
      <c r="E234" s="16" t="str">
        <f t="shared" si="13"/>
        <v/>
      </c>
      <c r="H234" s="382" t="str">
        <f t="shared" si="14"/>
        <v/>
      </c>
      <c r="I234" s="382" t="str">
        <f t="shared" si="15"/>
        <v/>
      </c>
    </row>
    <row r="235" spans="1:9">
      <c r="A235" s="143">
        <v>226</v>
      </c>
      <c r="B235" s="144"/>
      <c r="C235" s="144"/>
      <c r="D235" s="146"/>
      <c r="E235" s="16" t="str">
        <f t="shared" si="13"/>
        <v/>
      </c>
      <c r="H235" s="382" t="str">
        <f t="shared" si="14"/>
        <v/>
      </c>
      <c r="I235" s="382" t="str">
        <f t="shared" si="15"/>
        <v/>
      </c>
    </row>
    <row r="236" spans="1:9">
      <c r="A236" s="143">
        <v>227</v>
      </c>
      <c r="B236" s="144"/>
      <c r="C236" s="144"/>
      <c r="D236" s="146"/>
      <c r="E236" s="16" t="str">
        <f t="shared" si="13"/>
        <v/>
      </c>
      <c r="H236" s="382" t="str">
        <f t="shared" si="14"/>
        <v/>
      </c>
      <c r="I236" s="382" t="str">
        <f t="shared" si="15"/>
        <v/>
      </c>
    </row>
    <row r="237" spans="1:9">
      <c r="A237" s="143">
        <v>228</v>
      </c>
      <c r="B237" s="144"/>
      <c r="C237" s="144"/>
      <c r="D237" s="146"/>
      <c r="E237" s="16" t="str">
        <f t="shared" si="13"/>
        <v/>
      </c>
      <c r="H237" s="382" t="str">
        <f t="shared" si="14"/>
        <v/>
      </c>
      <c r="I237" s="382" t="str">
        <f t="shared" si="15"/>
        <v/>
      </c>
    </row>
    <row r="238" spans="1:9">
      <c r="A238" s="143">
        <v>229</v>
      </c>
      <c r="B238" s="144"/>
      <c r="C238" s="144"/>
      <c r="D238" s="146"/>
      <c r="E238" s="16" t="str">
        <f t="shared" si="13"/>
        <v/>
      </c>
      <c r="H238" s="382" t="str">
        <f t="shared" si="14"/>
        <v/>
      </c>
      <c r="I238" s="382" t="str">
        <f t="shared" si="15"/>
        <v/>
      </c>
    </row>
    <row r="239" spans="1:9">
      <c r="A239" s="143">
        <v>230</v>
      </c>
      <c r="B239" s="144"/>
      <c r="C239" s="144"/>
      <c r="D239" s="146"/>
      <c r="E239" s="16" t="str">
        <f t="shared" si="13"/>
        <v/>
      </c>
      <c r="H239" s="382" t="str">
        <f t="shared" si="14"/>
        <v/>
      </c>
      <c r="I239" s="382" t="str">
        <f t="shared" si="15"/>
        <v/>
      </c>
    </row>
    <row r="240" spans="1:9">
      <c r="A240" s="143">
        <v>231</v>
      </c>
      <c r="B240" s="144"/>
      <c r="C240" s="144"/>
      <c r="D240" s="146"/>
      <c r="E240" s="16" t="str">
        <f t="shared" si="13"/>
        <v/>
      </c>
      <c r="H240" s="382" t="str">
        <f t="shared" si="14"/>
        <v/>
      </c>
      <c r="I240" s="382" t="str">
        <f t="shared" si="15"/>
        <v/>
      </c>
    </row>
    <row r="241" spans="1:9">
      <c r="A241" s="143">
        <v>232</v>
      </c>
      <c r="B241" s="144"/>
      <c r="C241" s="144"/>
      <c r="D241" s="146"/>
      <c r="E241" s="16" t="str">
        <f t="shared" si="13"/>
        <v/>
      </c>
      <c r="H241" s="382" t="str">
        <f t="shared" si="14"/>
        <v/>
      </c>
      <c r="I241" s="382" t="str">
        <f t="shared" si="15"/>
        <v/>
      </c>
    </row>
    <row r="242" spans="1:9">
      <c r="A242" s="143">
        <v>233</v>
      </c>
      <c r="B242" s="144"/>
      <c r="C242" s="144"/>
      <c r="D242" s="146"/>
      <c r="E242" s="16" t="str">
        <f t="shared" si="13"/>
        <v/>
      </c>
      <c r="H242" s="382" t="str">
        <f t="shared" si="14"/>
        <v/>
      </c>
      <c r="I242" s="382" t="str">
        <f t="shared" si="15"/>
        <v/>
      </c>
    </row>
    <row r="243" spans="1:9">
      <c r="A243" s="143">
        <v>234</v>
      </c>
      <c r="B243" s="144"/>
      <c r="C243" s="144"/>
      <c r="D243" s="146"/>
      <c r="E243" s="16" t="str">
        <f t="shared" si="13"/>
        <v/>
      </c>
      <c r="H243" s="382" t="str">
        <f t="shared" si="14"/>
        <v/>
      </c>
      <c r="I243" s="382" t="str">
        <f t="shared" si="15"/>
        <v/>
      </c>
    </row>
    <row r="244" spans="1:9">
      <c r="A244" s="143">
        <v>235</v>
      </c>
      <c r="B244" s="144"/>
      <c r="C244" s="144"/>
      <c r="D244" s="146"/>
      <c r="E244" s="16" t="str">
        <f t="shared" si="13"/>
        <v/>
      </c>
      <c r="H244" s="382" t="str">
        <f t="shared" si="14"/>
        <v/>
      </c>
      <c r="I244" s="382" t="str">
        <f t="shared" si="15"/>
        <v/>
      </c>
    </row>
    <row r="245" spans="1:9">
      <c r="A245" s="143">
        <v>236</v>
      </c>
      <c r="B245" s="144"/>
      <c r="C245" s="144"/>
      <c r="D245" s="146"/>
      <c r="E245" s="16" t="str">
        <f t="shared" si="13"/>
        <v/>
      </c>
      <c r="H245" s="382" t="str">
        <f t="shared" si="14"/>
        <v/>
      </c>
      <c r="I245" s="382" t="str">
        <f t="shared" si="15"/>
        <v/>
      </c>
    </row>
    <row r="246" spans="1:9">
      <c r="A246" s="143">
        <v>237</v>
      </c>
      <c r="B246" s="144"/>
      <c r="C246" s="144"/>
      <c r="D246" s="146"/>
      <c r="E246" s="16" t="str">
        <f t="shared" si="13"/>
        <v/>
      </c>
      <c r="H246" s="382" t="str">
        <f t="shared" si="14"/>
        <v/>
      </c>
      <c r="I246" s="382" t="str">
        <f t="shared" si="15"/>
        <v/>
      </c>
    </row>
    <row r="247" spans="1:9">
      <c r="A247" s="143">
        <v>238</v>
      </c>
      <c r="B247" s="144"/>
      <c r="C247" s="144"/>
      <c r="D247" s="146"/>
      <c r="E247" s="16" t="str">
        <f t="shared" si="13"/>
        <v/>
      </c>
      <c r="H247" s="382" t="str">
        <f t="shared" si="14"/>
        <v/>
      </c>
      <c r="I247" s="382" t="str">
        <f t="shared" si="15"/>
        <v/>
      </c>
    </row>
    <row r="248" spans="1:9">
      <c r="A248" s="143">
        <v>239</v>
      </c>
      <c r="B248" s="144"/>
      <c r="C248" s="144"/>
      <c r="D248" s="146"/>
      <c r="E248" s="16" t="str">
        <f t="shared" si="13"/>
        <v/>
      </c>
      <c r="H248" s="382" t="str">
        <f t="shared" si="14"/>
        <v/>
      </c>
      <c r="I248" s="382" t="str">
        <f t="shared" si="15"/>
        <v/>
      </c>
    </row>
    <row r="249" spans="1:9">
      <c r="A249" s="143">
        <v>240</v>
      </c>
      <c r="B249" s="144"/>
      <c r="C249" s="144"/>
      <c r="D249" s="146"/>
      <c r="E249" s="16" t="str">
        <f t="shared" si="13"/>
        <v/>
      </c>
      <c r="H249" s="382" t="str">
        <f t="shared" si="14"/>
        <v/>
      </c>
      <c r="I249" s="382" t="str">
        <f t="shared" si="15"/>
        <v/>
      </c>
    </row>
    <row r="250" spans="1:9">
      <c r="A250" s="143">
        <v>241</v>
      </c>
      <c r="B250" s="144"/>
      <c r="C250" s="144"/>
      <c r="D250" s="146"/>
      <c r="E250" s="16" t="str">
        <f t="shared" si="13"/>
        <v/>
      </c>
      <c r="H250" s="382" t="str">
        <f t="shared" si="14"/>
        <v/>
      </c>
      <c r="I250" s="382" t="str">
        <f t="shared" si="15"/>
        <v/>
      </c>
    </row>
    <row r="251" spans="1:9">
      <c r="A251" s="143">
        <v>242</v>
      </c>
      <c r="B251" s="144"/>
      <c r="C251" s="144"/>
      <c r="D251" s="146"/>
      <c r="E251" s="16" t="str">
        <f t="shared" si="13"/>
        <v/>
      </c>
      <c r="H251" s="382" t="str">
        <f t="shared" si="14"/>
        <v/>
      </c>
      <c r="I251" s="382" t="str">
        <f t="shared" si="15"/>
        <v/>
      </c>
    </row>
    <row r="252" spans="1:9">
      <c r="A252" s="143">
        <v>243</v>
      </c>
      <c r="B252" s="144"/>
      <c r="C252" s="144"/>
      <c r="D252" s="146"/>
      <c r="E252" s="16" t="str">
        <f t="shared" si="13"/>
        <v/>
      </c>
      <c r="H252" s="382" t="str">
        <f t="shared" si="14"/>
        <v/>
      </c>
      <c r="I252" s="382" t="str">
        <f t="shared" si="15"/>
        <v/>
      </c>
    </row>
    <row r="253" spans="1:9">
      <c r="A253" s="143">
        <v>244</v>
      </c>
      <c r="B253" s="144"/>
      <c r="C253" s="144"/>
      <c r="D253" s="146"/>
      <c r="E253" s="16" t="str">
        <f t="shared" si="13"/>
        <v/>
      </c>
      <c r="H253" s="382" t="str">
        <f t="shared" si="14"/>
        <v/>
      </c>
      <c r="I253" s="382" t="str">
        <f t="shared" si="15"/>
        <v/>
      </c>
    </row>
    <row r="254" spans="1:9">
      <c r="A254" s="143">
        <v>245</v>
      </c>
      <c r="B254" s="144"/>
      <c r="C254" s="144"/>
      <c r="D254" s="146"/>
      <c r="E254" s="16" t="str">
        <f t="shared" si="13"/>
        <v/>
      </c>
      <c r="H254" s="382" t="str">
        <f t="shared" si="14"/>
        <v/>
      </c>
      <c r="I254" s="382" t="str">
        <f t="shared" si="15"/>
        <v/>
      </c>
    </row>
    <row r="255" spans="1:9">
      <c r="A255" s="143">
        <v>246</v>
      </c>
      <c r="B255" s="144"/>
      <c r="C255" s="144"/>
      <c r="D255" s="146"/>
      <c r="E255" s="16" t="str">
        <f t="shared" si="13"/>
        <v/>
      </c>
      <c r="H255" s="382" t="str">
        <f t="shared" si="14"/>
        <v/>
      </c>
      <c r="I255" s="382" t="str">
        <f t="shared" si="15"/>
        <v/>
      </c>
    </row>
    <row r="256" spans="1:9">
      <c r="A256" s="143">
        <v>247</v>
      </c>
      <c r="B256" s="144"/>
      <c r="C256" s="144"/>
      <c r="D256" s="146"/>
      <c r="E256" s="16" t="str">
        <f t="shared" si="13"/>
        <v/>
      </c>
      <c r="H256" s="382" t="str">
        <f t="shared" si="14"/>
        <v/>
      </c>
      <c r="I256" s="382" t="str">
        <f t="shared" si="15"/>
        <v/>
      </c>
    </row>
    <row r="257" spans="1:9">
      <c r="A257" s="143">
        <v>248</v>
      </c>
      <c r="B257" s="144"/>
      <c r="C257" s="144"/>
      <c r="D257" s="146"/>
      <c r="E257" s="16" t="str">
        <f t="shared" si="13"/>
        <v/>
      </c>
      <c r="H257" s="382" t="str">
        <f t="shared" si="14"/>
        <v/>
      </c>
      <c r="I257" s="382" t="str">
        <f t="shared" si="15"/>
        <v/>
      </c>
    </row>
    <row r="258" spans="1:9">
      <c r="A258" s="143">
        <v>249</v>
      </c>
      <c r="B258" s="144"/>
      <c r="C258" s="144"/>
      <c r="D258" s="146"/>
      <c r="E258" s="16" t="str">
        <f t="shared" si="13"/>
        <v/>
      </c>
      <c r="H258" s="382" t="str">
        <f t="shared" si="14"/>
        <v/>
      </c>
      <c r="I258" s="382" t="str">
        <f t="shared" si="15"/>
        <v/>
      </c>
    </row>
    <row r="259" spans="1:9">
      <c r="A259" s="143">
        <v>250</v>
      </c>
      <c r="B259" s="144"/>
      <c r="C259" s="144"/>
      <c r="D259" s="146"/>
      <c r="E259" s="16" t="str">
        <f t="shared" si="13"/>
        <v/>
      </c>
      <c r="H259" s="382" t="str">
        <f t="shared" si="14"/>
        <v/>
      </c>
      <c r="I259" s="382" t="str">
        <f t="shared" si="15"/>
        <v/>
      </c>
    </row>
  </sheetData>
  <sheetProtection algorithmName="SHA-512" hashValue="NG/zlTW0Z6lA2rrYRSxxerJfMbN8Bb68V1pol96jFGTglvKdw6x1nkcy3Ot/fGoUJusunPn1UaX561bVqoUpvA==" saltValue="+/yCtHJZYP0GFqvZqI14Nw==" spinCount="100000" sheet="1" objects="1" scenarios="1"/>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
    </sheetView>
  </sheetViews>
  <sheetFormatPr defaultColWidth="9.109375" defaultRowHeight="15.6"/>
  <cols>
    <col min="1" max="1" width="5.6640625" style="60" customWidth="1"/>
    <col min="2" max="2" width="59.88671875" style="64" customWidth="1"/>
    <col min="3" max="3" width="10.6640625" style="69" customWidth="1"/>
    <col min="4" max="4" width="17.6640625" style="64" customWidth="1"/>
    <col min="5" max="5" width="9.109375" style="71" hidden="1" customWidth="1"/>
    <col min="6" max="6" width="9.109375" style="64" hidden="1" customWidth="1"/>
    <col min="7" max="16" width="9.109375" style="64" customWidth="1"/>
    <col min="17" max="16384" width="9.109375" style="64"/>
  </cols>
  <sheetData>
    <row r="1" spans="1:6" s="60" customFormat="1">
      <c r="A1" s="59" t="s">
        <v>483</v>
      </c>
      <c r="C1" s="61"/>
      <c r="D1" s="63"/>
      <c r="E1" s="289"/>
    </row>
    <row r="2" spans="1:6" s="60" customFormat="1">
      <c r="A2" s="346" t="str">
        <f>IF(ISBLANK(facultate), IF(ISBLANK(departament),"","Departament " &amp; departament), "Facultatea " &amp; facultate)</f>
        <v>Facultatea Inginerie din Hunedoara</v>
      </c>
      <c r="C2" s="61"/>
      <c r="D2" s="63"/>
      <c r="E2" s="289"/>
    </row>
    <row r="3" spans="1:6" s="60" customFormat="1">
      <c r="A3" s="346" t="str">
        <f>IF(ISBLANK(departament),"","Departamentul " &amp; departament)</f>
        <v>Departamentul Inginerie și Management din Hunedoara</v>
      </c>
      <c r="C3" s="61"/>
      <c r="D3" s="63"/>
      <c r="E3" s="289"/>
    </row>
    <row r="4" spans="1:6">
      <c r="A4" s="540" t="s">
        <v>906</v>
      </c>
      <c r="B4" s="540"/>
      <c r="C4" s="540"/>
      <c r="D4" s="540"/>
      <c r="E4" s="291"/>
    </row>
    <row r="5" spans="1:6">
      <c r="A5" s="540" t="s">
        <v>1014</v>
      </c>
      <c r="B5" s="540"/>
      <c r="C5" s="540"/>
      <c r="D5" s="540"/>
    </row>
    <row r="6" spans="1:6" ht="13.5" customHeight="1">
      <c r="C6" s="64"/>
      <c r="D6" s="347" t="str">
        <f>CONCATENATE(functie," ",nume_candidat)</f>
        <v>Profesor Socalici Ana Virginia</v>
      </c>
    </row>
    <row r="7" spans="1:6" ht="18.75" customHeight="1">
      <c r="A7" s="537" t="s">
        <v>338</v>
      </c>
      <c r="B7" s="537" t="s">
        <v>1043</v>
      </c>
      <c r="C7" s="543" t="s">
        <v>2</v>
      </c>
      <c r="D7" s="599" t="s">
        <v>544</v>
      </c>
      <c r="E7" s="544" t="s">
        <v>541</v>
      </c>
      <c r="F7" s="545" t="s">
        <v>551</v>
      </c>
    </row>
    <row r="8" spans="1:6" ht="46.5" customHeight="1">
      <c r="A8" s="537"/>
      <c r="B8" s="537"/>
      <c r="C8" s="543"/>
      <c r="D8" s="600"/>
      <c r="E8" s="544"/>
      <c r="F8" s="545"/>
    </row>
    <row r="9" spans="1:6">
      <c r="A9" s="88"/>
      <c r="B9" s="65"/>
      <c r="C9" s="30"/>
      <c r="D9" s="148">
        <f>SUMIF(D10:D1010,"&gt;0")</f>
        <v>0</v>
      </c>
      <c r="E9" s="298"/>
    </row>
    <row r="10" spans="1:6">
      <c r="A10" s="37">
        <v>1</v>
      </c>
      <c r="B10" s="7"/>
      <c r="C10" s="220"/>
      <c r="D10" s="16" t="str">
        <f t="shared" ref="D10:D73" si="0">IF(OR($B10="",,,,$C10&lt;an_initial,$C10&gt;an_final,),"",10)</f>
        <v/>
      </c>
      <c r="E10" s="349" t="b">
        <f t="shared" ref="E10:E73" si="1">IF(nume_candidat="",FALSE,ISNUMBER(SEARCH(nume_candidat,$B10)))</f>
        <v>0</v>
      </c>
      <c r="F10" s="350">
        <f t="shared" ref="F10:F73" si="2">LEN(B10)-LEN(SUBSTITUTE(B10,",",""))+1</f>
        <v>1</v>
      </c>
    </row>
    <row r="11" spans="1:6">
      <c r="A11" s="37">
        <v>2</v>
      </c>
      <c r="B11" s="7"/>
      <c r="C11" s="220"/>
      <c r="D11" s="16" t="str">
        <f t="shared" si="0"/>
        <v/>
      </c>
      <c r="E11" s="349" t="b">
        <f t="shared" si="1"/>
        <v>0</v>
      </c>
      <c r="F11" s="350">
        <f t="shared" si="2"/>
        <v>1</v>
      </c>
    </row>
    <row r="12" spans="1:6">
      <c r="A12" s="37">
        <v>3</v>
      </c>
      <c r="B12" s="7"/>
      <c r="C12" s="220"/>
      <c r="D12" s="16" t="str">
        <f t="shared" si="0"/>
        <v/>
      </c>
      <c r="E12" s="349" t="b">
        <f t="shared" si="1"/>
        <v>0</v>
      </c>
      <c r="F12" s="350">
        <f t="shared" si="2"/>
        <v>1</v>
      </c>
    </row>
    <row r="13" spans="1:6">
      <c r="A13" s="37">
        <v>4</v>
      </c>
      <c r="B13" s="6"/>
      <c r="C13" s="216"/>
      <c r="D13" s="16" t="str">
        <f t="shared" si="0"/>
        <v/>
      </c>
      <c r="E13" s="349" t="b">
        <f t="shared" si="1"/>
        <v>0</v>
      </c>
      <c r="F13" s="350">
        <f t="shared" si="2"/>
        <v>1</v>
      </c>
    </row>
    <row r="14" spans="1:6">
      <c r="A14" s="37">
        <v>5</v>
      </c>
      <c r="B14" s="6"/>
      <c r="C14" s="216"/>
      <c r="D14" s="16" t="str">
        <f t="shared" si="0"/>
        <v/>
      </c>
      <c r="E14" s="349" t="b">
        <f t="shared" si="1"/>
        <v>0</v>
      </c>
      <c r="F14" s="350">
        <f t="shared" si="2"/>
        <v>1</v>
      </c>
    </row>
    <row r="15" spans="1:6">
      <c r="A15" s="37">
        <v>6</v>
      </c>
      <c r="B15" s="6"/>
      <c r="C15" s="216"/>
      <c r="D15" s="16" t="str">
        <f t="shared" si="0"/>
        <v/>
      </c>
      <c r="E15" s="349" t="b">
        <f t="shared" si="1"/>
        <v>0</v>
      </c>
      <c r="F15" s="350">
        <f t="shared" si="2"/>
        <v>1</v>
      </c>
    </row>
    <row r="16" spans="1:6">
      <c r="A16" s="37">
        <v>7</v>
      </c>
      <c r="B16" s="6"/>
      <c r="C16" s="216"/>
      <c r="D16" s="16" t="str">
        <f t="shared" si="0"/>
        <v/>
      </c>
      <c r="E16" s="349" t="b">
        <f t="shared" si="1"/>
        <v>0</v>
      </c>
      <c r="F16" s="350">
        <f t="shared" si="2"/>
        <v>1</v>
      </c>
    </row>
    <row r="17" spans="1:6">
      <c r="A17" s="37">
        <v>8</v>
      </c>
      <c r="B17" s="6"/>
      <c r="C17" s="216"/>
      <c r="D17" s="16" t="str">
        <f t="shared" si="0"/>
        <v/>
      </c>
      <c r="E17" s="349" t="b">
        <f t="shared" si="1"/>
        <v>0</v>
      </c>
      <c r="F17" s="350">
        <f t="shared" si="2"/>
        <v>1</v>
      </c>
    </row>
    <row r="18" spans="1:6">
      <c r="A18" s="37">
        <v>9</v>
      </c>
      <c r="B18" s="6"/>
      <c r="C18" s="216"/>
      <c r="D18" s="16" t="str">
        <f t="shared" si="0"/>
        <v/>
      </c>
      <c r="E18" s="349" t="b">
        <f t="shared" si="1"/>
        <v>0</v>
      </c>
      <c r="F18" s="350">
        <f t="shared" si="2"/>
        <v>1</v>
      </c>
    </row>
    <row r="19" spans="1:6">
      <c r="A19" s="37">
        <v>10</v>
      </c>
      <c r="B19" s="6"/>
      <c r="C19" s="216"/>
      <c r="D19" s="16" t="str">
        <f t="shared" si="0"/>
        <v/>
      </c>
      <c r="E19" s="349" t="b">
        <f t="shared" si="1"/>
        <v>0</v>
      </c>
      <c r="F19" s="350">
        <f t="shared" si="2"/>
        <v>1</v>
      </c>
    </row>
    <row r="20" spans="1:6">
      <c r="A20" s="37">
        <v>11</v>
      </c>
      <c r="B20" s="6"/>
      <c r="C20" s="216"/>
      <c r="D20" s="16" t="str">
        <f t="shared" si="0"/>
        <v/>
      </c>
      <c r="E20" s="349" t="b">
        <f t="shared" si="1"/>
        <v>0</v>
      </c>
      <c r="F20" s="350">
        <f t="shared" si="2"/>
        <v>1</v>
      </c>
    </row>
    <row r="21" spans="1:6">
      <c r="A21" s="37">
        <v>12</v>
      </c>
      <c r="B21" s="6"/>
      <c r="C21" s="216"/>
      <c r="D21" s="16" t="str">
        <f t="shared" si="0"/>
        <v/>
      </c>
      <c r="E21" s="349" t="b">
        <f t="shared" si="1"/>
        <v>0</v>
      </c>
      <c r="F21" s="350">
        <f t="shared" si="2"/>
        <v>1</v>
      </c>
    </row>
    <row r="22" spans="1:6">
      <c r="A22" s="37">
        <v>13</v>
      </c>
      <c r="B22" s="6"/>
      <c r="C22" s="216"/>
      <c r="D22" s="16" t="str">
        <f t="shared" si="0"/>
        <v/>
      </c>
      <c r="E22" s="349" t="b">
        <f t="shared" si="1"/>
        <v>0</v>
      </c>
      <c r="F22" s="350">
        <f t="shared" si="2"/>
        <v>1</v>
      </c>
    </row>
    <row r="23" spans="1:6">
      <c r="A23" s="37">
        <v>14</v>
      </c>
      <c r="B23" s="6"/>
      <c r="C23" s="216"/>
      <c r="D23" s="16" t="str">
        <f t="shared" si="0"/>
        <v/>
      </c>
      <c r="E23" s="349" t="b">
        <f t="shared" si="1"/>
        <v>0</v>
      </c>
      <c r="F23" s="350">
        <f t="shared" si="2"/>
        <v>1</v>
      </c>
    </row>
    <row r="24" spans="1:6">
      <c r="A24" s="37">
        <v>15</v>
      </c>
      <c r="B24" s="6"/>
      <c r="C24" s="216"/>
      <c r="D24" s="16" t="str">
        <f t="shared" si="0"/>
        <v/>
      </c>
      <c r="E24" s="349" t="b">
        <f t="shared" si="1"/>
        <v>0</v>
      </c>
      <c r="F24" s="350">
        <f t="shared" si="2"/>
        <v>1</v>
      </c>
    </row>
    <row r="25" spans="1:6">
      <c r="A25" s="37">
        <v>16</v>
      </c>
      <c r="B25" s="6"/>
      <c r="C25" s="216"/>
      <c r="D25" s="16" t="str">
        <f t="shared" si="0"/>
        <v/>
      </c>
      <c r="E25" s="349" t="b">
        <f t="shared" si="1"/>
        <v>0</v>
      </c>
      <c r="F25" s="350">
        <f t="shared" si="2"/>
        <v>1</v>
      </c>
    </row>
    <row r="26" spans="1:6">
      <c r="A26" s="37">
        <v>17</v>
      </c>
      <c r="B26" s="6"/>
      <c r="C26" s="216"/>
      <c r="D26" s="16" t="str">
        <f t="shared" si="0"/>
        <v/>
      </c>
      <c r="E26" s="349" t="b">
        <f t="shared" si="1"/>
        <v>0</v>
      </c>
      <c r="F26" s="350">
        <f t="shared" si="2"/>
        <v>1</v>
      </c>
    </row>
    <row r="27" spans="1:6">
      <c r="A27" s="37">
        <v>18</v>
      </c>
      <c r="B27" s="6"/>
      <c r="C27" s="216"/>
      <c r="D27" s="16" t="str">
        <f t="shared" si="0"/>
        <v/>
      </c>
      <c r="E27" s="349" t="b">
        <f t="shared" si="1"/>
        <v>0</v>
      </c>
      <c r="F27" s="350">
        <f t="shared" si="2"/>
        <v>1</v>
      </c>
    </row>
    <row r="28" spans="1:6">
      <c r="A28" s="37">
        <v>19</v>
      </c>
      <c r="B28" s="6"/>
      <c r="C28" s="216"/>
      <c r="D28" s="16" t="str">
        <f t="shared" si="0"/>
        <v/>
      </c>
      <c r="E28" s="349" t="b">
        <f t="shared" si="1"/>
        <v>0</v>
      </c>
      <c r="F28" s="350">
        <f t="shared" si="2"/>
        <v>1</v>
      </c>
    </row>
    <row r="29" spans="1:6">
      <c r="A29" s="37">
        <v>20</v>
      </c>
      <c r="B29" s="6"/>
      <c r="C29" s="216"/>
      <c r="D29" s="16" t="str">
        <f t="shared" si="0"/>
        <v/>
      </c>
      <c r="E29" s="349" t="b">
        <f t="shared" si="1"/>
        <v>0</v>
      </c>
      <c r="F29" s="350">
        <f t="shared" si="2"/>
        <v>1</v>
      </c>
    </row>
    <row r="30" spans="1:6">
      <c r="A30" s="37">
        <v>21</v>
      </c>
      <c r="B30" s="6"/>
      <c r="C30" s="216"/>
      <c r="D30" s="16" t="str">
        <f t="shared" si="0"/>
        <v/>
      </c>
      <c r="E30" s="349" t="b">
        <f t="shared" si="1"/>
        <v>0</v>
      </c>
      <c r="F30" s="350">
        <f t="shared" si="2"/>
        <v>1</v>
      </c>
    </row>
    <row r="31" spans="1:6">
      <c r="A31" s="37">
        <v>22</v>
      </c>
      <c r="B31" s="6"/>
      <c r="C31" s="216"/>
      <c r="D31" s="16" t="str">
        <f t="shared" si="0"/>
        <v/>
      </c>
      <c r="E31" s="349" t="b">
        <f t="shared" si="1"/>
        <v>0</v>
      </c>
      <c r="F31" s="350">
        <f t="shared" si="2"/>
        <v>1</v>
      </c>
    </row>
    <row r="32" spans="1:6">
      <c r="A32" s="37">
        <v>23</v>
      </c>
      <c r="B32" s="6"/>
      <c r="C32" s="216"/>
      <c r="D32" s="16" t="str">
        <f t="shared" si="0"/>
        <v/>
      </c>
      <c r="E32" s="349" t="b">
        <f t="shared" si="1"/>
        <v>0</v>
      </c>
      <c r="F32" s="350">
        <f t="shared" si="2"/>
        <v>1</v>
      </c>
    </row>
    <row r="33" spans="1:6">
      <c r="A33" s="37">
        <v>24</v>
      </c>
      <c r="B33" s="6"/>
      <c r="C33" s="216"/>
      <c r="D33" s="16" t="str">
        <f t="shared" si="0"/>
        <v/>
      </c>
      <c r="E33" s="349" t="b">
        <f t="shared" si="1"/>
        <v>0</v>
      </c>
      <c r="F33" s="350">
        <f t="shared" si="2"/>
        <v>1</v>
      </c>
    </row>
    <row r="34" spans="1:6">
      <c r="A34" s="37">
        <v>25</v>
      </c>
      <c r="B34" s="6"/>
      <c r="C34" s="216"/>
      <c r="D34" s="16" t="str">
        <f t="shared" si="0"/>
        <v/>
      </c>
      <c r="E34" s="349" t="b">
        <f t="shared" si="1"/>
        <v>0</v>
      </c>
      <c r="F34" s="350">
        <f t="shared" si="2"/>
        <v>1</v>
      </c>
    </row>
    <row r="35" spans="1:6">
      <c r="A35" s="37">
        <v>26</v>
      </c>
      <c r="B35" s="6"/>
      <c r="C35" s="216"/>
      <c r="D35" s="16" t="str">
        <f t="shared" si="0"/>
        <v/>
      </c>
      <c r="E35" s="349" t="b">
        <f t="shared" si="1"/>
        <v>0</v>
      </c>
      <c r="F35" s="350">
        <f t="shared" si="2"/>
        <v>1</v>
      </c>
    </row>
    <row r="36" spans="1:6">
      <c r="A36" s="37">
        <v>27</v>
      </c>
      <c r="B36" s="6"/>
      <c r="C36" s="216"/>
      <c r="D36" s="16" t="str">
        <f t="shared" si="0"/>
        <v/>
      </c>
      <c r="E36" s="349" t="b">
        <f t="shared" si="1"/>
        <v>0</v>
      </c>
      <c r="F36" s="350">
        <f t="shared" si="2"/>
        <v>1</v>
      </c>
    </row>
    <row r="37" spans="1:6">
      <c r="A37" s="37">
        <v>28</v>
      </c>
      <c r="B37" s="6"/>
      <c r="C37" s="216"/>
      <c r="D37" s="16" t="str">
        <f t="shared" si="0"/>
        <v/>
      </c>
      <c r="E37" s="349" t="b">
        <f t="shared" si="1"/>
        <v>0</v>
      </c>
      <c r="F37" s="350">
        <f t="shared" si="2"/>
        <v>1</v>
      </c>
    </row>
    <row r="38" spans="1:6">
      <c r="A38" s="37">
        <v>29</v>
      </c>
      <c r="B38" s="6"/>
      <c r="C38" s="216"/>
      <c r="D38" s="16" t="str">
        <f t="shared" si="0"/>
        <v/>
      </c>
      <c r="E38" s="349" t="b">
        <f t="shared" si="1"/>
        <v>0</v>
      </c>
      <c r="F38" s="350">
        <f t="shared" si="2"/>
        <v>1</v>
      </c>
    </row>
    <row r="39" spans="1:6">
      <c r="A39" s="37">
        <v>30</v>
      </c>
      <c r="B39" s="6"/>
      <c r="C39" s="216"/>
      <c r="D39" s="16" t="str">
        <f t="shared" si="0"/>
        <v/>
      </c>
      <c r="E39" s="349" t="b">
        <f t="shared" si="1"/>
        <v>0</v>
      </c>
      <c r="F39" s="350">
        <f t="shared" si="2"/>
        <v>1</v>
      </c>
    </row>
    <row r="40" spans="1:6">
      <c r="A40" s="37">
        <v>31</v>
      </c>
      <c r="B40" s="6"/>
      <c r="C40" s="216"/>
      <c r="D40" s="16" t="str">
        <f t="shared" si="0"/>
        <v/>
      </c>
      <c r="E40" s="349" t="b">
        <f t="shared" si="1"/>
        <v>0</v>
      </c>
      <c r="F40" s="350">
        <f t="shared" si="2"/>
        <v>1</v>
      </c>
    </row>
    <row r="41" spans="1:6">
      <c r="A41" s="37">
        <v>32</v>
      </c>
      <c r="B41" s="6"/>
      <c r="C41" s="216"/>
      <c r="D41" s="16" t="str">
        <f t="shared" si="0"/>
        <v/>
      </c>
      <c r="E41" s="349" t="b">
        <f t="shared" si="1"/>
        <v>0</v>
      </c>
      <c r="F41" s="350">
        <f t="shared" si="2"/>
        <v>1</v>
      </c>
    </row>
    <row r="42" spans="1:6">
      <c r="A42" s="37">
        <v>33</v>
      </c>
      <c r="B42" s="6"/>
      <c r="C42" s="216"/>
      <c r="D42" s="16" t="str">
        <f t="shared" si="0"/>
        <v/>
      </c>
      <c r="E42" s="349" t="b">
        <f t="shared" si="1"/>
        <v>0</v>
      </c>
      <c r="F42" s="350">
        <f t="shared" si="2"/>
        <v>1</v>
      </c>
    </row>
    <row r="43" spans="1:6">
      <c r="A43" s="37">
        <v>34</v>
      </c>
      <c r="B43" s="6"/>
      <c r="C43" s="216"/>
      <c r="D43" s="16" t="str">
        <f t="shared" si="0"/>
        <v/>
      </c>
      <c r="E43" s="349" t="b">
        <f t="shared" si="1"/>
        <v>0</v>
      </c>
      <c r="F43" s="350">
        <f t="shared" si="2"/>
        <v>1</v>
      </c>
    </row>
    <row r="44" spans="1:6">
      <c r="A44" s="37">
        <v>35</v>
      </c>
      <c r="B44" s="6"/>
      <c r="C44" s="216"/>
      <c r="D44" s="16" t="str">
        <f t="shared" si="0"/>
        <v/>
      </c>
      <c r="E44" s="349" t="b">
        <f t="shared" si="1"/>
        <v>0</v>
      </c>
      <c r="F44" s="350">
        <f t="shared" si="2"/>
        <v>1</v>
      </c>
    </row>
    <row r="45" spans="1:6">
      <c r="A45" s="37">
        <v>36</v>
      </c>
      <c r="B45" s="6"/>
      <c r="C45" s="216"/>
      <c r="D45" s="16" t="str">
        <f t="shared" si="0"/>
        <v/>
      </c>
      <c r="E45" s="349" t="b">
        <f t="shared" si="1"/>
        <v>0</v>
      </c>
      <c r="F45" s="350">
        <f t="shared" si="2"/>
        <v>1</v>
      </c>
    </row>
    <row r="46" spans="1:6">
      <c r="A46" s="37">
        <v>37</v>
      </c>
      <c r="B46" s="6"/>
      <c r="C46" s="216"/>
      <c r="D46" s="16" t="str">
        <f t="shared" si="0"/>
        <v/>
      </c>
      <c r="E46" s="349" t="b">
        <f t="shared" si="1"/>
        <v>0</v>
      </c>
      <c r="F46" s="350">
        <f t="shared" si="2"/>
        <v>1</v>
      </c>
    </row>
    <row r="47" spans="1:6">
      <c r="A47" s="37">
        <v>38</v>
      </c>
      <c r="B47" s="6"/>
      <c r="C47" s="216"/>
      <c r="D47" s="16" t="str">
        <f t="shared" si="0"/>
        <v/>
      </c>
      <c r="E47" s="349" t="b">
        <f t="shared" si="1"/>
        <v>0</v>
      </c>
      <c r="F47" s="350">
        <f t="shared" si="2"/>
        <v>1</v>
      </c>
    </row>
    <row r="48" spans="1:6">
      <c r="A48" s="37">
        <v>39</v>
      </c>
      <c r="B48" s="6"/>
      <c r="C48" s="216"/>
      <c r="D48" s="16" t="str">
        <f t="shared" si="0"/>
        <v/>
      </c>
      <c r="E48" s="349" t="b">
        <f t="shared" si="1"/>
        <v>0</v>
      </c>
      <c r="F48" s="350">
        <f t="shared" si="2"/>
        <v>1</v>
      </c>
    </row>
    <row r="49" spans="1:6">
      <c r="A49" s="37">
        <v>40</v>
      </c>
      <c r="B49" s="6"/>
      <c r="C49" s="216"/>
      <c r="D49" s="16" t="str">
        <f t="shared" si="0"/>
        <v/>
      </c>
      <c r="E49" s="349" t="b">
        <f t="shared" si="1"/>
        <v>0</v>
      </c>
      <c r="F49" s="350">
        <f t="shared" si="2"/>
        <v>1</v>
      </c>
    </row>
    <row r="50" spans="1:6">
      <c r="A50" s="37">
        <v>41</v>
      </c>
      <c r="B50" s="6"/>
      <c r="C50" s="216"/>
      <c r="D50" s="16" t="str">
        <f t="shared" si="0"/>
        <v/>
      </c>
      <c r="E50" s="349" t="b">
        <f t="shared" si="1"/>
        <v>0</v>
      </c>
      <c r="F50" s="350">
        <f t="shared" si="2"/>
        <v>1</v>
      </c>
    </row>
    <row r="51" spans="1:6">
      <c r="A51" s="37">
        <v>42</v>
      </c>
      <c r="B51" s="6"/>
      <c r="C51" s="216"/>
      <c r="D51" s="16" t="str">
        <f t="shared" si="0"/>
        <v/>
      </c>
      <c r="E51" s="349" t="b">
        <f t="shared" si="1"/>
        <v>0</v>
      </c>
      <c r="F51" s="350">
        <f t="shared" si="2"/>
        <v>1</v>
      </c>
    </row>
    <row r="52" spans="1:6">
      <c r="A52" s="37">
        <v>43</v>
      </c>
      <c r="B52" s="6"/>
      <c r="C52" s="216"/>
      <c r="D52" s="16" t="str">
        <f t="shared" si="0"/>
        <v/>
      </c>
      <c r="E52" s="349" t="b">
        <f t="shared" si="1"/>
        <v>0</v>
      </c>
      <c r="F52" s="350">
        <f t="shared" si="2"/>
        <v>1</v>
      </c>
    </row>
    <row r="53" spans="1:6">
      <c r="A53" s="37">
        <v>44</v>
      </c>
      <c r="B53" s="6"/>
      <c r="C53" s="216"/>
      <c r="D53" s="16" t="str">
        <f t="shared" si="0"/>
        <v/>
      </c>
      <c r="E53" s="349" t="b">
        <f t="shared" si="1"/>
        <v>0</v>
      </c>
      <c r="F53" s="350">
        <f t="shared" si="2"/>
        <v>1</v>
      </c>
    </row>
    <row r="54" spans="1:6">
      <c r="A54" s="37">
        <v>45</v>
      </c>
      <c r="B54" s="6"/>
      <c r="C54" s="216"/>
      <c r="D54" s="16" t="str">
        <f t="shared" si="0"/>
        <v/>
      </c>
      <c r="E54" s="349" t="b">
        <f t="shared" si="1"/>
        <v>0</v>
      </c>
      <c r="F54" s="350">
        <f t="shared" si="2"/>
        <v>1</v>
      </c>
    </row>
    <row r="55" spans="1:6">
      <c r="A55" s="37">
        <v>46</v>
      </c>
      <c r="B55" s="6"/>
      <c r="C55" s="216"/>
      <c r="D55" s="16" t="str">
        <f t="shared" si="0"/>
        <v/>
      </c>
      <c r="E55" s="349" t="b">
        <f t="shared" si="1"/>
        <v>0</v>
      </c>
      <c r="F55" s="350">
        <f t="shared" si="2"/>
        <v>1</v>
      </c>
    </row>
    <row r="56" spans="1:6">
      <c r="A56" s="37">
        <v>47</v>
      </c>
      <c r="B56" s="6"/>
      <c r="C56" s="216"/>
      <c r="D56" s="16" t="str">
        <f t="shared" si="0"/>
        <v/>
      </c>
      <c r="E56" s="349" t="b">
        <f t="shared" si="1"/>
        <v>0</v>
      </c>
      <c r="F56" s="350">
        <f t="shared" si="2"/>
        <v>1</v>
      </c>
    </row>
    <row r="57" spans="1:6">
      <c r="A57" s="37">
        <v>48</v>
      </c>
      <c r="B57" s="6"/>
      <c r="C57" s="216"/>
      <c r="D57" s="16" t="str">
        <f t="shared" si="0"/>
        <v/>
      </c>
      <c r="E57" s="349" t="b">
        <f t="shared" si="1"/>
        <v>0</v>
      </c>
      <c r="F57" s="350">
        <f t="shared" si="2"/>
        <v>1</v>
      </c>
    </row>
    <row r="58" spans="1:6">
      <c r="A58" s="37">
        <v>49</v>
      </c>
      <c r="B58" s="6"/>
      <c r="C58" s="216"/>
      <c r="D58" s="16" t="str">
        <f t="shared" si="0"/>
        <v/>
      </c>
      <c r="E58" s="349" t="b">
        <f t="shared" si="1"/>
        <v>0</v>
      </c>
      <c r="F58" s="350">
        <f t="shared" si="2"/>
        <v>1</v>
      </c>
    </row>
    <row r="59" spans="1:6">
      <c r="A59" s="37">
        <v>50</v>
      </c>
      <c r="B59" s="6"/>
      <c r="C59" s="216"/>
      <c r="D59" s="16" t="str">
        <f t="shared" si="0"/>
        <v/>
      </c>
      <c r="E59" s="349" t="b">
        <f t="shared" si="1"/>
        <v>0</v>
      </c>
      <c r="F59" s="350">
        <f t="shared" si="2"/>
        <v>1</v>
      </c>
    </row>
    <row r="60" spans="1:6">
      <c r="A60" s="37">
        <v>51</v>
      </c>
      <c r="B60" s="6"/>
      <c r="C60" s="216"/>
      <c r="D60" s="16" t="str">
        <f t="shared" si="0"/>
        <v/>
      </c>
      <c r="E60" s="349" t="b">
        <f t="shared" si="1"/>
        <v>0</v>
      </c>
      <c r="F60" s="350">
        <f t="shared" si="2"/>
        <v>1</v>
      </c>
    </row>
    <row r="61" spans="1:6">
      <c r="A61" s="37">
        <v>52</v>
      </c>
      <c r="B61" s="6"/>
      <c r="C61" s="216"/>
      <c r="D61" s="16" t="str">
        <f t="shared" si="0"/>
        <v/>
      </c>
      <c r="E61" s="349" t="b">
        <f t="shared" si="1"/>
        <v>0</v>
      </c>
      <c r="F61" s="350">
        <f t="shared" si="2"/>
        <v>1</v>
      </c>
    </row>
    <row r="62" spans="1:6">
      <c r="A62" s="37">
        <v>53</v>
      </c>
      <c r="B62" s="6"/>
      <c r="C62" s="216"/>
      <c r="D62" s="16" t="str">
        <f t="shared" si="0"/>
        <v/>
      </c>
      <c r="E62" s="349" t="b">
        <f t="shared" si="1"/>
        <v>0</v>
      </c>
      <c r="F62" s="350">
        <f t="shared" si="2"/>
        <v>1</v>
      </c>
    </row>
    <row r="63" spans="1:6">
      <c r="A63" s="37">
        <v>54</v>
      </c>
      <c r="B63" s="6"/>
      <c r="C63" s="216"/>
      <c r="D63" s="16" t="str">
        <f t="shared" si="0"/>
        <v/>
      </c>
      <c r="E63" s="349" t="b">
        <f t="shared" si="1"/>
        <v>0</v>
      </c>
      <c r="F63" s="350">
        <f t="shared" si="2"/>
        <v>1</v>
      </c>
    </row>
    <row r="64" spans="1:6">
      <c r="A64" s="37">
        <v>55</v>
      </c>
      <c r="B64" s="6"/>
      <c r="C64" s="216"/>
      <c r="D64" s="16" t="str">
        <f t="shared" si="0"/>
        <v/>
      </c>
      <c r="E64" s="349" t="b">
        <f t="shared" si="1"/>
        <v>0</v>
      </c>
      <c r="F64" s="350">
        <f t="shared" si="2"/>
        <v>1</v>
      </c>
    </row>
    <row r="65" spans="1:6">
      <c r="A65" s="37">
        <v>56</v>
      </c>
      <c r="B65" s="6"/>
      <c r="C65" s="216"/>
      <c r="D65" s="16" t="str">
        <f t="shared" si="0"/>
        <v/>
      </c>
      <c r="E65" s="349" t="b">
        <f t="shared" si="1"/>
        <v>0</v>
      </c>
      <c r="F65" s="350">
        <f t="shared" si="2"/>
        <v>1</v>
      </c>
    </row>
    <row r="66" spans="1:6">
      <c r="A66" s="37">
        <v>57</v>
      </c>
      <c r="B66" s="6"/>
      <c r="C66" s="216"/>
      <c r="D66" s="16" t="str">
        <f t="shared" si="0"/>
        <v/>
      </c>
      <c r="E66" s="349" t="b">
        <f t="shared" si="1"/>
        <v>0</v>
      </c>
      <c r="F66" s="350">
        <f t="shared" si="2"/>
        <v>1</v>
      </c>
    </row>
    <row r="67" spans="1:6">
      <c r="A67" s="37">
        <v>58</v>
      </c>
      <c r="B67" s="6"/>
      <c r="C67" s="216"/>
      <c r="D67" s="16" t="str">
        <f t="shared" si="0"/>
        <v/>
      </c>
      <c r="E67" s="349" t="b">
        <f t="shared" si="1"/>
        <v>0</v>
      </c>
      <c r="F67" s="350">
        <f t="shared" si="2"/>
        <v>1</v>
      </c>
    </row>
    <row r="68" spans="1:6">
      <c r="A68" s="37">
        <v>59</v>
      </c>
      <c r="B68" s="6"/>
      <c r="C68" s="216"/>
      <c r="D68" s="16" t="str">
        <f t="shared" si="0"/>
        <v/>
      </c>
      <c r="E68" s="349" t="b">
        <f t="shared" si="1"/>
        <v>0</v>
      </c>
      <c r="F68" s="350">
        <f t="shared" si="2"/>
        <v>1</v>
      </c>
    </row>
    <row r="69" spans="1:6">
      <c r="A69" s="37">
        <v>60</v>
      </c>
      <c r="B69" s="6"/>
      <c r="C69" s="216"/>
      <c r="D69" s="16" t="str">
        <f t="shared" si="0"/>
        <v/>
      </c>
      <c r="E69" s="349" t="b">
        <f t="shared" si="1"/>
        <v>0</v>
      </c>
      <c r="F69" s="350">
        <f t="shared" si="2"/>
        <v>1</v>
      </c>
    </row>
    <row r="70" spans="1:6">
      <c r="A70" s="37">
        <v>61</v>
      </c>
      <c r="B70" s="6"/>
      <c r="C70" s="216"/>
      <c r="D70" s="16" t="str">
        <f t="shared" si="0"/>
        <v/>
      </c>
      <c r="E70" s="349" t="b">
        <f t="shared" si="1"/>
        <v>0</v>
      </c>
      <c r="F70" s="350">
        <f t="shared" si="2"/>
        <v>1</v>
      </c>
    </row>
    <row r="71" spans="1:6">
      <c r="A71" s="37">
        <v>62</v>
      </c>
      <c r="B71" s="6"/>
      <c r="C71" s="216"/>
      <c r="D71" s="16" t="str">
        <f t="shared" si="0"/>
        <v/>
      </c>
      <c r="E71" s="349" t="b">
        <f t="shared" si="1"/>
        <v>0</v>
      </c>
      <c r="F71" s="350">
        <f t="shared" si="2"/>
        <v>1</v>
      </c>
    </row>
    <row r="72" spans="1:6">
      <c r="A72" s="37">
        <v>63</v>
      </c>
      <c r="B72" s="6"/>
      <c r="C72" s="216"/>
      <c r="D72" s="16" t="str">
        <f t="shared" si="0"/>
        <v/>
      </c>
      <c r="E72" s="349" t="b">
        <f t="shared" si="1"/>
        <v>0</v>
      </c>
      <c r="F72" s="350">
        <f t="shared" si="2"/>
        <v>1</v>
      </c>
    </row>
    <row r="73" spans="1:6">
      <c r="A73" s="37">
        <v>64</v>
      </c>
      <c r="B73" s="6"/>
      <c r="C73" s="216"/>
      <c r="D73" s="16" t="str">
        <f t="shared" si="0"/>
        <v/>
      </c>
      <c r="E73" s="349" t="b">
        <f t="shared" si="1"/>
        <v>0</v>
      </c>
      <c r="F73" s="350">
        <f t="shared" si="2"/>
        <v>1</v>
      </c>
    </row>
    <row r="74" spans="1:6">
      <c r="A74" s="37">
        <v>65</v>
      </c>
      <c r="B74" s="6"/>
      <c r="C74" s="216"/>
      <c r="D74" s="16" t="str">
        <f t="shared" ref="D74:D137" si="3">IF(OR($B74="",,,,$C74&lt;an_initial,$C74&gt;an_final,),"",10)</f>
        <v/>
      </c>
      <c r="E74" s="349" t="b">
        <f t="shared" ref="E74:E108" si="4">IF(nume_candidat="",FALSE,ISNUMBER(SEARCH(nume_candidat,$B74)))</f>
        <v>0</v>
      </c>
      <c r="F74" s="350">
        <f t="shared" ref="F74:F108" si="5">LEN(B74)-LEN(SUBSTITUTE(B74,",",""))+1</f>
        <v>1</v>
      </c>
    </row>
    <row r="75" spans="1:6">
      <c r="A75" s="37">
        <v>66</v>
      </c>
      <c r="B75" s="6"/>
      <c r="C75" s="216"/>
      <c r="D75" s="16" t="str">
        <f t="shared" si="3"/>
        <v/>
      </c>
      <c r="E75" s="349" t="b">
        <f t="shared" si="4"/>
        <v>0</v>
      </c>
      <c r="F75" s="350">
        <f t="shared" si="5"/>
        <v>1</v>
      </c>
    </row>
    <row r="76" spans="1:6">
      <c r="A76" s="37">
        <v>67</v>
      </c>
      <c r="B76" s="6"/>
      <c r="C76" s="216"/>
      <c r="D76" s="16" t="str">
        <f t="shared" si="3"/>
        <v/>
      </c>
      <c r="E76" s="349" t="b">
        <f t="shared" si="4"/>
        <v>0</v>
      </c>
      <c r="F76" s="350">
        <f t="shared" si="5"/>
        <v>1</v>
      </c>
    </row>
    <row r="77" spans="1:6">
      <c r="A77" s="37">
        <v>68</v>
      </c>
      <c r="B77" s="6"/>
      <c r="C77" s="216"/>
      <c r="D77" s="16" t="str">
        <f t="shared" si="3"/>
        <v/>
      </c>
      <c r="E77" s="349" t="b">
        <f t="shared" si="4"/>
        <v>0</v>
      </c>
      <c r="F77" s="350">
        <f t="shared" si="5"/>
        <v>1</v>
      </c>
    </row>
    <row r="78" spans="1:6">
      <c r="A78" s="37">
        <v>69</v>
      </c>
      <c r="B78" s="6"/>
      <c r="C78" s="216"/>
      <c r="D78" s="16" t="str">
        <f t="shared" si="3"/>
        <v/>
      </c>
      <c r="E78" s="349" t="b">
        <f t="shared" si="4"/>
        <v>0</v>
      </c>
      <c r="F78" s="350">
        <f t="shared" si="5"/>
        <v>1</v>
      </c>
    </row>
    <row r="79" spans="1:6">
      <c r="A79" s="37">
        <v>70</v>
      </c>
      <c r="B79" s="6"/>
      <c r="C79" s="216"/>
      <c r="D79" s="16" t="str">
        <f t="shared" si="3"/>
        <v/>
      </c>
      <c r="E79" s="349" t="b">
        <f t="shared" si="4"/>
        <v>0</v>
      </c>
      <c r="F79" s="350">
        <f t="shared" si="5"/>
        <v>1</v>
      </c>
    </row>
    <row r="80" spans="1:6">
      <c r="A80" s="37">
        <v>71</v>
      </c>
      <c r="B80" s="6"/>
      <c r="C80" s="216"/>
      <c r="D80" s="16" t="str">
        <f t="shared" si="3"/>
        <v/>
      </c>
      <c r="E80" s="349" t="b">
        <f t="shared" si="4"/>
        <v>0</v>
      </c>
      <c r="F80" s="350">
        <f t="shared" si="5"/>
        <v>1</v>
      </c>
    </row>
    <row r="81" spans="1:6">
      <c r="A81" s="37">
        <v>72</v>
      </c>
      <c r="B81" s="6"/>
      <c r="C81" s="216"/>
      <c r="D81" s="16" t="str">
        <f t="shared" si="3"/>
        <v/>
      </c>
      <c r="E81" s="349" t="b">
        <f t="shared" si="4"/>
        <v>0</v>
      </c>
      <c r="F81" s="350">
        <f t="shared" si="5"/>
        <v>1</v>
      </c>
    </row>
    <row r="82" spans="1:6">
      <c r="A82" s="37">
        <v>73</v>
      </c>
      <c r="B82" s="6"/>
      <c r="C82" s="216"/>
      <c r="D82" s="16" t="str">
        <f t="shared" si="3"/>
        <v/>
      </c>
      <c r="E82" s="349" t="b">
        <f t="shared" si="4"/>
        <v>0</v>
      </c>
      <c r="F82" s="350">
        <f t="shared" si="5"/>
        <v>1</v>
      </c>
    </row>
    <row r="83" spans="1:6">
      <c r="A83" s="37">
        <v>74</v>
      </c>
      <c r="B83" s="6"/>
      <c r="C83" s="216"/>
      <c r="D83" s="16" t="str">
        <f t="shared" si="3"/>
        <v/>
      </c>
      <c r="E83" s="349" t="b">
        <f t="shared" si="4"/>
        <v>0</v>
      </c>
      <c r="F83" s="350">
        <f t="shared" si="5"/>
        <v>1</v>
      </c>
    </row>
    <row r="84" spans="1:6">
      <c r="A84" s="37">
        <v>75</v>
      </c>
      <c r="B84" s="6"/>
      <c r="C84" s="216"/>
      <c r="D84" s="16" t="str">
        <f t="shared" si="3"/>
        <v/>
      </c>
      <c r="E84" s="349" t="b">
        <f t="shared" si="4"/>
        <v>0</v>
      </c>
      <c r="F84" s="350">
        <f t="shared" si="5"/>
        <v>1</v>
      </c>
    </row>
    <row r="85" spans="1:6">
      <c r="A85" s="37">
        <v>76</v>
      </c>
      <c r="B85" s="6"/>
      <c r="C85" s="216"/>
      <c r="D85" s="16" t="str">
        <f t="shared" si="3"/>
        <v/>
      </c>
      <c r="E85" s="349" t="b">
        <f t="shared" si="4"/>
        <v>0</v>
      </c>
      <c r="F85" s="350">
        <f t="shared" si="5"/>
        <v>1</v>
      </c>
    </row>
    <row r="86" spans="1:6">
      <c r="A86" s="37">
        <v>77</v>
      </c>
      <c r="B86" s="6"/>
      <c r="C86" s="216"/>
      <c r="D86" s="16" t="str">
        <f t="shared" si="3"/>
        <v/>
      </c>
      <c r="E86" s="349" t="b">
        <f t="shared" si="4"/>
        <v>0</v>
      </c>
      <c r="F86" s="350">
        <f t="shared" si="5"/>
        <v>1</v>
      </c>
    </row>
    <row r="87" spans="1:6">
      <c r="A87" s="37">
        <v>78</v>
      </c>
      <c r="B87" s="6"/>
      <c r="C87" s="216"/>
      <c r="D87" s="16" t="str">
        <f t="shared" si="3"/>
        <v/>
      </c>
      <c r="E87" s="349" t="b">
        <f t="shared" si="4"/>
        <v>0</v>
      </c>
      <c r="F87" s="350">
        <f t="shared" si="5"/>
        <v>1</v>
      </c>
    </row>
    <row r="88" spans="1:6">
      <c r="A88" s="37">
        <v>79</v>
      </c>
      <c r="B88" s="6"/>
      <c r="C88" s="216"/>
      <c r="D88" s="16" t="str">
        <f t="shared" si="3"/>
        <v/>
      </c>
      <c r="E88" s="349" t="b">
        <f t="shared" si="4"/>
        <v>0</v>
      </c>
      <c r="F88" s="350">
        <f t="shared" si="5"/>
        <v>1</v>
      </c>
    </row>
    <row r="89" spans="1:6">
      <c r="A89" s="37">
        <v>80</v>
      </c>
      <c r="B89" s="6"/>
      <c r="C89" s="216"/>
      <c r="D89" s="16" t="str">
        <f t="shared" si="3"/>
        <v/>
      </c>
      <c r="E89" s="349" t="b">
        <f t="shared" si="4"/>
        <v>0</v>
      </c>
      <c r="F89" s="350">
        <f t="shared" si="5"/>
        <v>1</v>
      </c>
    </row>
    <row r="90" spans="1:6">
      <c r="A90" s="37">
        <v>81</v>
      </c>
      <c r="B90" s="6"/>
      <c r="C90" s="216"/>
      <c r="D90" s="16" t="str">
        <f t="shared" si="3"/>
        <v/>
      </c>
      <c r="E90" s="349" t="b">
        <f t="shared" si="4"/>
        <v>0</v>
      </c>
      <c r="F90" s="350">
        <f t="shared" si="5"/>
        <v>1</v>
      </c>
    </row>
    <row r="91" spans="1:6">
      <c r="A91" s="37">
        <v>82</v>
      </c>
      <c r="B91" s="6"/>
      <c r="C91" s="216"/>
      <c r="D91" s="16" t="str">
        <f t="shared" si="3"/>
        <v/>
      </c>
      <c r="E91" s="349" t="b">
        <f t="shared" si="4"/>
        <v>0</v>
      </c>
      <c r="F91" s="350">
        <f t="shared" si="5"/>
        <v>1</v>
      </c>
    </row>
    <row r="92" spans="1:6">
      <c r="A92" s="37">
        <v>83</v>
      </c>
      <c r="B92" s="6"/>
      <c r="C92" s="216"/>
      <c r="D92" s="16" t="str">
        <f t="shared" si="3"/>
        <v/>
      </c>
      <c r="E92" s="349" t="b">
        <f t="shared" si="4"/>
        <v>0</v>
      </c>
      <c r="F92" s="350">
        <f t="shared" si="5"/>
        <v>1</v>
      </c>
    </row>
    <row r="93" spans="1:6">
      <c r="A93" s="37">
        <v>84</v>
      </c>
      <c r="B93" s="6"/>
      <c r="C93" s="216"/>
      <c r="D93" s="16" t="str">
        <f t="shared" si="3"/>
        <v/>
      </c>
      <c r="E93" s="349" t="b">
        <f t="shared" si="4"/>
        <v>0</v>
      </c>
      <c r="F93" s="350">
        <f t="shared" si="5"/>
        <v>1</v>
      </c>
    </row>
    <row r="94" spans="1:6">
      <c r="A94" s="37">
        <v>85</v>
      </c>
      <c r="B94" s="6"/>
      <c r="C94" s="216"/>
      <c r="D94" s="16" t="str">
        <f t="shared" si="3"/>
        <v/>
      </c>
      <c r="E94" s="349" t="b">
        <f t="shared" si="4"/>
        <v>0</v>
      </c>
      <c r="F94" s="350">
        <f t="shared" si="5"/>
        <v>1</v>
      </c>
    </row>
    <row r="95" spans="1:6">
      <c r="A95" s="37">
        <v>86</v>
      </c>
      <c r="B95" s="6"/>
      <c r="C95" s="216"/>
      <c r="D95" s="16" t="str">
        <f t="shared" si="3"/>
        <v/>
      </c>
      <c r="E95" s="349" t="b">
        <f t="shared" si="4"/>
        <v>0</v>
      </c>
      <c r="F95" s="350">
        <f t="shared" si="5"/>
        <v>1</v>
      </c>
    </row>
    <row r="96" spans="1:6">
      <c r="A96" s="37">
        <v>87</v>
      </c>
      <c r="B96" s="6"/>
      <c r="C96" s="216"/>
      <c r="D96" s="16" t="str">
        <f t="shared" si="3"/>
        <v/>
      </c>
      <c r="E96" s="349" t="b">
        <f t="shared" si="4"/>
        <v>0</v>
      </c>
      <c r="F96" s="350">
        <f t="shared" si="5"/>
        <v>1</v>
      </c>
    </row>
    <row r="97" spans="1:6">
      <c r="A97" s="37">
        <v>88</v>
      </c>
      <c r="B97" s="6"/>
      <c r="C97" s="216"/>
      <c r="D97" s="16" t="str">
        <f t="shared" si="3"/>
        <v/>
      </c>
      <c r="E97" s="349" t="b">
        <f t="shared" si="4"/>
        <v>0</v>
      </c>
      <c r="F97" s="350">
        <f t="shared" si="5"/>
        <v>1</v>
      </c>
    </row>
    <row r="98" spans="1:6">
      <c r="A98" s="37">
        <v>89</v>
      </c>
      <c r="B98" s="6"/>
      <c r="C98" s="216"/>
      <c r="D98" s="16" t="str">
        <f t="shared" si="3"/>
        <v/>
      </c>
      <c r="E98" s="349" t="b">
        <f t="shared" si="4"/>
        <v>0</v>
      </c>
      <c r="F98" s="350">
        <f t="shared" si="5"/>
        <v>1</v>
      </c>
    </row>
    <row r="99" spans="1:6">
      <c r="A99" s="37">
        <v>90</v>
      </c>
      <c r="B99" s="6"/>
      <c r="C99" s="216"/>
      <c r="D99" s="16" t="str">
        <f t="shared" si="3"/>
        <v/>
      </c>
      <c r="E99" s="349" t="b">
        <f t="shared" si="4"/>
        <v>0</v>
      </c>
      <c r="F99" s="350">
        <f t="shared" si="5"/>
        <v>1</v>
      </c>
    </row>
    <row r="100" spans="1:6">
      <c r="A100" s="37">
        <v>91</v>
      </c>
      <c r="B100" s="6"/>
      <c r="C100" s="216"/>
      <c r="D100" s="16" t="str">
        <f t="shared" si="3"/>
        <v/>
      </c>
      <c r="E100" s="349" t="b">
        <f t="shared" si="4"/>
        <v>0</v>
      </c>
      <c r="F100" s="350">
        <f t="shared" si="5"/>
        <v>1</v>
      </c>
    </row>
    <row r="101" spans="1:6">
      <c r="A101" s="37">
        <v>92</v>
      </c>
      <c r="B101" s="6"/>
      <c r="C101" s="216"/>
      <c r="D101" s="16" t="str">
        <f t="shared" si="3"/>
        <v/>
      </c>
      <c r="E101" s="349" t="b">
        <f t="shared" si="4"/>
        <v>0</v>
      </c>
      <c r="F101" s="350">
        <f t="shared" si="5"/>
        <v>1</v>
      </c>
    </row>
    <row r="102" spans="1:6">
      <c r="A102" s="37">
        <v>93</v>
      </c>
      <c r="B102" s="6"/>
      <c r="C102" s="216"/>
      <c r="D102" s="16" t="str">
        <f t="shared" si="3"/>
        <v/>
      </c>
      <c r="E102" s="349" t="b">
        <f t="shared" si="4"/>
        <v>0</v>
      </c>
      <c r="F102" s="350">
        <f t="shared" si="5"/>
        <v>1</v>
      </c>
    </row>
    <row r="103" spans="1:6">
      <c r="A103" s="37">
        <v>94</v>
      </c>
      <c r="B103" s="6"/>
      <c r="C103" s="216"/>
      <c r="D103" s="16" t="str">
        <f t="shared" si="3"/>
        <v/>
      </c>
      <c r="E103" s="349" t="b">
        <f t="shared" si="4"/>
        <v>0</v>
      </c>
      <c r="F103" s="350">
        <f t="shared" si="5"/>
        <v>1</v>
      </c>
    </row>
    <row r="104" spans="1:6">
      <c r="A104" s="37">
        <v>95</v>
      </c>
      <c r="B104" s="6"/>
      <c r="C104" s="216"/>
      <c r="D104" s="16" t="str">
        <f t="shared" si="3"/>
        <v/>
      </c>
      <c r="E104" s="349" t="b">
        <f t="shared" si="4"/>
        <v>0</v>
      </c>
      <c r="F104" s="350">
        <f t="shared" si="5"/>
        <v>1</v>
      </c>
    </row>
    <row r="105" spans="1:6">
      <c r="A105" s="37">
        <v>96</v>
      </c>
      <c r="B105" s="6"/>
      <c r="C105" s="216"/>
      <c r="D105" s="16" t="str">
        <f t="shared" si="3"/>
        <v/>
      </c>
      <c r="E105" s="349" t="b">
        <f t="shared" si="4"/>
        <v>0</v>
      </c>
      <c r="F105" s="350">
        <f t="shared" si="5"/>
        <v>1</v>
      </c>
    </row>
    <row r="106" spans="1:6">
      <c r="A106" s="37">
        <v>97</v>
      </c>
      <c r="B106" s="6"/>
      <c r="C106" s="216"/>
      <c r="D106" s="16" t="str">
        <f t="shared" si="3"/>
        <v/>
      </c>
      <c r="E106" s="349" t="b">
        <f t="shared" si="4"/>
        <v>0</v>
      </c>
      <c r="F106" s="350">
        <f t="shared" si="5"/>
        <v>1</v>
      </c>
    </row>
    <row r="107" spans="1:6">
      <c r="A107" s="37">
        <v>98</v>
      </c>
      <c r="B107" s="6"/>
      <c r="C107" s="216"/>
      <c r="D107" s="16" t="str">
        <f t="shared" si="3"/>
        <v/>
      </c>
      <c r="E107" s="349" t="b">
        <f t="shared" si="4"/>
        <v>0</v>
      </c>
      <c r="F107" s="350">
        <f t="shared" si="5"/>
        <v>1</v>
      </c>
    </row>
    <row r="108" spans="1:6">
      <c r="A108" s="143">
        <v>99</v>
      </c>
      <c r="B108" s="6"/>
      <c r="C108" s="216"/>
      <c r="D108" s="16" t="str">
        <f t="shared" si="3"/>
        <v/>
      </c>
      <c r="E108" s="349" t="b">
        <f t="shared" si="4"/>
        <v>0</v>
      </c>
      <c r="F108" s="350">
        <f t="shared" si="5"/>
        <v>1</v>
      </c>
    </row>
    <row r="109" spans="1:6">
      <c r="A109" s="143">
        <v>100</v>
      </c>
      <c r="B109" s="144"/>
      <c r="C109" s="146"/>
      <c r="D109" s="16" t="str">
        <f t="shared" si="3"/>
        <v/>
      </c>
    </row>
    <row r="110" spans="1:6">
      <c r="A110" s="143">
        <v>101</v>
      </c>
      <c r="B110" s="144"/>
      <c r="C110" s="146"/>
      <c r="D110" s="16" t="str">
        <f t="shared" si="3"/>
        <v/>
      </c>
    </row>
    <row r="111" spans="1:6">
      <c r="A111" s="143">
        <v>102</v>
      </c>
      <c r="B111" s="144"/>
      <c r="C111" s="146"/>
      <c r="D111" s="16" t="str">
        <f t="shared" si="3"/>
        <v/>
      </c>
    </row>
    <row r="112" spans="1:6">
      <c r="A112" s="143">
        <v>103</v>
      </c>
      <c r="B112" s="144"/>
      <c r="C112" s="146"/>
      <c r="D112" s="16" t="str">
        <f t="shared" si="3"/>
        <v/>
      </c>
    </row>
    <row r="113" spans="1:4">
      <c r="A113" s="143">
        <v>104</v>
      </c>
      <c r="B113" s="144"/>
      <c r="C113" s="146"/>
      <c r="D113" s="16" t="str">
        <f t="shared" si="3"/>
        <v/>
      </c>
    </row>
    <row r="114" spans="1:4">
      <c r="A114" s="143">
        <v>105</v>
      </c>
      <c r="B114" s="144"/>
      <c r="C114" s="146"/>
      <c r="D114" s="16" t="str">
        <f t="shared" si="3"/>
        <v/>
      </c>
    </row>
    <row r="115" spans="1:4">
      <c r="A115" s="143">
        <v>106</v>
      </c>
      <c r="B115" s="144"/>
      <c r="C115" s="146"/>
      <c r="D115" s="16" t="str">
        <f t="shared" si="3"/>
        <v/>
      </c>
    </row>
    <row r="116" spans="1:4">
      <c r="A116" s="143">
        <v>107</v>
      </c>
      <c r="B116" s="144"/>
      <c r="C116" s="146"/>
      <c r="D116" s="16" t="str">
        <f t="shared" si="3"/>
        <v/>
      </c>
    </row>
    <row r="117" spans="1:4">
      <c r="A117" s="143">
        <v>108</v>
      </c>
      <c r="B117" s="144"/>
      <c r="C117" s="146"/>
      <c r="D117" s="16" t="str">
        <f t="shared" si="3"/>
        <v/>
      </c>
    </row>
    <row r="118" spans="1:4">
      <c r="A118" s="143">
        <v>109</v>
      </c>
      <c r="B118" s="144"/>
      <c r="C118" s="146"/>
      <c r="D118" s="16" t="str">
        <f t="shared" si="3"/>
        <v/>
      </c>
    </row>
    <row r="119" spans="1:4">
      <c r="A119" s="143">
        <v>110</v>
      </c>
      <c r="B119" s="144"/>
      <c r="C119" s="146"/>
      <c r="D119" s="16" t="str">
        <f t="shared" si="3"/>
        <v/>
      </c>
    </row>
    <row r="120" spans="1:4">
      <c r="A120" s="143">
        <v>111</v>
      </c>
      <c r="B120" s="144"/>
      <c r="C120" s="146"/>
      <c r="D120" s="16" t="str">
        <f t="shared" si="3"/>
        <v/>
      </c>
    </row>
    <row r="121" spans="1:4">
      <c r="A121" s="143">
        <v>112</v>
      </c>
      <c r="B121" s="144"/>
      <c r="C121" s="146"/>
      <c r="D121" s="16" t="str">
        <f t="shared" si="3"/>
        <v/>
      </c>
    </row>
    <row r="122" spans="1:4">
      <c r="A122" s="143">
        <v>113</v>
      </c>
      <c r="B122" s="144"/>
      <c r="C122" s="146"/>
      <c r="D122" s="16" t="str">
        <f t="shared" si="3"/>
        <v/>
      </c>
    </row>
    <row r="123" spans="1:4">
      <c r="A123" s="143">
        <v>114</v>
      </c>
      <c r="B123" s="144"/>
      <c r="C123" s="146"/>
      <c r="D123" s="16" t="str">
        <f t="shared" si="3"/>
        <v/>
      </c>
    </row>
    <row r="124" spans="1:4">
      <c r="A124" s="143">
        <v>115</v>
      </c>
      <c r="B124" s="144"/>
      <c r="C124" s="146"/>
      <c r="D124" s="16" t="str">
        <f t="shared" si="3"/>
        <v/>
      </c>
    </row>
    <row r="125" spans="1:4">
      <c r="A125" s="143">
        <v>116</v>
      </c>
      <c r="B125" s="144"/>
      <c r="C125" s="146"/>
      <c r="D125" s="16" t="str">
        <f t="shared" si="3"/>
        <v/>
      </c>
    </row>
    <row r="126" spans="1:4">
      <c r="A126" s="143">
        <v>117</v>
      </c>
      <c r="B126" s="144"/>
      <c r="C126" s="146"/>
      <c r="D126" s="16" t="str">
        <f t="shared" si="3"/>
        <v/>
      </c>
    </row>
    <row r="127" spans="1:4">
      <c r="A127" s="143">
        <v>118</v>
      </c>
      <c r="B127" s="144"/>
      <c r="C127" s="146"/>
      <c r="D127" s="16" t="str">
        <f t="shared" si="3"/>
        <v/>
      </c>
    </row>
    <row r="128" spans="1:4">
      <c r="A128" s="143">
        <v>119</v>
      </c>
      <c r="B128" s="144"/>
      <c r="C128" s="146"/>
      <c r="D128" s="16" t="str">
        <f t="shared" si="3"/>
        <v/>
      </c>
    </row>
    <row r="129" spans="1:4">
      <c r="A129" s="143">
        <v>120</v>
      </c>
      <c r="B129" s="144"/>
      <c r="C129" s="146"/>
      <c r="D129" s="16" t="str">
        <f t="shared" si="3"/>
        <v/>
      </c>
    </row>
    <row r="130" spans="1:4">
      <c r="A130" s="143">
        <v>121</v>
      </c>
      <c r="B130" s="144"/>
      <c r="C130" s="146"/>
      <c r="D130" s="16" t="str">
        <f t="shared" si="3"/>
        <v/>
      </c>
    </row>
    <row r="131" spans="1:4">
      <c r="A131" s="143">
        <v>122</v>
      </c>
      <c r="B131" s="144"/>
      <c r="C131" s="146"/>
      <c r="D131" s="16" t="str">
        <f t="shared" si="3"/>
        <v/>
      </c>
    </row>
    <row r="132" spans="1:4">
      <c r="A132" s="143">
        <v>123</v>
      </c>
      <c r="B132" s="144"/>
      <c r="C132" s="146"/>
      <c r="D132" s="16" t="str">
        <f t="shared" si="3"/>
        <v/>
      </c>
    </row>
    <row r="133" spans="1:4">
      <c r="A133" s="143">
        <v>124</v>
      </c>
      <c r="B133" s="144"/>
      <c r="C133" s="146"/>
      <c r="D133" s="16" t="str">
        <f t="shared" si="3"/>
        <v/>
      </c>
    </row>
    <row r="134" spans="1:4">
      <c r="A134" s="143">
        <v>125</v>
      </c>
      <c r="B134" s="144"/>
      <c r="C134" s="146"/>
      <c r="D134" s="16" t="str">
        <f t="shared" si="3"/>
        <v/>
      </c>
    </row>
    <row r="135" spans="1:4">
      <c r="A135" s="143">
        <v>126</v>
      </c>
      <c r="B135" s="144"/>
      <c r="C135" s="146"/>
      <c r="D135" s="16" t="str">
        <f t="shared" si="3"/>
        <v/>
      </c>
    </row>
    <row r="136" spans="1:4">
      <c r="A136" s="143">
        <v>127</v>
      </c>
      <c r="B136" s="144"/>
      <c r="C136" s="146"/>
      <c r="D136" s="16" t="str">
        <f t="shared" si="3"/>
        <v/>
      </c>
    </row>
    <row r="137" spans="1:4">
      <c r="A137" s="143">
        <v>128</v>
      </c>
      <c r="B137" s="144"/>
      <c r="C137" s="146"/>
      <c r="D137" s="16" t="str">
        <f t="shared" si="3"/>
        <v/>
      </c>
    </row>
    <row r="138" spans="1:4">
      <c r="A138" s="143">
        <v>129</v>
      </c>
      <c r="B138" s="144"/>
      <c r="C138" s="146"/>
      <c r="D138" s="16" t="str">
        <f t="shared" ref="D138:D201" si="6">IF(OR($B138="",,,,$C138&lt;an_initial,$C138&gt;an_final,),"",10)</f>
        <v/>
      </c>
    </row>
    <row r="139" spans="1:4">
      <c r="A139" s="143">
        <v>130</v>
      </c>
      <c r="B139" s="144"/>
      <c r="C139" s="146"/>
      <c r="D139" s="16" t="str">
        <f t="shared" si="6"/>
        <v/>
      </c>
    </row>
    <row r="140" spans="1:4">
      <c r="A140" s="143">
        <v>131</v>
      </c>
      <c r="B140" s="144"/>
      <c r="C140" s="146"/>
      <c r="D140" s="16" t="str">
        <f t="shared" si="6"/>
        <v/>
      </c>
    </row>
    <row r="141" spans="1:4">
      <c r="A141" s="143">
        <v>132</v>
      </c>
      <c r="B141" s="144"/>
      <c r="C141" s="146"/>
      <c r="D141" s="16" t="str">
        <f t="shared" si="6"/>
        <v/>
      </c>
    </row>
    <row r="142" spans="1:4">
      <c r="A142" s="143">
        <v>133</v>
      </c>
      <c r="B142" s="144"/>
      <c r="C142" s="146"/>
      <c r="D142" s="16" t="str">
        <f t="shared" si="6"/>
        <v/>
      </c>
    </row>
    <row r="143" spans="1:4">
      <c r="A143" s="143">
        <v>134</v>
      </c>
      <c r="B143" s="144"/>
      <c r="C143" s="146"/>
      <c r="D143" s="16" t="str">
        <f t="shared" si="6"/>
        <v/>
      </c>
    </row>
    <row r="144" spans="1:4">
      <c r="A144" s="143">
        <v>135</v>
      </c>
      <c r="B144" s="144"/>
      <c r="C144" s="146"/>
      <c r="D144" s="16" t="str">
        <f t="shared" si="6"/>
        <v/>
      </c>
    </row>
    <row r="145" spans="1:4">
      <c r="A145" s="143">
        <v>136</v>
      </c>
      <c r="B145" s="144"/>
      <c r="C145" s="146"/>
      <c r="D145" s="16" t="str">
        <f t="shared" si="6"/>
        <v/>
      </c>
    </row>
    <row r="146" spans="1:4">
      <c r="A146" s="143">
        <v>137</v>
      </c>
      <c r="B146" s="144"/>
      <c r="C146" s="146"/>
      <c r="D146" s="16" t="str">
        <f t="shared" si="6"/>
        <v/>
      </c>
    </row>
    <row r="147" spans="1:4">
      <c r="A147" s="143">
        <v>138</v>
      </c>
      <c r="B147" s="144"/>
      <c r="C147" s="146"/>
      <c r="D147" s="16" t="str">
        <f t="shared" si="6"/>
        <v/>
      </c>
    </row>
    <row r="148" spans="1:4">
      <c r="A148" s="143">
        <v>139</v>
      </c>
      <c r="B148" s="144"/>
      <c r="C148" s="146"/>
      <c r="D148" s="16" t="str">
        <f t="shared" si="6"/>
        <v/>
      </c>
    </row>
    <row r="149" spans="1:4">
      <c r="A149" s="143">
        <v>140</v>
      </c>
      <c r="B149" s="144"/>
      <c r="C149" s="146"/>
      <c r="D149" s="16" t="str">
        <f t="shared" si="6"/>
        <v/>
      </c>
    </row>
    <row r="150" spans="1:4">
      <c r="A150" s="143">
        <v>141</v>
      </c>
      <c r="B150" s="144"/>
      <c r="C150" s="146"/>
      <c r="D150" s="16" t="str">
        <f t="shared" si="6"/>
        <v/>
      </c>
    </row>
    <row r="151" spans="1:4">
      <c r="A151" s="143">
        <v>142</v>
      </c>
      <c r="B151" s="144"/>
      <c r="C151" s="146"/>
      <c r="D151" s="16" t="str">
        <f t="shared" si="6"/>
        <v/>
      </c>
    </row>
    <row r="152" spans="1:4">
      <c r="A152" s="143">
        <v>143</v>
      </c>
      <c r="B152" s="144"/>
      <c r="C152" s="146"/>
      <c r="D152" s="16" t="str">
        <f t="shared" si="6"/>
        <v/>
      </c>
    </row>
    <row r="153" spans="1:4">
      <c r="A153" s="143">
        <v>144</v>
      </c>
      <c r="B153" s="144"/>
      <c r="C153" s="146"/>
      <c r="D153" s="16" t="str">
        <f t="shared" si="6"/>
        <v/>
      </c>
    </row>
    <row r="154" spans="1:4">
      <c r="A154" s="143">
        <v>145</v>
      </c>
      <c r="B154" s="144"/>
      <c r="C154" s="146"/>
      <c r="D154" s="16" t="str">
        <f t="shared" si="6"/>
        <v/>
      </c>
    </row>
    <row r="155" spans="1:4">
      <c r="A155" s="143">
        <v>146</v>
      </c>
      <c r="B155" s="144"/>
      <c r="C155" s="146"/>
      <c r="D155" s="16" t="str">
        <f t="shared" si="6"/>
        <v/>
      </c>
    </row>
    <row r="156" spans="1:4">
      <c r="A156" s="143">
        <v>147</v>
      </c>
      <c r="B156" s="144"/>
      <c r="C156" s="146"/>
      <c r="D156" s="16" t="str">
        <f t="shared" si="6"/>
        <v/>
      </c>
    </row>
    <row r="157" spans="1:4">
      <c r="A157" s="143">
        <v>148</v>
      </c>
      <c r="B157" s="144"/>
      <c r="C157" s="146"/>
      <c r="D157" s="16" t="str">
        <f t="shared" si="6"/>
        <v/>
      </c>
    </row>
    <row r="158" spans="1:4">
      <c r="A158" s="143">
        <v>149</v>
      </c>
      <c r="B158" s="144"/>
      <c r="C158" s="146"/>
      <c r="D158" s="16" t="str">
        <f t="shared" si="6"/>
        <v/>
      </c>
    </row>
    <row r="159" spans="1:4">
      <c r="A159" s="143">
        <v>150</v>
      </c>
      <c r="B159" s="144"/>
      <c r="C159" s="146"/>
      <c r="D159" s="16" t="str">
        <f t="shared" si="6"/>
        <v/>
      </c>
    </row>
    <row r="160" spans="1:4">
      <c r="A160" s="143">
        <v>151</v>
      </c>
      <c r="B160" s="144"/>
      <c r="C160" s="146"/>
      <c r="D160" s="16" t="str">
        <f t="shared" si="6"/>
        <v/>
      </c>
    </row>
    <row r="161" spans="1:4">
      <c r="A161" s="143">
        <v>152</v>
      </c>
      <c r="B161" s="144"/>
      <c r="C161" s="146"/>
      <c r="D161" s="16" t="str">
        <f t="shared" si="6"/>
        <v/>
      </c>
    </row>
    <row r="162" spans="1:4">
      <c r="A162" s="143">
        <v>153</v>
      </c>
      <c r="B162" s="144"/>
      <c r="C162" s="146"/>
      <c r="D162" s="16" t="str">
        <f t="shared" si="6"/>
        <v/>
      </c>
    </row>
    <row r="163" spans="1:4">
      <c r="A163" s="143">
        <v>154</v>
      </c>
      <c r="B163" s="144"/>
      <c r="C163" s="146"/>
      <c r="D163" s="16" t="str">
        <f t="shared" si="6"/>
        <v/>
      </c>
    </row>
    <row r="164" spans="1:4">
      <c r="A164" s="143">
        <v>155</v>
      </c>
      <c r="B164" s="144"/>
      <c r="C164" s="146"/>
      <c r="D164" s="16" t="str">
        <f t="shared" si="6"/>
        <v/>
      </c>
    </row>
    <row r="165" spans="1:4">
      <c r="A165" s="143">
        <v>156</v>
      </c>
      <c r="B165" s="144"/>
      <c r="C165" s="146"/>
      <c r="D165" s="16" t="str">
        <f t="shared" si="6"/>
        <v/>
      </c>
    </row>
    <row r="166" spans="1:4">
      <c r="A166" s="143">
        <v>157</v>
      </c>
      <c r="B166" s="144"/>
      <c r="C166" s="146"/>
      <c r="D166" s="16" t="str">
        <f t="shared" si="6"/>
        <v/>
      </c>
    </row>
    <row r="167" spans="1:4">
      <c r="A167" s="143">
        <v>158</v>
      </c>
      <c r="B167" s="144"/>
      <c r="C167" s="146"/>
      <c r="D167" s="16" t="str">
        <f t="shared" si="6"/>
        <v/>
      </c>
    </row>
    <row r="168" spans="1:4">
      <c r="A168" s="143">
        <v>159</v>
      </c>
      <c r="B168" s="144"/>
      <c r="C168" s="146"/>
      <c r="D168" s="16" t="str">
        <f t="shared" si="6"/>
        <v/>
      </c>
    </row>
    <row r="169" spans="1:4">
      <c r="A169" s="143">
        <v>160</v>
      </c>
      <c r="B169" s="144"/>
      <c r="C169" s="146"/>
      <c r="D169" s="16" t="str">
        <f t="shared" si="6"/>
        <v/>
      </c>
    </row>
    <row r="170" spans="1:4">
      <c r="A170" s="143">
        <v>161</v>
      </c>
      <c r="B170" s="144"/>
      <c r="C170" s="146"/>
      <c r="D170" s="16" t="str">
        <f t="shared" si="6"/>
        <v/>
      </c>
    </row>
    <row r="171" spans="1:4">
      <c r="A171" s="143">
        <v>162</v>
      </c>
      <c r="B171" s="144"/>
      <c r="C171" s="146"/>
      <c r="D171" s="16" t="str">
        <f t="shared" si="6"/>
        <v/>
      </c>
    </row>
    <row r="172" spans="1:4">
      <c r="A172" s="143">
        <v>163</v>
      </c>
      <c r="B172" s="144"/>
      <c r="C172" s="146"/>
      <c r="D172" s="16" t="str">
        <f t="shared" si="6"/>
        <v/>
      </c>
    </row>
    <row r="173" spans="1:4">
      <c r="A173" s="143">
        <v>164</v>
      </c>
      <c r="B173" s="144"/>
      <c r="C173" s="146"/>
      <c r="D173" s="16" t="str">
        <f t="shared" si="6"/>
        <v/>
      </c>
    </row>
    <row r="174" spans="1:4">
      <c r="A174" s="143">
        <v>165</v>
      </c>
      <c r="B174" s="144"/>
      <c r="C174" s="146"/>
      <c r="D174" s="16" t="str">
        <f t="shared" si="6"/>
        <v/>
      </c>
    </row>
    <row r="175" spans="1:4">
      <c r="A175" s="143">
        <v>166</v>
      </c>
      <c r="B175" s="144"/>
      <c r="C175" s="146"/>
      <c r="D175" s="16" t="str">
        <f t="shared" si="6"/>
        <v/>
      </c>
    </row>
    <row r="176" spans="1:4">
      <c r="A176" s="143">
        <v>167</v>
      </c>
      <c r="B176" s="144"/>
      <c r="C176" s="146"/>
      <c r="D176" s="16" t="str">
        <f t="shared" si="6"/>
        <v/>
      </c>
    </row>
    <row r="177" spans="1:4">
      <c r="A177" s="143">
        <v>168</v>
      </c>
      <c r="B177" s="144"/>
      <c r="C177" s="146"/>
      <c r="D177" s="16" t="str">
        <f t="shared" si="6"/>
        <v/>
      </c>
    </row>
    <row r="178" spans="1:4">
      <c r="A178" s="143">
        <v>169</v>
      </c>
      <c r="B178" s="144"/>
      <c r="C178" s="146"/>
      <c r="D178" s="16" t="str">
        <f t="shared" si="6"/>
        <v/>
      </c>
    </row>
    <row r="179" spans="1:4">
      <c r="A179" s="143">
        <v>170</v>
      </c>
      <c r="B179" s="144"/>
      <c r="C179" s="146"/>
      <c r="D179" s="16" t="str">
        <f t="shared" si="6"/>
        <v/>
      </c>
    </row>
    <row r="180" spans="1:4">
      <c r="A180" s="143">
        <v>171</v>
      </c>
      <c r="B180" s="144"/>
      <c r="C180" s="146"/>
      <c r="D180" s="16" t="str">
        <f t="shared" si="6"/>
        <v/>
      </c>
    </row>
    <row r="181" spans="1:4">
      <c r="A181" s="143">
        <v>172</v>
      </c>
      <c r="B181" s="144"/>
      <c r="C181" s="146"/>
      <c r="D181" s="16" t="str">
        <f t="shared" si="6"/>
        <v/>
      </c>
    </row>
    <row r="182" spans="1:4">
      <c r="A182" s="143">
        <v>173</v>
      </c>
      <c r="B182" s="144"/>
      <c r="C182" s="146"/>
      <c r="D182" s="16" t="str">
        <f t="shared" si="6"/>
        <v/>
      </c>
    </row>
    <row r="183" spans="1:4">
      <c r="A183" s="143">
        <v>174</v>
      </c>
      <c r="B183" s="144"/>
      <c r="C183" s="146"/>
      <c r="D183" s="16" t="str">
        <f t="shared" si="6"/>
        <v/>
      </c>
    </row>
    <row r="184" spans="1:4">
      <c r="A184" s="143">
        <v>175</v>
      </c>
      <c r="B184" s="144"/>
      <c r="C184" s="146"/>
      <c r="D184" s="16" t="str">
        <f t="shared" si="6"/>
        <v/>
      </c>
    </row>
    <row r="185" spans="1:4">
      <c r="A185" s="143">
        <v>176</v>
      </c>
      <c r="B185" s="144"/>
      <c r="C185" s="146"/>
      <c r="D185" s="16" t="str">
        <f t="shared" si="6"/>
        <v/>
      </c>
    </row>
    <row r="186" spans="1:4">
      <c r="A186" s="143">
        <v>177</v>
      </c>
      <c r="B186" s="144"/>
      <c r="C186" s="146"/>
      <c r="D186" s="16" t="str">
        <f t="shared" si="6"/>
        <v/>
      </c>
    </row>
    <row r="187" spans="1:4">
      <c r="A187" s="143">
        <v>178</v>
      </c>
      <c r="B187" s="144"/>
      <c r="C187" s="146"/>
      <c r="D187" s="16" t="str">
        <f t="shared" si="6"/>
        <v/>
      </c>
    </row>
    <row r="188" spans="1:4">
      <c r="A188" s="143">
        <v>179</v>
      </c>
      <c r="B188" s="144"/>
      <c r="C188" s="146"/>
      <c r="D188" s="16" t="str">
        <f t="shared" si="6"/>
        <v/>
      </c>
    </row>
    <row r="189" spans="1:4">
      <c r="A189" s="143">
        <v>180</v>
      </c>
      <c r="B189" s="144"/>
      <c r="C189" s="146"/>
      <c r="D189" s="16" t="str">
        <f t="shared" si="6"/>
        <v/>
      </c>
    </row>
    <row r="190" spans="1:4">
      <c r="A190" s="143">
        <v>181</v>
      </c>
      <c r="B190" s="144"/>
      <c r="C190" s="146"/>
      <c r="D190" s="16" t="str">
        <f t="shared" si="6"/>
        <v/>
      </c>
    </row>
    <row r="191" spans="1:4">
      <c r="A191" s="143">
        <v>182</v>
      </c>
      <c r="B191" s="144"/>
      <c r="C191" s="146"/>
      <c r="D191" s="16" t="str">
        <f t="shared" si="6"/>
        <v/>
      </c>
    </row>
    <row r="192" spans="1:4">
      <c r="A192" s="143">
        <v>183</v>
      </c>
      <c r="B192" s="144"/>
      <c r="C192" s="146"/>
      <c r="D192" s="16" t="str">
        <f t="shared" si="6"/>
        <v/>
      </c>
    </row>
    <row r="193" spans="1:4">
      <c r="A193" s="143">
        <v>184</v>
      </c>
      <c r="B193" s="144"/>
      <c r="C193" s="146"/>
      <c r="D193" s="16" t="str">
        <f t="shared" si="6"/>
        <v/>
      </c>
    </row>
    <row r="194" spans="1:4">
      <c r="A194" s="143">
        <v>185</v>
      </c>
      <c r="B194" s="144"/>
      <c r="C194" s="146"/>
      <c r="D194" s="16" t="str">
        <f t="shared" si="6"/>
        <v/>
      </c>
    </row>
    <row r="195" spans="1:4">
      <c r="A195" s="143">
        <v>186</v>
      </c>
      <c r="B195" s="144"/>
      <c r="C195" s="146"/>
      <c r="D195" s="16" t="str">
        <f t="shared" si="6"/>
        <v/>
      </c>
    </row>
    <row r="196" spans="1:4">
      <c r="A196" s="143">
        <v>187</v>
      </c>
      <c r="B196" s="144"/>
      <c r="C196" s="146"/>
      <c r="D196" s="16" t="str">
        <f t="shared" si="6"/>
        <v/>
      </c>
    </row>
    <row r="197" spans="1:4">
      <c r="A197" s="143">
        <v>188</v>
      </c>
      <c r="B197" s="144"/>
      <c r="C197" s="146"/>
      <c r="D197" s="16" t="str">
        <f t="shared" si="6"/>
        <v/>
      </c>
    </row>
    <row r="198" spans="1:4">
      <c r="A198" s="143">
        <v>189</v>
      </c>
      <c r="B198" s="144"/>
      <c r="C198" s="146"/>
      <c r="D198" s="16" t="str">
        <f t="shared" si="6"/>
        <v/>
      </c>
    </row>
    <row r="199" spans="1:4">
      <c r="A199" s="143">
        <v>190</v>
      </c>
      <c r="B199" s="144"/>
      <c r="C199" s="146"/>
      <c r="D199" s="16" t="str">
        <f t="shared" si="6"/>
        <v/>
      </c>
    </row>
    <row r="200" spans="1:4">
      <c r="A200" s="143">
        <v>191</v>
      </c>
      <c r="B200" s="144"/>
      <c r="C200" s="146"/>
      <c r="D200" s="16" t="str">
        <f t="shared" si="6"/>
        <v/>
      </c>
    </row>
    <row r="201" spans="1:4">
      <c r="A201" s="143">
        <v>192</v>
      </c>
      <c r="B201" s="144"/>
      <c r="C201" s="146"/>
      <c r="D201" s="16" t="str">
        <f t="shared" si="6"/>
        <v/>
      </c>
    </row>
    <row r="202" spans="1:4">
      <c r="A202" s="143">
        <v>193</v>
      </c>
      <c r="B202" s="144"/>
      <c r="C202" s="146"/>
      <c r="D202" s="16" t="str">
        <f t="shared" ref="D202:D259" si="7">IF(OR($B202="",,,,$C202&lt;an_initial,$C202&gt;an_final,),"",10)</f>
        <v/>
      </c>
    </row>
    <row r="203" spans="1:4">
      <c r="A203" s="143">
        <v>194</v>
      </c>
      <c r="B203" s="144"/>
      <c r="C203" s="146"/>
      <c r="D203" s="16" t="str">
        <f t="shared" si="7"/>
        <v/>
      </c>
    </row>
    <row r="204" spans="1:4">
      <c r="A204" s="143">
        <v>195</v>
      </c>
      <c r="B204" s="144"/>
      <c r="C204" s="146"/>
      <c r="D204" s="16" t="str">
        <f t="shared" si="7"/>
        <v/>
      </c>
    </row>
    <row r="205" spans="1:4">
      <c r="A205" s="143">
        <v>196</v>
      </c>
      <c r="B205" s="144"/>
      <c r="C205" s="146"/>
      <c r="D205" s="16" t="str">
        <f t="shared" si="7"/>
        <v/>
      </c>
    </row>
    <row r="206" spans="1:4">
      <c r="A206" s="143">
        <v>197</v>
      </c>
      <c r="B206" s="144"/>
      <c r="C206" s="146"/>
      <c r="D206" s="16" t="str">
        <f t="shared" si="7"/>
        <v/>
      </c>
    </row>
    <row r="207" spans="1:4">
      <c r="A207" s="143">
        <v>198</v>
      </c>
      <c r="B207" s="144"/>
      <c r="C207" s="146"/>
      <c r="D207" s="16" t="str">
        <f t="shared" si="7"/>
        <v/>
      </c>
    </row>
    <row r="208" spans="1:4">
      <c r="A208" s="143">
        <v>199</v>
      </c>
      <c r="B208" s="144"/>
      <c r="C208" s="146"/>
      <c r="D208" s="16" t="str">
        <f t="shared" si="7"/>
        <v/>
      </c>
    </row>
    <row r="209" spans="1:4">
      <c r="A209" s="143">
        <v>200</v>
      </c>
      <c r="B209" s="144"/>
      <c r="C209" s="146"/>
      <c r="D209" s="16" t="str">
        <f t="shared" si="7"/>
        <v/>
      </c>
    </row>
    <row r="210" spans="1:4">
      <c r="A210" s="143">
        <v>201</v>
      </c>
      <c r="B210" s="144"/>
      <c r="C210" s="146"/>
      <c r="D210" s="16" t="str">
        <f t="shared" si="7"/>
        <v/>
      </c>
    </row>
    <row r="211" spans="1:4">
      <c r="A211" s="143">
        <v>202</v>
      </c>
      <c r="B211" s="144"/>
      <c r="C211" s="146"/>
      <c r="D211" s="16" t="str">
        <f t="shared" si="7"/>
        <v/>
      </c>
    </row>
    <row r="212" spans="1:4">
      <c r="A212" s="143">
        <v>203</v>
      </c>
      <c r="B212" s="144"/>
      <c r="C212" s="146"/>
      <c r="D212" s="16" t="str">
        <f t="shared" si="7"/>
        <v/>
      </c>
    </row>
    <row r="213" spans="1:4">
      <c r="A213" s="143">
        <v>204</v>
      </c>
      <c r="B213" s="144"/>
      <c r="C213" s="146"/>
      <c r="D213" s="16" t="str">
        <f t="shared" si="7"/>
        <v/>
      </c>
    </row>
    <row r="214" spans="1:4">
      <c r="A214" s="143">
        <v>205</v>
      </c>
      <c r="B214" s="144"/>
      <c r="C214" s="146"/>
      <c r="D214" s="16" t="str">
        <f t="shared" si="7"/>
        <v/>
      </c>
    </row>
    <row r="215" spans="1:4">
      <c r="A215" s="143">
        <v>206</v>
      </c>
      <c r="B215" s="144"/>
      <c r="C215" s="146"/>
      <c r="D215" s="16" t="str">
        <f t="shared" si="7"/>
        <v/>
      </c>
    </row>
    <row r="216" spans="1:4">
      <c r="A216" s="143">
        <v>207</v>
      </c>
      <c r="B216" s="144"/>
      <c r="C216" s="146"/>
      <c r="D216" s="16" t="str">
        <f t="shared" si="7"/>
        <v/>
      </c>
    </row>
    <row r="217" spans="1:4">
      <c r="A217" s="143">
        <v>208</v>
      </c>
      <c r="B217" s="144"/>
      <c r="C217" s="146"/>
      <c r="D217" s="16" t="str">
        <f t="shared" si="7"/>
        <v/>
      </c>
    </row>
    <row r="218" spans="1:4">
      <c r="A218" s="143">
        <v>209</v>
      </c>
      <c r="B218" s="144"/>
      <c r="C218" s="146"/>
      <c r="D218" s="16" t="str">
        <f t="shared" si="7"/>
        <v/>
      </c>
    </row>
    <row r="219" spans="1:4">
      <c r="A219" s="143">
        <v>210</v>
      </c>
      <c r="B219" s="144"/>
      <c r="C219" s="146"/>
      <c r="D219" s="16" t="str">
        <f t="shared" si="7"/>
        <v/>
      </c>
    </row>
    <row r="220" spans="1:4">
      <c r="A220" s="143">
        <v>211</v>
      </c>
      <c r="B220" s="144"/>
      <c r="C220" s="146"/>
      <c r="D220" s="16" t="str">
        <f t="shared" si="7"/>
        <v/>
      </c>
    </row>
    <row r="221" spans="1:4">
      <c r="A221" s="143">
        <v>212</v>
      </c>
      <c r="B221" s="144"/>
      <c r="C221" s="146"/>
      <c r="D221" s="16" t="str">
        <f t="shared" si="7"/>
        <v/>
      </c>
    </row>
    <row r="222" spans="1:4">
      <c r="A222" s="143">
        <v>213</v>
      </c>
      <c r="B222" s="144"/>
      <c r="C222" s="146"/>
      <c r="D222" s="16" t="str">
        <f t="shared" si="7"/>
        <v/>
      </c>
    </row>
    <row r="223" spans="1:4">
      <c r="A223" s="143">
        <v>214</v>
      </c>
      <c r="B223" s="144"/>
      <c r="C223" s="146"/>
      <c r="D223" s="16" t="str">
        <f t="shared" si="7"/>
        <v/>
      </c>
    </row>
    <row r="224" spans="1:4">
      <c r="A224" s="143">
        <v>215</v>
      </c>
      <c r="B224" s="144"/>
      <c r="C224" s="146"/>
      <c r="D224" s="16" t="str">
        <f t="shared" si="7"/>
        <v/>
      </c>
    </row>
    <row r="225" spans="1:4">
      <c r="A225" s="143">
        <v>216</v>
      </c>
      <c r="B225" s="144"/>
      <c r="C225" s="146"/>
      <c r="D225" s="16" t="str">
        <f t="shared" si="7"/>
        <v/>
      </c>
    </row>
    <row r="226" spans="1:4">
      <c r="A226" s="143">
        <v>217</v>
      </c>
      <c r="B226" s="144"/>
      <c r="C226" s="146"/>
      <c r="D226" s="16" t="str">
        <f t="shared" si="7"/>
        <v/>
      </c>
    </row>
    <row r="227" spans="1:4">
      <c r="A227" s="143">
        <v>218</v>
      </c>
      <c r="B227" s="144"/>
      <c r="C227" s="146"/>
      <c r="D227" s="16" t="str">
        <f t="shared" si="7"/>
        <v/>
      </c>
    </row>
    <row r="228" spans="1:4">
      <c r="A228" s="143">
        <v>219</v>
      </c>
      <c r="B228" s="144"/>
      <c r="C228" s="146"/>
      <c r="D228" s="16" t="str">
        <f t="shared" si="7"/>
        <v/>
      </c>
    </row>
    <row r="229" spans="1:4">
      <c r="A229" s="143">
        <v>220</v>
      </c>
      <c r="B229" s="144"/>
      <c r="C229" s="146"/>
      <c r="D229" s="16" t="str">
        <f t="shared" si="7"/>
        <v/>
      </c>
    </row>
    <row r="230" spans="1:4">
      <c r="A230" s="143">
        <v>221</v>
      </c>
      <c r="B230" s="144"/>
      <c r="C230" s="146"/>
      <c r="D230" s="16" t="str">
        <f t="shared" si="7"/>
        <v/>
      </c>
    </row>
    <row r="231" spans="1:4">
      <c r="A231" s="143">
        <v>222</v>
      </c>
      <c r="B231" s="144"/>
      <c r="C231" s="146"/>
      <c r="D231" s="16" t="str">
        <f t="shared" si="7"/>
        <v/>
      </c>
    </row>
    <row r="232" spans="1:4">
      <c r="A232" s="143">
        <v>223</v>
      </c>
      <c r="B232" s="144"/>
      <c r="C232" s="146"/>
      <c r="D232" s="16" t="str">
        <f t="shared" si="7"/>
        <v/>
      </c>
    </row>
    <row r="233" spans="1:4">
      <c r="A233" s="143">
        <v>224</v>
      </c>
      <c r="B233" s="144"/>
      <c r="C233" s="146"/>
      <c r="D233" s="16" t="str">
        <f t="shared" si="7"/>
        <v/>
      </c>
    </row>
    <row r="234" spans="1:4">
      <c r="A234" s="143">
        <v>225</v>
      </c>
      <c r="B234" s="144"/>
      <c r="C234" s="146"/>
      <c r="D234" s="16" t="str">
        <f t="shared" si="7"/>
        <v/>
      </c>
    </row>
    <row r="235" spans="1:4">
      <c r="A235" s="143">
        <v>226</v>
      </c>
      <c r="B235" s="144"/>
      <c r="C235" s="146"/>
      <c r="D235" s="16" t="str">
        <f t="shared" si="7"/>
        <v/>
      </c>
    </row>
    <row r="236" spans="1:4">
      <c r="A236" s="143">
        <v>227</v>
      </c>
      <c r="B236" s="144"/>
      <c r="C236" s="146"/>
      <c r="D236" s="16" t="str">
        <f t="shared" si="7"/>
        <v/>
      </c>
    </row>
    <row r="237" spans="1:4">
      <c r="A237" s="143">
        <v>228</v>
      </c>
      <c r="B237" s="144"/>
      <c r="C237" s="146"/>
      <c r="D237" s="16" t="str">
        <f t="shared" si="7"/>
        <v/>
      </c>
    </row>
    <row r="238" spans="1:4">
      <c r="A238" s="143">
        <v>229</v>
      </c>
      <c r="B238" s="144"/>
      <c r="C238" s="146"/>
      <c r="D238" s="16" t="str">
        <f t="shared" si="7"/>
        <v/>
      </c>
    </row>
    <row r="239" spans="1:4">
      <c r="A239" s="143">
        <v>230</v>
      </c>
      <c r="B239" s="144"/>
      <c r="C239" s="146"/>
      <c r="D239" s="16" t="str">
        <f t="shared" si="7"/>
        <v/>
      </c>
    </row>
    <row r="240" spans="1:4">
      <c r="A240" s="143">
        <v>231</v>
      </c>
      <c r="B240" s="144"/>
      <c r="C240" s="146"/>
      <c r="D240" s="16" t="str">
        <f t="shared" si="7"/>
        <v/>
      </c>
    </row>
    <row r="241" spans="1:4">
      <c r="A241" s="143">
        <v>232</v>
      </c>
      <c r="B241" s="144"/>
      <c r="C241" s="146"/>
      <c r="D241" s="16" t="str">
        <f t="shared" si="7"/>
        <v/>
      </c>
    </row>
    <row r="242" spans="1:4">
      <c r="A242" s="143">
        <v>233</v>
      </c>
      <c r="B242" s="144"/>
      <c r="C242" s="146"/>
      <c r="D242" s="16" t="str">
        <f t="shared" si="7"/>
        <v/>
      </c>
    </row>
    <row r="243" spans="1:4">
      <c r="A243" s="143">
        <v>234</v>
      </c>
      <c r="B243" s="144"/>
      <c r="C243" s="146"/>
      <c r="D243" s="16" t="str">
        <f t="shared" si="7"/>
        <v/>
      </c>
    </row>
    <row r="244" spans="1:4">
      <c r="A244" s="143">
        <v>235</v>
      </c>
      <c r="B244" s="144"/>
      <c r="C244" s="146"/>
      <c r="D244" s="16" t="str">
        <f t="shared" si="7"/>
        <v/>
      </c>
    </row>
    <row r="245" spans="1:4">
      <c r="A245" s="143">
        <v>236</v>
      </c>
      <c r="B245" s="144"/>
      <c r="C245" s="146"/>
      <c r="D245" s="16" t="str">
        <f t="shared" si="7"/>
        <v/>
      </c>
    </row>
    <row r="246" spans="1:4">
      <c r="A246" s="143">
        <v>237</v>
      </c>
      <c r="B246" s="144"/>
      <c r="C246" s="146"/>
      <c r="D246" s="16" t="str">
        <f t="shared" si="7"/>
        <v/>
      </c>
    </row>
    <row r="247" spans="1:4">
      <c r="A247" s="143">
        <v>238</v>
      </c>
      <c r="B247" s="144"/>
      <c r="C247" s="146"/>
      <c r="D247" s="16" t="str">
        <f t="shared" si="7"/>
        <v/>
      </c>
    </row>
    <row r="248" spans="1:4">
      <c r="A248" s="143">
        <v>239</v>
      </c>
      <c r="B248" s="144"/>
      <c r="C248" s="146"/>
      <c r="D248" s="16" t="str">
        <f t="shared" si="7"/>
        <v/>
      </c>
    </row>
    <row r="249" spans="1:4">
      <c r="A249" s="143">
        <v>240</v>
      </c>
      <c r="B249" s="144"/>
      <c r="C249" s="146"/>
      <c r="D249" s="16" t="str">
        <f t="shared" si="7"/>
        <v/>
      </c>
    </row>
    <row r="250" spans="1:4">
      <c r="A250" s="143">
        <v>241</v>
      </c>
      <c r="B250" s="144"/>
      <c r="C250" s="146"/>
      <c r="D250" s="16" t="str">
        <f t="shared" si="7"/>
        <v/>
      </c>
    </row>
    <row r="251" spans="1:4">
      <c r="A251" s="143">
        <v>242</v>
      </c>
      <c r="B251" s="144"/>
      <c r="C251" s="146"/>
      <c r="D251" s="16" t="str">
        <f t="shared" si="7"/>
        <v/>
      </c>
    </row>
    <row r="252" spans="1:4">
      <c r="A252" s="143">
        <v>243</v>
      </c>
      <c r="B252" s="144"/>
      <c r="C252" s="146"/>
      <c r="D252" s="16" t="str">
        <f t="shared" si="7"/>
        <v/>
      </c>
    </row>
    <row r="253" spans="1:4">
      <c r="A253" s="143">
        <v>244</v>
      </c>
      <c r="B253" s="144"/>
      <c r="C253" s="146"/>
      <c r="D253" s="16" t="str">
        <f t="shared" si="7"/>
        <v/>
      </c>
    </row>
    <row r="254" spans="1:4">
      <c r="A254" s="143">
        <v>245</v>
      </c>
      <c r="B254" s="144"/>
      <c r="C254" s="146"/>
      <c r="D254" s="16" t="str">
        <f t="shared" si="7"/>
        <v/>
      </c>
    </row>
    <row r="255" spans="1:4">
      <c r="A255" s="143">
        <v>246</v>
      </c>
      <c r="B255" s="144"/>
      <c r="C255" s="146"/>
      <c r="D255" s="16" t="str">
        <f t="shared" si="7"/>
        <v/>
      </c>
    </row>
    <row r="256" spans="1:4">
      <c r="A256" s="143">
        <v>247</v>
      </c>
      <c r="B256" s="144"/>
      <c r="C256" s="146"/>
      <c r="D256" s="16" t="str">
        <f t="shared" si="7"/>
        <v/>
      </c>
    </row>
    <row r="257" spans="1:4">
      <c r="A257" s="143">
        <v>248</v>
      </c>
      <c r="B257" s="144"/>
      <c r="C257" s="146"/>
      <c r="D257" s="16" t="str">
        <f t="shared" si="7"/>
        <v/>
      </c>
    </row>
    <row r="258" spans="1:4">
      <c r="A258" s="143">
        <v>249</v>
      </c>
      <c r="B258" s="144"/>
      <c r="C258" s="146"/>
      <c r="D258" s="16" t="str">
        <f t="shared" si="7"/>
        <v/>
      </c>
    </row>
    <row r="259" spans="1:4">
      <c r="A259" s="143">
        <v>250</v>
      </c>
      <c r="B259" s="144"/>
      <c r="C259" s="146"/>
      <c r="D259" s="16" t="str">
        <f t="shared" si="7"/>
        <v/>
      </c>
    </row>
  </sheetData>
  <sheetProtection algorithmName="SHA-512" hashValue="5sW0T5t0wqjSbajmL10WN63IzKtBUDrnyVFYgmIWWuP6bq+AJCpsFoyJuaVPKG27lpBFOmv0oVgB1o3chtMorw==" saltValue="Mto3EeOpfmUALZ54eqNOfQ==" spinCount="100000" sheet="1" objects="1" scenarios="1"/>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pageSetUpPr fitToPage="1"/>
  </sheetPr>
  <dimension ref="A1:R261"/>
  <sheetViews>
    <sheetView topLeftCell="A7" zoomScaleNormal="100" workbookViewId="0">
      <selection activeCell="F30" sqref="F30"/>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2" width="17.6640625" style="64" hidden="1" customWidth="1"/>
    <col min="13" max="19" width="9.109375" style="64" customWidth="1"/>
    <col min="20" max="16384" width="9.109375" style="64"/>
  </cols>
  <sheetData>
    <row r="1" spans="1:12" s="60" customFormat="1">
      <c r="A1" s="59" t="s">
        <v>483</v>
      </c>
      <c r="B1" s="332"/>
      <c r="E1" s="61"/>
      <c r="F1" s="63"/>
      <c r="G1" s="62"/>
      <c r="H1" s="289"/>
      <c r="J1" s="63"/>
      <c r="K1" s="63"/>
      <c r="L1" s="63"/>
    </row>
    <row r="2" spans="1:12" s="60" customFormat="1">
      <c r="A2" s="346" t="str">
        <f>IF(ISBLANK(facultate), IF(ISBLANK(departament),"","Departament " &amp; departament), "Facultatea " &amp; facultate)</f>
        <v>Facultatea Inginerie din Hunedoara</v>
      </c>
      <c r="B2" s="332"/>
      <c r="E2" s="61"/>
      <c r="F2" s="63"/>
      <c r="G2" s="62"/>
      <c r="H2" s="289"/>
      <c r="J2" s="63"/>
      <c r="K2" s="63"/>
      <c r="L2" s="63"/>
    </row>
    <row r="3" spans="1:12" s="60" customFormat="1">
      <c r="A3" s="346" t="str">
        <f>IF(ISBLANK(departament),"","Departamentul " &amp; departament)</f>
        <v>Departamentul Inginerie și Management din Hunedoara</v>
      </c>
      <c r="B3" s="332"/>
      <c r="E3" s="61"/>
      <c r="F3" s="63"/>
      <c r="G3" s="62"/>
      <c r="H3" s="289"/>
      <c r="J3" s="63"/>
      <c r="K3" s="63"/>
      <c r="L3" s="63"/>
    </row>
    <row r="4" spans="1:12">
      <c r="A4" s="540" t="s">
        <v>836</v>
      </c>
      <c r="B4" s="540"/>
      <c r="C4" s="540"/>
      <c r="D4" s="540"/>
      <c r="E4" s="540"/>
      <c r="F4" s="540"/>
      <c r="G4" s="226"/>
      <c r="H4" s="291"/>
    </row>
    <row r="5" spans="1:12">
      <c r="A5" s="540" t="s">
        <v>837</v>
      </c>
      <c r="B5" s="540"/>
      <c r="C5" s="540"/>
      <c r="D5" s="540"/>
      <c r="E5" s="540"/>
      <c r="F5" s="540"/>
      <c r="G5" s="226"/>
    </row>
    <row r="6" spans="1:12" ht="13.5" customHeight="1">
      <c r="E6" s="64"/>
      <c r="F6" s="347" t="str">
        <f>CONCATENATE(functie," ",nume_candidat)</f>
        <v>Profesor Socalici Ana Virginia</v>
      </c>
      <c r="J6" s="347" t="str">
        <f>CONCATENATE(functie," ",nume_candidat)</f>
        <v>Profesor Socalici Ana Virginia</v>
      </c>
      <c r="K6" s="347" t="str">
        <f>CONCATENATE(functie," ",nume_candidat)</f>
        <v>Profesor Socalici Ana Virginia</v>
      </c>
      <c r="L6" s="347" t="str">
        <f>CONCATENATE(functie," ",nume_candidat)</f>
        <v>Profesor Socalici Ana Virginia</v>
      </c>
    </row>
    <row r="7" spans="1:12" ht="18.75" customHeight="1">
      <c r="A7" s="538" t="s">
        <v>338</v>
      </c>
      <c r="B7" s="548" t="s">
        <v>1060</v>
      </c>
      <c r="C7" s="548" t="s">
        <v>1059</v>
      </c>
      <c r="D7" s="548" t="s">
        <v>843</v>
      </c>
      <c r="E7" s="548" t="s">
        <v>2</v>
      </c>
      <c r="F7" s="538" t="s">
        <v>544</v>
      </c>
      <c r="G7" s="538" t="s">
        <v>4</v>
      </c>
      <c r="H7" s="559" t="s">
        <v>541</v>
      </c>
      <c r="I7" s="545" t="s">
        <v>551</v>
      </c>
      <c r="J7" s="538" t="s">
        <v>839</v>
      </c>
      <c r="K7" s="538" t="s">
        <v>840</v>
      </c>
      <c r="L7" s="538" t="s">
        <v>841</v>
      </c>
    </row>
    <row r="8" spans="1:12" ht="18.75" customHeight="1">
      <c r="A8" s="555"/>
      <c r="B8" s="549"/>
      <c r="C8" s="549"/>
      <c r="D8" s="549"/>
      <c r="E8" s="549"/>
      <c r="F8" s="555"/>
      <c r="G8" s="555"/>
      <c r="H8" s="560"/>
      <c r="I8" s="545"/>
      <c r="J8" s="555"/>
      <c r="K8" s="555"/>
      <c r="L8" s="555"/>
    </row>
    <row r="9" spans="1:12" ht="18.75" customHeight="1">
      <c r="A9" s="555"/>
      <c r="B9" s="549"/>
      <c r="C9" s="549"/>
      <c r="D9" s="549"/>
      <c r="E9" s="549"/>
      <c r="F9" s="539"/>
      <c r="G9" s="539"/>
      <c r="H9" s="560"/>
      <c r="I9" s="545"/>
      <c r="J9" s="539"/>
      <c r="K9" s="539"/>
      <c r="L9" s="539"/>
    </row>
    <row r="10" spans="1:12" ht="18.75" customHeight="1">
      <c r="A10" s="539"/>
      <c r="B10" s="550"/>
      <c r="C10" s="550"/>
      <c r="D10" s="550"/>
      <c r="E10" s="550"/>
      <c r="F10" s="348" t="str">
        <f>CONCATENATE("ultimii ",durata_evaluare," ani")</f>
        <v>ultimii 5 ani</v>
      </c>
      <c r="G10" s="348" t="str">
        <f>CONCATENATE("ultimii                                  ",durata_evaluare," ani")</f>
        <v>ultimii                                  5 ani</v>
      </c>
      <c r="H10" s="561"/>
      <c r="I10" s="545"/>
      <c r="J10" s="438" t="str">
        <f>CONCATENATE("ultimii ",durata_evaluare," ani")</f>
        <v>ultimii 5 ani</v>
      </c>
      <c r="K10" s="438" t="str">
        <f>CONCATENATE("ultimii ",durata_evaluare," ani")</f>
        <v>ultimii 5 ani</v>
      </c>
      <c r="L10" s="438" t="str">
        <f>CONCATENATE("ultimii ",durata_evaluare," ani")</f>
        <v>ultimii 5 ani</v>
      </c>
    </row>
    <row r="11" spans="1:12">
      <c r="A11" s="88"/>
      <c r="B11" s="65"/>
      <c r="C11" s="65"/>
      <c r="D11" s="65"/>
      <c r="E11" s="30"/>
      <c r="F11" s="148">
        <f>SUMIF(F12:F1012,"&gt;0")</f>
        <v>115</v>
      </c>
      <c r="G11" s="4">
        <f>SUMIF(G12:G1110,"&gt;0")</f>
        <v>18</v>
      </c>
      <c r="H11" s="298"/>
      <c r="J11" s="148">
        <f>SUMIF(J12:J1110,"&gt;0")</f>
        <v>25</v>
      </c>
      <c r="K11" s="148">
        <f>SUMIF(K12:K1110,"&gt;0")</f>
        <v>80</v>
      </c>
      <c r="L11" s="148">
        <f>SUMIF(L12:L1110,"&gt;0")</f>
        <v>10</v>
      </c>
    </row>
    <row r="12" spans="1:12">
      <c r="A12" s="37">
        <v>1</v>
      </c>
      <c r="B12" s="163" t="s">
        <v>1448</v>
      </c>
      <c r="C12" s="380" t="s">
        <v>1449</v>
      </c>
      <c r="D12" s="380" t="s">
        <v>839</v>
      </c>
      <c r="E12" s="511">
        <v>2019</v>
      </c>
      <c r="F12" s="16">
        <f t="shared" ref="F12:F75" si="0">IF(OR($C12="",$E12&lt;an_initial,$E12&gt;an_final),"",G12*(HLOOKUP(D12,iii1punctaje,2,FALSE)))</f>
        <v>5</v>
      </c>
      <c r="G12" s="58">
        <f t="shared" ref="G12:G43" si="1">IF(OR($C12="",,$E12="",$E12&gt;an_final),"",IF($E12&gt;=an_initial,1,""))</f>
        <v>1</v>
      </c>
      <c r="H12" s="349" t="b">
        <f t="shared" ref="H12:H75" si="2">IF(nume_candidat="",FALSE,ISNUMBER(SEARCH(nume_candidat,$C12)))</f>
        <v>0</v>
      </c>
      <c r="I12" s="350">
        <f t="shared" ref="I12:I43" si="3">LEN(C12)-LEN(SUBSTITUTE(C12,",",""))+1</f>
        <v>1</v>
      </c>
      <c r="J12" s="382">
        <f t="shared" ref="J12:J75" si="4">IF(OR($C12="",$E12&lt;an_initial,$E12&gt;an_final),"",G12*(HLOOKUP(D12,iii1punctaje,2,FALSE))*COUNTIF(D12,$J$7))</f>
        <v>5</v>
      </c>
      <c r="K12" s="382">
        <f t="shared" ref="K12:K75" si="5">IF(OR($C12="",$E12&lt;an_initial,$E12&gt;an_final),"",G12*(HLOOKUP(D12,iii1punctaje,2,FALSE))*COUNTIF(D12,$K$7))</f>
        <v>0</v>
      </c>
      <c r="L12" s="382">
        <f t="shared" ref="L12:L75" si="6">IF(OR($C12="",$E12&lt;an_initial,$E12&gt;an_final),"",G12*(HLOOKUP(D12,iii1punctaje,2,FALSE))*COUNTIF(D12,$L$7))</f>
        <v>0</v>
      </c>
    </row>
    <row r="13" spans="1:12" ht="31.2">
      <c r="A13" s="37">
        <v>2</v>
      </c>
      <c r="B13" s="163" t="s">
        <v>844</v>
      </c>
      <c r="C13" s="380" t="s">
        <v>1450</v>
      </c>
      <c r="D13" s="380" t="s">
        <v>840</v>
      </c>
      <c r="E13" s="511">
        <v>2019</v>
      </c>
      <c r="F13" s="16">
        <f t="shared" si="0"/>
        <v>10</v>
      </c>
      <c r="G13" s="58">
        <f t="shared" si="1"/>
        <v>1</v>
      </c>
      <c r="H13" s="349" t="b">
        <f t="shared" si="2"/>
        <v>0</v>
      </c>
      <c r="I13" s="350">
        <f t="shared" si="3"/>
        <v>1</v>
      </c>
      <c r="J13" s="382">
        <f t="shared" si="4"/>
        <v>0</v>
      </c>
      <c r="K13" s="382">
        <f t="shared" si="5"/>
        <v>10</v>
      </c>
      <c r="L13" s="382">
        <f t="shared" si="6"/>
        <v>0</v>
      </c>
    </row>
    <row r="14" spans="1:12" ht="31.2">
      <c r="A14" s="37">
        <v>3</v>
      </c>
      <c r="B14" s="163" t="s">
        <v>1451</v>
      </c>
      <c r="C14" s="380" t="s">
        <v>845</v>
      </c>
      <c r="D14" s="380" t="s">
        <v>841</v>
      </c>
      <c r="E14" s="511">
        <v>2019</v>
      </c>
      <c r="F14" s="16">
        <f t="shared" si="0"/>
        <v>2</v>
      </c>
      <c r="G14" s="58">
        <f t="shared" si="1"/>
        <v>1</v>
      </c>
      <c r="H14" s="349" t="b">
        <f t="shared" si="2"/>
        <v>0</v>
      </c>
      <c r="I14" s="350">
        <f t="shared" si="3"/>
        <v>1</v>
      </c>
      <c r="J14" s="382">
        <f t="shared" si="4"/>
        <v>0</v>
      </c>
      <c r="K14" s="382">
        <f t="shared" si="5"/>
        <v>0</v>
      </c>
      <c r="L14" s="382">
        <f t="shared" si="6"/>
        <v>2</v>
      </c>
    </row>
    <row r="15" spans="1:12">
      <c r="A15" s="37">
        <v>4</v>
      </c>
      <c r="B15" s="163" t="s">
        <v>1448</v>
      </c>
      <c r="C15" s="380" t="s">
        <v>1449</v>
      </c>
      <c r="D15" s="6" t="s">
        <v>839</v>
      </c>
      <c r="E15" s="510">
        <v>2018</v>
      </c>
      <c r="F15" s="16">
        <f t="shared" si="0"/>
        <v>5</v>
      </c>
      <c r="G15" s="58">
        <f t="shared" si="1"/>
        <v>1</v>
      </c>
      <c r="H15" s="349" t="b">
        <f t="shared" si="2"/>
        <v>0</v>
      </c>
      <c r="I15" s="350">
        <f t="shared" si="3"/>
        <v>1</v>
      </c>
      <c r="J15" s="382">
        <f t="shared" si="4"/>
        <v>5</v>
      </c>
      <c r="K15" s="382">
        <f t="shared" si="5"/>
        <v>0</v>
      </c>
      <c r="L15" s="382">
        <f t="shared" si="6"/>
        <v>0</v>
      </c>
    </row>
    <row r="16" spans="1:12" ht="31.2">
      <c r="A16" s="37">
        <v>5</v>
      </c>
      <c r="B16" s="163" t="s">
        <v>844</v>
      </c>
      <c r="C16" s="380" t="s">
        <v>1450</v>
      </c>
      <c r="D16" s="6" t="s">
        <v>840</v>
      </c>
      <c r="E16" s="510">
        <v>2018</v>
      </c>
      <c r="F16" s="16">
        <f t="shared" si="0"/>
        <v>10</v>
      </c>
      <c r="G16" s="58">
        <f t="shared" si="1"/>
        <v>1</v>
      </c>
      <c r="H16" s="349" t="b">
        <f t="shared" si="2"/>
        <v>0</v>
      </c>
      <c r="I16" s="350">
        <f t="shared" si="3"/>
        <v>1</v>
      </c>
      <c r="J16" s="382">
        <f t="shared" si="4"/>
        <v>0</v>
      </c>
      <c r="K16" s="382">
        <f t="shared" si="5"/>
        <v>10</v>
      </c>
      <c r="L16" s="382">
        <f t="shared" si="6"/>
        <v>0</v>
      </c>
    </row>
    <row r="17" spans="1:12" ht="31.2">
      <c r="A17" s="37">
        <v>6</v>
      </c>
      <c r="B17" s="163" t="s">
        <v>1451</v>
      </c>
      <c r="C17" s="380" t="s">
        <v>845</v>
      </c>
      <c r="D17" s="6" t="s">
        <v>841</v>
      </c>
      <c r="E17" s="510">
        <v>2018</v>
      </c>
      <c r="F17" s="16">
        <f t="shared" si="0"/>
        <v>2</v>
      </c>
      <c r="G17" s="58">
        <f t="shared" si="1"/>
        <v>1</v>
      </c>
      <c r="H17" s="349" t="b">
        <f t="shared" si="2"/>
        <v>0</v>
      </c>
      <c r="I17" s="350">
        <f t="shared" si="3"/>
        <v>1</v>
      </c>
      <c r="J17" s="382">
        <f t="shared" si="4"/>
        <v>0</v>
      </c>
      <c r="K17" s="382">
        <f t="shared" si="5"/>
        <v>0</v>
      </c>
      <c r="L17" s="382">
        <f t="shared" si="6"/>
        <v>2</v>
      </c>
    </row>
    <row r="18" spans="1:12">
      <c r="A18" s="37">
        <v>7</v>
      </c>
      <c r="B18" s="163" t="s">
        <v>1448</v>
      </c>
      <c r="C18" s="380" t="s">
        <v>1449</v>
      </c>
      <c r="D18" s="380" t="s">
        <v>839</v>
      </c>
      <c r="E18" s="511">
        <v>2017</v>
      </c>
      <c r="F18" s="16">
        <f t="shared" si="0"/>
        <v>5</v>
      </c>
      <c r="G18" s="58">
        <f t="shared" si="1"/>
        <v>1</v>
      </c>
      <c r="H18" s="349" t="b">
        <f t="shared" si="2"/>
        <v>0</v>
      </c>
      <c r="I18" s="350">
        <f t="shared" si="3"/>
        <v>1</v>
      </c>
      <c r="J18" s="382">
        <f t="shared" si="4"/>
        <v>5</v>
      </c>
      <c r="K18" s="382">
        <f t="shared" si="5"/>
        <v>0</v>
      </c>
      <c r="L18" s="382">
        <f t="shared" si="6"/>
        <v>0</v>
      </c>
    </row>
    <row r="19" spans="1:12" ht="31.2">
      <c r="A19" s="37">
        <v>8</v>
      </c>
      <c r="B19" s="163" t="s">
        <v>844</v>
      </c>
      <c r="C19" s="380" t="s">
        <v>1450</v>
      </c>
      <c r="D19" s="380" t="s">
        <v>840</v>
      </c>
      <c r="E19" s="511">
        <v>2017</v>
      </c>
      <c r="F19" s="16">
        <f t="shared" si="0"/>
        <v>10</v>
      </c>
      <c r="G19" s="58">
        <f t="shared" si="1"/>
        <v>1</v>
      </c>
      <c r="H19" s="349" t="b">
        <f t="shared" si="2"/>
        <v>0</v>
      </c>
      <c r="I19" s="350">
        <f t="shared" si="3"/>
        <v>1</v>
      </c>
      <c r="J19" s="382">
        <f t="shared" si="4"/>
        <v>0</v>
      </c>
      <c r="K19" s="382">
        <f t="shared" si="5"/>
        <v>10</v>
      </c>
      <c r="L19" s="382">
        <f t="shared" si="6"/>
        <v>0</v>
      </c>
    </row>
    <row r="20" spans="1:12" ht="31.2">
      <c r="A20" s="37">
        <v>9</v>
      </c>
      <c r="B20" s="163" t="s">
        <v>1451</v>
      </c>
      <c r="C20" s="380" t="s">
        <v>845</v>
      </c>
      <c r="D20" s="380" t="s">
        <v>841</v>
      </c>
      <c r="E20" s="511">
        <v>2017</v>
      </c>
      <c r="F20" s="16">
        <f t="shared" si="0"/>
        <v>2</v>
      </c>
      <c r="G20" s="58">
        <f t="shared" si="1"/>
        <v>1</v>
      </c>
      <c r="H20" s="349" t="b">
        <f t="shared" si="2"/>
        <v>0</v>
      </c>
      <c r="I20" s="350">
        <f t="shared" si="3"/>
        <v>1</v>
      </c>
      <c r="J20" s="382">
        <f t="shared" si="4"/>
        <v>0</v>
      </c>
      <c r="K20" s="382">
        <f t="shared" si="5"/>
        <v>0</v>
      </c>
      <c r="L20" s="382">
        <f t="shared" si="6"/>
        <v>2</v>
      </c>
    </row>
    <row r="21" spans="1:12">
      <c r="A21" s="37">
        <v>10</v>
      </c>
      <c r="B21" s="163" t="s">
        <v>1448</v>
      </c>
      <c r="C21" s="380" t="s">
        <v>1449</v>
      </c>
      <c r="D21" s="6" t="s">
        <v>839</v>
      </c>
      <c r="E21" s="510">
        <v>2016</v>
      </c>
      <c r="F21" s="16">
        <f t="shared" si="0"/>
        <v>5</v>
      </c>
      <c r="G21" s="58">
        <f t="shared" si="1"/>
        <v>1</v>
      </c>
      <c r="H21" s="349" t="b">
        <f t="shared" si="2"/>
        <v>0</v>
      </c>
      <c r="I21" s="350">
        <f t="shared" si="3"/>
        <v>1</v>
      </c>
      <c r="J21" s="382">
        <f t="shared" si="4"/>
        <v>5</v>
      </c>
      <c r="K21" s="382">
        <f t="shared" si="5"/>
        <v>0</v>
      </c>
      <c r="L21" s="382">
        <f t="shared" si="6"/>
        <v>0</v>
      </c>
    </row>
    <row r="22" spans="1:12" ht="31.2">
      <c r="A22" s="37">
        <v>11</v>
      </c>
      <c r="B22" s="163" t="s">
        <v>844</v>
      </c>
      <c r="C22" s="380" t="s">
        <v>1450</v>
      </c>
      <c r="D22" s="6" t="s">
        <v>840</v>
      </c>
      <c r="E22" s="510">
        <v>2016</v>
      </c>
      <c r="F22" s="16">
        <f t="shared" si="0"/>
        <v>10</v>
      </c>
      <c r="G22" s="58">
        <f t="shared" si="1"/>
        <v>1</v>
      </c>
      <c r="H22" s="349" t="b">
        <f t="shared" si="2"/>
        <v>0</v>
      </c>
      <c r="I22" s="350">
        <f t="shared" si="3"/>
        <v>1</v>
      </c>
      <c r="J22" s="382">
        <f t="shared" si="4"/>
        <v>0</v>
      </c>
      <c r="K22" s="382">
        <f t="shared" si="5"/>
        <v>10</v>
      </c>
      <c r="L22" s="382">
        <f t="shared" si="6"/>
        <v>0</v>
      </c>
    </row>
    <row r="23" spans="1:12" ht="31.2">
      <c r="A23" s="37">
        <v>12</v>
      </c>
      <c r="B23" s="163" t="s">
        <v>1451</v>
      </c>
      <c r="C23" s="380" t="s">
        <v>845</v>
      </c>
      <c r="D23" s="6" t="s">
        <v>841</v>
      </c>
      <c r="E23" s="510">
        <v>2016</v>
      </c>
      <c r="F23" s="16">
        <f t="shared" si="0"/>
        <v>2</v>
      </c>
      <c r="G23" s="58">
        <f t="shared" si="1"/>
        <v>1</v>
      </c>
      <c r="H23" s="349" t="b">
        <f t="shared" si="2"/>
        <v>0</v>
      </c>
      <c r="I23" s="350">
        <f t="shared" si="3"/>
        <v>1</v>
      </c>
      <c r="J23" s="382">
        <f t="shared" si="4"/>
        <v>0</v>
      </c>
      <c r="K23" s="382">
        <f t="shared" si="5"/>
        <v>0</v>
      </c>
      <c r="L23" s="382">
        <f t="shared" si="6"/>
        <v>2</v>
      </c>
    </row>
    <row r="24" spans="1:12">
      <c r="A24" s="37">
        <v>13</v>
      </c>
      <c r="B24" s="163" t="s">
        <v>1448</v>
      </c>
      <c r="C24" s="380" t="s">
        <v>1449</v>
      </c>
      <c r="D24" s="6" t="s">
        <v>839</v>
      </c>
      <c r="E24" s="510">
        <v>2015</v>
      </c>
      <c r="F24" s="16">
        <f t="shared" si="0"/>
        <v>5</v>
      </c>
      <c r="G24" s="58">
        <f t="shared" si="1"/>
        <v>1</v>
      </c>
      <c r="H24" s="349" t="b">
        <f t="shared" si="2"/>
        <v>0</v>
      </c>
      <c r="I24" s="350">
        <f t="shared" si="3"/>
        <v>1</v>
      </c>
      <c r="J24" s="382">
        <f t="shared" si="4"/>
        <v>5</v>
      </c>
      <c r="K24" s="382">
        <f t="shared" si="5"/>
        <v>0</v>
      </c>
      <c r="L24" s="382">
        <f t="shared" si="6"/>
        <v>0</v>
      </c>
    </row>
    <row r="25" spans="1:12" ht="31.2">
      <c r="A25" s="37">
        <v>14</v>
      </c>
      <c r="B25" s="163" t="s">
        <v>844</v>
      </c>
      <c r="C25" s="380" t="s">
        <v>1450</v>
      </c>
      <c r="D25" s="6" t="s">
        <v>840</v>
      </c>
      <c r="E25" s="510">
        <v>2015</v>
      </c>
      <c r="F25" s="16">
        <f t="shared" si="0"/>
        <v>10</v>
      </c>
      <c r="G25" s="58">
        <f t="shared" si="1"/>
        <v>1</v>
      </c>
      <c r="H25" s="349" t="b">
        <f t="shared" si="2"/>
        <v>0</v>
      </c>
      <c r="I25" s="350">
        <f t="shared" si="3"/>
        <v>1</v>
      </c>
      <c r="J25" s="382">
        <f t="shared" si="4"/>
        <v>0</v>
      </c>
      <c r="K25" s="382">
        <f t="shared" si="5"/>
        <v>10</v>
      </c>
      <c r="L25" s="382">
        <f t="shared" si="6"/>
        <v>0</v>
      </c>
    </row>
    <row r="26" spans="1:12" ht="31.2">
      <c r="A26" s="37">
        <v>15</v>
      </c>
      <c r="B26" s="163" t="s">
        <v>1451</v>
      </c>
      <c r="C26" s="380" t="s">
        <v>845</v>
      </c>
      <c r="D26" s="6" t="s">
        <v>841</v>
      </c>
      <c r="E26" s="510">
        <v>2015</v>
      </c>
      <c r="F26" s="16">
        <f t="shared" si="0"/>
        <v>2</v>
      </c>
      <c r="G26" s="58">
        <f t="shared" si="1"/>
        <v>1</v>
      </c>
      <c r="H26" s="349" t="b">
        <f t="shared" si="2"/>
        <v>0</v>
      </c>
      <c r="I26" s="350">
        <f t="shared" si="3"/>
        <v>1</v>
      </c>
      <c r="J26" s="382">
        <f t="shared" si="4"/>
        <v>0</v>
      </c>
      <c r="K26" s="382">
        <f t="shared" si="5"/>
        <v>0</v>
      </c>
      <c r="L26" s="382">
        <f t="shared" si="6"/>
        <v>2</v>
      </c>
    </row>
    <row r="27" spans="1:12" ht="31.2">
      <c r="A27" s="37">
        <v>16</v>
      </c>
      <c r="B27" s="163" t="s">
        <v>844</v>
      </c>
      <c r="C27" s="6" t="s">
        <v>1452</v>
      </c>
      <c r="D27" s="6" t="s">
        <v>840</v>
      </c>
      <c r="E27" s="216">
        <v>2019</v>
      </c>
      <c r="F27" s="16">
        <f t="shared" si="0"/>
        <v>10</v>
      </c>
      <c r="G27" s="58">
        <f t="shared" si="1"/>
        <v>1</v>
      </c>
      <c r="H27" s="349" t="b">
        <f t="shared" si="2"/>
        <v>0</v>
      </c>
      <c r="I27" s="350">
        <f t="shared" si="3"/>
        <v>1</v>
      </c>
      <c r="J27" s="382">
        <f t="shared" si="4"/>
        <v>0</v>
      </c>
      <c r="K27" s="382">
        <f t="shared" si="5"/>
        <v>10</v>
      </c>
      <c r="L27" s="382">
        <f t="shared" si="6"/>
        <v>0</v>
      </c>
    </row>
    <row r="28" spans="1:12" ht="31.2">
      <c r="A28" s="37">
        <v>17</v>
      </c>
      <c r="B28" s="163" t="s">
        <v>844</v>
      </c>
      <c r="C28" s="6" t="s">
        <v>1452</v>
      </c>
      <c r="D28" s="6" t="s">
        <v>840</v>
      </c>
      <c r="E28" s="216">
        <v>2018</v>
      </c>
      <c r="F28" s="16">
        <f t="shared" si="0"/>
        <v>10</v>
      </c>
      <c r="G28" s="58">
        <f t="shared" si="1"/>
        <v>1</v>
      </c>
      <c r="H28" s="349" t="b">
        <f t="shared" si="2"/>
        <v>0</v>
      </c>
      <c r="I28" s="350">
        <f t="shared" si="3"/>
        <v>1</v>
      </c>
      <c r="J28" s="382">
        <f t="shared" si="4"/>
        <v>0</v>
      </c>
      <c r="K28" s="382">
        <f t="shared" si="5"/>
        <v>10</v>
      </c>
      <c r="L28" s="382">
        <f t="shared" si="6"/>
        <v>0</v>
      </c>
    </row>
    <row r="29" spans="1:12" ht="31.2">
      <c r="A29" s="37">
        <v>18</v>
      </c>
      <c r="B29" s="163" t="s">
        <v>844</v>
      </c>
      <c r="C29" s="6" t="s">
        <v>1452</v>
      </c>
      <c r="D29" s="6" t="s">
        <v>840</v>
      </c>
      <c r="E29" s="216">
        <v>2017</v>
      </c>
      <c r="F29" s="16">
        <f t="shared" si="0"/>
        <v>10</v>
      </c>
      <c r="G29" s="58">
        <f t="shared" si="1"/>
        <v>1</v>
      </c>
      <c r="H29" s="349" t="b">
        <f t="shared" si="2"/>
        <v>0</v>
      </c>
      <c r="I29" s="350">
        <f t="shared" si="3"/>
        <v>1</v>
      </c>
      <c r="J29" s="382">
        <f t="shared" si="4"/>
        <v>0</v>
      </c>
      <c r="K29" s="382">
        <f t="shared" si="5"/>
        <v>10</v>
      </c>
      <c r="L29" s="382">
        <f t="shared" si="6"/>
        <v>0</v>
      </c>
    </row>
    <row r="30" spans="1:12">
      <c r="A30" s="37">
        <v>19</v>
      </c>
      <c r="B30" s="163"/>
      <c r="C30" s="6"/>
      <c r="D30" s="6"/>
      <c r="E30" s="216"/>
      <c r="F30" s="16" t="str">
        <f t="shared" si="0"/>
        <v/>
      </c>
      <c r="G30" s="58" t="str">
        <f t="shared" si="1"/>
        <v/>
      </c>
      <c r="H30" s="349" t="b">
        <f t="shared" si="2"/>
        <v>0</v>
      </c>
      <c r="I30" s="350">
        <f t="shared" si="3"/>
        <v>1</v>
      </c>
      <c r="J30" s="382" t="str">
        <f t="shared" si="4"/>
        <v/>
      </c>
      <c r="K30" s="382" t="str">
        <f t="shared" si="5"/>
        <v/>
      </c>
      <c r="L30" s="382" t="str">
        <f t="shared" si="6"/>
        <v/>
      </c>
    </row>
    <row r="31" spans="1:12">
      <c r="A31" s="37">
        <v>20</v>
      </c>
      <c r="B31" s="163"/>
      <c r="C31" s="6"/>
      <c r="D31" s="6"/>
      <c r="E31" s="216"/>
      <c r="F31" s="16" t="str">
        <f t="shared" si="0"/>
        <v/>
      </c>
      <c r="G31" s="58" t="str">
        <f t="shared" si="1"/>
        <v/>
      </c>
      <c r="H31" s="349" t="b">
        <f t="shared" si="2"/>
        <v>0</v>
      </c>
      <c r="I31" s="350">
        <f t="shared" si="3"/>
        <v>1</v>
      </c>
      <c r="J31" s="382" t="str">
        <f t="shared" si="4"/>
        <v/>
      </c>
      <c r="K31" s="382" t="str">
        <f t="shared" si="5"/>
        <v/>
      </c>
      <c r="L31" s="382" t="str">
        <f t="shared" si="6"/>
        <v/>
      </c>
    </row>
    <row r="32" spans="1:12">
      <c r="A32" s="37">
        <v>21</v>
      </c>
      <c r="B32" s="163"/>
      <c r="C32" s="6"/>
      <c r="D32" s="6"/>
      <c r="E32" s="216"/>
      <c r="F32" s="16" t="str">
        <f t="shared" si="0"/>
        <v/>
      </c>
      <c r="G32" s="58" t="str">
        <f t="shared" si="1"/>
        <v/>
      </c>
      <c r="H32" s="349" t="b">
        <f t="shared" si="2"/>
        <v>0</v>
      </c>
      <c r="I32" s="350">
        <f t="shared" si="3"/>
        <v>1</v>
      </c>
      <c r="J32" s="382" t="str">
        <f t="shared" si="4"/>
        <v/>
      </c>
      <c r="K32" s="382" t="str">
        <f t="shared" si="5"/>
        <v/>
      </c>
      <c r="L32" s="382" t="str">
        <f t="shared" si="6"/>
        <v/>
      </c>
    </row>
    <row r="33" spans="1:12">
      <c r="A33" s="37">
        <v>22</v>
      </c>
      <c r="B33" s="163"/>
      <c r="C33" s="6"/>
      <c r="D33" s="6"/>
      <c r="E33" s="216"/>
      <c r="F33" s="16" t="str">
        <f t="shared" si="0"/>
        <v/>
      </c>
      <c r="G33" s="58" t="str">
        <f t="shared" si="1"/>
        <v/>
      </c>
      <c r="H33" s="349" t="b">
        <f t="shared" si="2"/>
        <v>0</v>
      </c>
      <c r="I33" s="350">
        <f t="shared" si="3"/>
        <v>1</v>
      </c>
      <c r="J33" s="382" t="str">
        <f t="shared" si="4"/>
        <v/>
      </c>
      <c r="K33" s="382" t="str">
        <f t="shared" si="5"/>
        <v/>
      </c>
      <c r="L33" s="382" t="str">
        <f t="shared" si="6"/>
        <v/>
      </c>
    </row>
    <row r="34" spans="1:12">
      <c r="A34" s="37">
        <v>23</v>
      </c>
      <c r="B34" s="163"/>
      <c r="C34" s="6"/>
      <c r="D34" s="6"/>
      <c r="E34" s="216"/>
      <c r="F34" s="16" t="str">
        <f t="shared" si="0"/>
        <v/>
      </c>
      <c r="G34" s="58" t="str">
        <f t="shared" si="1"/>
        <v/>
      </c>
      <c r="H34" s="349" t="b">
        <f t="shared" si="2"/>
        <v>0</v>
      </c>
      <c r="I34" s="350">
        <f t="shared" si="3"/>
        <v>1</v>
      </c>
      <c r="J34" s="382" t="str">
        <f t="shared" si="4"/>
        <v/>
      </c>
      <c r="K34" s="382" t="str">
        <f t="shared" si="5"/>
        <v/>
      </c>
      <c r="L34" s="382" t="str">
        <f t="shared" si="6"/>
        <v/>
      </c>
    </row>
    <row r="35" spans="1:12">
      <c r="A35" s="37">
        <v>24</v>
      </c>
      <c r="B35" s="163"/>
      <c r="C35" s="6"/>
      <c r="D35" s="6"/>
      <c r="E35" s="216"/>
      <c r="F35" s="16" t="str">
        <f t="shared" si="0"/>
        <v/>
      </c>
      <c r="G35" s="58" t="str">
        <f t="shared" si="1"/>
        <v/>
      </c>
      <c r="H35" s="349" t="b">
        <f t="shared" si="2"/>
        <v>0</v>
      </c>
      <c r="I35" s="350">
        <f t="shared" si="3"/>
        <v>1</v>
      </c>
      <c r="J35" s="382" t="str">
        <f t="shared" si="4"/>
        <v/>
      </c>
      <c r="K35" s="382" t="str">
        <f t="shared" si="5"/>
        <v/>
      </c>
      <c r="L35" s="382" t="str">
        <f t="shared" si="6"/>
        <v/>
      </c>
    </row>
    <row r="36" spans="1:12">
      <c r="A36" s="37">
        <v>25</v>
      </c>
      <c r="B36" s="163"/>
      <c r="C36" s="6"/>
      <c r="D36" s="6"/>
      <c r="E36" s="216"/>
      <c r="F36" s="16" t="str">
        <f t="shared" si="0"/>
        <v/>
      </c>
      <c r="G36" s="58" t="str">
        <f t="shared" si="1"/>
        <v/>
      </c>
      <c r="H36" s="349" t="b">
        <f t="shared" si="2"/>
        <v>0</v>
      </c>
      <c r="I36" s="350">
        <f t="shared" si="3"/>
        <v>1</v>
      </c>
      <c r="J36" s="382" t="str">
        <f t="shared" si="4"/>
        <v/>
      </c>
      <c r="K36" s="382" t="str">
        <f t="shared" si="5"/>
        <v/>
      </c>
      <c r="L36" s="382" t="str">
        <f t="shared" si="6"/>
        <v/>
      </c>
    </row>
    <row r="37" spans="1:12">
      <c r="A37" s="37">
        <v>26</v>
      </c>
      <c r="B37" s="163"/>
      <c r="C37" s="6"/>
      <c r="D37" s="6"/>
      <c r="E37" s="216"/>
      <c r="F37" s="16" t="str">
        <f t="shared" si="0"/>
        <v/>
      </c>
      <c r="G37" s="58" t="str">
        <f t="shared" si="1"/>
        <v/>
      </c>
      <c r="H37" s="349" t="b">
        <f t="shared" si="2"/>
        <v>0</v>
      </c>
      <c r="I37" s="350">
        <f t="shared" si="3"/>
        <v>1</v>
      </c>
      <c r="J37" s="382" t="str">
        <f t="shared" si="4"/>
        <v/>
      </c>
      <c r="K37" s="382" t="str">
        <f t="shared" si="5"/>
        <v/>
      </c>
      <c r="L37" s="382" t="str">
        <f t="shared" si="6"/>
        <v/>
      </c>
    </row>
    <row r="38" spans="1:12">
      <c r="A38" s="37">
        <v>27</v>
      </c>
      <c r="B38" s="163"/>
      <c r="C38" s="6"/>
      <c r="D38" s="6"/>
      <c r="E38" s="216"/>
      <c r="F38" s="16" t="str">
        <f t="shared" si="0"/>
        <v/>
      </c>
      <c r="G38" s="58" t="str">
        <f t="shared" si="1"/>
        <v/>
      </c>
      <c r="H38" s="349" t="b">
        <f t="shared" si="2"/>
        <v>0</v>
      </c>
      <c r="I38" s="350">
        <f t="shared" si="3"/>
        <v>1</v>
      </c>
      <c r="J38" s="382" t="str">
        <f t="shared" si="4"/>
        <v/>
      </c>
      <c r="K38" s="382" t="str">
        <f t="shared" si="5"/>
        <v/>
      </c>
      <c r="L38" s="382" t="str">
        <f t="shared" si="6"/>
        <v/>
      </c>
    </row>
    <row r="39" spans="1:12">
      <c r="A39" s="37">
        <v>28</v>
      </c>
      <c r="B39" s="163"/>
      <c r="C39" s="6"/>
      <c r="D39" s="6"/>
      <c r="E39" s="216"/>
      <c r="F39" s="16" t="str">
        <f t="shared" si="0"/>
        <v/>
      </c>
      <c r="G39" s="58" t="str">
        <f t="shared" si="1"/>
        <v/>
      </c>
      <c r="H39" s="349" t="b">
        <f t="shared" si="2"/>
        <v>0</v>
      </c>
      <c r="I39" s="350">
        <f t="shared" si="3"/>
        <v>1</v>
      </c>
      <c r="J39" s="382" t="str">
        <f t="shared" si="4"/>
        <v/>
      </c>
      <c r="K39" s="382" t="str">
        <f t="shared" si="5"/>
        <v/>
      </c>
      <c r="L39" s="382" t="str">
        <f t="shared" si="6"/>
        <v/>
      </c>
    </row>
    <row r="40" spans="1:12">
      <c r="A40" s="37">
        <v>29</v>
      </c>
      <c r="B40" s="163"/>
      <c r="C40" s="6"/>
      <c r="D40" s="6"/>
      <c r="E40" s="216"/>
      <c r="F40" s="16" t="str">
        <f t="shared" si="0"/>
        <v/>
      </c>
      <c r="G40" s="58" t="str">
        <f t="shared" si="1"/>
        <v/>
      </c>
      <c r="H40" s="349" t="b">
        <f t="shared" si="2"/>
        <v>0</v>
      </c>
      <c r="I40" s="350">
        <f t="shared" si="3"/>
        <v>1</v>
      </c>
      <c r="J40" s="382" t="str">
        <f t="shared" si="4"/>
        <v/>
      </c>
      <c r="K40" s="382" t="str">
        <f t="shared" si="5"/>
        <v/>
      </c>
      <c r="L40" s="382" t="str">
        <f t="shared" si="6"/>
        <v/>
      </c>
    </row>
    <row r="41" spans="1:12">
      <c r="A41" s="37">
        <v>30</v>
      </c>
      <c r="B41" s="163"/>
      <c r="C41" s="6"/>
      <c r="D41" s="6"/>
      <c r="E41" s="216"/>
      <c r="F41" s="16" t="str">
        <f t="shared" si="0"/>
        <v/>
      </c>
      <c r="G41" s="58" t="str">
        <f t="shared" si="1"/>
        <v/>
      </c>
      <c r="H41" s="349" t="b">
        <f t="shared" si="2"/>
        <v>0</v>
      </c>
      <c r="I41" s="350">
        <f t="shared" si="3"/>
        <v>1</v>
      </c>
      <c r="J41" s="382" t="str">
        <f t="shared" si="4"/>
        <v/>
      </c>
      <c r="K41" s="382" t="str">
        <f t="shared" si="5"/>
        <v/>
      </c>
      <c r="L41" s="382" t="str">
        <f t="shared" si="6"/>
        <v/>
      </c>
    </row>
    <row r="42" spans="1:12">
      <c r="A42" s="37">
        <v>31</v>
      </c>
      <c r="B42" s="163"/>
      <c r="C42" s="6"/>
      <c r="D42" s="6"/>
      <c r="E42" s="216"/>
      <c r="F42" s="16" t="str">
        <f t="shared" si="0"/>
        <v/>
      </c>
      <c r="G42" s="58" t="str">
        <f t="shared" si="1"/>
        <v/>
      </c>
      <c r="H42" s="349" t="b">
        <f t="shared" si="2"/>
        <v>0</v>
      </c>
      <c r="I42" s="350">
        <f t="shared" si="3"/>
        <v>1</v>
      </c>
      <c r="J42" s="382" t="str">
        <f t="shared" si="4"/>
        <v/>
      </c>
      <c r="K42" s="382" t="str">
        <f t="shared" si="5"/>
        <v/>
      </c>
      <c r="L42" s="382" t="str">
        <f t="shared" si="6"/>
        <v/>
      </c>
    </row>
    <row r="43" spans="1:12">
      <c r="A43" s="37">
        <v>32</v>
      </c>
      <c r="B43" s="163"/>
      <c r="C43" s="6"/>
      <c r="D43" s="6"/>
      <c r="E43" s="216"/>
      <c r="F43" s="16" t="str">
        <f t="shared" si="0"/>
        <v/>
      </c>
      <c r="G43" s="58" t="str">
        <f t="shared" si="1"/>
        <v/>
      </c>
      <c r="H43" s="349" t="b">
        <f t="shared" si="2"/>
        <v>0</v>
      </c>
      <c r="I43" s="350">
        <f t="shared" si="3"/>
        <v>1</v>
      </c>
      <c r="J43" s="382" t="str">
        <f t="shared" si="4"/>
        <v/>
      </c>
      <c r="K43" s="382" t="str">
        <f t="shared" si="5"/>
        <v/>
      </c>
      <c r="L43" s="382" t="str">
        <f t="shared" si="6"/>
        <v/>
      </c>
    </row>
    <row r="44" spans="1:12">
      <c r="A44" s="37">
        <v>33</v>
      </c>
      <c r="B44" s="163"/>
      <c r="C44" s="6"/>
      <c r="D44" s="6"/>
      <c r="E44" s="216"/>
      <c r="F44" s="16" t="str">
        <f t="shared" si="0"/>
        <v/>
      </c>
      <c r="G44" s="58" t="str">
        <f t="shared" ref="G44:G75" si="7">IF(OR($C44="",,$E44="",$E44&gt;an_final),"",IF($E44&gt;=an_initial,1,""))</f>
        <v/>
      </c>
      <c r="H44" s="349" t="b">
        <f t="shared" si="2"/>
        <v>0</v>
      </c>
      <c r="I44" s="350">
        <f t="shared" ref="I44:I75" si="8">LEN(C44)-LEN(SUBSTITUTE(C44,",",""))+1</f>
        <v>1</v>
      </c>
      <c r="J44" s="382" t="str">
        <f t="shared" si="4"/>
        <v/>
      </c>
      <c r="K44" s="382" t="str">
        <f t="shared" si="5"/>
        <v/>
      </c>
      <c r="L44" s="382" t="str">
        <f t="shared" si="6"/>
        <v/>
      </c>
    </row>
    <row r="45" spans="1:12">
      <c r="A45" s="37">
        <v>34</v>
      </c>
      <c r="B45" s="163"/>
      <c r="C45" s="6"/>
      <c r="D45" s="6"/>
      <c r="E45" s="216"/>
      <c r="F45" s="16" t="str">
        <f t="shared" si="0"/>
        <v/>
      </c>
      <c r="G45" s="58" t="str">
        <f t="shared" si="7"/>
        <v/>
      </c>
      <c r="H45" s="349" t="b">
        <f t="shared" si="2"/>
        <v>0</v>
      </c>
      <c r="I45" s="350">
        <f t="shared" si="8"/>
        <v>1</v>
      </c>
      <c r="J45" s="382" t="str">
        <f t="shared" si="4"/>
        <v/>
      </c>
      <c r="K45" s="382" t="str">
        <f t="shared" si="5"/>
        <v/>
      </c>
      <c r="L45" s="382" t="str">
        <f t="shared" si="6"/>
        <v/>
      </c>
    </row>
    <row r="46" spans="1:12">
      <c r="A46" s="37">
        <v>35</v>
      </c>
      <c r="B46" s="163"/>
      <c r="C46" s="6"/>
      <c r="D46" s="6"/>
      <c r="E46" s="216"/>
      <c r="F46" s="16" t="str">
        <f t="shared" si="0"/>
        <v/>
      </c>
      <c r="G46" s="58" t="str">
        <f t="shared" si="7"/>
        <v/>
      </c>
      <c r="H46" s="349" t="b">
        <f t="shared" si="2"/>
        <v>0</v>
      </c>
      <c r="I46" s="350">
        <f t="shared" si="8"/>
        <v>1</v>
      </c>
      <c r="J46" s="382" t="str">
        <f t="shared" si="4"/>
        <v/>
      </c>
      <c r="K46" s="382" t="str">
        <f t="shared" si="5"/>
        <v/>
      </c>
      <c r="L46" s="382" t="str">
        <f t="shared" si="6"/>
        <v/>
      </c>
    </row>
    <row r="47" spans="1:12">
      <c r="A47" s="37">
        <v>36</v>
      </c>
      <c r="B47" s="163"/>
      <c r="C47" s="6"/>
      <c r="D47" s="6"/>
      <c r="E47" s="216"/>
      <c r="F47" s="16" t="str">
        <f t="shared" si="0"/>
        <v/>
      </c>
      <c r="G47" s="58" t="str">
        <f t="shared" si="7"/>
        <v/>
      </c>
      <c r="H47" s="349" t="b">
        <f t="shared" si="2"/>
        <v>0</v>
      </c>
      <c r="I47" s="350">
        <f t="shared" si="8"/>
        <v>1</v>
      </c>
      <c r="J47" s="382" t="str">
        <f t="shared" si="4"/>
        <v/>
      </c>
      <c r="K47" s="382" t="str">
        <f t="shared" si="5"/>
        <v/>
      </c>
      <c r="L47" s="382" t="str">
        <f t="shared" si="6"/>
        <v/>
      </c>
    </row>
    <row r="48" spans="1:12">
      <c r="A48" s="37">
        <v>37</v>
      </c>
      <c r="B48" s="163"/>
      <c r="C48" s="6"/>
      <c r="D48" s="6"/>
      <c r="E48" s="216"/>
      <c r="F48" s="16" t="str">
        <f t="shared" si="0"/>
        <v/>
      </c>
      <c r="G48" s="58" t="str">
        <f t="shared" si="7"/>
        <v/>
      </c>
      <c r="H48" s="349" t="b">
        <f t="shared" si="2"/>
        <v>0</v>
      </c>
      <c r="I48" s="350">
        <f t="shared" si="8"/>
        <v>1</v>
      </c>
      <c r="J48" s="382" t="str">
        <f t="shared" si="4"/>
        <v/>
      </c>
      <c r="K48" s="382" t="str">
        <f t="shared" si="5"/>
        <v/>
      </c>
      <c r="L48" s="382" t="str">
        <f t="shared" si="6"/>
        <v/>
      </c>
    </row>
    <row r="49" spans="1:12">
      <c r="A49" s="37">
        <v>38</v>
      </c>
      <c r="B49" s="163"/>
      <c r="C49" s="6"/>
      <c r="D49" s="6"/>
      <c r="E49" s="216"/>
      <c r="F49" s="16" t="str">
        <f t="shared" si="0"/>
        <v/>
      </c>
      <c r="G49" s="58" t="str">
        <f t="shared" si="7"/>
        <v/>
      </c>
      <c r="H49" s="349" t="b">
        <f t="shared" si="2"/>
        <v>0</v>
      </c>
      <c r="I49" s="350">
        <f t="shared" si="8"/>
        <v>1</v>
      </c>
      <c r="J49" s="382" t="str">
        <f t="shared" si="4"/>
        <v/>
      </c>
      <c r="K49" s="382" t="str">
        <f t="shared" si="5"/>
        <v/>
      </c>
      <c r="L49" s="382" t="str">
        <f t="shared" si="6"/>
        <v/>
      </c>
    </row>
    <row r="50" spans="1:12">
      <c r="A50" s="37">
        <v>39</v>
      </c>
      <c r="B50" s="163"/>
      <c r="C50" s="6"/>
      <c r="D50" s="6"/>
      <c r="E50" s="216"/>
      <c r="F50" s="16" t="str">
        <f t="shared" si="0"/>
        <v/>
      </c>
      <c r="G50" s="58" t="str">
        <f t="shared" si="7"/>
        <v/>
      </c>
      <c r="H50" s="349" t="b">
        <f t="shared" si="2"/>
        <v>0</v>
      </c>
      <c r="I50" s="350">
        <f t="shared" si="8"/>
        <v>1</v>
      </c>
      <c r="J50" s="382" t="str">
        <f t="shared" si="4"/>
        <v/>
      </c>
      <c r="K50" s="382" t="str">
        <f t="shared" si="5"/>
        <v/>
      </c>
      <c r="L50" s="382" t="str">
        <f t="shared" si="6"/>
        <v/>
      </c>
    </row>
    <row r="51" spans="1:12">
      <c r="A51" s="37">
        <v>40</v>
      </c>
      <c r="B51" s="163"/>
      <c r="C51" s="6"/>
      <c r="D51" s="6"/>
      <c r="E51" s="216"/>
      <c r="F51" s="16" t="str">
        <f t="shared" si="0"/>
        <v/>
      </c>
      <c r="G51" s="58" t="str">
        <f t="shared" si="7"/>
        <v/>
      </c>
      <c r="H51" s="349" t="b">
        <f t="shared" si="2"/>
        <v>0</v>
      </c>
      <c r="I51" s="350">
        <f t="shared" si="8"/>
        <v>1</v>
      </c>
      <c r="J51" s="382" t="str">
        <f t="shared" si="4"/>
        <v/>
      </c>
      <c r="K51" s="382" t="str">
        <f t="shared" si="5"/>
        <v/>
      </c>
      <c r="L51" s="382" t="str">
        <f t="shared" si="6"/>
        <v/>
      </c>
    </row>
    <row r="52" spans="1:12">
      <c r="A52" s="37">
        <v>41</v>
      </c>
      <c r="B52" s="163"/>
      <c r="C52" s="6"/>
      <c r="D52" s="6"/>
      <c r="E52" s="216"/>
      <c r="F52" s="16" t="str">
        <f t="shared" si="0"/>
        <v/>
      </c>
      <c r="G52" s="58" t="str">
        <f t="shared" si="7"/>
        <v/>
      </c>
      <c r="H52" s="349" t="b">
        <f t="shared" si="2"/>
        <v>0</v>
      </c>
      <c r="I52" s="350">
        <f t="shared" si="8"/>
        <v>1</v>
      </c>
      <c r="J52" s="382" t="str">
        <f t="shared" si="4"/>
        <v/>
      </c>
      <c r="K52" s="382" t="str">
        <f t="shared" si="5"/>
        <v/>
      </c>
      <c r="L52" s="382" t="str">
        <f t="shared" si="6"/>
        <v/>
      </c>
    </row>
    <row r="53" spans="1:12">
      <c r="A53" s="37">
        <v>42</v>
      </c>
      <c r="B53" s="163"/>
      <c r="C53" s="6"/>
      <c r="D53" s="6"/>
      <c r="E53" s="216"/>
      <c r="F53" s="16" t="str">
        <f t="shared" si="0"/>
        <v/>
      </c>
      <c r="G53" s="58" t="str">
        <f t="shared" si="7"/>
        <v/>
      </c>
      <c r="H53" s="349" t="b">
        <f t="shared" si="2"/>
        <v>0</v>
      </c>
      <c r="I53" s="350">
        <f t="shared" si="8"/>
        <v>1</v>
      </c>
      <c r="J53" s="382" t="str">
        <f t="shared" si="4"/>
        <v/>
      </c>
      <c r="K53" s="382" t="str">
        <f t="shared" si="5"/>
        <v/>
      </c>
      <c r="L53" s="382" t="str">
        <f t="shared" si="6"/>
        <v/>
      </c>
    </row>
    <row r="54" spans="1:12">
      <c r="A54" s="37">
        <v>43</v>
      </c>
      <c r="B54" s="163"/>
      <c r="C54" s="6"/>
      <c r="D54" s="6"/>
      <c r="E54" s="216"/>
      <c r="F54" s="16" t="str">
        <f t="shared" si="0"/>
        <v/>
      </c>
      <c r="G54" s="58" t="str">
        <f t="shared" si="7"/>
        <v/>
      </c>
      <c r="H54" s="349" t="b">
        <f t="shared" si="2"/>
        <v>0</v>
      </c>
      <c r="I54" s="350">
        <f t="shared" si="8"/>
        <v>1</v>
      </c>
      <c r="J54" s="382" t="str">
        <f t="shared" si="4"/>
        <v/>
      </c>
      <c r="K54" s="382" t="str">
        <f t="shared" si="5"/>
        <v/>
      </c>
      <c r="L54" s="382" t="str">
        <f t="shared" si="6"/>
        <v/>
      </c>
    </row>
    <row r="55" spans="1:12">
      <c r="A55" s="37">
        <v>44</v>
      </c>
      <c r="B55" s="163"/>
      <c r="C55" s="6"/>
      <c r="D55" s="6"/>
      <c r="E55" s="216"/>
      <c r="F55" s="16" t="str">
        <f t="shared" si="0"/>
        <v/>
      </c>
      <c r="G55" s="58" t="str">
        <f t="shared" si="7"/>
        <v/>
      </c>
      <c r="H55" s="349" t="b">
        <f t="shared" si="2"/>
        <v>0</v>
      </c>
      <c r="I55" s="350">
        <f t="shared" si="8"/>
        <v>1</v>
      </c>
      <c r="J55" s="382" t="str">
        <f t="shared" si="4"/>
        <v/>
      </c>
      <c r="K55" s="382" t="str">
        <f t="shared" si="5"/>
        <v/>
      </c>
      <c r="L55" s="382" t="str">
        <f t="shared" si="6"/>
        <v/>
      </c>
    </row>
    <row r="56" spans="1:12">
      <c r="A56" s="37">
        <v>45</v>
      </c>
      <c r="B56" s="163"/>
      <c r="C56" s="6"/>
      <c r="D56" s="6"/>
      <c r="E56" s="216"/>
      <c r="F56" s="16" t="str">
        <f t="shared" si="0"/>
        <v/>
      </c>
      <c r="G56" s="58" t="str">
        <f t="shared" si="7"/>
        <v/>
      </c>
      <c r="H56" s="349" t="b">
        <f t="shared" si="2"/>
        <v>0</v>
      </c>
      <c r="I56" s="350">
        <f t="shared" si="8"/>
        <v>1</v>
      </c>
      <c r="J56" s="382" t="str">
        <f t="shared" si="4"/>
        <v/>
      </c>
      <c r="K56" s="382" t="str">
        <f t="shared" si="5"/>
        <v/>
      </c>
      <c r="L56" s="382" t="str">
        <f t="shared" si="6"/>
        <v/>
      </c>
    </row>
    <row r="57" spans="1:12">
      <c r="A57" s="37">
        <v>46</v>
      </c>
      <c r="B57" s="163"/>
      <c r="C57" s="6"/>
      <c r="D57" s="6"/>
      <c r="E57" s="216"/>
      <c r="F57" s="16" t="str">
        <f t="shared" si="0"/>
        <v/>
      </c>
      <c r="G57" s="58" t="str">
        <f t="shared" si="7"/>
        <v/>
      </c>
      <c r="H57" s="349" t="b">
        <f t="shared" si="2"/>
        <v>0</v>
      </c>
      <c r="I57" s="350">
        <f t="shared" si="8"/>
        <v>1</v>
      </c>
      <c r="J57" s="382" t="str">
        <f t="shared" si="4"/>
        <v/>
      </c>
      <c r="K57" s="382" t="str">
        <f t="shared" si="5"/>
        <v/>
      </c>
      <c r="L57" s="382" t="str">
        <f t="shared" si="6"/>
        <v/>
      </c>
    </row>
    <row r="58" spans="1:12">
      <c r="A58" s="37">
        <v>47</v>
      </c>
      <c r="B58" s="163"/>
      <c r="C58" s="6"/>
      <c r="D58" s="6"/>
      <c r="E58" s="216"/>
      <c r="F58" s="16" t="str">
        <f t="shared" si="0"/>
        <v/>
      </c>
      <c r="G58" s="58" t="str">
        <f t="shared" si="7"/>
        <v/>
      </c>
      <c r="H58" s="349" t="b">
        <f t="shared" si="2"/>
        <v>0</v>
      </c>
      <c r="I58" s="350">
        <f t="shared" si="8"/>
        <v>1</v>
      </c>
      <c r="J58" s="382" t="str">
        <f t="shared" si="4"/>
        <v/>
      </c>
      <c r="K58" s="382" t="str">
        <f t="shared" si="5"/>
        <v/>
      </c>
      <c r="L58" s="382" t="str">
        <f t="shared" si="6"/>
        <v/>
      </c>
    </row>
    <row r="59" spans="1:12">
      <c r="A59" s="37">
        <v>48</v>
      </c>
      <c r="B59" s="163"/>
      <c r="C59" s="6"/>
      <c r="D59" s="6"/>
      <c r="E59" s="216"/>
      <c r="F59" s="16" t="str">
        <f t="shared" si="0"/>
        <v/>
      </c>
      <c r="G59" s="58" t="str">
        <f t="shared" si="7"/>
        <v/>
      </c>
      <c r="H59" s="349" t="b">
        <f t="shared" si="2"/>
        <v>0</v>
      </c>
      <c r="I59" s="350">
        <f t="shared" si="8"/>
        <v>1</v>
      </c>
      <c r="J59" s="382" t="str">
        <f t="shared" si="4"/>
        <v/>
      </c>
      <c r="K59" s="382" t="str">
        <f t="shared" si="5"/>
        <v/>
      </c>
      <c r="L59" s="382" t="str">
        <f t="shared" si="6"/>
        <v/>
      </c>
    </row>
    <row r="60" spans="1:12">
      <c r="A60" s="37">
        <v>49</v>
      </c>
      <c r="B60" s="163"/>
      <c r="C60" s="6"/>
      <c r="D60" s="6"/>
      <c r="E60" s="216"/>
      <c r="F60" s="16" t="str">
        <f t="shared" si="0"/>
        <v/>
      </c>
      <c r="G60" s="58" t="str">
        <f t="shared" si="7"/>
        <v/>
      </c>
      <c r="H60" s="349" t="b">
        <f t="shared" si="2"/>
        <v>0</v>
      </c>
      <c r="I60" s="350">
        <f t="shared" si="8"/>
        <v>1</v>
      </c>
      <c r="J60" s="382" t="str">
        <f t="shared" si="4"/>
        <v/>
      </c>
      <c r="K60" s="382" t="str">
        <f t="shared" si="5"/>
        <v/>
      </c>
      <c r="L60" s="382" t="str">
        <f t="shared" si="6"/>
        <v/>
      </c>
    </row>
    <row r="61" spans="1:12">
      <c r="A61" s="37">
        <v>50</v>
      </c>
      <c r="B61" s="163"/>
      <c r="C61" s="6"/>
      <c r="D61" s="6"/>
      <c r="E61" s="216"/>
      <c r="F61" s="16" t="str">
        <f t="shared" si="0"/>
        <v/>
      </c>
      <c r="G61" s="58" t="str">
        <f t="shared" si="7"/>
        <v/>
      </c>
      <c r="H61" s="349" t="b">
        <f t="shared" si="2"/>
        <v>0</v>
      </c>
      <c r="I61" s="350">
        <f t="shared" si="8"/>
        <v>1</v>
      </c>
      <c r="J61" s="382" t="str">
        <f t="shared" si="4"/>
        <v/>
      </c>
      <c r="K61" s="382" t="str">
        <f t="shared" si="5"/>
        <v/>
      </c>
      <c r="L61" s="382" t="str">
        <f t="shared" si="6"/>
        <v/>
      </c>
    </row>
    <row r="62" spans="1:12">
      <c r="A62" s="37">
        <v>51</v>
      </c>
      <c r="B62" s="163"/>
      <c r="C62" s="6"/>
      <c r="D62" s="6"/>
      <c r="E62" s="216"/>
      <c r="F62" s="16" t="str">
        <f t="shared" si="0"/>
        <v/>
      </c>
      <c r="G62" s="58" t="str">
        <f t="shared" si="7"/>
        <v/>
      </c>
      <c r="H62" s="349" t="b">
        <f t="shared" si="2"/>
        <v>0</v>
      </c>
      <c r="I62" s="350">
        <f t="shared" si="8"/>
        <v>1</v>
      </c>
      <c r="J62" s="382" t="str">
        <f t="shared" si="4"/>
        <v/>
      </c>
      <c r="K62" s="382" t="str">
        <f t="shared" si="5"/>
        <v/>
      </c>
      <c r="L62" s="382" t="str">
        <f t="shared" si="6"/>
        <v/>
      </c>
    </row>
    <row r="63" spans="1:12">
      <c r="A63" s="37">
        <v>52</v>
      </c>
      <c r="B63" s="163"/>
      <c r="C63" s="6"/>
      <c r="D63" s="6"/>
      <c r="E63" s="216"/>
      <c r="F63" s="16" t="str">
        <f t="shared" si="0"/>
        <v/>
      </c>
      <c r="G63" s="58" t="str">
        <f t="shared" si="7"/>
        <v/>
      </c>
      <c r="H63" s="349" t="b">
        <f t="shared" si="2"/>
        <v>0</v>
      </c>
      <c r="I63" s="350">
        <f t="shared" si="8"/>
        <v>1</v>
      </c>
      <c r="J63" s="382" t="str">
        <f t="shared" si="4"/>
        <v/>
      </c>
      <c r="K63" s="382" t="str">
        <f t="shared" si="5"/>
        <v/>
      </c>
      <c r="L63" s="382" t="str">
        <f t="shared" si="6"/>
        <v/>
      </c>
    </row>
    <row r="64" spans="1:12">
      <c r="A64" s="37">
        <v>53</v>
      </c>
      <c r="B64" s="163"/>
      <c r="C64" s="6"/>
      <c r="D64" s="6"/>
      <c r="E64" s="216"/>
      <c r="F64" s="16" t="str">
        <f t="shared" si="0"/>
        <v/>
      </c>
      <c r="G64" s="58" t="str">
        <f t="shared" si="7"/>
        <v/>
      </c>
      <c r="H64" s="349" t="b">
        <f t="shared" si="2"/>
        <v>0</v>
      </c>
      <c r="I64" s="350">
        <f t="shared" si="8"/>
        <v>1</v>
      </c>
      <c r="J64" s="382" t="str">
        <f t="shared" si="4"/>
        <v/>
      </c>
      <c r="K64" s="382" t="str">
        <f t="shared" si="5"/>
        <v/>
      </c>
      <c r="L64" s="382" t="str">
        <f t="shared" si="6"/>
        <v/>
      </c>
    </row>
    <row r="65" spans="1:12">
      <c r="A65" s="37">
        <v>54</v>
      </c>
      <c r="B65" s="163"/>
      <c r="C65" s="6"/>
      <c r="D65" s="6"/>
      <c r="E65" s="216"/>
      <c r="F65" s="16" t="str">
        <f t="shared" si="0"/>
        <v/>
      </c>
      <c r="G65" s="58" t="str">
        <f t="shared" si="7"/>
        <v/>
      </c>
      <c r="H65" s="349" t="b">
        <f t="shared" si="2"/>
        <v>0</v>
      </c>
      <c r="I65" s="350">
        <f t="shared" si="8"/>
        <v>1</v>
      </c>
      <c r="J65" s="382" t="str">
        <f t="shared" si="4"/>
        <v/>
      </c>
      <c r="K65" s="382" t="str">
        <f t="shared" si="5"/>
        <v/>
      </c>
      <c r="L65" s="382" t="str">
        <f t="shared" si="6"/>
        <v/>
      </c>
    </row>
    <row r="66" spans="1:12">
      <c r="A66" s="37">
        <v>55</v>
      </c>
      <c r="B66" s="163"/>
      <c r="C66" s="6"/>
      <c r="D66" s="6"/>
      <c r="E66" s="216"/>
      <c r="F66" s="16" t="str">
        <f t="shared" si="0"/>
        <v/>
      </c>
      <c r="G66" s="58" t="str">
        <f t="shared" si="7"/>
        <v/>
      </c>
      <c r="H66" s="349" t="b">
        <f t="shared" si="2"/>
        <v>0</v>
      </c>
      <c r="I66" s="350">
        <f t="shared" si="8"/>
        <v>1</v>
      </c>
      <c r="J66" s="382" t="str">
        <f t="shared" si="4"/>
        <v/>
      </c>
      <c r="K66" s="382" t="str">
        <f t="shared" si="5"/>
        <v/>
      </c>
      <c r="L66" s="382" t="str">
        <f t="shared" si="6"/>
        <v/>
      </c>
    </row>
    <row r="67" spans="1:12">
      <c r="A67" s="37">
        <v>56</v>
      </c>
      <c r="B67" s="163"/>
      <c r="C67" s="6"/>
      <c r="D67" s="6"/>
      <c r="E67" s="216"/>
      <c r="F67" s="16" t="str">
        <f t="shared" si="0"/>
        <v/>
      </c>
      <c r="G67" s="58" t="str">
        <f t="shared" si="7"/>
        <v/>
      </c>
      <c r="H67" s="349" t="b">
        <f t="shared" si="2"/>
        <v>0</v>
      </c>
      <c r="I67" s="350">
        <f t="shared" si="8"/>
        <v>1</v>
      </c>
      <c r="J67" s="382" t="str">
        <f t="shared" si="4"/>
        <v/>
      </c>
      <c r="K67" s="382" t="str">
        <f t="shared" si="5"/>
        <v/>
      </c>
      <c r="L67" s="382" t="str">
        <f t="shared" si="6"/>
        <v/>
      </c>
    </row>
    <row r="68" spans="1:12">
      <c r="A68" s="37">
        <v>57</v>
      </c>
      <c r="B68" s="163"/>
      <c r="C68" s="6"/>
      <c r="D68" s="6"/>
      <c r="E68" s="216"/>
      <c r="F68" s="16" t="str">
        <f t="shared" si="0"/>
        <v/>
      </c>
      <c r="G68" s="58" t="str">
        <f t="shared" si="7"/>
        <v/>
      </c>
      <c r="H68" s="349" t="b">
        <f t="shared" si="2"/>
        <v>0</v>
      </c>
      <c r="I68" s="350">
        <f t="shared" si="8"/>
        <v>1</v>
      </c>
      <c r="J68" s="382" t="str">
        <f t="shared" si="4"/>
        <v/>
      </c>
      <c r="K68" s="382" t="str">
        <f t="shared" si="5"/>
        <v/>
      </c>
      <c r="L68" s="382" t="str">
        <f t="shared" si="6"/>
        <v/>
      </c>
    </row>
    <row r="69" spans="1:12">
      <c r="A69" s="37">
        <v>58</v>
      </c>
      <c r="B69" s="163"/>
      <c r="C69" s="6"/>
      <c r="D69" s="6"/>
      <c r="E69" s="216"/>
      <c r="F69" s="16" t="str">
        <f t="shared" si="0"/>
        <v/>
      </c>
      <c r="G69" s="58" t="str">
        <f t="shared" si="7"/>
        <v/>
      </c>
      <c r="H69" s="349" t="b">
        <f t="shared" si="2"/>
        <v>0</v>
      </c>
      <c r="I69" s="350">
        <f t="shared" si="8"/>
        <v>1</v>
      </c>
      <c r="J69" s="382" t="str">
        <f t="shared" si="4"/>
        <v/>
      </c>
      <c r="K69" s="382" t="str">
        <f t="shared" si="5"/>
        <v/>
      </c>
      <c r="L69" s="382" t="str">
        <f t="shared" si="6"/>
        <v/>
      </c>
    </row>
    <row r="70" spans="1:12">
      <c r="A70" s="37">
        <v>59</v>
      </c>
      <c r="B70" s="163"/>
      <c r="C70" s="6"/>
      <c r="D70" s="6"/>
      <c r="E70" s="216"/>
      <c r="F70" s="16" t="str">
        <f t="shared" si="0"/>
        <v/>
      </c>
      <c r="G70" s="58" t="str">
        <f t="shared" si="7"/>
        <v/>
      </c>
      <c r="H70" s="349" t="b">
        <f t="shared" si="2"/>
        <v>0</v>
      </c>
      <c r="I70" s="350">
        <f t="shared" si="8"/>
        <v>1</v>
      </c>
      <c r="J70" s="382" t="str">
        <f t="shared" si="4"/>
        <v/>
      </c>
      <c r="K70" s="382" t="str">
        <f t="shared" si="5"/>
        <v/>
      </c>
      <c r="L70" s="382" t="str">
        <f t="shared" si="6"/>
        <v/>
      </c>
    </row>
    <row r="71" spans="1:12">
      <c r="A71" s="37">
        <v>60</v>
      </c>
      <c r="B71" s="163"/>
      <c r="C71" s="6"/>
      <c r="D71" s="6"/>
      <c r="E71" s="216"/>
      <c r="F71" s="16" t="str">
        <f t="shared" si="0"/>
        <v/>
      </c>
      <c r="G71" s="58" t="str">
        <f t="shared" si="7"/>
        <v/>
      </c>
      <c r="H71" s="349" t="b">
        <f t="shared" si="2"/>
        <v>0</v>
      </c>
      <c r="I71" s="350">
        <f t="shared" si="8"/>
        <v>1</v>
      </c>
      <c r="J71" s="382" t="str">
        <f t="shared" si="4"/>
        <v/>
      </c>
      <c r="K71" s="382" t="str">
        <f t="shared" si="5"/>
        <v/>
      </c>
      <c r="L71" s="382" t="str">
        <f t="shared" si="6"/>
        <v/>
      </c>
    </row>
    <row r="72" spans="1:12">
      <c r="A72" s="37">
        <v>61</v>
      </c>
      <c r="B72" s="163"/>
      <c r="C72" s="6"/>
      <c r="D72" s="6"/>
      <c r="E72" s="216"/>
      <c r="F72" s="16" t="str">
        <f t="shared" si="0"/>
        <v/>
      </c>
      <c r="G72" s="58" t="str">
        <f t="shared" si="7"/>
        <v/>
      </c>
      <c r="H72" s="349" t="b">
        <f t="shared" si="2"/>
        <v>0</v>
      </c>
      <c r="I72" s="350">
        <f t="shared" si="8"/>
        <v>1</v>
      </c>
      <c r="J72" s="382" t="str">
        <f t="shared" si="4"/>
        <v/>
      </c>
      <c r="K72" s="382" t="str">
        <f t="shared" si="5"/>
        <v/>
      </c>
      <c r="L72" s="382" t="str">
        <f t="shared" si="6"/>
        <v/>
      </c>
    </row>
    <row r="73" spans="1:12">
      <c r="A73" s="37">
        <v>62</v>
      </c>
      <c r="B73" s="163"/>
      <c r="C73" s="6"/>
      <c r="D73" s="6"/>
      <c r="E73" s="216"/>
      <c r="F73" s="16" t="str">
        <f t="shared" si="0"/>
        <v/>
      </c>
      <c r="G73" s="58" t="str">
        <f t="shared" si="7"/>
        <v/>
      </c>
      <c r="H73" s="349" t="b">
        <f t="shared" si="2"/>
        <v>0</v>
      </c>
      <c r="I73" s="350">
        <f t="shared" si="8"/>
        <v>1</v>
      </c>
      <c r="J73" s="382" t="str">
        <f t="shared" si="4"/>
        <v/>
      </c>
      <c r="K73" s="382" t="str">
        <f t="shared" si="5"/>
        <v/>
      </c>
      <c r="L73" s="382" t="str">
        <f t="shared" si="6"/>
        <v/>
      </c>
    </row>
    <row r="74" spans="1:12">
      <c r="A74" s="37">
        <v>63</v>
      </c>
      <c r="B74" s="163"/>
      <c r="C74" s="6"/>
      <c r="D74" s="6"/>
      <c r="E74" s="216"/>
      <c r="F74" s="16" t="str">
        <f t="shared" si="0"/>
        <v/>
      </c>
      <c r="G74" s="58" t="str">
        <f t="shared" si="7"/>
        <v/>
      </c>
      <c r="H74" s="349" t="b">
        <f t="shared" si="2"/>
        <v>0</v>
      </c>
      <c r="I74" s="350">
        <f t="shared" si="8"/>
        <v>1</v>
      </c>
      <c r="J74" s="382" t="str">
        <f t="shared" si="4"/>
        <v/>
      </c>
      <c r="K74" s="382" t="str">
        <f t="shared" si="5"/>
        <v/>
      </c>
      <c r="L74" s="382" t="str">
        <f t="shared" si="6"/>
        <v/>
      </c>
    </row>
    <row r="75" spans="1:12">
      <c r="A75" s="37">
        <v>64</v>
      </c>
      <c r="B75" s="163"/>
      <c r="C75" s="6"/>
      <c r="D75" s="6"/>
      <c r="E75" s="216"/>
      <c r="F75" s="16" t="str">
        <f t="shared" si="0"/>
        <v/>
      </c>
      <c r="G75" s="58" t="str">
        <f t="shared" si="7"/>
        <v/>
      </c>
      <c r="H75" s="349" t="b">
        <f t="shared" si="2"/>
        <v>0</v>
      </c>
      <c r="I75" s="350">
        <f t="shared" si="8"/>
        <v>1</v>
      </c>
      <c r="J75" s="382" t="str">
        <f t="shared" si="4"/>
        <v/>
      </c>
      <c r="K75" s="382" t="str">
        <f t="shared" si="5"/>
        <v/>
      </c>
      <c r="L75" s="382" t="str">
        <f t="shared" si="6"/>
        <v/>
      </c>
    </row>
    <row r="76" spans="1:12">
      <c r="A76" s="37">
        <v>65</v>
      </c>
      <c r="B76" s="163"/>
      <c r="C76" s="6"/>
      <c r="D76" s="6"/>
      <c r="E76" s="216"/>
      <c r="F76" s="16" t="str">
        <f t="shared" ref="F76:F139" si="9">IF(OR($C76="",$E76&lt;an_initial,$E76&gt;an_final),"",G76*(HLOOKUP(D76,iii1punctaje,2,FALSE)))</f>
        <v/>
      </c>
      <c r="G76" s="58" t="str">
        <f t="shared" ref="G76:G110" si="10">IF(OR($C76="",,$E76="",$E76&gt;an_final),"",IF($E76&gt;=an_initial,1,""))</f>
        <v/>
      </c>
      <c r="H76" s="349" t="b">
        <f t="shared" ref="H76:H110" si="11">IF(nume_candidat="",FALSE,ISNUMBER(SEARCH(nume_candidat,$C76)))</f>
        <v>0</v>
      </c>
      <c r="I76" s="350">
        <f t="shared" ref="I76:I110" si="12">LEN(C76)-LEN(SUBSTITUTE(C76,",",""))+1</f>
        <v>1</v>
      </c>
      <c r="J76" s="382" t="str">
        <f t="shared" ref="J76:J139" si="13">IF(OR($C76="",$E76&lt;an_initial,$E76&gt;an_final),"",G76*(HLOOKUP(D76,iii1punctaje,2,FALSE))*COUNTIF(D76,$J$7))</f>
        <v/>
      </c>
      <c r="K76" s="382" t="str">
        <f t="shared" ref="K76:K139" si="14">IF(OR($C76="",$E76&lt;an_initial,$E76&gt;an_final),"",G76*(HLOOKUP(D76,iii1punctaje,2,FALSE))*COUNTIF(D76,$K$7))</f>
        <v/>
      </c>
      <c r="L76" s="382" t="str">
        <f t="shared" ref="L76:L139" si="15">IF(OR($C76="",$E76&lt;an_initial,$E76&gt;an_final),"",G76*(HLOOKUP(D76,iii1punctaje,2,FALSE))*COUNTIF(D76,$L$7))</f>
        <v/>
      </c>
    </row>
    <row r="77" spans="1:12">
      <c r="A77" s="37">
        <v>66</v>
      </c>
      <c r="B77" s="163"/>
      <c r="C77" s="6"/>
      <c r="D77" s="6"/>
      <c r="E77" s="216"/>
      <c r="F77" s="16" t="str">
        <f t="shared" si="9"/>
        <v/>
      </c>
      <c r="G77" s="58" t="str">
        <f t="shared" si="10"/>
        <v/>
      </c>
      <c r="H77" s="349" t="b">
        <f t="shared" si="11"/>
        <v>0</v>
      </c>
      <c r="I77" s="350">
        <f t="shared" si="12"/>
        <v>1</v>
      </c>
      <c r="J77" s="382" t="str">
        <f t="shared" si="13"/>
        <v/>
      </c>
      <c r="K77" s="382" t="str">
        <f t="shared" si="14"/>
        <v/>
      </c>
      <c r="L77" s="382" t="str">
        <f t="shared" si="15"/>
        <v/>
      </c>
    </row>
    <row r="78" spans="1:12">
      <c r="A78" s="37">
        <v>67</v>
      </c>
      <c r="B78" s="163"/>
      <c r="C78" s="6"/>
      <c r="D78" s="6"/>
      <c r="E78" s="216"/>
      <c r="F78" s="16" t="str">
        <f t="shared" si="9"/>
        <v/>
      </c>
      <c r="G78" s="58" t="str">
        <f t="shared" si="10"/>
        <v/>
      </c>
      <c r="H78" s="349" t="b">
        <f t="shared" si="11"/>
        <v>0</v>
      </c>
      <c r="I78" s="350">
        <f t="shared" si="12"/>
        <v>1</v>
      </c>
      <c r="J78" s="382" t="str">
        <f t="shared" si="13"/>
        <v/>
      </c>
      <c r="K78" s="382" t="str">
        <f t="shared" si="14"/>
        <v/>
      </c>
      <c r="L78" s="382" t="str">
        <f t="shared" si="15"/>
        <v/>
      </c>
    </row>
    <row r="79" spans="1:12">
      <c r="A79" s="37">
        <v>68</v>
      </c>
      <c r="B79" s="163"/>
      <c r="C79" s="6"/>
      <c r="D79" s="6"/>
      <c r="E79" s="216"/>
      <c r="F79" s="16" t="str">
        <f t="shared" si="9"/>
        <v/>
      </c>
      <c r="G79" s="58" t="str">
        <f t="shared" si="10"/>
        <v/>
      </c>
      <c r="H79" s="349" t="b">
        <f t="shared" si="11"/>
        <v>0</v>
      </c>
      <c r="I79" s="350">
        <f t="shared" si="12"/>
        <v>1</v>
      </c>
      <c r="J79" s="382" t="str">
        <f t="shared" si="13"/>
        <v/>
      </c>
      <c r="K79" s="382" t="str">
        <f t="shared" si="14"/>
        <v/>
      </c>
      <c r="L79" s="382" t="str">
        <f t="shared" si="15"/>
        <v/>
      </c>
    </row>
    <row r="80" spans="1:12">
      <c r="A80" s="37">
        <v>69</v>
      </c>
      <c r="B80" s="163"/>
      <c r="C80" s="6"/>
      <c r="D80" s="6"/>
      <c r="E80" s="216"/>
      <c r="F80" s="16" t="str">
        <f t="shared" si="9"/>
        <v/>
      </c>
      <c r="G80" s="58" t="str">
        <f t="shared" si="10"/>
        <v/>
      </c>
      <c r="H80" s="349" t="b">
        <f t="shared" si="11"/>
        <v>0</v>
      </c>
      <c r="I80" s="350">
        <f t="shared" si="12"/>
        <v>1</v>
      </c>
      <c r="J80" s="382" t="str">
        <f t="shared" si="13"/>
        <v/>
      </c>
      <c r="K80" s="382" t="str">
        <f t="shared" si="14"/>
        <v/>
      </c>
      <c r="L80" s="382" t="str">
        <f t="shared" si="15"/>
        <v/>
      </c>
    </row>
    <row r="81" spans="1:12">
      <c r="A81" s="37">
        <v>70</v>
      </c>
      <c r="B81" s="163"/>
      <c r="C81" s="6"/>
      <c r="D81" s="6"/>
      <c r="E81" s="216"/>
      <c r="F81" s="16" t="str">
        <f t="shared" si="9"/>
        <v/>
      </c>
      <c r="G81" s="58" t="str">
        <f t="shared" si="10"/>
        <v/>
      </c>
      <c r="H81" s="349" t="b">
        <f t="shared" si="11"/>
        <v>0</v>
      </c>
      <c r="I81" s="350">
        <f t="shared" si="12"/>
        <v>1</v>
      </c>
      <c r="J81" s="382" t="str">
        <f t="shared" si="13"/>
        <v/>
      </c>
      <c r="K81" s="382" t="str">
        <f t="shared" si="14"/>
        <v/>
      </c>
      <c r="L81" s="382" t="str">
        <f t="shared" si="15"/>
        <v/>
      </c>
    </row>
    <row r="82" spans="1:12">
      <c r="A82" s="37">
        <v>71</v>
      </c>
      <c r="B82" s="163"/>
      <c r="C82" s="6"/>
      <c r="D82" s="6"/>
      <c r="E82" s="216"/>
      <c r="F82" s="16" t="str">
        <f t="shared" si="9"/>
        <v/>
      </c>
      <c r="G82" s="58" t="str">
        <f t="shared" si="10"/>
        <v/>
      </c>
      <c r="H82" s="349" t="b">
        <f t="shared" si="11"/>
        <v>0</v>
      </c>
      <c r="I82" s="350">
        <f t="shared" si="12"/>
        <v>1</v>
      </c>
      <c r="J82" s="382" t="str">
        <f t="shared" si="13"/>
        <v/>
      </c>
      <c r="K82" s="382" t="str">
        <f t="shared" si="14"/>
        <v/>
      </c>
      <c r="L82" s="382" t="str">
        <f t="shared" si="15"/>
        <v/>
      </c>
    </row>
    <row r="83" spans="1:12">
      <c r="A83" s="37">
        <v>72</v>
      </c>
      <c r="B83" s="163"/>
      <c r="C83" s="6"/>
      <c r="D83" s="6"/>
      <c r="E83" s="216"/>
      <c r="F83" s="16" t="str">
        <f t="shared" si="9"/>
        <v/>
      </c>
      <c r="G83" s="58" t="str">
        <f t="shared" si="10"/>
        <v/>
      </c>
      <c r="H83" s="349" t="b">
        <f t="shared" si="11"/>
        <v>0</v>
      </c>
      <c r="I83" s="350">
        <f t="shared" si="12"/>
        <v>1</v>
      </c>
      <c r="J83" s="382" t="str">
        <f t="shared" si="13"/>
        <v/>
      </c>
      <c r="K83" s="382" t="str">
        <f t="shared" si="14"/>
        <v/>
      </c>
      <c r="L83" s="382" t="str">
        <f t="shared" si="15"/>
        <v/>
      </c>
    </row>
    <row r="84" spans="1:12">
      <c r="A84" s="37">
        <v>73</v>
      </c>
      <c r="B84" s="163"/>
      <c r="C84" s="6"/>
      <c r="D84" s="6"/>
      <c r="E84" s="216"/>
      <c r="F84" s="16" t="str">
        <f t="shared" si="9"/>
        <v/>
      </c>
      <c r="G84" s="58" t="str">
        <f t="shared" si="10"/>
        <v/>
      </c>
      <c r="H84" s="349" t="b">
        <f t="shared" si="11"/>
        <v>0</v>
      </c>
      <c r="I84" s="350">
        <f t="shared" si="12"/>
        <v>1</v>
      </c>
      <c r="J84" s="382" t="str">
        <f t="shared" si="13"/>
        <v/>
      </c>
      <c r="K84" s="382" t="str">
        <f t="shared" si="14"/>
        <v/>
      </c>
      <c r="L84" s="382" t="str">
        <f t="shared" si="15"/>
        <v/>
      </c>
    </row>
    <row r="85" spans="1:12">
      <c r="A85" s="37">
        <v>74</v>
      </c>
      <c r="B85" s="163"/>
      <c r="C85" s="6"/>
      <c r="D85" s="6"/>
      <c r="E85" s="216"/>
      <c r="F85" s="16" t="str">
        <f t="shared" si="9"/>
        <v/>
      </c>
      <c r="G85" s="58" t="str">
        <f t="shared" si="10"/>
        <v/>
      </c>
      <c r="H85" s="349" t="b">
        <f t="shared" si="11"/>
        <v>0</v>
      </c>
      <c r="I85" s="350">
        <f t="shared" si="12"/>
        <v>1</v>
      </c>
      <c r="J85" s="382" t="str">
        <f t="shared" si="13"/>
        <v/>
      </c>
      <c r="K85" s="382" t="str">
        <f t="shared" si="14"/>
        <v/>
      </c>
      <c r="L85" s="382" t="str">
        <f t="shared" si="15"/>
        <v/>
      </c>
    </row>
    <row r="86" spans="1:12">
      <c r="A86" s="37">
        <v>75</v>
      </c>
      <c r="B86" s="163"/>
      <c r="C86" s="6"/>
      <c r="D86" s="6"/>
      <c r="E86" s="216"/>
      <c r="F86" s="16" t="str">
        <f t="shared" si="9"/>
        <v/>
      </c>
      <c r="G86" s="58" t="str">
        <f t="shared" si="10"/>
        <v/>
      </c>
      <c r="H86" s="349" t="b">
        <f t="shared" si="11"/>
        <v>0</v>
      </c>
      <c r="I86" s="350">
        <f t="shared" si="12"/>
        <v>1</v>
      </c>
      <c r="J86" s="382" t="str">
        <f t="shared" si="13"/>
        <v/>
      </c>
      <c r="K86" s="382" t="str">
        <f t="shared" si="14"/>
        <v/>
      </c>
      <c r="L86" s="382" t="str">
        <f t="shared" si="15"/>
        <v/>
      </c>
    </row>
    <row r="87" spans="1:12">
      <c r="A87" s="37">
        <v>76</v>
      </c>
      <c r="B87" s="163"/>
      <c r="C87" s="6"/>
      <c r="D87" s="6"/>
      <c r="E87" s="216"/>
      <c r="F87" s="16" t="str">
        <f t="shared" si="9"/>
        <v/>
      </c>
      <c r="G87" s="58" t="str">
        <f t="shared" si="10"/>
        <v/>
      </c>
      <c r="H87" s="349" t="b">
        <f t="shared" si="11"/>
        <v>0</v>
      </c>
      <c r="I87" s="350">
        <f t="shared" si="12"/>
        <v>1</v>
      </c>
      <c r="J87" s="382" t="str">
        <f t="shared" si="13"/>
        <v/>
      </c>
      <c r="K87" s="382" t="str">
        <f t="shared" si="14"/>
        <v/>
      </c>
      <c r="L87" s="382" t="str">
        <f t="shared" si="15"/>
        <v/>
      </c>
    </row>
    <row r="88" spans="1:12">
      <c r="A88" s="37">
        <v>77</v>
      </c>
      <c r="B88" s="163"/>
      <c r="C88" s="6"/>
      <c r="D88" s="6"/>
      <c r="E88" s="216"/>
      <c r="F88" s="16" t="str">
        <f t="shared" si="9"/>
        <v/>
      </c>
      <c r="G88" s="58" t="str">
        <f t="shared" si="10"/>
        <v/>
      </c>
      <c r="H88" s="349" t="b">
        <f t="shared" si="11"/>
        <v>0</v>
      </c>
      <c r="I88" s="350">
        <f t="shared" si="12"/>
        <v>1</v>
      </c>
      <c r="J88" s="382" t="str">
        <f t="shared" si="13"/>
        <v/>
      </c>
      <c r="K88" s="382" t="str">
        <f t="shared" si="14"/>
        <v/>
      </c>
      <c r="L88" s="382" t="str">
        <f t="shared" si="15"/>
        <v/>
      </c>
    </row>
    <row r="89" spans="1:12">
      <c r="A89" s="37">
        <v>78</v>
      </c>
      <c r="B89" s="163"/>
      <c r="C89" s="6"/>
      <c r="D89" s="6"/>
      <c r="E89" s="216"/>
      <c r="F89" s="16" t="str">
        <f t="shared" si="9"/>
        <v/>
      </c>
      <c r="G89" s="58" t="str">
        <f t="shared" si="10"/>
        <v/>
      </c>
      <c r="H89" s="349" t="b">
        <f t="shared" si="11"/>
        <v>0</v>
      </c>
      <c r="I89" s="350">
        <f t="shared" si="12"/>
        <v>1</v>
      </c>
      <c r="J89" s="382" t="str">
        <f t="shared" si="13"/>
        <v/>
      </c>
      <c r="K89" s="382" t="str">
        <f t="shared" si="14"/>
        <v/>
      </c>
      <c r="L89" s="382" t="str">
        <f t="shared" si="15"/>
        <v/>
      </c>
    </row>
    <row r="90" spans="1:12">
      <c r="A90" s="37">
        <v>79</v>
      </c>
      <c r="B90" s="163"/>
      <c r="C90" s="6"/>
      <c r="D90" s="6"/>
      <c r="E90" s="216"/>
      <c r="F90" s="16" t="str">
        <f t="shared" si="9"/>
        <v/>
      </c>
      <c r="G90" s="58" t="str">
        <f t="shared" si="10"/>
        <v/>
      </c>
      <c r="H90" s="349" t="b">
        <f t="shared" si="11"/>
        <v>0</v>
      </c>
      <c r="I90" s="350">
        <f t="shared" si="12"/>
        <v>1</v>
      </c>
      <c r="J90" s="382" t="str">
        <f t="shared" si="13"/>
        <v/>
      </c>
      <c r="K90" s="382" t="str">
        <f t="shared" si="14"/>
        <v/>
      </c>
      <c r="L90" s="382" t="str">
        <f t="shared" si="15"/>
        <v/>
      </c>
    </row>
    <row r="91" spans="1:12">
      <c r="A91" s="37">
        <v>80</v>
      </c>
      <c r="B91" s="163"/>
      <c r="C91" s="6"/>
      <c r="D91" s="6"/>
      <c r="E91" s="216"/>
      <c r="F91" s="16" t="str">
        <f t="shared" si="9"/>
        <v/>
      </c>
      <c r="G91" s="58" t="str">
        <f t="shared" si="10"/>
        <v/>
      </c>
      <c r="H91" s="349" t="b">
        <f t="shared" si="11"/>
        <v>0</v>
      </c>
      <c r="I91" s="350">
        <f t="shared" si="12"/>
        <v>1</v>
      </c>
      <c r="J91" s="382" t="str">
        <f t="shared" si="13"/>
        <v/>
      </c>
      <c r="K91" s="382" t="str">
        <f t="shared" si="14"/>
        <v/>
      </c>
      <c r="L91" s="382" t="str">
        <f t="shared" si="15"/>
        <v/>
      </c>
    </row>
    <row r="92" spans="1:12">
      <c r="A92" s="37">
        <v>81</v>
      </c>
      <c r="B92" s="163"/>
      <c r="C92" s="6"/>
      <c r="D92" s="6"/>
      <c r="E92" s="216"/>
      <c r="F92" s="16" t="str">
        <f t="shared" si="9"/>
        <v/>
      </c>
      <c r="G92" s="58" t="str">
        <f t="shared" si="10"/>
        <v/>
      </c>
      <c r="H92" s="349" t="b">
        <f t="shared" si="11"/>
        <v>0</v>
      </c>
      <c r="I92" s="350">
        <f t="shared" si="12"/>
        <v>1</v>
      </c>
      <c r="J92" s="382" t="str">
        <f t="shared" si="13"/>
        <v/>
      </c>
      <c r="K92" s="382" t="str">
        <f t="shared" si="14"/>
        <v/>
      </c>
      <c r="L92" s="382" t="str">
        <f t="shared" si="15"/>
        <v/>
      </c>
    </row>
    <row r="93" spans="1:12">
      <c r="A93" s="37">
        <v>82</v>
      </c>
      <c r="B93" s="163"/>
      <c r="C93" s="6"/>
      <c r="D93" s="6"/>
      <c r="E93" s="216"/>
      <c r="F93" s="16" t="str">
        <f t="shared" si="9"/>
        <v/>
      </c>
      <c r="G93" s="58" t="str">
        <f t="shared" si="10"/>
        <v/>
      </c>
      <c r="H93" s="349" t="b">
        <f t="shared" si="11"/>
        <v>0</v>
      </c>
      <c r="I93" s="350">
        <f t="shared" si="12"/>
        <v>1</v>
      </c>
      <c r="J93" s="382" t="str">
        <f t="shared" si="13"/>
        <v/>
      </c>
      <c r="K93" s="382" t="str">
        <f t="shared" si="14"/>
        <v/>
      </c>
      <c r="L93" s="382" t="str">
        <f t="shared" si="15"/>
        <v/>
      </c>
    </row>
    <row r="94" spans="1:12">
      <c r="A94" s="37">
        <v>83</v>
      </c>
      <c r="B94" s="163"/>
      <c r="C94" s="6"/>
      <c r="D94" s="6"/>
      <c r="E94" s="216"/>
      <c r="F94" s="16" t="str">
        <f t="shared" si="9"/>
        <v/>
      </c>
      <c r="G94" s="58" t="str">
        <f t="shared" si="10"/>
        <v/>
      </c>
      <c r="H94" s="349" t="b">
        <f t="shared" si="11"/>
        <v>0</v>
      </c>
      <c r="I94" s="350">
        <f t="shared" si="12"/>
        <v>1</v>
      </c>
      <c r="J94" s="382" t="str">
        <f t="shared" si="13"/>
        <v/>
      </c>
      <c r="K94" s="382" t="str">
        <f t="shared" si="14"/>
        <v/>
      </c>
      <c r="L94" s="382" t="str">
        <f t="shared" si="15"/>
        <v/>
      </c>
    </row>
    <row r="95" spans="1:12">
      <c r="A95" s="37">
        <v>84</v>
      </c>
      <c r="B95" s="163"/>
      <c r="C95" s="6"/>
      <c r="D95" s="6"/>
      <c r="E95" s="216"/>
      <c r="F95" s="16" t="str">
        <f t="shared" si="9"/>
        <v/>
      </c>
      <c r="G95" s="58" t="str">
        <f t="shared" si="10"/>
        <v/>
      </c>
      <c r="H95" s="349" t="b">
        <f t="shared" si="11"/>
        <v>0</v>
      </c>
      <c r="I95" s="350">
        <f t="shared" si="12"/>
        <v>1</v>
      </c>
      <c r="J95" s="382" t="str">
        <f t="shared" si="13"/>
        <v/>
      </c>
      <c r="K95" s="382" t="str">
        <f t="shared" si="14"/>
        <v/>
      </c>
      <c r="L95" s="382" t="str">
        <f t="shared" si="15"/>
        <v/>
      </c>
    </row>
    <row r="96" spans="1:12">
      <c r="A96" s="37">
        <v>85</v>
      </c>
      <c r="B96" s="163"/>
      <c r="C96" s="6"/>
      <c r="D96" s="6"/>
      <c r="E96" s="216"/>
      <c r="F96" s="16" t="str">
        <f t="shared" si="9"/>
        <v/>
      </c>
      <c r="G96" s="58" t="str">
        <f t="shared" si="10"/>
        <v/>
      </c>
      <c r="H96" s="349" t="b">
        <f t="shared" si="11"/>
        <v>0</v>
      </c>
      <c r="I96" s="350">
        <f t="shared" si="12"/>
        <v>1</v>
      </c>
      <c r="J96" s="382" t="str">
        <f t="shared" si="13"/>
        <v/>
      </c>
      <c r="K96" s="382" t="str">
        <f t="shared" si="14"/>
        <v/>
      </c>
      <c r="L96" s="382" t="str">
        <f t="shared" si="15"/>
        <v/>
      </c>
    </row>
    <row r="97" spans="1:12">
      <c r="A97" s="37">
        <v>86</v>
      </c>
      <c r="B97" s="163"/>
      <c r="C97" s="6"/>
      <c r="D97" s="6"/>
      <c r="E97" s="216"/>
      <c r="F97" s="16" t="str">
        <f t="shared" si="9"/>
        <v/>
      </c>
      <c r="G97" s="58" t="str">
        <f t="shared" si="10"/>
        <v/>
      </c>
      <c r="H97" s="349" t="b">
        <f t="shared" si="11"/>
        <v>0</v>
      </c>
      <c r="I97" s="350">
        <f t="shared" si="12"/>
        <v>1</v>
      </c>
      <c r="J97" s="382" t="str">
        <f t="shared" si="13"/>
        <v/>
      </c>
      <c r="K97" s="382" t="str">
        <f t="shared" si="14"/>
        <v/>
      </c>
      <c r="L97" s="382" t="str">
        <f t="shared" si="15"/>
        <v/>
      </c>
    </row>
    <row r="98" spans="1:12">
      <c r="A98" s="37">
        <v>87</v>
      </c>
      <c r="B98" s="163"/>
      <c r="C98" s="6"/>
      <c r="D98" s="6"/>
      <c r="E98" s="216"/>
      <c r="F98" s="16" t="str">
        <f t="shared" si="9"/>
        <v/>
      </c>
      <c r="G98" s="58" t="str">
        <f t="shared" si="10"/>
        <v/>
      </c>
      <c r="H98" s="349" t="b">
        <f t="shared" si="11"/>
        <v>0</v>
      </c>
      <c r="I98" s="350">
        <f t="shared" si="12"/>
        <v>1</v>
      </c>
      <c r="J98" s="382" t="str">
        <f t="shared" si="13"/>
        <v/>
      </c>
      <c r="K98" s="382" t="str">
        <f t="shared" si="14"/>
        <v/>
      </c>
      <c r="L98" s="382" t="str">
        <f t="shared" si="15"/>
        <v/>
      </c>
    </row>
    <row r="99" spans="1:12">
      <c r="A99" s="37">
        <v>88</v>
      </c>
      <c r="B99" s="163"/>
      <c r="C99" s="6"/>
      <c r="D99" s="6"/>
      <c r="E99" s="216"/>
      <c r="F99" s="16" t="str">
        <f t="shared" si="9"/>
        <v/>
      </c>
      <c r="G99" s="58" t="str">
        <f t="shared" si="10"/>
        <v/>
      </c>
      <c r="H99" s="349" t="b">
        <f t="shared" si="11"/>
        <v>0</v>
      </c>
      <c r="I99" s="350">
        <f t="shared" si="12"/>
        <v>1</v>
      </c>
      <c r="J99" s="382" t="str">
        <f t="shared" si="13"/>
        <v/>
      </c>
      <c r="K99" s="382" t="str">
        <f t="shared" si="14"/>
        <v/>
      </c>
      <c r="L99" s="382" t="str">
        <f t="shared" si="15"/>
        <v/>
      </c>
    </row>
    <row r="100" spans="1:12">
      <c r="A100" s="37">
        <v>89</v>
      </c>
      <c r="B100" s="163"/>
      <c r="C100" s="6"/>
      <c r="D100" s="6"/>
      <c r="E100" s="216"/>
      <c r="F100" s="16" t="str">
        <f t="shared" si="9"/>
        <v/>
      </c>
      <c r="G100" s="58" t="str">
        <f t="shared" si="10"/>
        <v/>
      </c>
      <c r="H100" s="349" t="b">
        <f t="shared" si="11"/>
        <v>0</v>
      </c>
      <c r="I100" s="350">
        <f t="shared" si="12"/>
        <v>1</v>
      </c>
      <c r="J100" s="382" t="str">
        <f t="shared" si="13"/>
        <v/>
      </c>
      <c r="K100" s="382" t="str">
        <f t="shared" si="14"/>
        <v/>
      </c>
      <c r="L100" s="382" t="str">
        <f t="shared" si="15"/>
        <v/>
      </c>
    </row>
    <row r="101" spans="1:12">
      <c r="A101" s="37">
        <v>90</v>
      </c>
      <c r="B101" s="163"/>
      <c r="C101" s="6"/>
      <c r="D101" s="6"/>
      <c r="E101" s="216"/>
      <c r="F101" s="16" t="str">
        <f t="shared" si="9"/>
        <v/>
      </c>
      <c r="G101" s="58" t="str">
        <f t="shared" si="10"/>
        <v/>
      </c>
      <c r="H101" s="349" t="b">
        <f t="shared" si="11"/>
        <v>0</v>
      </c>
      <c r="I101" s="350">
        <f t="shared" si="12"/>
        <v>1</v>
      </c>
      <c r="J101" s="382" t="str">
        <f t="shared" si="13"/>
        <v/>
      </c>
      <c r="K101" s="382" t="str">
        <f t="shared" si="14"/>
        <v/>
      </c>
      <c r="L101" s="382" t="str">
        <f t="shared" si="15"/>
        <v/>
      </c>
    </row>
    <row r="102" spans="1:12">
      <c r="A102" s="37">
        <v>91</v>
      </c>
      <c r="B102" s="163"/>
      <c r="C102" s="6"/>
      <c r="D102" s="6"/>
      <c r="E102" s="216"/>
      <c r="F102" s="16" t="str">
        <f t="shared" si="9"/>
        <v/>
      </c>
      <c r="G102" s="58" t="str">
        <f t="shared" si="10"/>
        <v/>
      </c>
      <c r="H102" s="349" t="b">
        <f t="shared" si="11"/>
        <v>0</v>
      </c>
      <c r="I102" s="350">
        <f t="shared" si="12"/>
        <v>1</v>
      </c>
      <c r="J102" s="382" t="str">
        <f t="shared" si="13"/>
        <v/>
      </c>
      <c r="K102" s="382" t="str">
        <f t="shared" si="14"/>
        <v/>
      </c>
      <c r="L102" s="382" t="str">
        <f t="shared" si="15"/>
        <v/>
      </c>
    </row>
    <row r="103" spans="1:12">
      <c r="A103" s="37">
        <v>92</v>
      </c>
      <c r="B103" s="163"/>
      <c r="C103" s="6"/>
      <c r="D103" s="6"/>
      <c r="E103" s="216"/>
      <c r="F103" s="16" t="str">
        <f t="shared" si="9"/>
        <v/>
      </c>
      <c r="G103" s="58" t="str">
        <f t="shared" si="10"/>
        <v/>
      </c>
      <c r="H103" s="349" t="b">
        <f t="shared" si="11"/>
        <v>0</v>
      </c>
      <c r="I103" s="350">
        <f t="shared" si="12"/>
        <v>1</v>
      </c>
      <c r="J103" s="382" t="str">
        <f t="shared" si="13"/>
        <v/>
      </c>
      <c r="K103" s="382" t="str">
        <f t="shared" si="14"/>
        <v/>
      </c>
      <c r="L103" s="382" t="str">
        <f t="shared" si="15"/>
        <v/>
      </c>
    </row>
    <row r="104" spans="1:12">
      <c r="A104" s="37">
        <v>93</v>
      </c>
      <c r="B104" s="163"/>
      <c r="C104" s="6"/>
      <c r="D104" s="6"/>
      <c r="E104" s="216"/>
      <c r="F104" s="16" t="str">
        <f t="shared" si="9"/>
        <v/>
      </c>
      <c r="G104" s="58" t="str">
        <f t="shared" si="10"/>
        <v/>
      </c>
      <c r="H104" s="349" t="b">
        <f t="shared" si="11"/>
        <v>0</v>
      </c>
      <c r="I104" s="350">
        <f t="shared" si="12"/>
        <v>1</v>
      </c>
      <c r="J104" s="382" t="str">
        <f t="shared" si="13"/>
        <v/>
      </c>
      <c r="K104" s="382" t="str">
        <f t="shared" si="14"/>
        <v/>
      </c>
      <c r="L104" s="382" t="str">
        <f t="shared" si="15"/>
        <v/>
      </c>
    </row>
    <row r="105" spans="1:12">
      <c r="A105" s="37">
        <v>94</v>
      </c>
      <c r="B105" s="163"/>
      <c r="C105" s="6"/>
      <c r="D105" s="6"/>
      <c r="E105" s="216"/>
      <c r="F105" s="16" t="str">
        <f t="shared" si="9"/>
        <v/>
      </c>
      <c r="G105" s="58" t="str">
        <f t="shared" si="10"/>
        <v/>
      </c>
      <c r="H105" s="349" t="b">
        <f t="shared" si="11"/>
        <v>0</v>
      </c>
      <c r="I105" s="350">
        <f t="shared" si="12"/>
        <v>1</v>
      </c>
      <c r="J105" s="382" t="str">
        <f t="shared" si="13"/>
        <v/>
      </c>
      <c r="K105" s="382" t="str">
        <f t="shared" si="14"/>
        <v/>
      </c>
      <c r="L105" s="382" t="str">
        <f t="shared" si="15"/>
        <v/>
      </c>
    </row>
    <row r="106" spans="1:12">
      <c r="A106" s="37">
        <v>95</v>
      </c>
      <c r="B106" s="163"/>
      <c r="C106" s="6"/>
      <c r="D106" s="6"/>
      <c r="E106" s="216"/>
      <c r="F106" s="16" t="str">
        <f t="shared" si="9"/>
        <v/>
      </c>
      <c r="G106" s="58" t="str">
        <f t="shared" si="10"/>
        <v/>
      </c>
      <c r="H106" s="349" t="b">
        <f t="shared" si="11"/>
        <v>0</v>
      </c>
      <c r="I106" s="350">
        <f t="shared" si="12"/>
        <v>1</v>
      </c>
      <c r="J106" s="382" t="str">
        <f t="shared" si="13"/>
        <v/>
      </c>
      <c r="K106" s="382" t="str">
        <f t="shared" si="14"/>
        <v/>
      </c>
      <c r="L106" s="382" t="str">
        <f t="shared" si="15"/>
        <v/>
      </c>
    </row>
    <row r="107" spans="1:12">
      <c r="A107" s="37">
        <v>96</v>
      </c>
      <c r="B107" s="163"/>
      <c r="C107" s="6"/>
      <c r="D107" s="6"/>
      <c r="E107" s="216"/>
      <c r="F107" s="16" t="str">
        <f t="shared" si="9"/>
        <v/>
      </c>
      <c r="G107" s="58" t="str">
        <f t="shared" si="10"/>
        <v/>
      </c>
      <c r="H107" s="349" t="b">
        <f t="shared" si="11"/>
        <v>0</v>
      </c>
      <c r="I107" s="350">
        <f t="shared" si="12"/>
        <v>1</v>
      </c>
      <c r="J107" s="382" t="str">
        <f t="shared" si="13"/>
        <v/>
      </c>
      <c r="K107" s="382" t="str">
        <f t="shared" si="14"/>
        <v/>
      </c>
      <c r="L107" s="382" t="str">
        <f t="shared" si="15"/>
        <v/>
      </c>
    </row>
    <row r="108" spans="1:12">
      <c r="A108" s="37">
        <v>97</v>
      </c>
      <c r="B108" s="163"/>
      <c r="C108" s="6"/>
      <c r="D108" s="6"/>
      <c r="E108" s="216"/>
      <c r="F108" s="16" t="str">
        <f t="shared" si="9"/>
        <v/>
      </c>
      <c r="G108" s="58" t="str">
        <f t="shared" si="10"/>
        <v/>
      </c>
      <c r="H108" s="349" t="b">
        <f t="shared" si="11"/>
        <v>0</v>
      </c>
      <c r="I108" s="350">
        <f t="shared" si="12"/>
        <v>1</v>
      </c>
      <c r="J108" s="382" t="str">
        <f t="shared" si="13"/>
        <v/>
      </c>
      <c r="K108" s="382" t="str">
        <f t="shared" si="14"/>
        <v/>
      </c>
      <c r="L108" s="382" t="str">
        <f t="shared" si="15"/>
        <v/>
      </c>
    </row>
    <row r="109" spans="1:12">
      <c r="A109" s="37">
        <v>98</v>
      </c>
      <c r="B109" s="163"/>
      <c r="C109" s="6"/>
      <c r="D109" s="6"/>
      <c r="E109" s="216"/>
      <c r="F109" s="16" t="str">
        <f t="shared" si="9"/>
        <v/>
      </c>
      <c r="G109" s="58" t="str">
        <f t="shared" si="10"/>
        <v/>
      </c>
      <c r="H109" s="349" t="b">
        <f t="shared" si="11"/>
        <v>0</v>
      </c>
      <c r="I109" s="350">
        <f t="shared" si="12"/>
        <v>1</v>
      </c>
      <c r="J109" s="382" t="str">
        <f t="shared" si="13"/>
        <v/>
      </c>
      <c r="K109" s="382" t="str">
        <f t="shared" si="14"/>
        <v/>
      </c>
      <c r="L109" s="382" t="str">
        <f t="shared" si="15"/>
        <v/>
      </c>
    </row>
    <row r="110" spans="1:12">
      <c r="A110" s="143">
        <v>99</v>
      </c>
      <c r="B110" s="184"/>
      <c r="C110" s="6"/>
      <c r="D110" s="6"/>
      <c r="E110" s="216"/>
      <c r="F110" s="16" t="str">
        <f t="shared" si="9"/>
        <v/>
      </c>
      <c r="G110" s="58" t="str">
        <f t="shared" si="10"/>
        <v/>
      </c>
      <c r="H110" s="349" t="b">
        <f t="shared" si="11"/>
        <v>0</v>
      </c>
      <c r="I110" s="350">
        <f t="shared" si="12"/>
        <v>1</v>
      </c>
      <c r="J110" s="382" t="str">
        <f t="shared" si="13"/>
        <v/>
      </c>
      <c r="K110" s="382" t="str">
        <f t="shared" si="14"/>
        <v/>
      </c>
      <c r="L110" s="382" t="str">
        <f t="shared" si="15"/>
        <v/>
      </c>
    </row>
    <row r="111" spans="1:12">
      <c r="A111" s="143">
        <v>100</v>
      </c>
      <c r="B111" s="184"/>
      <c r="C111" s="144"/>
      <c r="D111" s="144"/>
      <c r="E111" s="146"/>
      <c r="F111" s="16" t="str">
        <f t="shared" si="9"/>
        <v/>
      </c>
      <c r="J111" s="382" t="str">
        <f t="shared" si="13"/>
        <v/>
      </c>
      <c r="K111" s="382" t="str">
        <f t="shared" si="14"/>
        <v/>
      </c>
      <c r="L111" s="382" t="str">
        <f t="shared" si="15"/>
        <v/>
      </c>
    </row>
    <row r="112" spans="1:12">
      <c r="A112" s="143">
        <v>101</v>
      </c>
      <c r="B112" s="184"/>
      <c r="C112" s="144"/>
      <c r="D112" s="144"/>
      <c r="E112" s="146"/>
      <c r="F112" s="16" t="str">
        <f t="shared" si="9"/>
        <v/>
      </c>
      <c r="J112" s="382" t="str">
        <f t="shared" si="13"/>
        <v/>
      </c>
      <c r="K112" s="382" t="str">
        <f t="shared" si="14"/>
        <v/>
      </c>
      <c r="L112" s="382" t="str">
        <f t="shared" si="15"/>
        <v/>
      </c>
    </row>
    <row r="113" spans="1:18">
      <c r="A113" s="143">
        <v>102</v>
      </c>
      <c r="B113" s="184"/>
      <c r="C113" s="144"/>
      <c r="D113" s="144"/>
      <c r="E113" s="146"/>
      <c r="F113" s="16" t="str">
        <f t="shared" si="9"/>
        <v/>
      </c>
      <c r="J113" s="382" t="str">
        <f t="shared" si="13"/>
        <v/>
      </c>
      <c r="K113" s="382" t="str">
        <f t="shared" si="14"/>
        <v/>
      </c>
      <c r="L113" s="382" t="str">
        <f t="shared" si="15"/>
        <v/>
      </c>
    </row>
    <row r="114" spans="1:18">
      <c r="A114" s="143">
        <v>103</v>
      </c>
      <c r="B114" s="184"/>
      <c r="C114" s="144"/>
      <c r="D114" s="144"/>
      <c r="E114" s="146"/>
      <c r="F114" s="16" t="str">
        <f t="shared" si="9"/>
        <v/>
      </c>
      <c r="J114" s="382" t="str">
        <f t="shared" si="13"/>
        <v/>
      </c>
      <c r="K114" s="382" t="str">
        <f t="shared" si="14"/>
        <v/>
      </c>
      <c r="L114" s="382" t="str">
        <f t="shared" si="15"/>
        <v/>
      </c>
    </row>
    <row r="115" spans="1:18" s="70" customFormat="1">
      <c r="A115" s="143">
        <v>104</v>
      </c>
      <c r="B115" s="184"/>
      <c r="C115" s="144"/>
      <c r="D115" s="144"/>
      <c r="E115" s="146"/>
      <c r="F115" s="16" t="str">
        <f t="shared" si="9"/>
        <v/>
      </c>
      <c r="H115" s="71"/>
      <c r="I115" s="64"/>
      <c r="J115" s="382" t="str">
        <f t="shared" si="13"/>
        <v/>
      </c>
      <c r="K115" s="382" t="str">
        <f t="shared" si="14"/>
        <v/>
      </c>
      <c r="L115" s="382" t="str">
        <f t="shared" si="15"/>
        <v/>
      </c>
      <c r="M115" s="64"/>
      <c r="N115" s="64"/>
      <c r="O115" s="64"/>
      <c r="P115" s="64"/>
      <c r="Q115" s="64"/>
      <c r="R115" s="64"/>
    </row>
    <row r="116" spans="1:18" s="70" customFormat="1">
      <c r="A116" s="143">
        <v>105</v>
      </c>
      <c r="B116" s="184"/>
      <c r="C116" s="144"/>
      <c r="D116" s="144"/>
      <c r="E116" s="146"/>
      <c r="F116" s="16" t="str">
        <f t="shared" si="9"/>
        <v/>
      </c>
      <c r="H116" s="71"/>
      <c r="I116" s="64"/>
      <c r="J116" s="382" t="str">
        <f t="shared" si="13"/>
        <v/>
      </c>
      <c r="K116" s="382" t="str">
        <f t="shared" si="14"/>
        <v/>
      </c>
      <c r="L116" s="382" t="str">
        <f t="shared" si="15"/>
        <v/>
      </c>
      <c r="M116" s="64"/>
      <c r="N116" s="64"/>
      <c r="O116" s="64"/>
      <c r="P116" s="64"/>
      <c r="Q116" s="64"/>
      <c r="R116" s="64"/>
    </row>
    <row r="117" spans="1:18" s="70" customFormat="1">
      <c r="A117" s="143">
        <v>106</v>
      </c>
      <c r="B117" s="184"/>
      <c r="C117" s="144"/>
      <c r="D117" s="144"/>
      <c r="E117" s="146"/>
      <c r="F117" s="16" t="str">
        <f t="shared" si="9"/>
        <v/>
      </c>
      <c r="H117" s="71"/>
      <c r="I117" s="64"/>
      <c r="J117" s="382" t="str">
        <f t="shared" si="13"/>
        <v/>
      </c>
      <c r="K117" s="382" t="str">
        <f t="shared" si="14"/>
        <v/>
      </c>
      <c r="L117" s="382" t="str">
        <f t="shared" si="15"/>
        <v/>
      </c>
      <c r="M117" s="64"/>
      <c r="N117" s="64"/>
      <c r="O117" s="64"/>
      <c r="P117" s="64"/>
      <c r="Q117" s="64"/>
      <c r="R117" s="64"/>
    </row>
    <row r="118" spans="1:18" s="70" customFormat="1">
      <c r="A118" s="143">
        <v>107</v>
      </c>
      <c r="B118" s="184"/>
      <c r="C118" s="144"/>
      <c r="D118" s="144"/>
      <c r="E118" s="146"/>
      <c r="F118" s="16" t="str">
        <f t="shared" si="9"/>
        <v/>
      </c>
      <c r="H118" s="71"/>
      <c r="I118" s="64"/>
      <c r="J118" s="382" t="str">
        <f t="shared" si="13"/>
        <v/>
      </c>
      <c r="K118" s="382" t="str">
        <f t="shared" si="14"/>
        <v/>
      </c>
      <c r="L118" s="382" t="str">
        <f t="shared" si="15"/>
        <v/>
      </c>
      <c r="M118" s="64"/>
      <c r="N118" s="64"/>
      <c r="O118" s="64"/>
      <c r="P118" s="64"/>
      <c r="Q118" s="64"/>
      <c r="R118" s="64"/>
    </row>
    <row r="119" spans="1:18" s="70" customFormat="1">
      <c r="A119" s="143">
        <v>108</v>
      </c>
      <c r="B119" s="184"/>
      <c r="C119" s="144"/>
      <c r="D119" s="144"/>
      <c r="E119" s="146"/>
      <c r="F119" s="16" t="str">
        <f t="shared" si="9"/>
        <v/>
      </c>
      <c r="H119" s="71"/>
      <c r="I119" s="64"/>
      <c r="J119" s="382" t="str">
        <f t="shared" si="13"/>
        <v/>
      </c>
      <c r="K119" s="382" t="str">
        <f t="shared" si="14"/>
        <v/>
      </c>
      <c r="L119" s="382" t="str">
        <f t="shared" si="15"/>
        <v/>
      </c>
      <c r="M119" s="64"/>
      <c r="N119" s="64"/>
      <c r="O119" s="64"/>
      <c r="P119" s="64"/>
      <c r="Q119" s="64"/>
      <c r="R119" s="64"/>
    </row>
    <row r="120" spans="1:18" s="70" customFormat="1">
      <c r="A120" s="143">
        <v>109</v>
      </c>
      <c r="B120" s="184"/>
      <c r="C120" s="144"/>
      <c r="D120" s="144"/>
      <c r="E120" s="146"/>
      <c r="F120" s="16" t="str">
        <f t="shared" si="9"/>
        <v/>
      </c>
      <c r="H120" s="71"/>
      <c r="I120" s="64"/>
      <c r="J120" s="382" t="str">
        <f t="shared" si="13"/>
        <v/>
      </c>
      <c r="K120" s="382" t="str">
        <f t="shared" si="14"/>
        <v/>
      </c>
      <c r="L120" s="382" t="str">
        <f t="shared" si="15"/>
        <v/>
      </c>
      <c r="M120" s="64"/>
      <c r="N120" s="64"/>
      <c r="O120" s="64"/>
      <c r="P120" s="64"/>
      <c r="Q120" s="64"/>
      <c r="R120" s="64"/>
    </row>
    <row r="121" spans="1:18" s="70" customFormat="1">
      <c r="A121" s="143">
        <v>110</v>
      </c>
      <c r="B121" s="184"/>
      <c r="C121" s="144"/>
      <c r="D121" s="144"/>
      <c r="E121" s="146"/>
      <c r="F121" s="16" t="str">
        <f t="shared" si="9"/>
        <v/>
      </c>
      <c r="H121" s="71"/>
      <c r="I121" s="64"/>
      <c r="J121" s="382" t="str">
        <f t="shared" si="13"/>
        <v/>
      </c>
      <c r="K121" s="382" t="str">
        <f t="shared" si="14"/>
        <v/>
      </c>
      <c r="L121" s="382" t="str">
        <f t="shared" si="15"/>
        <v/>
      </c>
      <c r="M121" s="64"/>
      <c r="N121" s="64"/>
      <c r="O121" s="64"/>
      <c r="P121" s="64"/>
      <c r="Q121" s="64"/>
      <c r="R121" s="64"/>
    </row>
    <row r="122" spans="1:18" s="70" customFormat="1">
      <c r="A122" s="143">
        <v>111</v>
      </c>
      <c r="B122" s="184"/>
      <c r="C122" s="144"/>
      <c r="D122" s="144"/>
      <c r="E122" s="146"/>
      <c r="F122" s="16" t="str">
        <f t="shared" si="9"/>
        <v/>
      </c>
      <c r="H122" s="71"/>
      <c r="I122" s="64"/>
      <c r="J122" s="382" t="str">
        <f t="shared" si="13"/>
        <v/>
      </c>
      <c r="K122" s="382" t="str">
        <f t="shared" si="14"/>
        <v/>
      </c>
      <c r="L122" s="382" t="str">
        <f t="shared" si="15"/>
        <v/>
      </c>
      <c r="M122" s="64"/>
      <c r="N122" s="64"/>
      <c r="O122" s="64"/>
      <c r="P122" s="64"/>
      <c r="Q122" s="64"/>
      <c r="R122" s="64"/>
    </row>
    <row r="123" spans="1:18" s="70" customFormat="1">
      <c r="A123" s="143">
        <v>112</v>
      </c>
      <c r="B123" s="184"/>
      <c r="C123" s="144"/>
      <c r="D123" s="144"/>
      <c r="E123" s="146"/>
      <c r="F123" s="16" t="str">
        <f t="shared" si="9"/>
        <v/>
      </c>
      <c r="H123" s="71"/>
      <c r="I123" s="64"/>
      <c r="J123" s="382" t="str">
        <f t="shared" si="13"/>
        <v/>
      </c>
      <c r="K123" s="382" t="str">
        <f t="shared" si="14"/>
        <v/>
      </c>
      <c r="L123" s="382" t="str">
        <f t="shared" si="15"/>
        <v/>
      </c>
      <c r="M123" s="64"/>
      <c r="N123" s="64"/>
      <c r="O123" s="64"/>
      <c r="P123" s="64"/>
      <c r="Q123" s="64"/>
      <c r="R123" s="64"/>
    </row>
    <row r="124" spans="1:18" s="70" customFormat="1">
      <c r="A124" s="143">
        <v>113</v>
      </c>
      <c r="B124" s="184"/>
      <c r="C124" s="144"/>
      <c r="D124" s="144"/>
      <c r="E124" s="146"/>
      <c r="F124" s="16" t="str">
        <f t="shared" si="9"/>
        <v/>
      </c>
      <c r="H124" s="71"/>
      <c r="I124" s="64"/>
      <c r="J124" s="382" t="str">
        <f t="shared" si="13"/>
        <v/>
      </c>
      <c r="K124" s="382" t="str">
        <f t="shared" si="14"/>
        <v/>
      </c>
      <c r="L124" s="382" t="str">
        <f t="shared" si="15"/>
        <v/>
      </c>
      <c r="M124" s="64"/>
      <c r="N124" s="64"/>
      <c r="O124" s="64"/>
      <c r="P124" s="64"/>
      <c r="Q124" s="64"/>
      <c r="R124" s="64"/>
    </row>
    <row r="125" spans="1:18" s="70" customFormat="1">
      <c r="A125" s="143">
        <v>114</v>
      </c>
      <c r="B125" s="184"/>
      <c r="C125" s="144"/>
      <c r="D125" s="144"/>
      <c r="E125" s="146"/>
      <c r="F125" s="16" t="str">
        <f t="shared" si="9"/>
        <v/>
      </c>
      <c r="H125" s="71"/>
      <c r="I125" s="64"/>
      <c r="J125" s="382" t="str">
        <f t="shared" si="13"/>
        <v/>
      </c>
      <c r="K125" s="382" t="str">
        <f t="shared" si="14"/>
        <v/>
      </c>
      <c r="L125" s="382" t="str">
        <f t="shared" si="15"/>
        <v/>
      </c>
      <c r="M125" s="64"/>
      <c r="N125" s="64"/>
      <c r="O125" s="64"/>
      <c r="P125" s="64"/>
      <c r="Q125" s="64"/>
      <c r="R125" s="64"/>
    </row>
    <row r="126" spans="1:18" s="70" customFormat="1">
      <c r="A126" s="143">
        <v>115</v>
      </c>
      <c r="B126" s="184"/>
      <c r="C126" s="144"/>
      <c r="D126" s="144"/>
      <c r="E126" s="146"/>
      <c r="F126" s="16" t="str">
        <f t="shared" si="9"/>
        <v/>
      </c>
      <c r="H126" s="71"/>
      <c r="I126" s="64"/>
      <c r="J126" s="382" t="str">
        <f t="shared" si="13"/>
        <v/>
      </c>
      <c r="K126" s="382" t="str">
        <f t="shared" si="14"/>
        <v/>
      </c>
      <c r="L126" s="382" t="str">
        <f t="shared" si="15"/>
        <v/>
      </c>
      <c r="M126" s="64"/>
      <c r="N126" s="64"/>
      <c r="O126" s="64"/>
      <c r="P126" s="64"/>
      <c r="Q126" s="64"/>
      <c r="R126" s="64"/>
    </row>
    <row r="127" spans="1:18" s="70" customFormat="1">
      <c r="A127" s="143">
        <v>116</v>
      </c>
      <c r="B127" s="184"/>
      <c r="C127" s="144"/>
      <c r="D127" s="144"/>
      <c r="E127" s="146"/>
      <c r="F127" s="16" t="str">
        <f t="shared" si="9"/>
        <v/>
      </c>
      <c r="H127" s="71"/>
      <c r="I127" s="64"/>
      <c r="J127" s="382" t="str">
        <f t="shared" si="13"/>
        <v/>
      </c>
      <c r="K127" s="382" t="str">
        <f t="shared" si="14"/>
        <v/>
      </c>
      <c r="L127" s="382" t="str">
        <f t="shared" si="15"/>
        <v/>
      </c>
      <c r="M127" s="64"/>
      <c r="N127" s="64"/>
      <c r="O127" s="64"/>
      <c r="P127" s="64"/>
      <c r="Q127" s="64"/>
      <c r="R127" s="64"/>
    </row>
    <row r="128" spans="1:18" s="70" customFormat="1">
      <c r="A128" s="143">
        <v>117</v>
      </c>
      <c r="B128" s="184"/>
      <c r="C128" s="144"/>
      <c r="D128" s="144"/>
      <c r="E128" s="146"/>
      <c r="F128" s="16" t="str">
        <f t="shared" si="9"/>
        <v/>
      </c>
      <c r="H128" s="71"/>
      <c r="I128" s="64"/>
      <c r="J128" s="382" t="str">
        <f t="shared" si="13"/>
        <v/>
      </c>
      <c r="K128" s="382" t="str">
        <f t="shared" si="14"/>
        <v/>
      </c>
      <c r="L128" s="382" t="str">
        <f t="shared" si="15"/>
        <v/>
      </c>
      <c r="M128" s="64"/>
      <c r="N128" s="64"/>
      <c r="O128" s="64"/>
      <c r="P128" s="64"/>
      <c r="Q128" s="64"/>
      <c r="R128" s="64"/>
    </row>
    <row r="129" spans="1:18" s="70" customFormat="1">
      <c r="A129" s="143">
        <v>118</v>
      </c>
      <c r="B129" s="184"/>
      <c r="C129" s="144"/>
      <c r="D129" s="144"/>
      <c r="E129" s="146"/>
      <c r="F129" s="16" t="str">
        <f t="shared" si="9"/>
        <v/>
      </c>
      <c r="H129" s="71"/>
      <c r="I129" s="64"/>
      <c r="J129" s="382" t="str">
        <f t="shared" si="13"/>
        <v/>
      </c>
      <c r="K129" s="382" t="str">
        <f t="shared" si="14"/>
        <v/>
      </c>
      <c r="L129" s="382" t="str">
        <f t="shared" si="15"/>
        <v/>
      </c>
      <c r="M129" s="64"/>
      <c r="N129" s="64"/>
      <c r="O129" s="64"/>
      <c r="P129" s="64"/>
      <c r="Q129" s="64"/>
      <c r="R129" s="64"/>
    </row>
    <row r="130" spans="1:18" s="70" customFormat="1">
      <c r="A130" s="143">
        <v>119</v>
      </c>
      <c r="B130" s="184"/>
      <c r="C130" s="144"/>
      <c r="D130" s="144"/>
      <c r="E130" s="146"/>
      <c r="F130" s="16" t="str">
        <f t="shared" si="9"/>
        <v/>
      </c>
      <c r="H130" s="71"/>
      <c r="I130" s="64"/>
      <c r="J130" s="382" t="str">
        <f t="shared" si="13"/>
        <v/>
      </c>
      <c r="K130" s="382" t="str">
        <f t="shared" si="14"/>
        <v/>
      </c>
      <c r="L130" s="382" t="str">
        <f t="shared" si="15"/>
        <v/>
      </c>
      <c r="M130" s="64"/>
      <c r="N130" s="64"/>
      <c r="O130" s="64"/>
      <c r="P130" s="64"/>
      <c r="Q130" s="64"/>
      <c r="R130" s="64"/>
    </row>
    <row r="131" spans="1:18" s="70" customFormat="1">
      <c r="A131" s="143">
        <v>120</v>
      </c>
      <c r="B131" s="184"/>
      <c r="C131" s="144"/>
      <c r="D131" s="144"/>
      <c r="E131" s="146"/>
      <c r="F131" s="16" t="str">
        <f t="shared" si="9"/>
        <v/>
      </c>
      <c r="H131" s="71"/>
      <c r="I131" s="64"/>
      <c r="J131" s="382" t="str">
        <f t="shared" si="13"/>
        <v/>
      </c>
      <c r="K131" s="382" t="str">
        <f t="shared" si="14"/>
        <v/>
      </c>
      <c r="L131" s="382" t="str">
        <f t="shared" si="15"/>
        <v/>
      </c>
      <c r="M131" s="64"/>
      <c r="N131" s="64"/>
      <c r="O131" s="64"/>
      <c r="P131" s="64"/>
      <c r="Q131" s="64"/>
      <c r="R131" s="64"/>
    </row>
    <row r="132" spans="1:18" s="70" customFormat="1">
      <c r="A132" s="143">
        <v>121</v>
      </c>
      <c r="B132" s="184"/>
      <c r="C132" s="144"/>
      <c r="D132" s="144"/>
      <c r="E132" s="146"/>
      <c r="F132" s="16" t="str">
        <f t="shared" si="9"/>
        <v/>
      </c>
      <c r="H132" s="71"/>
      <c r="I132" s="64"/>
      <c r="J132" s="382" t="str">
        <f t="shared" si="13"/>
        <v/>
      </c>
      <c r="K132" s="382" t="str">
        <f t="shared" si="14"/>
        <v/>
      </c>
      <c r="L132" s="382" t="str">
        <f t="shared" si="15"/>
        <v/>
      </c>
      <c r="M132" s="64"/>
      <c r="N132" s="64"/>
      <c r="O132" s="64"/>
      <c r="P132" s="64"/>
      <c r="Q132" s="64"/>
      <c r="R132" s="64"/>
    </row>
    <row r="133" spans="1:18" s="70" customFormat="1">
      <c r="A133" s="143">
        <v>122</v>
      </c>
      <c r="B133" s="184"/>
      <c r="C133" s="144"/>
      <c r="D133" s="144"/>
      <c r="E133" s="146"/>
      <c r="F133" s="16" t="str">
        <f t="shared" si="9"/>
        <v/>
      </c>
      <c r="H133" s="71"/>
      <c r="I133" s="64"/>
      <c r="J133" s="382" t="str">
        <f t="shared" si="13"/>
        <v/>
      </c>
      <c r="K133" s="382" t="str">
        <f t="shared" si="14"/>
        <v/>
      </c>
      <c r="L133" s="382" t="str">
        <f t="shared" si="15"/>
        <v/>
      </c>
      <c r="M133" s="64"/>
      <c r="N133" s="64"/>
      <c r="O133" s="64"/>
      <c r="P133" s="64"/>
      <c r="Q133" s="64"/>
      <c r="R133" s="64"/>
    </row>
    <row r="134" spans="1:18" s="70" customFormat="1">
      <c r="A134" s="143">
        <v>123</v>
      </c>
      <c r="B134" s="184"/>
      <c r="C134" s="144"/>
      <c r="D134" s="144"/>
      <c r="E134" s="146"/>
      <c r="F134" s="16" t="str">
        <f t="shared" si="9"/>
        <v/>
      </c>
      <c r="H134" s="71"/>
      <c r="I134" s="64"/>
      <c r="J134" s="382" t="str">
        <f t="shared" si="13"/>
        <v/>
      </c>
      <c r="K134" s="382" t="str">
        <f t="shared" si="14"/>
        <v/>
      </c>
      <c r="L134" s="382" t="str">
        <f t="shared" si="15"/>
        <v/>
      </c>
      <c r="M134" s="64"/>
      <c r="N134" s="64"/>
      <c r="O134" s="64"/>
      <c r="P134" s="64"/>
      <c r="Q134" s="64"/>
      <c r="R134" s="64"/>
    </row>
    <row r="135" spans="1:18" s="70" customFormat="1">
      <c r="A135" s="143">
        <v>124</v>
      </c>
      <c r="B135" s="184"/>
      <c r="C135" s="144"/>
      <c r="D135" s="144"/>
      <c r="E135" s="146"/>
      <c r="F135" s="16" t="str">
        <f t="shared" si="9"/>
        <v/>
      </c>
      <c r="H135" s="71"/>
      <c r="I135" s="64"/>
      <c r="J135" s="382" t="str">
        <f t="shared" si="13"/>
        <v/>
      </c>
      <c r="K135" s="382" t="str">
        <f t="shared" si="14"/>
        <v/>
      </c>
      <c r="L135" s="382" t="str">
        <f t="shared" si="15"/>
        <v/>
      </c>
      <c r="M135" s="64"/>
      <c r="N135" s="64"/>
      <c r="O135" s="64"/>
      <c r="P135" s="64"/>
      <c r="Q135" s="64"/>
      <c r="R135" s="64"/>
    </row>
    <row r="136" spans="1:18" s="70" customFormat="1">
      <c r="A136" s="143">
        <v>125</v>
      </c>
      <c r="B136" s="184"/>
      <c r="C136" s="144"/>
      <c r="D136" s="144"/>
      <c r="E136" s="146"/>
      <c r="F136" s="16" t="str">
        <f t="shared" si="9"/>
        <v/>
      </c>
      <c r="H136" s="71"/>
      <c r="I136" s="64"/>
      <c r="J136" s="382" t="str">
        <f t="shared" si="13"/>
        <v/>
      </c>
      <c r="K136" s="382" t="str">
        <f t="shared" si="14"/>
        <v/>
      </c>
      <c r="L136" s="382" t="str">
        <f t="shared" si="15"/>
        <v/>
      </c>
      <c r="M136" s="64"/>
      <c r="N136" s="64"/>
      <c r="O136" s="64"/>
      <c r="P136" s="64"/>
      <c r="Q136" s="64"/>
      <c r="R136" s="64"/>
    </row>
    <row r="137" spans="1:18" s="70" customFormat="1">
      <c r="A137" s="143">
        <v>126</v>
      </c>
      <c r="B137" s="184"/>
      <c r="C137" s="144"/>
      <c r="D137" s="144"/>
      <c r="E137" s="146"/>
      <c r="F137" s="16" t="str">
        <f t="shared" si="9"/>
        <v/>
      </c>
      <c r="H137" s="71"/>
      <c r="I137" s="64"/>
      <c r="J137" s="382" t="str">
        <f t="shared" si="13"/>
        <v/>
      </c>
      <c r="K137" s="382" t="str">
        <f t="shared" si="14"/>
        <v/>
      </c>
      <c r="L137" s="382" t="str">
        <f t="shared" si="15"/>
        <v/>
      </c>
      <c r="M137" s="64"/>
      <c r="N137" s="64"/>
      <c r="O137" s="64"/>
      <c r="P137" s="64"/>
      <c r="Q137" s="64"/>
      <c r="R137" s="64"/>
    </row>
    <row r="138" spans="1:18" s="70" customFormat="1">
      <c r="A138" s="143">
        <v>127</v>
      </c>
      <c r="B138" s="184"/>
      <c r="C138" s="144"/>
      <c r="D138" s="144"/>
      <c r="E138" s="146"/>
      <c r="F138" s="16" t="str">
        <f t="shared" si="9"/>
        <v/>
      </c>
      <c r="H138" s="71"/>
      <c r="I138" s="64"/>
      <c r="J138" s="382" t="str">
        <f t="shared" si="13"/>
        <v/>
      </c>
      <c r="K138" s="382" t="str">
        <f t="shared" si="14"/>
        <v/>
      </c>
      <c r="L138" s="382" t="str">
        <f t="shared" si="15"/>
        <v/>
      </c>
      <c r="M138" s="64"/>
      <c r="N138" s="64"/>
      <c r="O138" s="64"/>
      <c r="P138" s="64"/>
      <c r="Q138" s="64"/>
      <c r="R138" s="64"/>
    </row>
    <row r="139" spans="1:18" s="70" customFormat="1">
      <c r="A139" s="143">
        <v>128</v>
      </c>
      <c r="B139" s="184"/>
      <c r="C139" s="144"/>
      <c r="D139" s="144"/>
      <c r="E139" s="146"/>
      <c r="F139" s="16" t="str">
        <f t="shared" si="9"/>
        <v/>
      </c>
      <c r="H139" s="71"/>
      <c r="I139" s="64"/>
      <c r="J139" s="382" t="str">
        <f t="shared" si="13"/>
        <v/>
      </c>
      <c r="K139" s="382" t="str">
        <f t="shared" si="14"/>
        <v/>
      </c>
      <c r="L139" s="382" t="str">
        <f t="shared" si="15"/>
        <v/>
      </c>
      <c r="M139" s="64"/>
      <c r="N139" s="64"/>
      <c r="O139" s="64"/>
      <c r="P139" s="64"/>
      <c r="Q139" s="64"/>
      <c r="R139" s="64"/>
    </row>
    <row r="140" spans="1:18" s="70" customFormat="1">
      <c r="A140" s="143">
        <v>129</v>
      </c>
      <c r="B140" s="184"/>
      <c r="C140" s="144"/>
      <c r="D140" s="144"/>
      <c r="E140" s="146"/>
      <c r="F140" s="16" t="str">
        <f t="shared" ref="F140:F203" si="16">IF(OR($C140="",$E140&lt;an_initial,$E140&gt;an_final),"",G140*(HLOOKUP(D140,iii1punctaje,2,FALSE)))</f>
        <v/>
      </c>
      <c r="H140" s="71"/>
      <c r="I140" s="64"/>
      <c r="J140" s="382" t="str">
        <f t="shared" ref="J140:J203" si="17">IF(OR($C140="",$E140&lt;an_initial,$E140&gt;an_final),"",G140*(HLOOKUP(D140,iii1punctaje,2,FALSE))*COUNTIF(D140,$J$7))</f>
        <v/>
      </c>
      <c r="K140" s="382" t="str">
        <f t="shared" ref="K140:K203" si="18">IF(OR($C140="",$E140&lt;an_initial,$E140&gt;an_final),"",G140*(HLOOKUP(D140,iii1punctaje,2,FALSE))*COUNTIF(D140,$K$7))</f>
        <v/>
      </c>
      <c r="L140" s="382" t="str">
        <f t="shared" ref="L140:L203" si="19">IF(OR($C140="",$E140&lt;an_initial,$E140&gt;an_final),"",G140*(HLOOKUP(D140,iii1punctaje,2,FALSE))*COUNTIF(D140,$L$7))</f>
        <v/>
      </c>
      <c r="M140" s="64"/>
      <c r="N140" s="64"/>
      <c r="O140" s="64"/>
      <c r="P140" s="64"/>
      <c r="Q140" s="64"/>
      <c r="R140" s="64"/>
    </row>
    <row r="141" spans="1:18" s="70" customFormat="1">
      <c r="A141" s="143">
        <v>130</v>
      </c>
      <c r="B141" s="184"/>
      <c r="C141" s="144"/>
      <c r="D141" s="144"/>
      <c r="E141" s="146"/>
      <c r="F141" s="16" t="str">
        <f t="shared" si="16"/>
        <v/>
      </c>
      <c r="H141" s="71"/>
      <c r="I141" s="64"/>
      <c r="J141" s="382" t="str">
        <f t="shared" si="17"/>
        <v/>
      </c>
      <c r="K141" s="382" t="str">
        <f t="shared" si="18"/>
        <v/>
      </c>
      <c r="L141" s="382" t="str">
        <f t="shared" si="19"/>
        <v/>
      </c>
      <c r="M141" s="64"/>
      <c r="N141" s="64"/>
      <c r="O141" s="64"/>
      <c r="P141" s="64"/>
      <c r="Q141" s="64"/>
      <c r="R141" s="64"/>
    </row>
    <row r="142" spans="1:18" s="70" customFormat="1">
      <c r="A142" s="143">
        <v>131</v>
      </c>
      <c r="B142" s="184"/>
      <c r="C142" s="144"/>
      <c r="D142" s="144"/>
      <c r="E142" s="146"/>
      <c r="F142" s="16" t="str">
        <f t="shared" si="16"/>
        <v/>
      </c>
      <c r="H142" s="71"/>
      <c r="I142" s="64"/>
      <c r="J142" s="382" t="str">
        <f t="shared" si="17"/>
        <v/>
      </c>
      <c r="K142" s="382" t="str">
        <f t="shared" si="18"/>
        <v/>
      </c>
      <c r="L142" s="382" t="str">
        <f t="shared" si="19"/>
        <v/>
      </c>
      <c r="M142" s="64"/>
      <c r="N142" s="64"/>
      <c r="O142" s="64"/>
      <c r="P142" s="64"/>
      <c r="Q142" s="64"/>
      <c r="R142" s="64"/>
    </row>
    <row r="143" spans="1:18" s="70" customFormat="1">
      <c r="A143" s="143">
        <v>132</v>
      </c>
      <c r="B143" s="184"/>
      <c r="C143" s="144"/>
      <c r="D143" s="144"/>
      <c r="E143" s="146"/>
      <c r="F143" s="16" t="str">
        <f t="shared" si="16"/>
        <v/>
      </c>
      <c r="H143" s="71"/>
      <c r="I143" s="64"/>
      <c r="J143" s="382" t="str">
        <f t="shared" si="17"/>
        <v/>
      </c>
      <c r="K143" s="382" t="str">
        <f t="shared" si="18"/>
        <v/>
      </c>
      <c r="L143" s="382" t="str">
        <f t="shared" si="19"/>
        <v/>
      </c>
      <c r="M143" s="64"/>
      <c r="N143" s="64"/>
      <c r="O143" s="64"/>
      <c r="P143" s="64"/>
      <c r="Q143" s="64"/>
      <c r="R143" s="64"/>
    </row>
    <row r="144" spans="1:18" s="70" customFormat="1">
      <c r="A144" s="143">
        <v>133</v>
      </c>
      <c r="B144" s="184"/>
      <c r="C144" s="144"/>
      <c r="D144" s="144"/>
      <c r="E144" s="146"/>
      <c r="F144" s="16" t="str">
        <f t="shared" si="16"/>
        <v/>
      </c>
      <c r="H144" s="71"/>
      <c r="I144" s="64"/>
      <c r="J144" s="382" t="str">
        <f t="shared" si="17"/>
        <v/>
      </c>
      <c r="K144" s="382" t="str">
        <f t="shared" si="18"/>
        <v/>
      </c>
      <c r="L144" s="382" t="str">
        <f t="shared" si="19"/>
        <v/>
      </c>
      <c r="M144" s="64"/>
      <c r="N144" s="64"/>
      <c r="O144" s="64"/>
      <c r="P144" s="64"/>
      <c r="Q144" s="64"/>
      <c r="R144" s="64"/>
    </row>
    <row r="145" spans="1:18" s="70" customFormat="1">
      <c r="A145" s="143">
        <v>134</v>
      </c>
      <c r="B145" s="184"/>
      <c r="C145" s="144"/>
      <c r="D145" s="144"/>
      <c r="E145" s="146"/>
      <c r="F145" s="16" t="str">
        <f t="shared" si="16"/>
        <v/>
      </c>
      <c r="H145" s="71"/>
      <c r="I145" s="64"/>
      <c r="J145" s="382" t="str">
        <f t="shared" si="17"/>
        <v/>
      </c>
      <c r="K145" s="382" t="str">
        <f t="shared" si="18"/>
        <v/>
      </c>
      <c r="L145" s="382" t="str">
        <f t="shared" si="19"/>
        <v/>
      </c>
      <c r="M145" s="64"/>
      <c r="N145" s="64"/>
      <c r="O145" s="64"/>
      <c r="P145" s="64"/>
      <c r="Q145" s="64"/>
      <c r="R145" s="64"/>
    </row>
    <row r="146" spans="1:18" s="70" customFormat="1">
      <c r="A146" s="143">
        <v>135</v>
      </c>
      <c r="B146" s="184"/>
      <c r="C146" s="144"/>
      <c r="D146" s="144"/>
      <c r="E146" s="146"/>
      <c r="F146" s="16" t="str">
        <f t="shared" si="16"/>
        <v/>
      </c>
      <c r="H146" s="71"/>
      <c r="I146" s="64"/>
      <c r="J146" s="382" t="str">
        <f t="shared" si="17"/>
        <v/>
      </c>
      <c r="K146" s="382" t="str">
        <f t="shared" si="18"/>
        <v/>
      </c>
      <c r="L146" s="382" t="str">
        <f t="shared" si="19"/>
        <v/>
      </c>
      <c r="M146" s="64"/>
      <c r="N146" s="64"/>
      <c r="O146" s="64"/>
      <c r="P146" s="64"/>
      <c r="Q146" s="64"/>
      <c r="R146" s="64"/>
    </row>
    <row r="147" spans="1:18" s="70" customFormat="1">
      <c r="A147" s="143">
        <v>136</v>
      </c>
      <c r="B147" s="184"/>
      <c r="C147" s="144"/>
      <c r="D147" s="144"/>
      <c r="E147" s="146"/>
      <c r="F147" s="16" t="str">
        <f t="shared" si="16"/>
        <v/>
      </c>
      <c r="H147" s="71"/>
      <c r="I147" s="64"/>
      <c r="J147" s="382" t="str">
        <f t="shared" si="17"/>
        <v/>
      </c>
      <c r="K147" s="382" t="str">
        <f t="shared" si="18"/>
        <v/>
      </c>
      <c r="L147" s="382" t="str">
        <f t="shared" si="19"/>
        <v/>
      </c>
      <c r="M147" s="64"/>
      <c r="N147" s="64"/>
      <c r="O147" s="64"/>
      <c r="P147" s="64"/>
      <c r="Q147" s="64"/>
      <c r="R147" s="64"/>
    </row>
    <row r="148" spans="1:18" s="70" customFormat="1">
      <c r="A148" s="143">
        <v>137</v>
      </c>
      <c r="B148" s="184"/>
      <c r="C148" s="144"/>
      <c r="D148" s="144"/>
      <c r="E148" s="146"/>
      <c r="F148" s="16" t="str">
        <f t="shared" si="16"/>
        <v/>
      </c>
      <c r="H148" s="71"/>
      <c r="I148" s="64"/>
      <c r="J148" s="382" t="str">
        <f t="shared" si="17"/>
        <v/>
      </c>
      <c r="K148" s="382" t="str">
        <f t="shared" si="18"/>
        <v/>
      </c>
      <c r="L148" s="382" t="str">
        <f t="shared" si="19"/>
        <v/>
      </c>
      <c r="M148" s="64"/>
      <c r="N148" s="64"/>
      <c r="O148" s="64"/>
      <c r="P148" s="64"/>
      <c r="Q148" s="64"/>
      <c r="R148" s="64"/>
    </row>
    <row r="149" spans="1:18" s="70" customFormat="1">
      <c r="A149" s="143">
        <v>138</v>
      </c>
      <c r="B149" s="184"/>
      <c r="C149" s="144"/>
      <c r="D149" s="144"/>
      <c r="E149" s="146"/>
      <c r="F149" s="16" t="str">
        <f t="shared" si="16"/>
        <v/>
      </c>
      <c r="H149" s="71"/>
      <c r="I149" s="64"/>
      <c r="J149" s="382" t="str">
        <f t="shared" si="17"/>
        <v/>
      </c>
      <c r="K149" s="382" t="str">
        <f t="shared" si="18"/>
        <v/>
      </c>
      <c r="L149" s="382" t="str">
        <f t="shared" si="19"/>
        <v/>
      </c>
      <c r="M149" s="64"/>
      <c r="N149" s="64"/>
      <c r="O149" s="64"/>
      <c r="P149" s="64"/>
      <c r="Q149" s="64"/>
      <c r="R149" s="64"/>
    </row>
    <row r="150" spans="1:18" s="70" customFormat="1">
      <c r="A150" s="143">
        <v>139</v>
      </c>
      <c r="B150" s="184"/>
      <c r="C150" s="144"/>
      <c r="D150" s="144"/>
      <c r="E150" s="146"/>
      <c r="F150" s="16" t="str">
        <f t="shared" si="16"/>
        <v/>
      </c>
      <c r="H150" s="71"/>
      <c r="I150" s="64"/>
      <c r="J150" s="382" t="str">
        <f t="shared" si="17"/>
        <v/>
      </c>
      <c r="K150" s="382" t="str">
        <f t="shared" si="18"/>
        <v/>
      </c>
      <c r="L150" s="382" t="str">
        <f t="shared" si="19"/>
        <v/>
      </c>
      <c r="M150" s="64"/>
      <c r="N150" s="64"/>
      <c r="O150" s="64"/>
      <c r="P150" s="64"/>
      <c r="Q150" s="64"/>
      <c r="R150" s="64"/>
    </row>
    <row r="151" spans="1:18" s="70" customFormat="1">
      <c r="A151" s="143">
        <v>140</v>
      </c>
      <c r="B151" s="184"/>
      <c r="C151" s="144"/>
      <c r="D151" s="144"/>
      <c r="E151" s="146"/>
      <c r="F151" s="16" t="str">
        <f t="shared" si="16"/>
        <v/>
      </c>
      <c r="H151" s="71"/>
      <c r="I151" s="64"/>
      <c r="J151" s="382" t="str">
        <f t="shared" si="17"/>
        <v/>
      </c>
      <c r="K151" s="382" t="str">
        <f t="shared" si="18"/>
        <v/>
      </c>
      <c r="L151" s="382" t="str">
        <f t="shared" si="19"/>
        <v/>
      </c>
      <c r="M151" s="64"/>
      <c r="N151" s="64"/>
      <c r="O151" s="64"/>
      <c r="P151" s="64"/>
      <c r="Q151" s="64"/>
      <c r="R151" s="64"/>
    </row>
    <row r="152" spans="1:18" s="70" customFormat="1">
      <c r="A152" s="143">
        <v>141</v>
      </c>
      <c r="B152" s="184"/>
      <c r="C152" s="144"/>
      <c r="D152" s="144"/>
      <c r="E152" s="146"/>
      <c r="F152" s="16" t="str">
        <f t="shared" si="16"/>
        <v/>
      </c>
      <c r="H152" s="71"/>
      <c r="I152" s="64"/>
      <c r="J152" s="382" t="str">
        <f t="shared" si="17"/>
        <v/>
      </c>
      <c r="K152" s="382" t="str">
        <f t="shared" si="18"/>
        <v/>
      </c>
      <c r="L152" s="382" t="str">
        <f t="shared" si="19"/>
        <v/>
      </c>
      <c r="M152" s="64"/>
      <c r="N152" s="64"/>
      <c r="O152" s="64"/>
      <c r="P152" s="64"/>
      <c r="Q152" s="64"/>
      <c r="R152" s="64"/>
    </row>
    <row r="153" spans="1:18" s="70" customFormat="1">
      <c r="A153" s="143">
        <v>142</v>
      </c>
      <c r="B153" s="184"/>
      <c r="C153" s="144"/>
      <c r="D153" s="144"/>
      <c r="E153" s="146"/>
      <c r="F153" s="16" t="str">
        <f t="shared" si="16"/>
        <v/>
      </c>
      <c r="H153" s="71"/>
      <c r="I153" s="64"/>
      <c r="J153" s="382" t="str">
        <f t="shared" si="17"/>
        <v/>
      </c>
      <c r="K153" s="382" t="str">
        <f t="shared" si="18"/>
        <v/>
      </c>
      <c r="L153" s="382" t="str">
        <f t="shared" si="19"/>
        <v/>
      </c>
      <c r="M153" s="64"/>
      <c r="N153" s="64"/>
      <c r="O153" s="64"/>
      <c r="P153" s="64"/>
      <c r="Q153" s="64"/>
      <c r="R153" s="64"/>
    </row>
    <row r="154" spans="1:18" s="70" customFormat="1">
      <c r="A154" s="143">
        <v>143</v>
      </c>
      <c r="B154" s="184"/>
      <c r="C154" s="144"/>
      <c r="D154" s="144"/>
      <c r="E154" s="146"/>
      <c r="F154" s="16" t="str">
        <f t="shared" si="16"/>
        <v/>
      </c>
      <c r="H154" s="71"/>
      <c r="I154" s="64"/>
      <c r="J154" s="382" t="str">
        <f t="shared" si="17"/>
        <v/>
      </c>
      <c r="K154" s="382" t="str">
        <f t="shared" si="18"/>
        <v/>
      </c>
      <c r="L154" s="382" t="str">
        <f t="shared" si="19"/>
        <v/>
      </c>
      <c r="M154" s="64"/>
      <c r="N154" s="64"/>
      <c r="O154" s="64"/>
      <c r="P154" s="64"/>
      <c r="Q154" s="64"/>
      <c r="R154" s="64"/>
    </row>
    <row r="155" spans="1:18" s="70" customFormat="1">
      <c r="A155" s="143">
        <v>144</v>
      </c>
      <c r="B155" s="184"/>
      <c r="C155" s="144"/>
      <c r="D155" s="144"/>
      <c r="E155" s="146"/>
      <c r="F155" s="16" t="str">
        <f t="shared" si="16"/>
        <v/>
      </c>
      <c r="H155" s="71"/>
      <c r="I155" s="64"/>
      <c r="J155" s="382" t="str">
        <f t="shared" si="17"/>
        <v/>
      </c>
      <c r="K155" s="382" t="str">
        <f t="shared" si="18"/>
        <v/>
      </c>
      <c r="L155" s="382" t="str">
        <f t="shared" si="19"/>
        <v/>
      </c>
      <c r="M155" s="64"/>
      <c r="N155" s="64"/>
      <c r="O155" s="64"/>
      <c r="P155" s="64"/>
      <c r="Q155" s="64"/>
      <c r="R155" s="64"/>
    </row>
    <row r="156" spans="1:18" s="70" customFormat="1">
      <c r="A156" s="143">
        <v>145</v>
      </c>
      <c r="B156" s="184"/>
      <c r="C156" s="144"/>
      <c r="D156" s="144"/>
      <c r="E156" s="146"/>
      <c r="F156" s="16" t="str">
        <f t="shared" si="16"/>
        <v/>
      </c>
      <c r="H156" s="71"/>
      <c r="I156" s="64"/>
      <c r="J156" s="382" t="str">
        <f t="shared" si="17"/>
        <v/>
      </c>
      <c r="K156" s="382" t="str">
        <f t="shared" si="18"/>
        <v/>
      </c>
      <c r="L156" s="382" t="str">
        <f t="shared" si="19"/>
        <v/>
      </c>
      <c r="M156" s="64"/>
      <c r="N156" s="64"/>
      <c r="O156" s="64"/>
      <c r="P156" s="64"/>
      <c r="Q156" s="64"/>
      <c r="R156" s="64"/>
    </row>
    <row r="157" spans="1:18" s="70" customFormat="1">
      <c r="A157" s="143">
        <v>146</v>
      </c>
      <c r="B157" s="184"/>
      <c r="C157" s="144"/>
      <c r="D157" s="144"/>
      <c r="E157" s="146"/>
      <c r="F157" s="16" t="str">
        <f t="shared" si="16"/>
        <v/>
      </c>
      <c r="H157" s="71"/>
      <c r="I157" s="64"/>
      <c r="J157" s="382" t="str">
        <f t="shared" si="17"/>
        <v/>
      </c>
      <c r="K157" s="382" t="str">
        <f t="shared" si="18"/>
        <v/>
      </c>
      <c r="L157" s="382" t="str">
        <f t="shared" si="19"/>
        <v/>
      </c>
      <c r="M157" s="64"/>
      <c r="N157" s="64"/>
      <c r="O157" s="64"/>
      <c r="P157" s="64"/>
      <c r="Q157" s="64"/>
      <c r="R157" s="64"/>
    </row>
    <row r="158" spans="1:18" s="70" customFormat="1">
      <c r="A158" s="143">
        <v>147</v>
      </c>
      <c r="B158" s="184"/>
      <c r="C158" s="144"/>
      <c r="D158" s="144"/>
      <c r="E158" s="146"/>
      <c r="F158" s="16" t="str">
        <f t="shared" si="16"/>
        <v/>
      </c>
      <c r="H158" s="71"/>
      <c r="I158" s="64"/>
      <c r="J158" s="382" t="str">
        <f t="shared" si="17"/>
        <v/>
      </c>
      <c r="K158" s="382" t="str">
        <f t="shared" si="18"/>
        <v/>
      </c>
      <c r="L158" s="382" t="str">
        <f t="shared" si="19"/>
        <v/>
      </c>
      <c r="M158" s="64"/>
      <c r="N158" s="64"/>
      <c r="O158" s="64"/>
      <c r="P158" s="64"/>
      <c r="Q158" s="64"/>
      <c r="R158" s="64"/>
    </row>
    <row r="159" spans="1:18" s="70" customFormat="1">
      <c r="A159" s="143">
        <v>148</v>
      </c>
      <c r="B159" s="184"/>
      <c r="C159" s="144"/>
      <c r="D159" s="144"/>
      <c r="E159" s="146"/>
      <c r="F159" s="16" t="str">
        <f t="shared" si="16"/>
        <v/>
      </c>
      <c r="H159" s="71"/>
      <c r="I159" s="64"/>
      <c r="J159" s="382" t="str">
        <f t="shared" si="17"/>
        <v/>
      </c>
      <c r="K159" s="382" t="str">
        <f t="shared" si="18"/>
        <v/>
      </c>
      <c r="L159" s="382" t="str">
        <f t="shared" si="19"/>
        <v/>
      </c>
      <c r="M159" s="64"/>
      <c r="N159" s="64"/>
      <c r="O159" s="64"/>
      <c r="P159" s="64"/>
      <c r="Q159" s="64"/>
      <c r="R159" s="64"/>
    </row>
    <row r="160" spans="1:18" s="70" customFormat="1">
      <c r="A160" s="143">
        <v>149</v>
      </c>
      <c r="B160" s="184"/>
      <c r="C160" s="144"/>
      <c r="D160" s="144"/>
      <c r="E160" s="146"/>
      <c r="F160" s="16" t="str">
        <f t="shared" si="16"/>
        <v/>
      </c>
      <c r="H160" s="71"/>
      <c r="I160" s="64"/>
      <c r="J160" s="382" t="str">
        <f t="shared" si="17"/>
        <v/>
      </c>
      <c r="K160" s="382" t="str">
        <f t="shared" si="18"/>
        <v/>
      </c>
      <c r="L160" s="382" t="str">
        <f t="shared" si="19"/>
        <v/>
      </c>
      <c r="M160" s="64"/>
      <c r="N160" s="64"/>
      <c r="O160" s="64"/>
      <c r="P160" s="64"/>
      <c r="Q160" s="64"/>
      <c r="R160" s="64"/>
    </row>
    <row r="161" spans="1:18" s="70" customFormat="1">
      <c r="A161" s="143">
        <v>150</v>
      </c>
      <c r="B161" s="184"/>
      <c r="C161" s="144"/>
      <c r="D161" s="144"/>
      <c r="E161" s="146"/>
      <c r="F161" s="16" t="str">
        <f t="shared" si="16"/>
        <v/>
      </c>
      <c r="H161" s="71"/>
      <c r="I161" s="64"/>
      <c r="J161" s="382" t="str">
        <f t="shared" si="17"/>
        <v/>
      </c>
      <c r="K161" s="382" t="str">
        <f t="shared" si="18"/>
        <v/>
      </c>
      <c r="L161" s="382" t="str">
        <f t="shared" si="19"/>
        <v/>
      </c>
      <c r="M161" s="64"/>
      <c r="N161" s="64"/>
      <c r="O161" s="64"/>
      <c r="P161" s="64"/>
      <c r="Q161" s="64"/>
      <c r="R161" s="64"/>
    </row>
    <row r="162" spans="1:18" s="70" customFormat="1">
      <c r="A162" s="143">
        <v>151</v>
      </c>
      <c r="B162" s="184"/>
      <c r="C162" s="144"/>
      <c r="D162" s="144"/>
      <c r="E162" s="146"/>
      <c r="F162" s="16" t="str">
        <f t="shared" si="16"/>
        <v/>
      </c>
      <c r="H162" s="71"/>
      <c r="I162" s="64"/>
      <c r="J162" s="382" t="str">
        <f t="shared" si="17"/>
        <v/>
      </c>
      <c r="K162" s="382" t="str">
        <f t="shared" si="18"/>
        <v/>
      </c>
      <c r="L162" s="382" t="str">
        <f t="shared" si="19"/>
        <v/>
      </c>
      <c r="M162" s="64"/>
      <c r="N162" s="64"/>
      <c r="O162" s="64"/>
      <c r="P162" s="64"/>
      <c r="Q162" s="64"/>
      <c r="R162" s="64"/>
    </row>
    <row r="163" spans="1:18" s="70" customFormat="1">
      <c r="A163" s="143">
        <v>152</v>
      </c>
      <c r="B163" s="184"/>
      <c r="C163" s="144"/>
      <c r="D163" s="144"/>
      <c r="E163" s="146"/>
      <c r="F163" s="16" t="str">
        <f t="shared" si="16"/>
        <v/>
      </c>
      <c r="H163" s="71"/>
      <c r="I163" s="64"/>
      <c r="J163" s="382" t="str">
        <f t="shared" si="17"/>
        <v/>
      </c>
      <c r="K163" s="382" t="str">
        <f t="shared" si="18"/>
        <v/>
      </c>
      <c r="L163" s="382" t="str">
        <f t="shared" si="19"/>
        <v/>
      </c>
      <c r="M163" s="64"/>
      <c r="N163" s="64"/>
      <c r="O163" s="64"/>
      <c r="P163" s="64"/>
      <c r="Q163" s="64"/>
      <c r="R163" s="64"/>
    </row>
    <row r="164" spans="1:18" s="70" customFormat="1">
      <c r="A164" s="143">
        <v>153</v>
      </c>
      <c r="B164" s="184"/>
      <c r="C164" s="144"/>
      <c r="D164" s="144"/>
      <c r="E164" s="146"/>
      <c r="F164" s="16" t="str">
        <f t="shared" si="16"/>
        <v/>
      </c>
      <c r="H164" s="71"/>
      <c r="I164" s="64"/>
      <c r="J164" s="382" t="str">
        <f t="shared" si="17"/>
        <v/>
      </c>
      <c r="K164" s="382" t="str">
        <f t="shared" si="18"/>
        <v/>
      </c>
      <c r="L164" s="382" t="str">
        <f t="shared" si="19"/>
        <v/>
      </c>
      <c r="M164" s="64"/>
      <c r="N164" s="64"/>
      <c r="O164" s="64"/>
      <c r="P164" s="64"/>
      <c r="Q164" s="64"/>
      <c r="R164" s="64"/>
    </row>
    <row r="165" spans="1:18" s="70" customFormat="1">
      <c r="A165" s="143">
        <v>154</v>
      </c>
      <c r="B165" s="184"/>
      <c r="C165" s="144"/>
      <c r="D165" s="144"/>
      <c r="E165" s="146"/>
      <c r="F165" s="16" t="str">
        <f t="shared" si="16"/>
        <v/>
      </c>
      <c r="H165" s="71"/>
      <c r="I165" s="64"/>
      <c r="J165" s="382" t="str">
        <f t="shared" si="17"/>
        <v/>
      </c>
      <c r="K165" s="382" t="str">
        <f t="shared" si="18"/>
        <v/>
      </c>
      <c r="L165" s="382" t="str">
        <f t="shared" si="19"/>
        <v/>
      </c>
      <c r="M165" s="64"/>
      <c r="N165" s="64"/>
      <c r="O165" s="64"/>
      <c r="P165" s="64"/>
      <c r="Q165" s="64"/>
      <c r="R165" s="64"/>
    </row>
    <row r="166" spans="1:18" s="70" customFormat="1">
      <c r="A166" s="143">
        <v>155</v>
      </c>
      <c r="B166" s="184"/>
      <c r="C166" s="144"/>
      <c r="D166" s="144"/>
      <c r="E166" s="146"/>
      <c r="F166" s="16" t="str">
        <f t="shared" si="16"/>
        <v/>
      </c>
      <c r="H166" s="71"/>
      <c r="I166" s="64"/>
      <c r="J166" s="382" t="str">
        <f t="shared" si="17"/>
        <v/>
      </c>
      <c r="K166" s="382" t="str">
        <f t="shared" si="18"/>
        <v/>
      </c>
      <c r="L166" s="382" t="str">
        <f t="shared" si="19"/>
        <v/>
      </c>
      <c r="M166" s="64"/>
      <c r="N166" s="64"/>
      <c r="O166" s="64"/>
      <c r="P166" s="64"/>
      <c r="Q166" s="64"/>
      <c r="R166" s="64"/>
    </row>
    <row r="167" spans="1:18" s="70" customFormat="1">
      <c r="A167" s="143">
        <v>156</v>
      </c>
      <c r="B167" s="184"/>
      <c r="C167" s="144"/>
      <c r="D167" s="144"/>
      <c r="E167" s="146"/>
      <c r="F167" s="16" t="str">
        <f t="shared" si="16"/>
        <v/>
      </c>
      <c r="H167" s="71"/>
      <c r="I167" s="64"/>
      <c r="J167" s="382" t="str">
        <f t="shared" si="17"/>
        <v/>
      </c>
      <c r="K167" s="382" t="str">
        <f t="shared" si="18"/>
        <v/>
      </c>
      <c r="L167" s="382" t="str">
        <f t="shared" si="19"/>
        <v/>
      </c>
      <c r="M167" s="64"/>
      <c r="N167" s="64"/>
      <c r="O167" s="64"/>
      <c r="P167" s="64"/>
      <c r="Q167" s="64"/>
      <c r="R167" s="64"/>
    </row>
    <row r="168" spans="1:18" s="70" customFormat="1">
      <c r="A168" s="143">
        <v>157</v>
      </c>
      <c r="B168" s="184"/>
      <c r="C168" s="144"/>
      <c r="D168" s="144"/>
      <c r="E168" s="146"/>
      <c r="F168" s="16" t="str">
        <f t="shared" si="16"/>
        <v/>
      </c>
      <c r="H168" s="71"/>
      <c r="I168" s="64"/>
      <c r="J168" s="382" t="str">
        <f t="shared" si="17"/>
        <v/>
      </c>
      <c r="K168" s="382" t="str">
        <f t="shared" si="18"/>
        <v/>
      </c>
      <c r="L168" s="382" t="str">
        <f t="shared" si="19"/>
        <v/>
      </c>
      <c r="M168" s="64"/>
      <c r="N168" s="64"/>
      <c r="O168" s="64"/>
      <c r="P168" s="64"/>
      <c r="Q168" s="64"/>
      <c r="R168" s="64"/>
    </row>
    <row r="169" spans="1:18" s="70" customFormat="1">
      <c r="A169" s="143">
        <v>158</v>
      </c>
      <c r="B169" s="184"/>
      <c r="C169" s="144"/>
      <c r="D169" s="144"/>
      <c r="E169" s="146"/>
      <c r="F169" s="16" t="str">
        <f t="shared" si="16"/>
        <v/>
      </c>
      <c r="H169" s="71"/>
      <c r="I169" s="64"/>
      <c r="J169" s="382" t="str">
        <f t="shared" si="17"/>
        <v/>
      </c>
      <c r="K169" s="382" t="str">
        <f t="shared" si="18"/>
        <v/>
      </c>
      <c r="L169" s="382" t="str">
        <f t="shared" si="19"/>
        <v/>
      </c>
      <c r="M169" s="64"/>
      <c r="N169" s="64"/>
      <c r="O169" s="64"/>
      <c r="P169" s="64"/>
      <c r="Q169" s="64"/>
      <c r="R169" s="64"/>
    </row>
    <row r="170" spans="1:18" s="70" customFormat="1">
      <c r="A170" s="143">
        <v>159</v>
      </c>
      <c r="B170" s="184"/>
      <c r="C170" s="144"/>
      <c r="D170" s="144"/>
      <c r="E170" s="146"/>
      <c r="F170" s="16" t="str">
        <f t="shared" si="16"/>
        <v/>
      </c>
      <c r="H170" s="71"/>
      <c r="I170" s="64"/>
      <c r="J170" s="382" t="str">
        <f t="shared" si="17"/>
        <v/>
      </c>
      <c r="K170" s="382" t="str">
        <f t="shared" si="18"/>
        <v/>
      </c>
      <c r="L170" s="382" t="str">
        <f t="shared" si="19"/>
        <v/>
      </c>
      <c r="M170" s="64"/>
      <c r="N170" s="64"/>
      <c r="O170" s="64"/>
      <c r="P170" s="64"/>
      <c r="Q170" s="64"/>
      <c r="R170" s="64"/>
    </row>
    <row r="171" spans="1:18" s="70" customFormat="1">
      <c r="A171" s="143">
        <v>160</v>
      </c>
      <c r="B171" s="184"/>
      <c r="C171" s="144"/>
      <c r="D171" s="144"/>
      <c r="E171" s="146"/>
      <c r="F171" s="16" t="str">
        <f t="shared" si="16"/>
        <v/>
      </c>
      <c r="H171" s="71"/>
      <c r="I171" s="64"/>
      <c r="J171" s="382" t="str">
        <f t="shared" si="17"/>
        <v/>
      </c>
      <c r="K171" s="382" t="str">
        <f t="shared" si="18"/>
        <v/>
      </c>
      <c r="L171" s="382" t="str">
        <f t="shared" si="19"/>
        <v/>
      </c>
      <c r="M171" s="64"/>
      <c r="N171" s="64"/>
      <c r="O171" s="64"/>
      <c r="P171" s="64"/>
      <c r="Q171" s="64"/>
      <c r="R171" s="64"/>
    </row>
    <row r="172" spans="1:18" s="70" customFormat="1">
      <c r="A172" s="143">
        <v>161</v>
      </c>
      <c r="B172" s="184"/>
      <c r="C172" s="144"/>
      <c r="D172" s="144"/>
      <c r="E172" s="146"/>
      <c r="F172" s="16" t="str">
        <f t="shared" si="16"/>
        <v/>
      </c>
      <c r="H172" s="71"/>
      <c r="I172" s="64"/>
      <c r="J172" s="382" t="str">
        <f t="shared" si="17"/>
        <v/>
      </c>
      <c r="K172" s="382" t="str">
        <f t="shared" si="18"/>
        <v/>
      </c>
      <c r="L172" s="382" t="str">
        <f t="shared" si="19"/>
        <v/>
      </c>
      <c r="M172" s="64"/>
      <c r="N172" s="64"/>
      <c r="O172" s="64"/>
      <c r="P172" s="64"/>
      <c r="Q172" s="64"/>
      <c r="R172" s="64"/>
    </row>
    <row r="173" spans="1:18" s="70" customFormat="1">
      <c r="A173" s="143">
        <v>162</v>
      </c>
      <c r="B173" s="184"/>
      <c r="C173" s="144"/>
      <c r="D173" s="144"/>
      <c r="E173" s="146"/>
      <c r="F173" s="16" t="str">
        <f t="shared" si="16"/>
        <v/>
      </c>
      <c r="H173" s="71"/>
      <c r="I173" s="64"/>
      <c r="J173" s="382" t="str">
        <f t="shared" si="17"/>
        <v/>
      </c>
      <c r="K173" s="382" t="str">
        <f t="shared" si="18"/>
        <v/>
      </c>
      <c r="L173" s="382" t="str">
        <f t="shared" si="19"/>
        <v/>
      </c>
      <c r="M173" s="64"/>
      <c r="N173" s="64"/>
      <c r="O173" s="64"/>
      <c r="P173" s="64"/>
      <c r="Q173" s="64"/>
      <c r="R173" s="64"/>
    </row>
    <row r="174" spans="1:18" s="70" customFormat="1">
      <c r="A174" s="143">
        <v>163</v>
      </c>
      <c r="B174" s="184"/>
      <c r="C174" s="144"/>
      <c r="D174" s="144"/>
      <c r="E174" s="146"/>
      <c r="F174" s="16" t="str">
        <f t="shared" si="16"/>
        <v/>
      </c>
      <c r="H174" s="71"/>
      <c r="I174" s="64"/>
      <c r="J174" s="382" t="str">
        <f t="shared" si="17"/>
        <v/>
      </c>
      <c r="K174" s="382" t="str">
        <f t="shared" si="18"/>
        <v/>
      </c>
      <c r="L174" s="382" t="str">
        <f t="shared" si="19"/>
        <v/>
      </c>
      <c r="M174" s="64"/>
      <c r="N174" s="64"/>
      <c r="O174" s="64"/>
      <c r="P174" s="64"/>
      <c r="Q174" s="64"/>
      <c r="R174" s="64"/>
    </row>
    <row r="175" spans="1:18" s="70" customFormat="1">
      <c r="A175" s="143">
        <v>164</v>
      </c>
      <c r="B175" s="184"/>
      <c r="C175" s="144"/>
      <c r="D175" s="144"/>
      <c r="E175" s="146"/>
      <c r="F175" s="16" t="str">
        <f t="shared" si="16"/>
        <v/>
      </c>
      <c r="H175" s="71"/>
      <c r="I175" s="64"/>
      <c r="J175" s="382" t="str">
        <f t="shared" si="17"/>
        <v/>
      </c>
      <c r="K175" s="382" t="str">
        <f t="shared" si="18"/>
        <v/>
      </c>
      <c r="L175" s="382" t="str">
        <f t="shared" si="19"/>
        <v/>
      </c>
      <c r="M175" s="64"/>
      <c r="N175" s="64"/>
      <c r="O175" s="64"/>
      <c r="P175" s="64"/>
      <c r="Q175" s="64"/>
      <c r="R175" s="64"/>
    </row>
    <row r="176" spans="1:18" s="70" customFormat="1">
      <c r="A176" s="143">
        <v>165</v>
      </c>
      <c r="B176" s="184"/>
      <c r="C176" s="144"/>
      <c r="D176" s="144"/>
      <c r="E176" s="146"/>
      <c r="F176" s="16" t="str">
        <f t="shared" si="16"/>
        <v/>
      </c>
      <c r="H176" s="71"/>
      <c r="I176" s="64"/>
      <c r="J176" s="382" t="str">
        <f t="shared" si="17"/>
        <v/>
      </c>
      <c r="K176" s="382" t="str">
        <f t="shared" si="18"/>
        <v/>
      </c>
      <c r="L176" s="382" t="str">
        <f t="shared" si="19"/>
        <v/>
      </c>
      <c r="M176" s="64"/>
      <c r="N176" s="64"/>
      <c r="O176" s="64"/>
      <c r="P176" s="64"/>
      <c r="Q176" s="64"/>
      <c r="R176" s="64"/>
    </row>
    <row r="177" spans="1:18" s="70" customFormat="1">
      <c r="A177" s="143">
        <v>166</v>
      </c>
      <c r="B177" s="184"/>
      <c r="C177" s="144"/>
      <c r="D177" s="144"/>
      <c r="E177" s="146"/>
      <c r="F177" s="16" t="str">
        <f t="shared" si="16"/>
        <v/>
      </c>
      <c r="H177" s="71"/>
      <c r="I177" s="64"/>
      <c r="J177" s="382" t="str">
        <f t="shared" si="17"/>
        <v/>
      </c>
      <c r="K177" s="382" t="str">
        <f t="shared" si="18"/>
        <v/>
      </c>
      <c r="L177" s="382" t="str">
        <f t="shared" si="19"/>
        <v/>
      </c>
      <c r="M177" s="64"/>
      <c r="N177" s="64"/>
      <c r="O177" s="64"/>
      <c r="P177" s="64"/>
      <c r="Q177" s="64"/>
      <c r="R177" s="64"/>
    </row>
    <row r="178" spans="1:18" s="70" customFormat="1">
      <c r="A178" s="143">
        <v>167</v>
      </c>
      <c r="B178" s="184"/>
      <c r="C178" s="144"/>
      <c r="D178" s="144"/>
      <c r="E178" s="146"/>
      <c r="F178" s="16" t="str">
        <f t="shared" si="16"/>
        <v/>
      </c>
      <c r="H178" s="71"/>
      <c r="I178" s="64"/>
      <c r="J178" s="382" t="str">
        <f t="shared" si="17"/>
        <v/>
      </c>
      <c r="K178" s="382" t="str">
        <f t="shared" si="18"/>
        <v/>
      </c>
      <c r="L178" s="382" t="str">
        <f t="shared" si="19"/>
        <v/>
      </c>
      <c r="M178" s="64"/>
      <c r="N178" s="64"/>
      <c r="O178" s="64"/>
      <c r="P178" s="64"/>
      <c r="Q178" s="64"/>
      <c r="R178" s="64"/>
    </row>
    <row r="179" spans="1:18" s="70" customFormat="1">
      <c r="A179" s="143">
        <v>168</v>
      </c>
      <c r="B179" s="184"/>
      <c r="C179" s="144"/>
      <c r="D179" s="144"/>
      <c r="E179" s="146"/>
      <c r="F179" s="16" t="str">
        <f t="shared" si="16"/>
        <v/>
      </c>
      <c r="H179" s="71"/>
      <c r="I179" s="64"/>
      <c r="J179" s="382" t="str">
        <f t="shared" si="17"/>
        <v/>
      </c>
      <c r="K179" s="382" t="str">
        <f t="shared" si="18"/>
        <v/>
      </c>
      <c r="L179" s="382" t="str">
        <f t="shared" si="19"/>
        <v/>
      </c>
      <c r="M179" s="64"/>
      <c r="N179" s="64"/>
      <c r="O179" s="64"/>
      <c r="P179" s="64"/>
      <c r="Q179" s="64"/>
      <c r="R179" s="64"/>
    </row>
    <row r="180" spans="1:18" s="70" customFormat="1">
      <c r="A180" s="143">
        <v>169</v>
      </c>
      <c r="B180" s="184"/>
      <c r="C180" s="144"/>
      <c r="D180" s="144"/>
      <c r="E180" s="146"/>
      <c r="F180" s="16" t="str">
        <f t="shared" si="16"/>
        <v/>
      </c>
      <c r="H180" s="71"/>
      <c r="I180" s="64"/>
      <c r="J180" s="382" t="str">
        <f t="shared" si="17"/>
        <v/>
      </c>
      <c r="K180" s="382" t="str">
        <f t="shared" si="18"/>
        <v/>
      </c>
      <c r="L180" s="382" t="str">
        <f t="shared" si="19"/>
        <v/>
      </c>
      <c r="M180" s="64"/>
      <c r="N180" s="64"/>
      <c r="O180" s="64"/>
      <c r="P180" s="64"/>
      <c r="Q180" s="64"/>
      <c r="R180" s="64"/>
    </row>
    <row r="181" spans="1:18" s="70" customFormat="1">
      <c r="A181" s="143">
        <v>170</v>
      </c>
      <c r="B181" s="184"/>
      <c r="C181" s="144"/>
      <c r="D181" s="144"/>
      <c r="E181" s="146"/>
      <c r="F181" s="16" t="str">
        <f t="shared" si="16"/>
        <v/>
      </c>
      <c r="H181" s="71"/>
      <c r="I181" s="64"/>
      <c r="J181" s="382" t="str">
        <f t="shared" si="17"/>
        <v/>
      </c>
      <c r="K181" s="382" t="str">
        <f t="shared" si="18"/>
        <v/>
      </c>
      <c r="L181" s="382" t="str">
        <f t="shared" si="19"/>
        <v/>
      </c>
      <c r="M181" s="64"/>
      <c r="N181" s="64"/>
      <c r="O181" s="64"/>
      <c r="P181" s="64"/>
      <c r="Q181" s="64"/>
      <c r="R181" s="64"/>
    </row>
    <row r="182" spans="1:18" s="70" customFormat="1">
      <c r="A182" s="143">
        <v>171</v>
      </c>
      <c r="B182" s="184"/>
      <c r="C182" s="144"/>
      <c r="D182" s="144"/>
      <c r="E182" s="146"/>
      <c r="F182" s="16" t="str">
        <f t="shared" si="16"/>
        <v/>
      </c>
      <c r="H182" s="71"/>
      <c r="I182" s="64"/>
      <c r="J182" s="382" t="str">
        <f t="shared" si="17"/>
        <v/>
      </c>
      <c r="K182" s="382" t="str">
        <f t="shared" si="18"/>
        <v/>
      </c>
      <c r="L182" s="382" t="str">
        <f t="shared" si="19"/>
        <v/>
      </c>
      <c r="M182" s="64"/>
      <c r="N182" s="64"/>
      <c r="O182" s="64"/>
      <c r="P182" s="64"/>
      <c r="Q182" s="64"/>
      <c r="R182" s="64"/>
    </row>
    <row r="183" spans="1:18" s="70" customFormat="1">
      <c r="A183" s="143">
        <v>172</v>
      </c>
      <c r="B183" s="184"/>
      <c r="C183" s="144"/>
      <c r="D183" s="144"/>
      <c r="E183" s="146"/>
      <c r="F183" s="16" t="str">
        <f t="shared" si="16"/>
        <v/>
      </c>
      <c r="H183" s="71"/>
      <c r="I183" s="64"/>
      <c r="J183" s="382" t="str">
        <f t="shared" si="17"/>
        <v/>
      </c>
      <c r="K183" s="382" t="str">
        <f t="shared" si="18"/>
        <v/>
      </c>
      <c r="L183" s="382" t="str">
        <f t="shared" si="19"/>
        <v/>
      </c>
      <c r="M183" s="64"/>
      <c r="N183" s="64"/>
      <c r="O183" s="64"/>
      <c r="P183" s="64"/>
      <c r="Q183" s="64"/>
      <c r="R183" s="64"/>
    </row>
    <row r="184" spans="1:18" s="70" customFormat="1">
      <c r="A184" s="143">
        <v>173</v>
      </c>
      <c r="B184" s="184"/>
      <c r="C184" s="144"/>
      <c r="D184" s="144"/>
      <c r="E184" s="146"/>
      <c r="F184" s="16" t="str">
        <f t="shared" si="16"/>
        <v/>
      </c>
      <c r="H184" s="71"/>
      <c r="I184" s="64"/>
      <c r="J184" s="382" t="str">
        <f t="shared" si="17"/>
        <v/>
      </c>
      <c r="K184" s="382" t="str">
        <f t="shared" si="18"/>
        <v/>
      </c>
      <c r="L184" s="382" t="str">
        <f t="shared" si="19"/>
        <v/>
      </c>
      <c r="M184" s="64"/>
      <c r="N184" s="64"/>
      <c r="O184" s="64"/>
      <c r="P184" s="64"/>
      <c r="Q184" s="64"/>
      <c r="R184" s="64"/>
    </row>
    <row r="185" spans="1:18" s="70" customFormat="1">
      <c r="A185" s="143">
        <v>174</v>
      </c>
      <c r="B185" s="184"/>
      <c r="C185" s="144"/>
      <c r="D185" s="144"/>
      <c r="E185" s="146"/>
      <c r="F185" s="16" t="str">
        <f t="shared" si="16"/>
        <v/>
      </c>
      <c r="H185" s="71"/>
      <c r="I185" s="64"/>
      <c r="J185" s="382" t="str">
        <f t="shared" si="17"/>
        <v/>
      </c>
      <c r="K185" s="382" t="str">
        <f t="shared" si="18"/>
        <v/>
      </c>
      <c r="L185" s="382" t="str">
        <f t="shared" si="19"/>
        <v/>
      </c>
      <c r="M185" s="64"/>
      <c r="N185" s="64"/>
      <c r="O185" s="64"/>
      <c r="P185" s="64"/>
      <c r="Q185" s="64"/>
      <c r="R185" s="64"/>
    </row>
    <row r="186" spans="1:18" s="70" customFormat="1">
      <c r="A186" s="143">
        <v>175</v>
      </c>
      <c r="B186" s="184"/>
      <c r="C186" s="144"/>
      <c r="D186" s="144"/>
      <c r="E186" s="146"/>
      <c r="F186" s="16" t="str">
        <f t="shared" si="16"/>
        <v/>
      </c>
      <c r="H186" s="71"/>
      <c r="I186" s="64"/>
      <c r="J186" s="382" t="str">
        <f t="shared" si="17"/>
        <v/>
      </c>
      <c r="K186" s="382" t="str">
        <f t="shared" si="18"/>
        <v/>
      </c>
      <c r="L186" s="382" t="str">
        <f t="shared" si="19"/>
        <v/>
      </c>
      <c r="M186" s="64"/>
      <c r="N186" s="64"/>
      <c r="O186" s="64"/>
      <c r="P186" s="64"/>
      <c r="Q186" s="64"/>
      <c r="R186" s="64"/>
    </row>
    <row r="187" spans="1:18" s="70" customFormat="1">
      <c r="A187" s="143">
        <v>176</v>
      </c>
      <c r="B187" s="184"/>
      <c r="C187" s="144"/>
      <c r="D187" s="144"/>
      <c r="E187" s="146"/>
      <c r="F187" s="16" t="str">
        <f t="shared" si="16"/>
        <v/>
      </c>
      <c r="H187" s="71"/>
      <c r="I187" s="64"/>
      <c r="J187" s="382" t="str">
        <f t="shared" si="17"/>
        <v/>
      </c>
      <c r="K187" s="382" t="str">
        <f t="shared" si="18"/>
        <v/>
      </c>
      <c r="L187" s="382" t="str">
        <f t="shared" si="19"/>
        <v/>
      </c>
      <c r="M187" s="64"/>
      <c r="N187" s="64"/>
      <c r="O187" s="64"/>
      <c r="P187" s="64"/>
      <c r="Q187" s="64"/>
      <c r="R187" s="64"/>
    </row>
    <row r="188" spans="1:18" s="70" customFormat="1">
      <c r="A188" s="143">
        <v>177</v>
      </c>
      <c r="B188" s="184"/>
      <c r="C188" s="144"/>
      <c r="D188" s="144"/>
      <c r="E188" s="146"/>
      <c r="F188" s="16" t="str">
        <f t="shared" si="16"/>
        <v/>
      </c>
      <c r="H188" s="71"/>
      <c r="I188" s="64"/>
      <c r="J188" s="382" t="str">
        <f t="shared" si="17"/>
        <v/>
      </c>
      <c r="K188" s="382" t="str">
        <f t="shared" si="18"/>
        <v/>
      </c>
      <c r="L188" s="382" t="str">
        <f t="shared" si="19"/>
        <v/>
      </c>
      <c r="M188" s="64"/>
      <c r="N188" s="64"/>
      <c r="O188" s="64"/>
      <c r="P188" s="64"/>
      <c r="Q188" s="64"/>
      <c r="R188" s="64"/>
    </row>
    <row r="189" spans="1:18" s="70" customFormat="1">
      <c r="A189" s="143">
        <v>178</v>
      </c>
      <c r="B189" s="184"/>
      <c r="C189" s="144"/>
      <c r="D189" s="144"/>
      <c r="E189" s="146"/>
      <c r="F189" s="16" t="str">
        <f t="shared" si="16"/>
        <v/>
      </c>
      <c r="H189" s="71"/>
      <c r="I189" s="64"/>
      <c r="J189" s="382" t="str">
        <f t="shared" si="17"/>
        <v/>
      </c>
      <c r="K189" s="382" t="str">
        <f t="shared" si="18"/>
        <v/>
      </c>
      <c r="L189" s="382" t="str">
        <f t="shared" si="19"/>
        <v/>
      </c>
      <c r="M189" s="64"/>
      <c r="N189" s="64"/>
      <c r="O189" s="64"/>
      <c r="P189" s="64"/>
      <c r="Q189" s="64"/>
      <c r="R189" s="64"/>
    </row>
    <row r="190" spans="1:18" s="70" customFormat="1">
      <c r="A190" s="143">
        <v>179</v>
      </c>
      <c r="B190" s="184"/>
      <c r="C190" s="144"/>
      <c r="D190" s="144"/>
      <c r="E190" s="146"/>
      <c r="F190" s="16" t="str">
        <f t="shared" si="16"/>
        <v/>
      </c>
      <c r="H190" s="71"/>
      <c r="I190" s="64"/>
      <c r="J190" s="382" t="str">
        <f t="shared" si="17"/>
        <v/>
      </c>
      <c r="K190" s="382" t="str">
        <f t="shared" si="18"/>
        <v/>
      </c>
      <c r="L190" s="382" t="str">
        <f t="shared" si="19"/>
        <v/>
      </c>
      <c r="M190" s="64"/>
      <c r="N190" s="64"/>
      <c r="O190" s="64"/>
      <c r="P190" s="64"/>
      <c r="Q190" s="64"/>
      <c r="R190" s="64"/>
    </row>
    <row r="191" spans="1:18" s="70" customFormat="1">
      <c r="A191" s="143">
        <v>180</v>
      </c>
      <c r="B191" s="184"/>
      <c r="C191" s="144"/>
      <c r="D191" s="144"/>
      <c r="E191" s="146"/>
      <c r="F191" s="16" t="str">
        <f t="shared" si="16"/>
        <v/>
      </c>
      <c r="H191" s="71"/>
      <c r="I191" s="64"/>
      <c r="J191" s="382" t="str">
        <f t="shared" si="17"/>
        <v/>
      </c>
      <c r="K191" s="382" t="str">
        <f t="shared" si="18"/>
        <v/>
      </c>
      <c r="L191" s="382" t="str">
        <f t="shared" si="19"/>
        <v/>
      </c>
      <c r="M191" s="64"/>
      <c r="N191" s="64"/>
      <c r="O191" s="64"/>
      <c r="P191" s="64"/>
      <c r="Q191" s="64"/>
      <c r="R191" s="64"/>
    </row>
    <row r="192" spans="1:18" s="70" customFormat="1">
      <c r="A192" s="143">
        <v>181</v>
      </c>
      <c r="B192" s="184"/>
      <c r="C192" s="144"/>
      <c r="D192" s="144"/>
      <c r="E192" s="146"/>
      <c r="F192" s="16" t="str">
        <f t="shared" si="16"/>
        <v/>
      </c>
      <c r="H192" s="71"/>
      <c r="I192" s="64"/>
      <c r="J192" s="382" t="str">
        <f t="shared" si="17"/>
        <v/>
      </c>
      <c r="K192" s="382" t="str">
        <f t="shared" si="18"/>
        <v/>
      </c>
      <c r="L192" s="382" t="str">
        <f t="shared" si="19"/>
        <v/>
      </c>
      <c r="M192" s="64"/>
      <c r="N192" s="64"/>
      <c r="O192" s="64"/>
      <c r="P192" s="64"/>
      <c r="Q192" s="64"/>
      <c r="R192" s="64"/>
    </row>
    <row r="193" spans="1:18" s="70" customFormat="1">
      <c r="A193" s="143">
        <v>182</v>
      </c>
      <c r="B193" s="184"/>
      <c r="C193" s="144"/>
      <c r="D193" s="144"/>
      <c r="E193" s="146"/>
      <c r="F193" s="16" t="str">
        <f t="shared" si="16"/>
        <v/>
      </c>
      <c r="H193" s="71"/>
      <c r="I193" s="64"/>
      <c r="J193" s="382" t="str">
        <f t="shared" si="17"/>
        <v/>
      </c>
      <c r="K193" s="382" t="str">
        <f t="shared" si="18"/>
        <v/>
      </c>
      <c r="L193" s="382" t="str">
        <f t="shared" si="19"/>
        <v/>
      </c>
      <c r="M193" s="64"/>
      <c r="N193" s="64"/>
      <c r="O193" s="64"/>
      <c r="P193" s="64"/>
      <c r="Q193" s="64"/>
      <c r="R193" s="64"/>
    </row>
    <row r="194" spans="1:18" s="70" customFormat="1">
      <c r="A194" s="143">
        <v>183</v>
      </c>
      <c r="B194" s="184"/>
      <c r="C194" s="144"/>
      <c r="D194" s="144"/>
      <c r="E194" s="146"/>
      <c r="F194" s="16" t="str">
        <f t="shared" si="16"/>
        <v/>
      </c>
      <c r="H194" s="71"/>
      <c r="I194" s="64"/>
      <c r="J194" s="382" t="str">
        <f t="shared" si="17"/>
        <v/>
      </c>
      <c r="K194" s="382" t="str">
        <f t="shared" si="18"/>
        <v/>
      </c>
      <c r="L194" s="382" t="str">
        <f t="shared" si="19"/>
        <v/>
      </c>
      <c r="M194" s="64"/>
      <c r="N194" s="64"/>
      <c r="O194" s="64"/>
      <c r="P194" s="64"/>
      <c r="Q194" s="64"/>
      <c r="R194" s="64"/>
    </row>
    <row r="195" spans="1:18" s="70" customFormat="1">
      <c r="A195" s="143">
        <v>184</v>
      </c>
      <c r="B195" s="184"/>
      <c r="C195" s="144"/>
      <c r="D195" s="144"/>
      <c r="E195" s="146"/>
      <c r="F195" s="16" t="str">
        <f t="shared" si="16"/>
        <v/>
      </c>
      <c r="H195" s="71"/>
      <c r="I195" s="64"/>
      <c r="J195" s="382" t="str">
        <f t="shared" si="17"/>
        <v/>
      </c>
      <c r="K195" s="382" t="str">
        <f t="shared" si="18"/>
        <v/>
      </c>
      <c r="L195" s="382" t="str">
        <f t="shared" si="19"/>
        <v/>
      </c>
      <c r="M195" s="64"/>
      <c r="N195" s="64"/>
      <c r="O195" s="64"/>
      <c r="P195" s="64"/>
      <c r="Q195" s="64"/>
      <c r="R195" s="64"/>
    </row>
    <row r="196" spans="1:18" s="70" customFormat="1">
      <c r="A196" s="143">
        <v>185</v>
      </c>
      <c r="B196" s="184"/>
      <c r="C196" s="144"/>
      <c r="D196" s="144"/>
      <c r="E196" s="146"/>
      <c r="F196" s="16" t="str">
        <f t="shared" si="16"/>
        <v/>
      </c>
      <c r="H196" s="71"/>
      <c r="I196" s="64"/>
      <c r="J196" s="382" t="str">
        <f t="shared" si="17"/>
        <v/>
      </c>
      <c r="K196" s="382" t="str">
        <f t="shared" si="18"/>
        <v/>
      </c>
      <c r="L196" s="382" t="str">
        <f t="shared" si="19"/>
        <v/>
      </c>
      <c r="M196" s="64"/>
      <c r="N196" s="64"/>
      <c r="O196" s="64"/>
      <c r="P196" s="64"/>
      <c r="Q196" s="64"/>
      <c r="R196" s="64"/>
    </row>
    <row r="197" spans="1:18" s="70" customFormat="1">
      <c r="A197" s="143">
        <v>186</v>
      </c>
      <c r="B197" s="184"/>
      <c r="C197" s="144"/>
      <c r="D197" s="144"/>
      <c r="E197" s="146"/>
      <c r="F197" s="16" t="str">
        <f t="shared" si="16"/>
        <v/>
      </c>
      <c r="H197" s="71"/>
      <c r="I197" s="64"/>
      <c r="J197" s="382" t="str">
        <f t="shared" si="17"/>
        <v/>
      </c>
      <c r="K197" s="382" t="str">
        <f t="shared" si="18"/>
        <v/>
      </c>
      <c r="L197" s="382" t="str">
        <f t="shared" si="19"/>
        <v/>
      </c>
      <c r="M197" s="64"/>
      <c r="N197" s="64"/>
      <c r="O197" s="64"/>
      <c r="P197" s="64"/>
      <c r="Q197" s="64"/>
      <c r="R197" s="64"/>
    </row>
    <row r="198" spans="1:18" s="70" customFormat="1">
      <c r="A198" s="143">
        <v>187</v>
      </c>
      <c r="B198" s="184"/>
      <c r="C198" s="144"/>
      <c r="D198" s="144"/>
      <c r="E198" s="146"/>
      <c r="F198" s="16" t="str">
        <f t="shared" si="16"/>
        <v/>
      </c>
      <c r="H198" s="71"/>
      <c r="I198" s="64"/>
      <c r="J198" s="382" t="str">
        <f t="shared" si="17"/>
        <v/>
      </c>
      <c r="K198" s="382" t="str">
        <f t="shared" si="18"/>
        <v/>
      </c>
      <c r="L198" s="382" t="str">
        <f t="shared" si="19"/>
        <v/>
      </c>
      <c r="M198" s="64"/>
      <c r="N198" s="64"/>
      <c r="O198" s="64"/>
      <c r="P198" s="64"/>
      <c r="Q198" s="64"/>
      <c r="R198" s="64"/>
    </row>
    <row r="199" spans="1:18" s="70" customFormat="1">
      <c r="A199" s="143">
        <v>188</v>
      </c>
      <c r="B199" s="184"/>
      <c r="C199" s="144"/>
      <c r="D199" s="144"/>
      <c r="E199" s="146"/>
      <c r="F199" s="16" t="str">
        <f t="shared" si="16"/>
        <v/>
      </c>
      <c r="H199" s="71"/>
      <c r="I199" s="64"/>
      <c r="J199" s="382" t="str">
        <f t="shared" si="17"/>
        <v/>
      </c>
      <c r="K199" s="382" t="str">
        <f t="shared" si="18"/>
        <v/>
      </c>
      <c r="L199" s="382" t="str">
        <f t="shared" si="19"/>
        <v/>
      </c>
      <c r="M199" s="64"/>
      <c r="N199" s="64"/>
      <c r="O199" s="64"/>
      <c r="P199" s="64"/>
      <c r="Q199" s="64"/>
      <c r="R199" s="64"/>
    </row>
    <row r="200" spans="1:18" s="70" customFormat="1">
      <c r="A200" s="143">
        <v>189</v>
      </c>
      <c r="B200" s="184"/>
      <c r="C200" s="144"/>
      <c r="D200" s="144"/>
      <c r="E200" s="146"/>
      <c r="F200" s="16" t="str">
        <f t="shared" si="16"/>
        <v/>
      </c>
      <c r="H200" s="71"/>
      <c r="I200" s="64"/>
      <c r="J200" s="382" t="str">
        <f t="shared" si="17"/>
        <v/>
      </c>
      <c r="K200" s="382" t="str">
        <f t="shared" si="18"/>
        <v/>
      </c>
      <c r="L200" s="382" t="str">
        <f t="shared" si="19"/>
        <v/>
      </c>
      <c r="M200" s="64"/>
      <c r="N200" s="64"/>
      <c r="O200" s="64"/>
      <c r="P200" s="64"/>
      <c r="Q200" s="64"/>
      <c r="R200" s="64"/>
    </row>
    <row r="201" spans="1:18" s="70" customFormat="1">
      <c r="A201" s="143">
        <v>190</v>
      </c>
      <c r="B201" s="184"/>
      <c r="C201" s="144"/>
      <c r="D201" s="144"/>
      <c r="E201" s="146"/>
      <c r="F201" s="16" t="str">
        <f t="shared" si="16"/>
        <v/>
      </c>
      <c r="H201" s="71"/>
      <c r="I201" s="64"/>
      <c r="J201" s="382" t="str">
        <f t="shared" si="17"/>
        <v/>
      </c>
      <c r="K201" s="382" t="str">
        <f t="shared" si="18"/>
        <v/>
      </c>
      <c r="L201" s="382" t="str">
        <f t="shared" si="19"/>
        <v/>
      </c>
      <c r="M201" s="64"/>
      <c r="N201" s="64"/>
      <c r="O201" s="64"/>
      <c r="P201" s="64"/>
      <c r="Q201" s="64"/>
      <c r="R201" s="64"/>
    </row>
    <row r="202" spans="1:18" s="70" customFormat="1">
      <c r="A202" s="143">
        <v>191</v>
      </c>
      <c r="B202" s="184"/>
      <c r="C202" s="144"/>
      <c r="D202" s="144"/>
      <c r="E202" s="146"/>
      <c r="F202" s="16" t="str">
        <f t="shared" si="16"/>
        <v/>
      </c>
      <c r="H202" s="71"/>
      <c r="I202" s="64"/>
      <c r="J202" s="382" t="str">
        <f t="shared" si="17"/>
        <v/>
      </c>
      <c r="K202" s="382" t="str">
        <f t="shared" si="18"/>
        <v/>
      </c>
      <c r="L202" s="382" t="str">
        <f t="shared" si="19"/>
        <v/>
      </c>
      <c r="M202" s="64"/>
      <c r="N202" s="64"/>
      <c r="O202" s="64"/>
      <c r="P202" s="64"/>
      <c r="Q202" s="64"/>
      <c r="R202" s="64"/>
    </row>
    <row r="203" spans="1:18" s="70" customFormat="1">
      <c r="A203" s="143">
        <v>192</v>
      </c>
      <c r="B203" s="184"/>
      <c r="C203" s="144"/>
      <c r="D203" s="144"/>
      <c r="E203" s="146"/>
      <c r="F203" s="16" t="str">
        <f t="shared" si="16"/>
        <v/>
      </c>
      <c r="H203" s="71"/>
      <c r="I203" s="64"/>
      <c r="J203" s="382" t="str">
        <f t="shared" si="17"/>
        <v/>
      </c>
      <c r="K203" s="382" t="str">
        <f t="shared" si="18"/>
        <v/>
      </c>
      <c r="L203" s="382" t="str">
        <f t="shared" si="19"/>
        <v/>
      </c>
      <c r="M203" s="64"/>
      <c r="N203" s="64"/>
      <c r="O203" s="64"/>
      <c r="P203" s="64"/>
      <c r="Q203" s="64"/>
      <c r="R203" s="64"/>
    </row>
    <row r="204" spans="1:18" s="70" customFormat="1">
      <c r="A204" s="143">
        <v>193</v>
      </c>
      <c r="B204" s="184"/>
      <c r="C204" s="144"/>
      <c r="D204" s="144"/>
      <c r="E204" s="146"/>
      <c r="F204" s="16" t="str">
        <f t="shared" ref="F204:F261" si="20">IF(OR($C204="",$E204&lt;an_initial,$E204&gt;an_final),"",G204*(HLOOKUP(D204,iii1punctaje,2,FALSE)))</f>
        <v/>
      </c>
      <c r="H204" s="71"/>
      <c r="I204" s="64"/>
      <c r="J204" s="382" t="str">
        <f t="shared" ref="J204:J261" si="21">IF(OR($C204="",$E204&lt;an_initial,$E204&gt;an_final),"",G204*(HLOOKUP(D204,iii1punctaje,2,FALSE))*COUNTIF(D204,$J$7))</f>
        <v/>
      </c>
      <c r="K204" s="382" t="str">
        <f t="shared" ref="K204:K261" si="22">IF(OR($C204="",$E204&lt;an_initial,$E204&gt;an_final),"",G204*(HLOOKUP(D204,iii1punctaje,2,FALSE))*COUNTIF(D204,$K$7))</f>
        <v/>
      </c>
      <c r="L204" s="382" t="str">
        <f t="shared" ref="L204:L261" si="23">IF(OR($C204="",$E204&lt;an_initial,$E204&gt;an_final),"",G204*(HLOOKUP(D204,iii1punctaje,2,FALSE))*COUNTIF(D204,$L$7))</f>
        <v/>
      </c>
      <c r="M204" s="64"/>
      <c r="N204" s="64"/>
      <c r="O204" s="64"/>
      <c r="P204" s="64"/>
      <c r="Q204" s="64"/>
      <c r="R204" s="64"/>
    </row>
    <row r="205" spans="1:18" s="70" customFormat="1">
      <c r="A205" s="143">
        <v>194</v>
      </c>
      <c r="B205" s="184"/>
      <c r="C205" s="144"/>
      <c r="D205" s="144"/>
      <c r="E205" s="146"/>
      <c r="F205" s="16" t="str">
        <f t="shared" si="20"/>
        <v/>
      </c>
      <c r="H205" s="71"/>
      <c r="I205" s="64"/>
      <c r="J205" s="382" t="str">
        <f t="shared" si="21"/>
        <v/>
      </c>
      <c r="K205" s="382" t="str">
        <f t="shared" si="22"/>
        <v/>
      </c>
      <c r="L205" s="382" t="str">
        <f t="shared" si="23"/>
        <v/>
      </c>
      <c r="M205" s="64"/>
      <c r="N205" s="64"/>
      <c r="O205" s="64"/>
      <c r="P205" s="64"/>
      <c r="Q205" s="64"/>
      <c r="R205" s="64"/>
    </row>
    <row r="206" spans="1:18" s="70" customFormat="1">
      <c r="A206" s="143">
        <v>195</v>
      </c>
      <c r="B206" s="184"/>
      <c r="C206" s="144"/>
      <c r="D206" s="144"/>
      <c r="E206" s="146"/>
      <c r="F206" s="16" t="str">
        <f t="shared" si="20"/>
        <v/>
      </c>
      <c r="H206" s="71"/>
      <c r="I206" s="64"/>
      <c r="J206" s="382" t="str">
        <f t="shared" si="21"/>
        <v/>
      </c>
      <c r="K206" s="382" t="str">
        <f t="shared" si="22"/>
        <v/>
      </c>
      <c r="L206" s="382" t="str">
        <f t="shared" si="23"/>
        <v/>
      </c>
      <c r="M206" s="64"/>
      <c r="N206" s="64"/>
      <c r="O206" s="64"/>
      <c r="P206" s="64"/>
      <c r="Q206" s="64"/>
      <c r="R206" s="64"/>
    </row>
    <row r="207" spans="1:18" s="70" customFormat="1">
      <c r="A207" s="143">
        <v>196</v>
      </c>
      <c r="B207" s="184"/>
      <c r="C207" s="144"/>
      <c r="D207" s="144"/>
      <c r="E207" s="146"/>
      <c r="F207" s="16" t="str">
        <f t="shared" si="20"/>
        <v/>
      </c>
      <c r="H207" s="71"/>
      <c r="I207" s="64"/>
      <c r="J207" s="382" t="str">
        <f t="shared" si="21"/>
        <v/>
      </c>
      <c r="K207" s="382" t="str">
        <f t="shared" si="22"/>
        <v/>
      </c>
      <c r="L207" s="382" t="str">
        <f t="shared" si="23"/>
        <v/>
      </c>
      <c r="M207" s="64"/>
      <c r="N207" s="64"/>
      <c r="O207" s="64"/>
      <c r="P207" s="64"/>
      <c r="Q207" s="64"/>
      <c r="R207" s="64"/>
    </row>
    <row r="208" spans="1:18" s="70" customFormat="1">
      <c r="A208" s="143">
        <v>197</v>
      </c>
      <c r="B208" s="184"/>
      <c r="C208" s="144"/>
      <c r="D208" s="144"/>
      <c r="E208" s="146"/>
      <c r="F208" s="16" t="str">
        <f t="shared" si="20"/>
        <v/>
      </c>
      <c r="H208" s="71"/>
      <c r="I208" s="64"/>
      <c r="J208" s="382" t="str">
        <f t="shared" si="21"/>
        <v/>
      </c>
      <c r="K208" s="382" t="str">
        <f t="shared" si="22"/>
        <v/>
      </c>
      <c r="L208" s="382" t="str">
        <f t="shared" si="23"/>
        <v/>
      </c>
      <c r="M208" s="64"/>
      <c r="N208" s="64"/>
      <c r="O208" s="64"/>
      <c r="P208" s="64"/>
      <c r="Q208" s="64"/>
      <c r="R208" s="64"/>
    </row>
    <row r="209" spans="1:18" s="70" customFormat="1">
      <c r="A209" s="143">
        <v>198</v>
      </c>
      <c r="B209" s="184"/>
      <c r="C209" s="144"/>
      <c r="D209" s="144"/>
      <c r="E209" s="146"/>
      <c r="F209" s="16" t="str">
        <f t="shared" si="20"/>
        <v/>
      </c>
      <c r="H209" s="71"/>
      <c r="I209" s="64"/>
      <c r="J209" s="382" t="str">
        <f t="shared" si="21"/>
        <v/>
      </c>
      <c r="K209" s="382" t="str">
        <f t="shared" si="22"/>
        <v/>
      </c>
      <c r="L209" s="382" t="str">
        <f t="shared" si="23"/>
        <v/>
      </c>
      <c r="M209" s="64"/>
      <c r="N209" s="64"/>
      <c r="O209" s="64"/>
      <c r="P209" s="64"/>
      <c r="Q209" s="64"/>
      <c r="R209" s="64"/>
    </row>
    <row r="210" spans="1:18" s="70" customFormat="1">
      <c r="A210" s="143">
        <v>199</v>
      </c>
      <c r="B210" s="184"/>
      <c r="C210" s="144"/>
      <c r="D210" s="144"/>
      <c r="E210" s="146"/>
      <c r="F210" s="16" t="str">
        <f t="shared" si="20"/>
        <v/>
      </c>
      <c r="H210" s="71"/>
      <c r="I210" s="64"/>
      <c r="J210" s="382" t="str">
        <f t="shared" si="21"/>
        <v/>
      </c>
      <c r="K210" s="382" t="str">
        <f t="shared" si="22"/>
        <v/>
      </c>
      <c r="L210" s="382" t="str">
        <f t="shared" si="23"/>
        <v/>
      </c>
      <c r="M210" s="64"/>
      <c r="N210" s="64"/>
      <c r="O210" s="64"/>
      <c r="P210" s="64"/>
      <c r="Q210" s="64"/>
      <c r="R210" s="64"/>
    </row>
    <row r="211" spans="1:18" s="70" customFormat="1">
      <c r="A211" s="143">
        <v>200</v>
      </c>
      <c r="B211" s="184"/>
      <c r="C211" s="144"/>
      <c r="D211" s="144"/>
      <c r="E211" s="146"/>
      <c r="F211" s="16" t="str">
        <f t="shared" si="20"/>
        <v/>
      </c>
      <c r="H211" s="71"/>
      <c r="I211" s="64"/>
      <c r="J211" s="382" t="str">
        <f t="shared" si="21"/>
        <v/>
      </c>
      <c r="K211" s="382" t="str">
        <f t="shared" si="22"/>
        <v/>
      </c>
      <c r="L211" s="382" t="str">
        <f t="shared" si="23"/>
        <v/>
      </c>
      <c r="M211" s="64"/>
      <c r="N211" s="64"/>
      <c r="O211" s="64"/>
      <c r="P211" s="64"/>
      <c r="Q211" s="64"/>
      <c r="R211" s="64"/>
    </row>
    <row r="212" spans="1:18" s="70" customFormat="1">
      <c r="A212" s="143">
        <v>201</v>
      </c>
      <c r="B212" s="184"/>
      <c r="C212" s="144"/>
      <c r="D212" s="144"/>
      <c r="E212" s="146"/>
      <c r="F212" s="16" t="str">
        <f t="shared" si="20"/>
        <v/>
      </c>
      <c r="H212" s="71"/>
      <c r="I212" s="64"/>
      <c r="J212" s="382" t="str">
        <f t="shared" si="21"/>
        <v/>
      </c>
      <c r="K212" s="382" t="str">
        <f t="shared" si="22"/>
        <v/>
      </c>
      <c r="L212" s="382" t="str">
        <f t="shared" si="23"/>
        <v/>
      </c>
      <c r="M212" s="64"/>
      <c r="N212" s="64"/>
      <c r="O212" s="64"/>
      <c r="P212" s="64"/>
      <c r="Q212" s="64"/>
      <c r="R212" s="64"/>
    </row>
    <row r="213" spans="1:18" s="70" customFormat="1">
      <c r="A213" s="143">
        <v>202</v>
      </c>
      <c r="B213" s="184"/>
      <c r="C213" s="144"/>
      <c r="D213" s="144"/>
      <c r="E213" s="146"/>
      <c r="F213" s="16" t="str">
        <f t="shared" si="20"/>
        <v/>
      </c>
      <c r="H213" s="71"/>
      <c r="I213" s="64"/>
      <c r="J213" s="382" t="str">
        <f t="shared" si="21"/>
        <v/>
      </c>
      <c r="K213" s="382" t="str">
        <f t="shared" si="22"/>
        <v/>
      </c>
      <c r="L213" s="382" t="str">
        <f t="shared" si="23"/>
        <v/>
      </c>
      <c r="M213" s="64"/>
      <c r="N213" s="64"/>
      <c r="O213" s="64"/>
      <c r="P213" s="64"/>
      <c r="Q213" s="64"/>
      <c r="R213" s="64"/>
    </row>
    <row r="214" spans="1:18" s="70" customFormat="1">
      <c r="A214" s="143">
        <v>203</v>
      </c>
      <c r="B214" s="184"/>
      <c r="C214" s="144"/>
      <c r="D214" s="144"/>
      <c r="E214" s="146"/>
      <c r="F214" s="16" t="str">
        <f t="shared" si="20"/>
        <v/>
      </c>
      <c r="H214" s="71"/>
      <c r="I214" s="64"/>
      <c r="J214" s="382" t="str">
        <f t="shared" si="21"/>
        <v/>
      </c>
      <c r="K214" s="382" t="str">
        <f t="shared" si="22"/>
        <v/>
      </c>
      <c r="L214" s="382" t="str">
        <f t="shared" si="23"/>
        <v/>
      </c>
      <c r="M214" s="64"/>
      <c r="N214" s="64"/>
      <c r="O214" s="64"/>
      <c r="P214" s="64"/>
      <c r="Q214" s="64"/>
      <c r="R214" s="64"/>
    </row>
    <row r="215" spans="1:18" s="70" customFormat="1">
      <c r="A215" s="143">
        <v>204</v>
      </c>
      <c r="B215" s="184"/>
      <c r="C215" s="144"/>
      <c r="D215" s="144"/>
      <c r="E215" s="146"/>
      <c r="F215" s="16" t="str">
        <f t="shared" si="20"/>
        <v/>
      </c>
      <c r="H215" s="71"/>
      <c r="I215" s="64"/>
      <c r="J215" s="382" t="str">
        <f t="shared" si="21"/>
        <v/>
      </c>
      <c r="K215" s="382" t="str">
        <f t="shared" si="22"/>
        <v/>
      </c>
      <c r="L215" s="382" t="str">
        <f t="shared" si="23"/>
        <v/>
      </c>
      <c r="M215" s="64"/>
      <c r="N215" s="64"/>
      <c r="O215" s="64"/>
      <c r="P215" s="64"/>
      <c r="Q215" s="64"/>
      <c r="R215" s="64"/>
    </row>
    <row r="216" spans="1:18" s="70" customFormat="1">
      <c r="A216" s="143">
        <v>205</v>
      </c>
      <c r="B216" s="184"/>
      <c r="C216" s="144"/>
      <c r="D216" s="144"/>
      <c r="E216" s="146"/>
      <c r="F216" s="16" t="str">
        <f t="shared" si="20"/>
        <v/>
      </c>
      <c r="H216" s="71"/>
      <c r="I216" s="64"/>
      <c r="J216" s="382" t="str">
        <f t="shared" si="21"/>
        <v/>
      </c>
      <c r="K216" s="382" t="str">
        <f t="shared" si="22"/>
        <v/>
      </c>
      <c r="L216" s="382" t="str">
        <f t="shared" si="23"/>
        <v/>
      </c>
      <c r="M216" s="64"/>
      <c r="N216" s="64"/>
      <c r="O216" s="64"/>
      <c r="P216" s="64"/>
      <c r="Q216" s="64"/>
      <c r="R216" s="64"/>
    </row>
    <row r="217" spans="1:18" s="70" customFormat="1">
      <c r="A217" s="143">
        <v>206</v>
      </c>
      <c r="B217" s="184"/>
      <c r="C217" s="144"/>
      <c r="D217" s="144"/>
      <c r="E217" s="146"/>
      <c r="F217" s="16" t="str">
        <f t="shared" si="20"/>
        <v/>
      </c>
      <c r="H217" s="71"/>
      <c r="I217" s="64"/>
      <c r="J217" s="382" t="str">
        <f t="shared" si="21"/>
        <v/>
      </c>
      <c r="K217" s="382" t="str">
        <f t="shared" si="22"/>
        <v/>
      </c>
      <c r="L217" s="382" t="str">
        <f t="shared" si="23"/>
        <v/>
      </c>
      <c r="M217" s="64"/>
      <c r="N217" s="64"/>
      <c r="O217" s="64"/>
      <c r="P217" s="64"/>
      <c r="Q217" s="64"/>
      <c r="R217" s="64"/>
    </row>
    <row r="218" spans="1:18" s="70" customFormat="1">
      <c r="A218" s="143">
        <v>207</v>
      </c>
      <c r="B218" s="184"/>
      <c r="C218" s="144"/>
      <c r="D218" s="144"/>
      <c r="E218" s="146"/>
      <c r="F218" s="16" t="str">
        <f t="shared" si="20"/>
        <v/>
      </c>
      <c r="H218" s="71"/>
      <c r="I218" s="64"/>
      <c r="J218" s="382" t="str">
        <f t="shared" si="21"/>
        <v/>
      </c>
      <c r="K218" s="382" t="str">
        <f t="shared" si="22"/>
        <v/>
      </c>
      <c r="L218" s="382" t="str">
        <f t="shared" si="23"/>
        <v/>
      </c>
      <c r="M218" s="64"/>
      <c r="N218" s="64"/>
      <c r="O218" s="64"/>
      <c r="P218" s="64"/>
      <c r="Q218" s="64"/>
      <c r="R218" s="64"/>
    </row>
    <row r="219" spans="1:18" s="70" customFormat="1">
      <c r="A219" s="143">
        <v>208</v>
      </c>
      <c r="B219" s="184"/>
      <c r="C219" s="144"/>
      <c r="D219" s="144"/>
      <c r="E219" s="146"/>
      <c r="F219" s="16" t="str">
        <f t="shared" si="20"/>
        <v/>
      </c>
      <c r="H219" s="71"/>
      <c r="I219" s="64"/>
      <c r="J219" s="382" t="str">
        <f t="shared" si="21"/>
        <v/>
      </c>
      <c r="K219" s="382" t="str">
        <f t="shared" si="22"/>
        <v/>
      </c>
      <c r="L219" s="382" t="str">
        <f t="shared" si="23"/>
        <v/>
      </c>
      <c r="M219" s="64"/>
      <c r="N219" s="64"/>
      <c r="O219" s="64"/>
      <c r="P219" s="64"/>
      <c r="Q219" s="64"/>
      <c r="R219" s="64"/>
    </row>
    <row r="220" spans="1:18" s="70" customFormat="1">
      <c r="A220" s="143">
        <v>209</v>
      </c>
      <c r="B220" s="184"/>
      <c r="C220" s="144"/>
      <c r="D220" s="144"/>
      <c r="E220" s="146"/>
      <c r="F220" s="16" t="str">
        <f t="shared" si="20"/>
        <v/>
      </c>
      <c r="H220" s="71"/>
      <c r="I220" s="64"/>
      <c r="J220" s="382" t="str">
        <f t="shared" si="21"/>
        <v/>
      </c>
      <c r="K220" s="382" t="str">
        <f t="shared" si="22"/>
        <v/>
      </c>
      <c r="L220" s="382" t="str">
        <f t="shared" si="23"/>
        <v/>
      </c>
      <c r="M220" s="64"/>
      <c r="N220" s="64"/>
      <c r="O220" s="64"/>
      <c r="P220" s="64"/>
      <c r="Q220" s="64"/>
      <c r="R220" s="64"/>
    </row>
    <row r="221" spans="1:18" s="70" customFormat="1">
      <c r="A221" s="143">
        <v>210</v>
      </c>
      <c r="B221" s="184"/>
      <c r="C221" s="144"/>
      <c r="D221" s="144"/>
      <c r="E221" s="146"/>
      <c r="F221" s="16" t="str">
        <f t="shared" si="20"/>
        <v/>
      </c>
      <c r="H221" s="71"/>
      <c r="I221" s="64"/>
      <c r="J221" s="382" t="str">
        <f t="shared" si="21"/>
        <v/>
      </c>
      <c r="K221" s="382" t="str">
        <f t="shared" si="22"/>
        <v/>
      </c>
      <c r="L221" s="382" t="str">
        <f t="shared" si="23"/>
        <v/>
      </c>
      <c r="M221" s="64"/>
      <c r="N221" s="64"/>
      <c r="O221" s="64"/>
      <c r="P221" s="64"/>
      <c r="Q221" s="64"/>
      <c r="R221" s="64"/>
    </row>
    <row r="222" spans="1:18" s="70" customFormat="1">
      <c r="A222" s="143">
        <v>211</v>
      </c>
      <c r="B222" s="184"/>
      <c r="C222" s="144"/>
      <c r="D222" s="144"/>
      <c r="E222" s="146"/>
      <c r="F222" s="16" t="str">
        <f t="shared" si="20"/>
        <v/>
      </c>
      <c r="H222" s="71"/>
      <c r="I222" s="64"/>
      <c r="J222" s="382" t="str">
        <f t="shared" si="21"/>
        <v/>
      </c>
      <c r="K222" s="382" t="str">
        <f t="shared" si="22"/>
        <v/>
      </c>
      <c r="L222" s="382" t="str">
        <f t="shared" si="23"/>
        <v/>
      </c>
      <c r="M222" s="64"/>
      <c r="N222" s="64"/>
      <c r="O222" s="64"/>
      <c r="P222" s="64"/>
      <c r="Q222" s="64"/>
      <c r="R222" s="64"/>
    </row>
    <row r="223" spans="1:18" s="70" customFormat="1">
      <c r="A223" s="143">
        <v>212</v>
      </c>
      <c r="B223" s="184"/>
      <c r="C223" s="144"/>
      <c r="D223" s="144"/>
      <c r="E223" s="146"/>
      <c r="F223" s="16" t="str">
        <f t="shared" si="20"/>
        <v/>
      </c>
      <c r="H223" s="71"/>
      <c r="I223" s="64"/>
      <c r="J223" s="382" t="str">
        <f t="shared" si="21"/>
        <v/>
      </c>
      <c r="K223" s="382" t="str">
        <f t="shared" si="22"/>
        <v/>
      </c>
      <c r="L223" s="382" t="str">
        <f t="shared" si="23"/>
        <v/>
      </c>
      <c r="M223" s="64"/>
      <c r="N223" s="64"/>
      <c r="O223" s="64"/>
      <c r="P223" s="64"/>
      <c r="Q223" s="64"/>
      <c r="R223" s="64"/>
    </row>
    <row r="224" spans="1:18" s="70" customFormat="1">
      <c r="A224" s="143">
        <v>213</v>
      </c>
      <c r="B224" s="184"/>
      <c r="C224" s="144"/>
      <c r="D224" s="144"/>
      <c r="E224" s="146"/>
      <c r="F224" s="16" t="str">
        <f t="shared" si="20"/>
        <v/>
      </c>
      <c r="H224" s="71"/>
      <c r="I224" s="64"/>
      <c r="J224" s="382" t="str">
        <f t="shared" si="21"/>
        <v/>
      </c>
      <c r="K224" s="382" t="str">
        <f t="shared" si="22"/>
        <v/>
      </c>
      <c r="L224" s="382" t="str">
        <f t="shared" si="23"/>
        <v/>
      </c>
      <c r="M224" s="64"/>
      <c r="N224" s="64"/>
      <c r="O224" s="64"/>
      <c r="P224" s="64"/>
      <c r="Q224" s="64"/>
      <c r="R224" s="64"/>
    </row>
    <row r="225" spans="1:18" s="70" customFormat="1">
      <c r="A225" s="143">
        <v>214</v>
      </c>
      <c r="B225" s="184"/>
      <c r="C225" s="144"/>
      <c r="D225" s="144"/>
      <c r="E225" s="146"/>
      <c r="F225" s="16" t="str">
        <f t="shared" si="20"/>
        <v/>
      </c>
      <c r="H225" s="71"/>
      <c r="I225" s="64"/>
      <c r="J225" s="382" t="str">
        <f t="shared" si="21"/>
        <v/>
      </c>
      <c r="K225" s="382" t="str">
        <f t="shared" si="22"/>
        <v/>
      </c>
      <c r="L225" s="382" t="str">
        <f t="shared" si="23"/>
        <v/>
      </c>
      <c r="M225" s="64"/>
      <c r="N225" s="64"/>
      <c r="O225" s="64"/>
      <c r="P225" s="64"/>
      <c r="Q225" s="64"/>
      <c r="R225" s="64"/>
    </row>
    <row r="226" spans="1:18" s="70" customFormat="1">
      <c r="A226" s="143">
        <v>215</v>
      </c>
      <c r="B226" s="184"/>
      <c r="C226" s="144"/>
      <c r="D226" s="144"/>
      <c r="E226" s="146"/>
      <c r="F226" s="16" t="str">
        <f t="shared" si="20"/>
        <v/>
      </c>
      <c r="H226" s="71"/>
      <c r="I226" s="64"/>
      <c r="J226" s="382" t="str">
        <f t="shared" si="21"/>
        <v/>
      </c>
      <c r="K226" s="382" t="str">
        <f t="shared" si="22"/>
        <v/>
      </c>
      <c r="L226" s="382" t="str">
        <f t="shared" si="23"/>
        <v/>
      </c>
      <c r="M226" s="64"/>
      <c r="N226" s="64"/>
      <c r="O226" s="64"/>
      <c r="P226" s="64"/>
      <c r="Q226" s="64"/>
      <c r="R226" s="64"/>
    </row>
    <row r="227" spans="1:18" s="70" customFormat="1">
      <c r="A227" s="143">
        <v>216</v>
      </c>
      <c r="B227" s="184"/>
      <c r="C227" s="144"/>
      <c r="D227" s="144"/>
      <c r="E227" s="146"/>
      <c r="F227" s="16" t="str">
        <f t="shared" si="20"/>
        <v/>
      </c>
      <c r="H227" s="71"/>
      <c r="I227" s="64"/>
      <c r="J227" s="382" t="str">
        <f t="shared" si="21"/>
        <v/>
      </c>
      <c r="K227" s="382" t="str">
        <f t="shared" si="22"/>
        <v/>
      </c>
      <c r="L227" s="382" t="str">
        <f t="shared" si="23"/>
        <v/>
      </c>
      <c r="M227" s="64"/>
      <c r="N227" s="64"/>
      <c r="O227" s="64"/>
      <c r="P227" s="64"/>
      <c r="Q227" s="64"/>
      <c r="R227" s="64"/>
    </row>
    <row r="228" spans="1:18" s="70" customFormat="1">
      <c r="A228" s="143">
        <v>217</v>
      </c>
      <c r="B228" s="184"/>
      <c r="C228" s="144"/>
      <c r="D228" s="144"/>
      <c r="E228" s="146"/>
      <c r="F228" s="16" t="str">
        <f t="shared" si="20"/>
        <v/>
      </c>
      <c r="H228" s="71"/>
      <c r="I228" s="64"/>
      <c r="J228" s="382" t="str">
        <f t="shared" si="21"/>
        <v/>
      </c>
      <c r="K228" s="382" t="str">
        <f t="shared" si="22"/>
        <v/>
      </c>
      <c r="L228" s="382" t="str">
        <f t="shared" si="23"/>
        <v/>
      </c>
      <c r="M228" s="64"/>
      <c r="N228" s="64"/>
      <c r="O228" s="64"/>
      <c r="P228" s="64"/>
      <c r="Q228" s="64"/>
      <c r="R228" s="64"/>
    </row>
    <row r="229" spans="1:18" s="70" customFormat="1">
      <c r="A229" s="143">
        <v>218</v>
      </c>
      <c r="B229" s="184"/>
      <c r="C229" s="144"/>
      <c r="D229" s="144"/>
      <c r="E229" s="146"/>
      <c r="F229" s="16" t="str">
        <f t="shared" si="20"/>
        <v/>
      </c>
      <c r="H229" s="71"/>
      <c r="I229" s="64"/>
      <c r="J229" s="382" t="str">
        <f t="shared" si="21"/>
        <v/>
      </c>
      <c r="K229" s="382" t="str">
        <f t="shared" si="22"/>
        <v/>
      </c>
      <c r="L229" s="382" t="str">
        <f t="shared" si="23"/>
        <v/>
      </c>
      <c r="M229" s="64"/>
      <c r="N229" s="64"/>
      <c r="O229" s="64"/>
      <c r="P229" s="64"/>
      <c r="Q229" s="64"/>
      <c r="R229" s="64"/>
    </row>
    <row r="230" spans="1:18" s="70" customFormat="1">
      <c r="A230" s="143">
        <v>219</v>
      </c>
      <c r="B230" s="184"/>
      <c r="C230" s="144"/>
      <c r="D230" s="144"/>
      <c r="E230" s="146"/>
      <c r="F230" s="16" t="str">
        <f t="shared" si="20"/>
        <v/>
      </c>
      <c r="H230" s="71"/>
      <c r="I230" s="64"/>
      <c r="J230" s="382" t="str">
        <f t="shared" si="21"/>
        <v/>
      </c>
      <c r="K230" s="382" t="str">
        <f t="shared" si="22"/>
        <v/>
      </c>
      <c r="L230" s="382" t="str">
        <f t="shared" si="23"/>
        <v/>
      </c>
      <c r="M230" s="64"/>
      <c r="N230" s="64"/>
      <c r="O230" s="64"/>
      <c r="P230" s="64"/>
      <c r="Q230" s="64"/>
      <c r="R230" s="64"/>
    </row>
    <row r="231" spans="1:18" s="70" customFormat="1">
      <c r="A231" s="143">
        <v>220</v>
      </c>
      <c r="B231" s="184"/>
      <c r="C231" s="144"/>
      <c r="D231" s="144"/>
      <c r="E231" s="146"/>
      <c r="F231" s="16" t="str">
        <f t="shared" si="20"/>
        <v/>
      </c>
      <c r="H231" s="71"/>
      <c r="I231" s="64"/>
      <c r="J231" s="382" t="str">
        <f t="shared" si="21"/>
        <v/>
      </c>
      <c r="K231" s="382" t="str">
        <f t="shared" si="22"/>
        <v/>
      </c>
      <c r="L231" s="382" t="str">
        <f t="shared" si="23"/>
        <v/>
      </c>
      <c r="M231" s="64"/>
      <c r="N231" s="64"/>
      <c r="O231" s="64"/>
      <c r="P231" s="64"/>
      <c r="Q231" s="64"/>
      <c r="R231" s="64"/>
    </row>
    <row r="232" spans="1:18" s="70" customFormat="1">
      <c r="A232" s="143">
        <v>221</v>
      </c>
      <c r="B232" s="184"/>
      <c r="C232" s="144"/>
      <c r="D232" s="144"/>
      <c r="E232" s="146"/>
      <c r="F232" s="16" t="str">
        <f t="shared" si="20"/>
        <v/>
      </c>
      <c r="H232" s="71"/>
      <c r="I232" s="64"/>
      <c r="J232" s="382" t="str">
        <f t="shared" si="21"/>
        <v/>
      </c>
      <c r="K232" s="382" t="str">
        <f t="shared" si="22"/>
        <v/>
      </c>
      <c r="L232" s="382" t="str">
        <f t="shared" si="23"/>
        <v/>
      </c>
      <c r="M232" s="64"/>
      <c r="N232" s="64"/>
      <c r="O232" s="64"/>
      <c r="P232" s="64"/>
      <c r="Q232" s="64"/>
      <c r="R232" s="64"/>
    </row>
    <row r="233" spans="1:18" s="70" customFormat="1">
      <c r="A233" s="143">
        <v>222</v>
      </c>
      <c r="B233" s="184"/>
      <c r="C233" s="144"/>
      <c r="D233" s="144"/>
      <c r="E233" s="146"/>
      <c r="F233" s="16" t="str">
        <f t="shared" si="20"/>
        <v/>
      </c>
      <c r="H233" s="71"/>
      <c r="I233" s="64"/>
      <c r="J233" s="382" t="str">
        <f t="shared" si="21"/>
        <v/>
      </c>
      <c r="K233" s="382" t="str">
        <f t="shared" si="22"/>
        <v/>
      </c>
      <c r="L233" s="382" t="str">
        <f t="shared" si="23"/>
        <v/>
      </c>
      <c r="M233" s="64"/>
      <c r="N233" s="64"/>
      <c r="O233" s="64"/>
      <c r="P233" s="64"/>
      <c r="Q233" s="64"/>
      <c r="R233" s="64"/>
    </row>
    <row r="234" spans="1:18" s="70" customFormat="1">
      <c r="A234" s="143">
        <v>223</v>
      </c>
      <c r="B234" s="184"/>
      <c r="C234" s="144"/>
      <c r="D234" s="144"/>
      <c r="E234" s="146"/>
      <c r="F234" s="16" t="str">
        <f t="shared" si="20"/>
        <v/>
      </c>
      <c r="H234" s="71"/>
      <c r="I234" s="64"/>
      <c r="J234" s="382" t="str">
        <f t="shared" si="21"/>
        <v/>
      </c>
      <c r="K234" s="382" t="str">
        <f t="shared" si="22"/>
        <v/>
      </c>
      <c r="L234" s="382" t="str">
        <f t="shared" si="23"/>
        <v/>
      </c>
      <c r="M234" s="64"/>
      <c r="N234" s="64"/>
      <c r="O234" s="64"/>
      <c r="P234" s="64"/>
      <c r="Q234" s="64"/>
      <c r="R234" s="64"/>
    </row>
    <row r="235" spans="1:18" s="70" customFormat="1">
      <c r="A235" s="143">
        <v>224</v>
      </c>
      <c r="B235" s="184"/>
      <c r="C235" s="144"/>
      <c r="D235" s="144"/>
      <c r="E235" s="146"/>
      <c r="F235" s="16" t="str">
        <f t="shared" si="20"/>
        <v/>
      </c>
      <c r="H235" s="71"/>
      <c r="I235" s="64"/>
      <c r="J235" s="382" t="str">
        <f t="shared" si="21"/>
        <v/>
      </c>
      <c r="K235" s="382" t="str">
        <f t="shared" si="22"/>
        <v/>
      </c>
      <c r="L235" s="382" t="str">
        <f t="shared" si="23"/>
        <v/>
      </c>
      <c r="M235" s="64"/>
      <c r="N235" s="64"/>
      <c r="O235" s="64"/>
      <c r="P235" s="64"/>
      <c r="Q235" s="64"/>
      <c r="R235" s="64"/>
    </row>
    <row r="236" spans="1:18" s="70" customFormat="1">
      <c r="A236" s="143">
        <v>225</v>
      </c>
      <c r="B236" s="184"/>
      <c r="C236" s="144"/>
      <c r="D236" s="144"/>
      <c r="E236" s="146"/>
      <c r="F236" s="16" t="str">
        <f t="shared" si="20"/>
        <v/>
      </c>
      <c r="H236" s="71"/>
      <c r="I236" s="64"/>
      <c r="J236" s="382" t="str">
        <f t="shared" si="21"/>
        <v/>
      </c>
      <c r="K236" s="382" t="str">
        <f t="shared" si="22"/>
        <v/>
      </c>
      <c r="L236" s="382" t="str">
        <f t="shared" si="23"/>
        <v/>
      </c>
      <c r="M236" s="64"/>
      <c r="N236" s="64"/>
      <c r="O236" s="64"/>
      <c r="P236" s="64"/>
      <c r="Q236" s="64"/>
      <c r="R236" s="64"/>
    </row>
    <row r="237" spans="1:18" s="70" customFormat="1">
      <c r="A237" s="143">
        <v>226</v>
      </c>
      <c r="B237" s="184"/>
      <c r="C237" s="144"/>
      <c r="D237" s="144"/>
      <c r="E237" s="146"/>
      <c r="F237" s="16" t="str">
        <f t="shared" si="20"/>
        <v/>
      </c>
      <c r="H237" s="71"/>
      <c r="I237" s="64"/>
      <c r="J237" s="382" t="str">
        <f t="shared" si="21"/>
        <v/>
      </c>
      <c r="K237" s="382" t="str">
        <f t="shared" si="22"/>
        <v/>
      </c>
      <c r="L237" s="382" t="str">
        <f t="shared" si="23"/>
        <v/>
      </c>
      <c r="M237" s="64"/>
      <c r="N237" s="64"/>
      <c r="O237" s="64"/>
      <c r="P237" s="64"/>
      <c r="Q237" s="64"/>
      <c r="R237" s="64"/>
    </row>
    <row r="238" spans="1:18" s="70" customFormat="1">
      <c r="A238" s="143">
        <v>227</v>
      </c>
      <c r="B238" s="184"/>
      <c r="C238" s="144"/>
      <c r="D238" s="144"/>
      <c r="E238" s="146"/>
      <c r="F238" s="16" t="str">
        <f t="shared" si="20"/>
        <v/>
      </c>
      <c r="H238" s="71"/>
      <c r="I238" s="64"/>
      <c r="J238" s="382" t="str">
        <f t="shared" si="21"/>
        <v/>
      </c>
      <c r="K238" s="382" t="str">
        <f t="shared" si="22"/>
        <v/>
      </c>
      <c r="L238" s="382" t="str">
        <f t="shared" si="23"/>
        <v/>
      </c>
      <c r="M238" s="64"/>
      <c r="N238" s="64"/>
      <c r="O238" s="64"/>
      <c r="P238" s="64"/>
      <c r="Q238" s="64"/>
      <c r="R238" s="64"/>
    </row>
    <row r="239" spans="1:18" s="70" customFormat="1">
      <c r="A239" s="143">
        <v>228</v>
      </c>
      <c r="B239" s="184"/>
      <c r="C239" s="144"/>
      <c r="D239" s="144"/>
      <c r="E239" s="146"/>
      <c r="F239" s="16" t="str">
        <f t="shared" si="20"/>
        <v/>
      </c>
      <c r="H239" s="71"/>
      <c r="I239" s="64"/>
      <c r="J239" s="382" t="str">
        <f t="shared" si="21"/>
        <v/>
      </c>
      <c r="K239" s="382" t="str">
        <f t="shared" si="22"/>
        <v/>
      </c>
      <c r="L239" s="382" t="str">
        <f t="shared" si="23"/>
        <v/>
      </c>
      <c r="M239" s="64"/>
      <c r="N239" s="64"/>
      <c r="O239" s="64"/>
      <c r="P239" s="64"/>
      <c r="Q239" s="64"/>
      <c r="R239" s="64"/>
    </row>
    <row r="240" spans="1:18" s="70" customFormat="1">
      <c r="A240" s="143">
        <v>229</v>
      </c>
      <c r="B240" s="184"/>
      <c r="C240" s="144"/>
      <c r="D240" s="144"/>
      <c r="E240" s="146"/>
      <c r="F240" s="16" t="str">
        <f t="shared" si="20"/>
        <v/>
      </c>
      <c r="H240" s="71"/>
      <c r="I240" s="64"/>
      <c r="J240" s="382" t="str">
        <f t="shared" si="21"/>
        <v/>
      </c>
      <c r="K240" s="382" t="str">
        <f t="shared" si="22"/>
        <v/>
      </c>
      <c r="L240" s="382" t="str">
        <f t="shared" si="23"/>
        <v/>
      </c>
      <c r="M240" s="64"/>
      <c r="N240" s="64"/>
      <c r="O240" s="64"/>
      <c r="P240" s="64"/>
      <c r="Q240" s="64"/>
      <c r="R240" s="64"/>
    </row>
    <row r="241" spans="1:18" s="70" customFormat="1">
      <c r="A241" s="143">
        <v>230</v>
      </c>
      <c r="B241" s="184"/>
      <c r="C241" s="144"/>
      <c r="D241" s="144"/>
      <c r="E241" s="146"/>
      <c r="F241" s="16" t="str">
        <f t="shared" si="20"/>
        <v/>
      </c>
      <c r="H241" s="71"/>
      <c r="I241" s="64"/>
      <c r="J241" s="382" t="str">
        <f t="shared" si="21"/>
        <v/>
      </c>
      <c r="K241" s="382" t="str">
        <f t="shared" si="22"/>
        <v/>
      </c>
      <c r="L241" s="382" t="str">
        <f t="shared" si="23"/>
        <v/>
      </c>
      <c r="M241" s="64"/>
      <c r="N241" s="64"/>
      <c r="O241" s="64"/>
      <c r="P241" s="64"/>
      <c r="Q241" s="64"/>
      <c r="R241" s="64"/>
    </row>
    <row r="242" spans="1:18" s="70" customFormat="1">
      <c r="A242" s="143">
        <v>231</v>
      </c>
      <c r="B242" s="184"/>
      <c r="C242" s="144"/>
      <c r="D242" s="144"/>
      <c r="E242" s="146"/>
      <c r="F242" s="16" t="str">
        <f t="shared" si="20"/>
        <v/>
      </c>
      <c r="H242" s="71"/>
      <c r="I242" s="64"/>
      <c r="J242" s="382" t="str">
        <f t="shared" si="21"/>
        <v/>
      </c>
      <c r="K242" s="382" t="str">
        <f t="shared" si="22"/>
        <v/>
      </c>
      <c r="L242" s="382" t="str">
        <f t="shared" si="23"/>
        <v/>
      </c>
      <c r="M242" s="64"/>
      <c r="N242" s="64"/>
      <c r="O242" s="64"/>
      <c r="P242" s="64"/>
      <c r="Q242" s="64"/>
      <c r="R242" s="64"/>
    </row>
    <row r="243" spans="1:18" s="70" customFormat="1">
      <c r="A243" s="143">
        <v>232</v>
      </c>
      <c r="B243" s="184"/>
      <c r="C243" s="144"/>
      <c r="D243" s="144"/>
      <c r="E243" s="146"/>
      <c r="F243" s="16" t="str">
        <f t="shared" si="20"/>
        <v/>
      </c>
      <c r="H243" s="71"/>
      <c r="I243" s="64"/>
      <c r="J243" s="382" t="str">
        <f t="shared" si="21"/>
        <v/>
      </c>
      <c r="K243" s="382" t="str">
        <f t="shared" si="22"/>
        <v/>
      </c>
      <c r="L243" s="382" t="str">
        <f t="shared" si="23"/>
        <v/>
      </c>
      <c r="M243" s="64"/>
      <c r="N243" s="64"/>
      <c r="O243" s="64"/>
      <c r="P243" s="64"/>
      <c r="Q243" s="64"/>
      <c r="R243" s="64"/>
    </row>
    <row r="244" spans="1:18" s="70" customFormat="1">
      <c r="A244" s="143">
        <v>233</v>
      </c>
      <c r="B244" s="184"/>
      <c r="C244" s="144"/>
      <c r="D244" s="144"/>
      <c r="E244" s="146"/>
      <c r="F244" s="16" t="str">
        <f t="shared" si="20"/>
        <v/>
      </c>
      <c r="H244" s="71"/>
      <c r="I244" s="64"/>
      <c r="J244" s="382" t="str">
        <f t="shared" si="21"/>
        <v/>
      </c>
      <c r="K244" s="382" t="str">
        <f t="shared" si="22"/>
        <v/>
      </c>
      <c r="L244" s="382" t="str">
        <f t="shared" si="23"/>
        <v/>
      </c>
      <c r="M244" s="64"/>
      <c r="N244" s="64"/>
      <c r="O244" s="64"/>
      <c r="P244" s="64"/>
      <c r="Q244" s="64"/>
      <c r="R244" s="64"/>
    </row>
    <row r="245" spans="1:18" s="70" customFormat="1">
      <c r="A245" s="143">
        <v>234</v>
      </c>
      <c r="B245" s="184"/>
      <c r="C245" s="144"/>
      <c r="D245" s="144"/>
      <c r="E245" s="146"/>
      <c r="F245" s="16" t="str">
        <f t="shared" si="20"/>
        <v/>
      </c>
      <c r="H245" s="71"/>
      <c r="I245" s="64"/>
      <c r="J245" s="382" t="str">
        <f t="shared" si="21"/>
        <v/>
      </c>
      <c r="K245" s="382" t="str">
        <f t="shared" si="22"/>
        <v/>
      </c>
      <c r="L245" s="382" t="str">
        <f t="shared" si="23"/>
        <v/>
      </c>
      <c r="M245" s="64"/>
      <c r="N245" s="64"/>
      <c r="O245" s="64"/>
      <c r="P245" s="64"/>
      <c r="Q245" s="64"/>
      <c r="R245" s="64"/>
    </row>
    <row r="246" spans="1:18" s="70" customFormat="1">
      <c r="A246" s="143">
        <v>235</v>
      </c>
      <c r="B246" s="184"/>
      <c r="C246" s="144"/>
      <c r="D246" s="144"/>
      <c r="E246" s="146"/>
      <c r="F246" s="16" t="str">
        <f t="shared" si="20"/>
        <v/>
      </c>
      <c r="H246" s="71"/>
      <c r="I246" s="64"/>
      <c r="J246" s="382" t="str">
        <f t="shared" si="21"/>
        <v/>
      </c>
      <c r="K246" s="382" t="str">
        <f t="shared" si="22"/>
        <v/>
      </c>
      <c r="L246" s="382" t="str">
        <f t="shared" si="23"/>
        <v/>
      </c>
      <c r="M246" s="64"/>
      <c r="N246" s="64"/>
      <c r="O246" s="64"/>
      <c r="P246" s="64"/>
      <c r="Q246" s="64"/>
      <c r="R246" s="64"/>
    </row>
    <row r="247" spans="1:18" s="70" customFormat="1">
      <c r="A247" s="143">
        <v>236</v>
      </c>
      <c r="B247" s="184"/>
      <c r="C247" s="144"/>
      <c r="D247" s="144"/>
      <c r="E247" s="146"/>
      <c r="F247" s="16" t="str">
        <f t="shared" si="20"/>
        <v/>
      </c>
      <c r="H247" s="71"/>
      <c r="I247" s="64"/>
      <c r="J247" s="382" t="str">
        <f t="shared" si="21"/>
        <v/>
      </c>
      <c r="K247" s="382" t="str">
        <f t="shared" si="22"/>
        <v/>
      </c>
      <c r="L247" s="382" t="str">
        <f t="shared" si="23"/>
        <v/>
      </c>
      <c r="M247" s="64"/>
      <c r="N247" s="64"/>
      <c r="O247" s="64"/>
      <c r="P247" s="64"/>
      <c r="Q247" s="64"/>
      <c r="R247" s="64"/>
    </row>
    <row r="248" spans="1:18" s="70" customFormat="1">
      <c r="A248" s="143">
        <v>237</v>
      </c>
      <c r="B248" s="184"/>
      <c r="C248" s="144"/>
      <c r="D248" s="144"/>
      <c r="E248" s="146"/>
      <c r="F248" s="16" t="str">
        <f t="shared" si="20"/>
        <v/>
      </c>
      <c r="H248" s="71"/>
      <c r="I248" s="64"/>
      <c r="J248" s="382" t="str">
        <f t="shared" si="21"/>
        <v/>
      </c>
      <c r="K248" s="382" t="str">
        <f t="shared" si="22"/>
        <v/>
      </c>
      <c r="L248" s="382" t="str">
        <f t="shared" si="23"/>
        <v/>
      </c>
      <c r="M248" s="64"/>
      <c r="N248" s="64"/>
      <c r="O248" s="64"/>
      <c r="P248" s="64"/>
      <c r="Q248" s="64"/>
      <c r="R248" s="64"/>
    </row>
    <row r="249" spans="1:18" s="70" customFormat="1">
      <c r="A249" s="143">
        <v>238</v>
      </c>
      <c r="B249" s="184"/>
      <c r="C249" s="144"/>
      <c r="D249" s="144"/>
      <c r="E249" s="146"/>
      <c r="F249" s="16" t="str">
        <f t="shared" si="20"/>
        <v/>
      </c>
      <c r="H249" s="71"/>
      <c r="I249" s="64"/>
      <c r="J249" s="382" t="str">
        <f t="shared" si="21"/>
        <v/>
      </c>
      <c r="K249" s="382" t="str">
        <f t="shared" si="22"/>
        <v/>
      </c>
      <c r="L249" s="382" t="str">
        <f t="shared" si="23"/>
        <v/>
      </c>
      <c r="M249" s="64"/>
      <c r="N249" s="64"/>
      <c r="O249" s="64"/>
      <c r="P249" s="64"/>
      <c r="Q249" s="64"/>
      <c r="R249" s="64"/>
    </row>
    <row r="250" spans="1:18" s="70" customFormat="1">
      <c r="A250" s="143">
        <v>239</v>
      </c>
      <c r="B250" s="184"/>
      <c r="C250" s="144"/>
      <c r="D250" s="144"/>
      <c r="E250" s="146"/>
      <c r="F250" s="16" t="str">
        <f t="shared" si="20"/>
        <v/>
      </c>
      <c r="H250" s="71"/>
      <c r="I250" s="64"/>
      <c r="J250" s="382" t="str">
        <f t="shared" si="21"/>
        <v/>
      </c>
      <c r="K250" s="382" t="str">
        <f t="shared" si="22"/>
        <v/>
      </c>
      <c r="L250" s="382" t="str">
        <f t="shared" si="23"/>
        <v/>
      </c>
      <c r="M250" s="64"/>
      <c r="N250" s="64"/>
      <c r="O250" s="64"/>
      <c r="P250" s="64"/>
      <c r="Q250" s="64"/>
      <c r="R250" s="64"/>
    </row>
    <row r="251" spans="1:18" s="70" customFormat="1">
      <c r="A251" s="143">
        <v>240</v>
      </c>
      <c r="B251" s="184"/>
      <c r="C251" s="144"/>
      <c r="D251" s="144"/>
      <c r="E251" s="146"/>
      <c r="F251" s="16" t="str">
        <f t="shared" si="20"/>
        <v/>
      </c>
      <c r="H251" s="71"/>
      <c r="I251" s="64"/>
      <c r="J251" s="382" t="str">
        <f t="shared" si="21"/>
        <v/>
      </c>
      <c r="K251" s="382" t="str">
        <f t="shared" si="22"/>
        <v/>
      </c>
      <c r="L251" s="382" t="str">
        <f t="shared" si="23"/>
        <v/>
      </c>
      <c r="M251" s="64"/>
      <c r="N251" s="64"/>
      <c r="O251" s="64"/>
      <c r="P251" s="64"/>
      <c r="Q251" s="64"/>
      <c r="R251" s="64"/>
    </row>
    <row r="252" spans="1:18" s="70" customFormat="1">
      <c r="A252" s="143">
        <v>241</v>
      </c>
      <c r="B252" s="184"/>
      <c r="C252" s="144"/>
      <c r="D252" s="144"/>
      <c r="E252" s="146"/>
      <c r="F252" s="16" t="str">
        <f t="shared" si="20"/>
        <v/>
      </c>
      <c r="H252" s="71"/>
      <c r="I252" s="64"/>
      <c r="J252" s="382" t="str">
        <f t="shared" si="21"/>
        <v/>
      </c>
      <c r="K252" s="382" t="str">
        <f t="shared" si="22"/>
        <v/>
      </c>
      <c r="L252" s="382" t="str">
        <f t="shared" si="23"/>
        <v/>
      </c>
      <c r="M252" s="64"/>
      <c r="N252" s="64"/>
      <c r="O252" s="64"/>
      <c r="P252" s="64"/>
      <c r="Q252" s="64"/>
      <c r="R252" s="64"/>
    </row>
    <row r="253" spans="1:18" s="70" customFormat="1">
      <c r="A253" s="143">
        <v>242</v>
      </c>
      <c r="B253" s="184"/>
      <c r="C253" s="144"/>
      <c r="D253" s="144"/>
      <c r="E253" s="146"/>
      <c r="F253" s="16" t="str">
        <f t="shared" si="20"/>
        <v/>
      </c>
      <c r="H253" s="71"/>
      <c r="I253" s="64"/>
      <c r="J253" s="382" t="str">
        <f t="shared" si="21"/>
        <v/>
      </c>
      <c r="K253" s="382" t="str">
        <f t="shared" si="22"/>
        <v/>
      </c>
      <c r="L253" s="382" t="str">
        <f t="shared" si="23"/>
        <v/>
      </c>
      <c r="M253" s="64"/>
      <c r="N253" s="64"/>
      <c r="O253" s="64"/>
      <c r="P253" s="64"/>
      <c r="Q253" s="64"/>
      <c r="R253" s="64"/>
    </row>
    <row r="254" spans="1:18" s="70" customFormat="1">
      <c r="A254" s="143">
        <v>243</v>
      </c>
      <c r="B254" s="184"/>
      <c r="C254" s="144"/>
      <c r="D254" s="144"/>
      <c r="E254" s="146"/>
      <c r="F254" s="16" t="str">
        <f t="shared" si="20"/>
        <v/>
      </c>
      <c r="H254" s="71"/>
      <c r="I254" s="64"/>
      <c r="J254" s="382" t="str">
        <f t="shared" si="21"/>
        <v/>
      </c>
      <c r="K254" s="382" t="str">
        <f t="shared" si="22"/>
        <v/>
      </c>
      <c r="L254" s="382" t="str">
        <f t="shared" si="23"/>
        <v/>
      </c>
      <c r="M254" s="64"/>
      <c r="N254" s="64"/>
      <c r="O254" s="64"/>
      <c r="P254" s="64"/>
      <c r="Q254" s="64"/>
      <c r="R254" s="64"/>
    </row>
    <row r="255" spans="1:18" s="70" customFormat="1">
      <c r="A255" s="143">
        <v>244</v>
      </c>
      <c r="B255" s="184"/>
      <c r="C255" s="144"/>
      <c r="D255" s="144"/>
      <c r="E255" s="146"/>
      <c r="F255" s="16" t="str">
        <f t="shared" si="20"/>
        <v/>
      </c>
      <c r="H255" s="71"/>
      <c r="I255" s="64"/>
      <c r="J255" s="382" t="str">
        <f t="shared" si="21"/>
        <v/>
      </c>
      <c r="K255" s="382" t="str">
        <f t="shared" si="22"/>
        <v/>
      </c>
      <c r="L255" s="382" t="str">
        <f t="shared" si="23"/>
        <v/>
      </c>
      <c r="M255" s="64"/>
      <c r="N255" s="64"/>
      <c r="O255" s="64"/>
      <c r="P255" s="64"/>
      <c r="Q255" s="64"/>
      <c r="R255" s="64"/>
    </row>
    <row r="256" spans="1:18" s="70" customFormat="1">
      <c r="A256" s="143">
        <v>245</v>
      </c>
      <c r="B256" s="184"/>
      <c r="C256" s="144"/>
      <c r="D256" s="144"/>
      <c r="E256" s="146"/>
      <c r="F256" s="16" t="str">
        <f t="shared" si="20"/>
        <v/>
      </c>
      <c r="H256" s="71"/>
      <c r="I256" s="64"/>
      <c r="J256" s="382" t="str">
        <f t="shared" si="21"/>
        <v/>
      </c>
      <c r="K256" s="382" t="str">
        <f t="shared" si="22"/>
        <v/>
      </c>
      <c r="L256" s="382" t="str">
        <f t="shared" si="23"/>
        <v/>
      </c>
      <c r="M256" s="64"/>
      <c r="N256" s="64"/>
      <c r="O256" s="64"/>
      <c r="P256" s="64"/>
      <c r="Q256" s="64"/>
      <c r="R256" s="64"/>
    </row>
    <row r="257" spans="1:18" s="70" customFormat="1">
      <c r="A257" s="143">
        <v>246</v>
      </c>
      <c r="B257" s="184"/>
      <c r="C257" s="144"/>
      <c r="D257" s="144"/>
      <c r="E257" s="146"/>
      <c r="F257" s="16" t="str">
        <f t="shared" si="20"/>
        <v/>
      </c>
      <c r="H257" s="71"/>
      <c r="I257" s="64"/>
      <c r="J257" s="382" t="str">
        <f t="shared" si="21"/>
        <v/>
      </c>
      <c r="K257" s="382" t="str">
        <f t="shared" si="22"/>
        <v/>
      </c>
      <c r="L257" s="382" t="str">
        <f t="shared" si="23"/>
        <v/>
      </c>
      <c r="M257" s="64"/>
      <c r="N257" s="64"/>
      <c r="O257" s="64"/>
      <c r="P257" s="64"/>
      <c r="Q257" s="64"/>
      <c r="R257" s="64"/>
    </row>
    <row r="258" spans="1:18" s="70" customFormat="1">
      <c r="A258" s="143">
        <v>247</v>
      </c>
      <c r="B258" s="184"/>
      <c r="C258" s="144"/>
      <c r="D258" s="144"/>
      <c r="E258" s="146"/>
      <c r="F258" s="16" t="str">
        <f t="shared" si="20"/>
        <v/>
      </c>
      <c r="H258" s="71"/>
      <c r="I258" s="64"/>
      <c r="J258" s="382" t="str">
        <f t="shared" si="21"/>
        <v/>
      </c>
      <c r="K258" s="382" t="str">
        <f t="shared" si="22"/>
        <v/>
      </c>
      <c r="L258" s="382" t="str">
        <f t="shared" si="23"/>
        <v/>
      </c>
      <c r="M258" s="64"/>
      <c r="N258" s="64"/>
      <c r="O258" s="64"/>
      <c r="P258" s="64"/>
      <c r="Q258" s="64"/>
      <c r="R258" s="64"/>
    </row>
    <row r="259" spans="1:18" s="70" customFormat="1">
      <c r="A259" s="143">
        <v>248</v>
      </c>
      <c r="B259" s="184"/>
      <c r="C259" s="144"/>
      <c r="D259" s="144"/>
      <c r="E259" s="146"/>
      <c r="F259" s="16" t="str">
        <f t="shared" si="20"/>
        <v/>
      </c>
      <c r="H259" s="71"/>
      <c r="I259" s="64"/>
      <c r="J259" s="382" t="str">
        <f t="shared" si="21"/>
        <v/>
      </c>
      <c r="K259" s="382" t="str">
        <f t="shared" si="22"/>
        <v/>
      </c>
      <c r="L259" s="382" t="str">
        <f t="shared" si="23"/>
        <v/>
      </c>
      <c r="M259" s="64"/>
      <c r="N259" s="64"/>
      <c r="O259" s="64"/>
      <c r="P259" s="64"/>
      <c r="Q259" s="64"/>
      <c r="R259" s="64"/>
    </row>
    <row r="260" spans="1:18" s="70" customFormat="1">
      <c r="A260" s="143">
        <v>249</v>
      </c>
      <c r="B260" s="184"/>
      <c r="C260" s="144"/>
      <c r="D260" s="144"/>
      <c r="E260" s="146"/>
      <c r="F260" s="16" t="str">
        <f t="shared" si="20"/>
        <v/>
      </c>
      <c r="H260" s="71"/>
      <c r="I260" s="64"/>
      <c r="J260" s="382" t="str">
        <f t="shared" si="21"/>
        <v/>
      </c>
      <c r="K260" s="382" t="str">
        <f t="shared" si="22"/>
        <v/>
      </c>
      <c r="L260" s="382" t="str">
        <f t="shared" si="23"/>
        <v/>
      </c>
      <c r="M260" s="64"/>
      <c r="N260" s="64"/>
      <c r="O260" s="64"/>
      <c r="P260" s="64"/>
      <c r="Q260" s="64"/>
      <c r="R260" s="64"/>
    </row>
    <row r="261" spans="1:18" s="70" customFormat="1">
      <c r="A261" s="143">
        <v>250</v>
      </c>
      <c r="B261" s="184"/>
      <c r="C261" s="144"/>
      <c r="D261" s="144"/>
      <c r="E261" s="146"/>
      <c r="F261" s="16" t="str">
        <f t="shared" si="20"/>
        <v/>
      </c>
      <c r="H261" s="71"/>
      <c r="I261" s="64"/>
      <c r="J261" s="382" t="str">
        <f t="shared" si="21"/>
        <v/>
      </c>
      <c r="K261" s="382" t="str">
        <f t="shared" si="22"/>
        <v/>
      </c>
      <c r="L261" s="382" t="str">
        <f t="shared" si="23"/>
        <v/>
      </c>
      <c r="M261" s="64"/>
      <c r="N261" s="64"/>
      <c r="O261" s="64"/>
      <c r="P261" s="64"/>
      <c r="Q261" s="64"/>
      <c r="R261" s="64"/>
    </row>
  </sheetData>
  <sheetProtection algorithmName="SHA-512" hashValue="psnGrmYUtvTZ5vfPRnLu9tAPpxTSjF4m/jP4j12pHlCLxY6mANCo1toqeJerJf1pMdHB8yFXwqQmnEwDfUMgVg==" saltValue="J84ZSDP4Hb7wGae3iSWA7Q==" spinCount="100000" sheet="1" objects="1" scenarios="1"/>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09375" defaultRowHeight="14.4"/>
  <cols>
    <col min="1" max="1" width="10.33203125" style="133" customWidth="1"/>
    <col min="2" max="2" width="12.33203125" style="134" customWidth="1"/>
    <col min="3" max="3" width="36.5546875" style="40" bestFit="1" customWidth="1"/>
    <col min="4" max="4" width="9.109375" style="40"/>
    <col min="5" max="6" width="10.6640625" style="100" customWidth="1"/>
    <col min="7" max="16384" width="9.109375" style="40"/>
  </cols>
  <sheetData>
    <row r="1" spans="1:6" ht="15" thickBot="1">
      <c r="A1" s="95" t="s">
        <v>15</v>
      </c>
      <c r="B1" s="96" t="s">
        <v>13</v>
      </c>
      <c r="E1" s="97" t="s">
        <v>0</v>
      </c>
      <c r="F1" s="97" t="s">
        <v>103</v>
      </c>
    </row>
    <row r="2" spans="1:6">
      <c r="A2" s="98" t="s">
        <v>27</v>
      </c>
      <c r="B2" s="99">
        <v>120</v>
      </c>
      <c r="E2" s="100">
        <v>1</v>
      </c>
      <c r="F2" s="101">
        <v>1</v>
      </c>
    </row>
    <row r="3" spans="1:6">
      <c r="A3" s="102" t="s">
        <v>28</v>
      </c>
      <c r="B3" s="103">
        <v>100</v>
      </c>
      <c r="E3" s="100">
        <v>2</v>
      </c>
      <c r="F3" s="101">
        <v>0.9</v>
      </c>
    </row>
    <row r="4" spans="1:6">
      <c r="A4" s="102" t="s">
        <v>32</v>
      </c>
      <c r="B4" s="103">
        <v>80</v>
      </c>
      <c r="E4" s="100">
        <v>3</v>
      </c>
      <c r="F4" s="101">
        <v>0.8</v>
      </c>
    </row>
    <row r="5" spans="1:6">
      <c r="A5" s="102" t="s">
        <v>5</v>
      </c>
      <c r="B5" s="103">
        <v>80</v>
      </c>
      <c r="E5" s="100">
        <v>4</v>
      </c>
      <c r="F5" s="101">
        <v>0.7</v>
      </c>
    </row>
    <row r="6" spans="1:6">
      <c r="A6" s="102" t="s">
        <v>6</v>
      </c>
      <c r="B6" s="103">
        <v>70</v>
      </c>
      <c r="E6" s="100">
        <v>5</v>
      </c>
      <c r="F6" s="101">
        <v>0.6</v>
      </c>
    </row>
    <row r="7" spans="1:6">
      <c r="A7" s="102" t="s">
        <v>330</v>
      </c>
      <c r="B7" s="103">
        <v>80</v>
      </c>
      <c r="E7" s="100">
        <v>6</v>
      </c>
      <c r="F7" s="101">
        <v>0.5</v>
      </c>
    </row>
    <row r="8" spans="1:6">
      <c r="A8" s="102" t="s">
        <v>33</v>
      </c>
      <c r="B8" s="103">
        <v>40</v>
      </c>
      <c r="E8" s="100">
        <v>7</v>
      </c>
      <c r="F8" s="101">
        <v>0.5</v>
      </c>
    </row>
    <row r="9" spans="1:6">
      <c r="A9" s="102" t="s">
        <v>34</v>
      </c>
      <c r="B9" s="103">
        <v>30</v>
      </c>
      <c r="E9" s="100">
        <v>8</v>
      </c>
      <c r="F9" s="101">
        <v>0.5</v>
      </c>
    </row>
    <row r="10" spans="1:6">
      <c r="A10" s="102" t="s">
        <v>49</v>
      </c>
      <c r="B10" s="103">
        <v>30</v>
      </c>
      <c r="E10" s="100">
        <v>9</v>
      </c>
      <c r="F10" s="101">
        <v>0.5</v>
      </c>
    </row>
    <row r="11" spans="1:6">
      <c r="A11" s="102" t="s">
        <v>50</v>
      </c>
      <c r="B11" s="103">
        <v>20</v>
      </c>
      <c r="E11" s="100">
        <v>10</v>
      </c>
      <c r="F11" s="101">
        <v>0.5</v>
      </c>
    </row>
    <row r="12" spans="1:6">
      <c r="A12" s="533" t="s">
        <v>51</v>
      </c>
      <c r="B12" s="103">
        <v>20</v>
      </c>
      <c r="E12" s="100">
        <v>11</v>
      </c>
      <c r="F12" s="101">
        <v>0.5</v>
      </c>
    </row>
    <row r="13" spans="1:6">
      <c r="A13" s="534"/>
      <c r="B13" s="103">
        <v>10</v>
      </c>
      <c r="E13" s="100">
        <v>12</v>
      </c>
      <c r="F13" s="101">
        <v>0.5</v>
      </c>
    </row>
    <row r="14" spans="1:6">
      <c r="A14" s="102" t="s">
        <v>52</v>
      </c>
      <c r="B14" s="103">
        <v>10</v>
      </c>
      <c r="E14" s="100">
        <v>13</v>
      </c>
      <c r="F14" s="101">
        <v>0.5</v>
      </c>
    </row>
    <row r="15" spans="1:6">
      <c r="A15" s="533" t="s">
        <v>10</v>
      </c>
      <c r="B15" s="104">
        <v>100</v>
      </c>
      <c r="E15" s="100">
        <v>14</v>
      </c>
      <c r="F15" s="101">
        <v>0.5</v>
      </c>
    </row>
    <row r="16" spans="1:6">
      <c r="A16" s="535"/>
      <c r="B16" s="104">
        <v>200</v>
      </c>
      <c r="E16" s="100">
        <v>15</v>
      </c>
      <c r="F16" s="101">
        <v>0.5</v>
      </c>
    </row>
    <row r="17" spans="1:6" ht="15" thickBot="1">
      <c r="A17" s="536"/>
      <c r="B17" s="105">
        <v>100</v>
      </c>
      <c r="E17" s="100">
        <v>16</v>
      </c>
      <c r="F17" s="101">
        <v>0.5</v>
      </c>
    </row>
    <row r="18" spans="1:6" ht="28.2">
      <c r="A18" s="98" t="s">
        <v>326</v>
      </c>
      <c r="B18" s="106">
        <v>4</v>
      </c>
      <c r="C18" s="157" t="s">
        <v>788</v>
      </c>
      <c r="E18" s="40"/>
      <c r="F18" s="40"/>
    </row>
    <row r="19" spans="1:6" ht="28.8" thickBot="1">
      <c r="A19" s="107" t="s">
        <v>327</v>
      </c>
      <c r="B19" s="108">
        <v>2</v>
      </c>
      <c r="C19" s="157" t="s">
        <v>789</v>
      </c>
      <c r="E19" s="40"/>
      <c r="F19" s="40"/>
    </row>
    <row r="20" spans="1:6" ht="28.2">
      <c r="A20" s="98" t="s">
        <v>651</v>
      </c>
      <c r="B20" s="108">
        <v>1.5</v>
      </c>
      <c r="C20" s="157" t="s">
        <v>790</v>
      </c>
      <c r="E20" s="40"/>
      <c r="F20" s="40"/>
    </row>
    <row r="21" spans="1:6" ht="46.2">
      <c r="A21" s="107" t="s">
        <v>662</v>
      </c>
      <c r="B21" s="108">
        <v>1</v>
      </c>
      <c r="C21" s="157" t="s">
        <v>791</v>
      </c>
      <c r="E21" s="40"/>
      <c r="F21" s="40"/>
    </row>
    <row r="22" spans="1:6" ht="28.8" thickBot="1">
      <c r="A22" s="107" t="s">
        <v>663</v>
      </c>
      <c r="B22" s="108">
        <v>0.5</v>
      </c>
      <c r="C22" s="157" t="s">
        <v>803</v>
      </c>
      <c r="E22" s="40"/>
      <c r="F22" s="40"/>
    </row>
    <row r="23" spans="1:6" ht="19.2">
      <c r="A23" s="98" t="s">
        <v>670</v>
      </c>
      <c r="B23" s="106">
        <v>2</v>
      </c>
      <c r="C23" s="157" t="s">
        <v>676</v>
      </c>
    </row>
    <row r="24" spans="1:6" ht="19.8" thickBot="1">
      <c r="A24" s="107" t="s">
        <v>671</v>
      </c>
      <c r="B24" s="108">
        <v>1</v>
      </c>
      <c r="C24" s="158" t="s">
        <v>677</v>
      </c>
    </row>
    <row r="25" spans="1:6" ht="19.2">
      <c r="A25" s="98" t="s">
        <v>672</v>
      </c>
      <c r="B25" s="108">
        <f>1.5/2</f>
        <v>0.75</v>
      </c>
      <c r="C25" s="158" t="s">
        <v>678</v>
      </c>
    </row>
    <row r="26" spans="1:6" ht="37.200000000000003">
      <c r="A26" s="107" t="s">
        <v>673</v>
      </c>
      <c r="B26" s="108">
        <v>0.5</v>
      </c>
      <c r="C26" s="157" t="s">
        <v>679</v>
      </c>
    </row>
    <row r="27" spans="1:6" ht="19.2">
      <c r="A27" s="107" t="s">
        <v>674</v>
      </c>
      <c r="B27" s="108">
        <f>0.5/2</f>
        <v>0.25</v>
      </c>
      <c r="C27" s="157" t="s">
        <v>680</v>
      </c>
    </row>
    <row r="28" spans="1:6">
      <c r="A28" s="102" t="s">
        <v>7</v>
      </c>
      <c r="B28" s="109">
        <v>0.5</v>
      </c>
    </row>
    <row r="29" spans="1:6">
      <c r="A29" s="102" t="s">
        <v>29</v>
      </c>
      <c r="B29" s="109">
        <v>0.2</v>
      </c>
    </row>
    <row r="30" spans="1:6">
      <c r="A30" s="102" t="s">
        <v>694</v>
      </c>
      <c r="B30" s="109">
        <v>1</v>
      </c>
    </row>
    <row r="31" spans="1:6">
      <c r="A31" s="102" t="s">
        <v>696</v>
      </c>
      <c r="B31" s="109">
        <v>0.5</v>
      </c>
    </row>
    <row r="32" spans="1:6">
      <c r="A32" s="102" t="s">
        <v>8</v>
      </c>
      <c r="B32" s="103">
        <v>50</v>
      </c>
    </row>
    <row r="33" spans="1:2">
      <c r="A33" s="102" t="s">
        <v>9</v>
      </c>
      <c r="B33" s="103">
        <v>15</v>
      </c>
    </row>
    <row r="34" spans="1:2">
      <c r="A34" s="102" t="s">
        <v>30</v>
      </c>
      <c r="B34" s="109">
        <v>0.1</v>
      </c>
    </row>
    <row r="35" spans="1:2" ht="15" thickBot="1">
      <c r="A35" s="110" t="s">
        <v>31</v>
      </c>
      <c r="B35" s="104">
        <v>0.05</v>
      </c>
    </row>
    <row r="36" spans="1:2">
      <c r="A36" s="530" t="s">
        <v>328</v>
      </c>
      <c r="B36" s="111">
        <v>100</v>
      </c>
    </row>
    <row r="37" spans="1:2">
      <c r="A37" s="531"/>
      <c r="B37" s="112">
        <v>80</v>
      </c>
    </row>
    <row r="38" spans="1:2">
      <c r="A38" s="531"/>
      <c r="B38" s="112">
        <v>0</v>
      </c>
    </row>
    <row r="39" spans="1:2" ht="15" thickBot="1">
      <c r="A39" s="532"/>
      <c r="B39" s="113">
        <v>20</v>
      </c>
    </row>
    <row r="40" spans="1:2">
      <c r="A40" s="530" t="s">
        <v>329</v>
      </c>
      <c r="B40" s="114">
        <v>30</v>
      </c>
    </row>
    <row r="41" spans="1:2">
      <c r="A41" s="531"/>
      <c r="B41" s="112">
        <v>20</v>
      </c>
    </row>
    <row r="42" spans="1:2">
      <c r="A42" s="531"/>
      <c r="B42" s="112">
        <v>15</v>
      </c>
    </row>
    <row r="43" spans="1:2" ht="15" thickBot="1">
      <c r="A43" s="532"/>
      <c r="B43" s="115">
        <v>10</v>
      </c>
    </row>
    <row r="44" spans="1:2">
      <c r="A44" s="530" t="s">
        <v>11</v>
      </c>
      <c r="B44" s="111">
        <v>60</v>
      </c>
    </row>
    <row r="45" spans="1:2">
      <c r="A45" s="531"/>
      <c r="B45" s="112">
        <v>40</v>
      </c>
    </row>
    <row r="46" spans="1:2">
      <c r="A46" s="531"/>
      <c r="B46" s="112">
        <v>0</v>
      </c>
    </row>
    <row r="47" spans="1:2" ht="15" thickBot="1">
      <c r="A47" s="532"/>
      <c r="B47" s="113">
        <v>20</v>
      </c>
    </row>
    <row r="48" spans="1:2">
      <c r="A48" s="530" t="s">
        <v>12</v>
      </c>
      <c r="B48" s="111">
        <v>15</v>
      </c>
    </row>
    <row r="49" spans="1:2">
      <c r="A49" s="531"/>
      <c r="B49" s="112">
        <v>10</v>
      </c>
    </row>
    <row r="50" spans="1:2">
      <c r="A50" s="531"/>
      <c r="B50" s="112">
        <v>7.5</v>
      </c>
    </row>
    <row r="51" spans="1:2" ht="15" thickBot="1">
      <c r="A51" s="531"/>
      <c r="B51" s="113">
        <v>5</v>
      </c>
    </row>
    <row r="52" spans="1:2" ht="15" thickBot="1">
      <c r="A52" s="116" t="s">
        <v>319</v>
      </c>
      <c r="B52" s="117">
        <v>30</v>
      </c>
    </row>
    <row r="53" spans="1:2" ht="15" thickBot="1">
      <c r="A53" s="116" t="s">
        <v>320</v>
      </c>
      <c r="B53" s="118">
        <v>12</v>
      </c>
    </row>
    <row r="54" spans="1:2">
      <c r="A54" s="119" t="s">
        <v>322</v>
      </c>
      <c r="B54" s="120">
        <v>24</v>
      </c>
    </row>
    <row r="55" spans="1:2">
      <c r="A55" s="121" t="s">
        <v>323</v>
      </c>
      <c r="B55" s="122">
        <v>16</v>
      </c>
    </row>
    <row r="56" spans="1:2" ht="15" thickBot="1">
      <c r="A56" s="123" t="s">
        <v>324</v>
      </c>
      <c r="B56" s="124">
        <v>12</v>
      </c>
    </row>
    <row r="57" spans="1:2">
      <c r="A57" s="125" t="s">
        <v>422</v>
      </c>
      <c r="B57" s="126">
        <v>40</v>
      </c>
    </row>
    <row r="58" spans="1:2">
      <c r="A58" s="127" t="s">
        <v>423</v>
      </c>
      <c r="B58" s="128">
        <v>40</v>
      </c>
    </row>
    <row r="59" spans="1:2">
      <c r="A59" s="127" t="s">
        <v>448</v>
      </c>
      <c r="B59" s="128">
        <v>100</v>
      </c>
    </row>
    <row r="60" spans="1:2">
      <c r="A60" s="127" t="s">
        <v>449</v>
      </c>
      <c r="B60" s="128">
        <v>40</v>
      </c>
    </row>
    <row r="61" spans="1:2">
      <c r="A61" s="127" t="s">
        <v>649</v>
      </c>
      <c r="B61" s="128">
        <v>1</v>
      </c>
    </row>
    <row r="62" spans="1:2">
      <c r="A62" s="127" t="s">
        <v>650</v>
      </c>
      <c r="B62" s="128">
        <v>0.8</v>
      </c>
    </row>
    <row r="63" spans="1:2">
      <c r="A63" s="129"/>
      <c r="B63" s="130"/>
    </row>
    <row r="65" spans="1:6" ht="28.8">
      <c r="A65" s="131" t="s">
        <v>335</v>
      </c>
      <c r="B65" s="132">
        <v>207</v>
      </c>
      <c r="F65" s="101"/>
    </row>
    <row r="66" spans="1:6">
      <c r="F66" s="101"/>
    </row>
    <row r="67" spans="1:6">
      <c r="F67" s="101"/>
    </row>
    <row r="68" spans="1:6">
      <c r="F68" s="101"/>
    </row>
    <row r="69" spans="1:6">
      <c r="F69" s="101"/>
    </row>
    <row r="70" spans="1:6">
      <c r="F70" s="101"/>
    </row>
    <row r="71" spans="1:6">
      <c r="F71" s="101"/>
    </row>
    <row r="72" spans="1:6">
      <c r="F72" s="101"/>
    </row>
    <row r="73" spans="1:6">
      <c r="F73" s="101"/>
    </row>
    <row r="74" spans="1:6">
      <c r="F74" s="101"/>
    </row>
    <row r="75" spans="1:6">
      <c r="F75" s="101"/>
    </row>
    <row r="76" spans="1:6">
      <c r="F76" s="101"/>
    </row>
    <row r="77" spans="1:6">
      <c r="F77" s="101"/>
    </row>
    <row r="78" spans="1:6">
      <c r="F78" s="101"/>
    </row>
    <row r="79" spans="1:6">
      <c r="F79" s="101"/>
    </row>
    <row r="80" spans="1:6">
      <c r="F80" s="101"/>
    </row>
  </sheetData>
  <sheetProtection algorithmName="SHA-512" hashValue="d47+ZFLlZmUt6Y91e+y1dvkY63HR7as7Vbja3Cch/JjkMHkJGZAhPg07vmkKfYZhdZ4IwbFc54DZ2sUrfUhuXw==" saltValue="L+ZMEalcP7T7tVfHj8ZbVw==" spinCount="100000" sheet="1" objects="1" scenarios="1"/>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pageSetUpPr fitToPage="1"/>
  </sheetPr>
  <dimension ref="A1:R261"/>
  <sheetViews>
    <sheetView zoomScaleNormal="100" workbookViewId="0">
      <selection activeCell="D13" sqref="D13"/>
    </sheetView>
  </sheetViews>
  <sheetFormatPr defaultColWidth="9.109375" defaultRowHeight="15.6"/>
  <cols>
    <col min="1" max="1" width="5.6640625" style="60" customWidth="1"/>
    <col min="2" max="2" width="29.33203125" style="81" customWidth="1"/>
    <col min="3" max="3" width="45.33203125" style="64" customWidth="1"/>
    <col min="4" max="4" width="38.66406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9" width="9.109375" style="64" customWidth="1"/>
    <col min="20" max="16384" width="9.109375" style="64"/>
  </cols>
  <sheetData>
    <row r="1" spans="1:9" s="60" customFormat="1">
      <c r="A1" s="59" t="s">
        <v>483</v>
      </c>
      <c r="B1" s="332"/>
      <c r="E1" s="61"/>
      <c r="F1" s="63"/>
      <c r="G1" s="62"/>
      <c r="H1" s="289"/>
    </row>
    <row r="2" spans="1:9" s="60" customFormat="1">
      <c r="A2" s="346" t="str">
        <f>IF(ISBLANK(facultate), IF(ISBLANK(departament),"","Departament " &amp; departament), "Facultatea " &amp; facultate)</f>
        <v>Facultatea Inginerie din Hunedoara</v>
      </c>
      <c r="B2" s="332"/>
      <c r="E2" s="61"/>
      <c r="F2" s="63"/>
      <c r="G2" s="62"/>
      <c r="H2" s="289"/>
    </row>
    <row r="3" spans="1:9" s="60" customFormat="1">
      <c r="A3" s="346" t="str">
        <f>IF(ISBLANK(departament),"","Departamentul " &amp; departament)</f>
        <v>Departamentul Inginerie și Management din Hunedoara</v>
      </c>
      <c r="B3" s="332"/>
      <c r="E3" s="61"/>
      <c r="F3" s="63"/>
      <c r="G3" s="62"/>
      <c r="H3" s="289"/>
    </row>
    <row r="4" spans="1:9">
      <c r="A4" s="540" t="s">
        <v>836</v>
      </c>
      <c r="B4" s="540"/>
      <c r="C4" s="540"/>
      <c r="D4" s="540"/>
      <c r="E4" s="540"/>
      <c r="F4" s="540"/>
      <c r="G4" s="226"/>
      <c r="H4" s="291"/>
    </row>
    <row r="5" spans="1:9">
      <c r="A5" s="540" t="s">
        <v>850</v>
      </c>
      <c r="B5" s="540"/>
      <c r="C5" s="540"/>
      <c r="D5" s="540"/>
      <c r="E5" s="540"/>
      <c r="F5" s="540"/>
      <c r="G5" s="226"/>
    </row>
    <row r="6" spans="1:9" ht="13.5" customHeight="1">
      <c r="E6" s="64"/>
      <c r="F6" s="347" t="str">
        <f>CONCATENATE(functie," ",nume_candidat)</f>
        <v>Profesor Socalici Ana Virginia</v>
      </c>
    </row>
    <row r="7" spans="1:9" ht="18.75" customHeight="1">
      <c r="A7" s="538" t="s">
        <v>338</v>
      </c>
      <c r="B7" s="548" t="s">
        <v>851</v>
      </c>
      <c r="C7" s="548" t="s">
        <v>842</v>
      </c>
      <c r="D7" s="548" t="s">
        <v>843</v>
      </c>
      <c r="E7" s="548" t="s">
        <v>2</v>
      </c>
      <c r="F7" s="538" t="s">
        <v>544</v>
      </c>
      <c r="G7" s="538" t="s">
        <v>4</v>
      </c>
      <c r="H7" s="559" t="s">
        <v>541</v>
      </c>
      <c r="I7" s="545" t="s">
        <v>551</v>
      </c>
    </row>
    <row r="8" spans="1:9" ht="18.75" customHeight="1">
      <c r="A8" s="555"/>
      <c r="B8" s="549"/>
      <c r="C8" s="549"/>
      <c r="D8" s="549"/>
      <c r="E8" s="549"/>
      <c r="F8" s="555"/>
      <c r="G8" s="555"/>
      <c r="H8" s="560"/>
      <c r="I8" s="545"/>
    </row>
    <row r="9" spans="1:9" ht="18.75" customHeight="1">
      <c r="A9" s="555"/>
      <c r="B9" s="549"/>
      <c r="C9" s="549"/>
      <c r="D9" s="549"/>
      <c r="E9" s="549"/>
      <c r="F9" s="539"/>
      <c r="G9" s="539"/>
      <c r="H9" s="560"/>
      <c r="I9" s="545"/>
    </row>
    <row r="10" spans="1:9" ht="18.75" customHeight="1">
      <c r="A10" s="539"/>
      <c r="B10" s="550"/>
      <c r="C10" s="550"/>
      <c r="D10" s="550"/>
      <c r="E10" s="550"/>
      <c r="F10" s="348" t="str">
        <f>CONCATENATE("ultimii ",durata_evaluare," ani")</f>
        <v>ultimii 5 ani</v>
      </c>
      <c r="G10" s="348" t="str">
        <f>CONCATENATE("ultimii                                  ",durata_evaluare," ani")</f>
        <v>ultimii                                  5 ani</v>
      </c>
      <c r="H10" s="561"/>
      <c r="I10" s="545"/>
    </row>
    <row r="11" spans="1:9">
      <c r="A11" s="88"/>
      <c r="B11" s="65"/>
      <c r="C11" s="65"/>
      <c r="D11" s="65"/>
      <c r="E11" s="30"/>
      <c r="F11" s="148">
        <f>SUMIF(F12:F1012,"&gt;0")</f>
        <v>25</v>
      </c>
      <c r="G11" s="4">
        <f>SUMIF(G12:G1110,"&gt;0")</f>
        <v>2</v>
      </c>
      <c r="H11" s="298"/>
    </row>
    <row r="12" spans="1:9">
      <c r="A12" s="37">
        <v>1</v>
      </c>
      <c r="B12" s="163" t="s">
        <v>1453</v>
      </c>
      <c r="C12" s="7" t="s">
        <v>1455</v>
      </c>
      <c r="D12" s="7" t="s">
        <v>849</v>
      </c>
      <c r="E12" s="220">
        <v>2019</v>
      </c>
      <c r="F12" s="16">
        <f t="shared" ref="F12:F75" si="0">IF(OR($C12="",$E12&lt;an_initial,$E12&gt;an_final),"",G12*(HLOOKUP(D12,iii2punctaje,2,FALSE)))</f>
        <v>20</v>
      </c>
      <c r="G12" s="58">
        <f t="shared" ref="G12:G43" si="1">IF(OR($C12="",,$E12="",$E12&gt;an_final),"",IF($E12&gt;=an_initial,1,""))</f>
        <v>1</v>
      </c>
      <c r="H12" s="349" t="b">
        <f t="shared" ref="H12:H75" si="2">IF(nume_candidat="",FALSE,ISNUMBER(SEARCH(nume_candidat,$C12)))</f>
        <v>0</v>
      </c>
      <c r="I12" s="350">
        <f t="shared" ref="I12:I43" si="3">LEN(C12)-LEN(SUBSTITUTE(C12,",",""))+1</f>
        <v>1</v>
      </c>
    </row>
    <row r="13" spans="1:9">
      <c r="A13" s="37">
        <v>2</v>
      </c>
      <c r="B13" s="163" t="s">
        <v>1454</v>
      </c>
      <c r="C13" s="7" t="s">
        <v>1456</v>
      </c>
      <c r="D13" s="7" t="s">
        <v>847</v>
      </c>
      <c r="E13" s="220">
        <v>2019</v>
      </c>
      <c r="F13" s="16">
        <f t="shared" si="0"/>
        <v>5</v>
      </c>
      <c r="G13" s="58">
        <f t="shared" si="1"/>
        <v>1</v>
      </c>
      <c r="H13" s="349" t="b">
        <f t="shared" si="2"/>
        <v>0</v>
      </c>
      <c r="I13" s="350">
        <f t="shared" si="3"/>
        <v>1</v>
      </c>
    </row>
    <row r="14" spans="1:9">
      <c r="A14" s="37">
        <v>3</v>
      </c>
      <c r="B14" s="163"/>
      <c r="C14" s="7"/>
      <c r="D14" s="7"/>
      <c r="E14" s="220"/>
      <c r="F14" s="16" t="str">
        <f t="shared" si="0"/>
        <v/>
      </c>
      <c r="G14" s="58" t="str">
        <f t="shared" si="1"/>
        <v/>
      </c>
      <c r="H14" s="349" t="b">
        <f t="shared" si="2"/>
        <v>0</v>
      </c>
      <c r="I14" s="350">
        <f t="shared" si="3"/>
        <v>1</v>
      </c>
    </row>
    <row r="15" spans="1:9">
      <c r="A15" s="37">
        <v>4</v>
      </c>
      <c r="B15" s="163"/>
      <c r="C15" s="6"/>
      <c r="D15" s="6"/>
      <c r="E15" s="216"/>
      <c r="F15" s="16" t="str">
        <f t="shared" si="0"/>
        <v/>
      </c>
      <c r="G15" s="58" t="str">
        <f t="shared" si="1"/>
        <v/>
      </c>
      <c r="H15" s="349" t="b">
        <f t="shared" si="2"/>
        <v>0</v>
      </c>
      <c r="I15" s="350">
        <f t="shared" si="3"/>
        <v>1</v>
      </c>
    </row>
    <row r="16" spans="1:9">
      <c r="A16" s="37">
        <v>5</v>
      </c>
      <c r="B16" s="163"/>
      <c r="C16" s="6"/>
      <c r="D16" s="6"/>
      <c r="E16" s="216"/>
      <c r="F16" s="16" t="str">
        <f t="shared" si="0"/>
        <v/>
      </c>
      <c r="G16" s="58" t="str">
        <f t="shared" si="1"/>
        <v/>
      </c>
      <c r="H16" s="349" t="b">
        <f t="shared" si="2"/>
        <v>0</v>
      </c>
      <c r="I16" s="350">
        <f t="shared" si="3"/>
        <v>1</v>
      </c>
    </row>
    <row r="17" spans="1:9">
      <c r="A17" s="37">
        <v>6</v>
      </c>
      <c r="B17" s="163"/>
      <c r="C17" s="6"/>
      <c r="D17" s="6"/>
      <c r="E17" s="216"/>
      <c r="F17" s="16" t="str">
        <f t="shared" si="0"/>
        <v/>
      </c>
      <c r="G17" s="58" t="str">
        <f t="shared" si="1"/>
        <v/>
      </c>
      <c r="H17" s="349" t="b">
        <f t="shared" si="2"/>
        <v>0</v>
      </c>
      <c r="I17" s="350">
        <f t="shared" si="3"/>
        <v>1</v>
      </c>
    </row>
    <row r="18" spans="1:9">
      <c r="A18" s="37">
        <v>7</v>
      </c>
      <c r="B18" s="163"/>
      <c r="C18" s="6"/>
      <c r="D18" s="6"/>
      <c r="E18" s="216"/>
      <c r="F18" s="16" t="str">
        <f t="shared" si="0"/>
        <v/>
      </c>
      <c r="G18" s="58" t="str">
        <f t="shared" si="1"/>
        <v/>
      </c>
      <c r="H18" s="349" t="b">
        <f t="shared" si="2"/>
        <v>0</v>
      </c>
      <c r="I18" s="350">
        <f t="shared" si="3"/>
        <v>1</v>
      </c>
    </row>
    <row r="19" spans="1:9">
      <c r="A19" s="37">
        <v>8</v>
      </c>
      <c r="B19" s="163"/>
      <c r="C19" s="6"/>
      <c r="D19" s="6"/>
      <c r="E19" s="216"/>
      <c r="F19" s="16" t="str">
        <f t="shared" si="0"/>
        <v/>
      </c>
      <c r="G19" s="58" t="str">
        <f t="shared" si="1"/>
        <v/>
      </c>
      <c r="H19" s="349" t="b">
        <f t="shared" si="2"/>
        <v>0</v>
      </c>
      <c r="I19" s="350">
        <f t="shared" si="3"/>
        <v>1</v>
      </c>
    </row>
    <row r="20" spans="1:9">
      <c r="A20" s="37">
        <v>9</v>
      </c>
      <c r="B20" s="163"/>
      <c r="C20" s="6"/>
      <c r="D20" s="6"/>
      <c r="E20" s="216"/>
      <c r="F20" s="16" t="str">
        <f t="shared" si="0"/>
        <v/>
      </c>
      <c r="G20" s="58" t="str">
        <f t="shared" si="1"/>
        <v/>
      </c>
      <c r="H20" s="349" t="b">
        <f t="shared" si="2"/>
        <v>0</v>
      </c>
      <c r="I20" s="350">
        <f t="shared" si="3"/>
        <v>1</v>
      </c>
    </row>
    <row r="21" spans="1:9">
      <c r="A21" s="37">
        <v>10</v>
      </c>
      <c r="B21" s="163"/>
      <c r="C21" s="6"/>
      <c r="D21" s="6"/>
      <c r="E21" s="216"/>
      <c r="F21" s="16" t="str">
        <f t="shared" si="0"/>
        <v/>
      </c>
      <c r="G21" s="58" t="str">
        <f t="shared" si="1"/>
        <v/>
      </c>
      <c r="H21" s="349" t="b">
        <f t="shared" si="2"/>
        <v>0</v>
      </c>
      <c r="I21" s="350">
        <f t="shared" si="3"/>
        <v>1</v>
      </c>
    </row>
    <row r="22" spans="1:9">
      <c r="A22" s="37">
        <v>11</v>
      </c>
      <c r="B22" s="163"/>
      <c r="C22" s="6"/>
      <c r="D22" s="6"/>
      <c r="E22" s="216"/>
      <c r="F22" s="16" t="str">
        <f t="shared" si="0"/>
        <v/>
      </c>
      <c r="G22" s="58" t="str">
        <f t="shared" si="1"/>
        <v/>
      </c>
      <c r="H22" s="349" t="b">
        <f t="shared" si="2"/>
        <v>0</v>
      </c>
      <c r="I22" s="350">
        <f t="shared" si="3"/>
        <v>1</v>
      </c>
    </row>
    <row r="23" spans="1:9">
      <c r="A23" s="37">
        <v>12</v>
      </c>
      <c r="B23" s="163"/>
      <c r="C23" s="6"/>
      <c r="D23" s="6"/>
      <c r="E23" s="216"/>
      <c r="F23" s="16" t="str">
        <f t="shared" si="0"/>
        <v/>
      </c>
      <c r="G23" s="58" t="str">
        <f t="shared" si="1"/>
        <v/>
      </c>
      <c r="H23" s="349" t="b">
        <f t="shared" si="2"/>
        <v>0</v>
      </c>
      <c r="I23" s="350">
        <f t="shared" si="3"/>
        <v>1</v>
      </c>
    </row>
    <row r="24" spans="1:9">
      <c r="A24" s="37">
        <v>13</v>
      </c>
      <c r="B24" s="163"/>
      <c r="C24" s="6"/>
      <c r="D24" s="6"/>
      <c r="E24" s="216"/>
      <c r="F24" s="16" t="str">
        <f t="shared" si="0"/>
        <v/>
      </c>
      <c r="G24" s="58" t="str">
        <f t="shared" si="1"/>
        <v/>
      </c>
      <c r="H24" s="349" t="b">
        <f t="shared" si="2"/>
        <v>0</v>
      </c>
      <c r="I24" s="350">
        <f t="shared" si="3"/>
        <v>1</v>
      </c>
    </row>
    <row r="25" spans="1:9">
      <c r="A25" s="37">
        <v>14</v>
      </c>
      <c r="B25" s="163"/>
      <c r="C25" s="6"/>
      <c r="D25" s="6"/>
      <c r="E25" s="216"/>
      <c r="F25" s="16" t="str">
        <f t="shared" si="0"/>
        <v/>
      </c>
      <c r="G25" s="58" t="str">
        <f t="shared" si="1"/>
        <v/>
      </c>
      <c r="H25" s="349" t="b">
        <f t="shared" si="2"/>
        <v>0</v>
      </c>
      <c r="I25" s="350">
        <f t="shared" si="3"/>
        <v>1</v>
      </c>
    </row>
    <row r="26" spans="1:9">
      <c r="A26" s="37">
        <v>15</v>
      </c>
      <c r="B26" s="163"/>
      <c r="C26" s="6"/>
      <c r="D26" s="6"/>
      <c r="E26" s="216"/>
      <c r="F26" s="16" t="str">
        <f t="shared" si="0"/>
        <v/>
      </c>
      <c r="G26" s="58" t="str">
        <f t="shared" si="1"/>
        <v/>
      </c>
      <c r="H26" s="349" t="b">
        <f t="shared" si="2"/>
        <v>0</v>
      </c>
      <c r="I26" s="350">
        <f t="shared" si="3"/>
        <v>1</v>
      </c>
    </row>
    <row r="27" spans="1:9">
      <c r="A27" s="37">
        <v>16</v>
      </c>
      <c r="B27" s="163"/>
      <c r="C27" s="6"/>
      <c r="D27" s="6"/>
      <c r="E27" s="216"/>
      <c r="F27" s="16" t="str">
        <f t="shared" si="0"/>
        <v/>
      </c>
      <c r="G27" s="58" t="str">
        <f t="shared" si="1"/>
        <v/>
      </c>
      <c r="H27" s="349" t="b">
        <f t="shared" si="2"/>
        <v>0</v>
      </c>
      <c r="I27" s="350">
        <f t="shared" si="3"/>
        <v>1</v>
      </c>
    </row>
    <row r="28" spans="1:9">
      <c r="A28" s="37">
        <v>17</v>
      </c>
      <c r="B28" s="163"/>
      <c r="C28" s="6"/>
      <c r="D28" s="6"/>
      <c r="E28" s="216"/>
      <c r="F28" s="16" t="str">
        <f t="shared" si="0"/>
        <v/>
      </c>
      <c r="G28" s="58" t="str">
        <f t="shared" si="1"/>
        <v/>
      </c>
      <c r="H28" s="349" t="b">
        <f t="shared" si="2"/>
        <v>0</v>
      </c>
      <c r="I28" s="350">
        <f t="shared" si="3"/>
        <v>1</v>
      </c>
    </row>
    <row r="29" spans="1:9">
      <c r="A29" s="37">
        <v>18</v>
      </c>
      <c r="B29" s="163"/>
      <c r="C29" s="6"/>
      <c r="D29" s="6"/>
      <c r="E29" s="216"/>
      <c r="F29" s="16" t="str">
        <f t="shared" si="0"/>
        <v/>
      </c>
      <c r="G29" s="58" t="str">
        <f t="shared" si="1"/>
        <v/>
      </c>
      <c r="H29" s="349" t="b">
        <f t="shared" si="2"/>
        <v>0</v>
      </c>
      <c r="I29" s="350">
        <f t="shared" si="3"/>
        <v>1</v>
      </c>
    </row>
    <row r="30" spans="1:9">
      <c r="A30" s="37">
        <v>19</v>
      </c>
      <c r="B30" s="163"/>
      <c r="C30" s="6"/>
      <c r="D30" s="6"/>
      <c r="E30" s="216"/>
      <c r="F30" s="16" t="str">
        <f t="shared" si="0"/>
        <v/>
      </c>
      <c r="G30" s="58" t="str">
        <f t="shared" si="1"/>
        <v/>
      </c>
      <c r="H30" s="349" t="b">
        <f t="shared" si="2"/>
        <v>0</v>
      </c>
      <c r="I30" s="350">
        <f t="shared" si="3"/>
        <v>1</v>
      </c>
    </row>
    <row r="31" spans="1:9">
      <c r="A31" s="37">
        <v>20</v>
      </c>
      <c r="B31" s="163"/>
      <c r="C31" s="6"/>
      <c r="D31" s="6"/>
      <c r="E31" s="216"/>
      <c r="F31" s="16" t="str">
        <f t="shared" si="0"/>
        <v/>
      </c>
      <c r="G31" s="58" t="str">
        <f t="shared" si="1"/>
        <v/>
      </c>
      <c r="H31" s="349" t="b">
        <f t="shared" si="2"/>
        <v>0</v>
      </c>
      <c r="I31" s="350">
        <f t="shared" si="3"/>
        <v>1</v>
      </c>
    </row>
    <row r="32" spans="1:9">
      <c r="A32" s="37">
        <v>21</v>
      </c>
      <c r="B32" s="163"/>
      <c r="C32" s="6"/>
      <c r="D32" s="6"/>
      <c r="E32" s="216"/>
      <c r="F32" s="16" t="str">
        <f t="shared" si="0"/>
        <v/>
      </c>
      <c r="G32" s="58" t="str">
        <f t="shared" si="1"/>
        <v/>
      </c>
      <c r="H32" s="349" t="b">
        <f t="shared" si="2"/>
        <v>0</v>
      </c>
      <c r="I32" s="350">
        <f t="shared" si="3"/>
        <v>1</v>
      </c>
    </row>
    <row r="33" spans="1:9">
      <c r="A33" s="37">
        <v>22</v>
      </c>
      <c r="B33" s="163"/>
      <c r="C33" s="6"/>
      <c r="D33" s="6"/>
      <c r="E33" s="216"/>
      <c r="F33" s="16" t="str">
        <f t="shared" si="0"/>
        <v/>
      </c>
      <c r="G33" s="58" t="str">
        <f t="shared" si="1"/>
        <v/>
      </c>
      <c r="H33" s="349" t="b">
        <f t="shared" si="2"/>
        <v>0</v>
      </c>
      <c r="I33" s="350">
        <f t="shared" si="3"/>
        <v>1</v>
      </c>
    </row>
    <row r="34" spans="1:9">
      <c r="A34" s="37">
        <v>23</v>
      </c>
      <c r="B34" s="163"/>
      <c r="C34" s="6"/>
      <c r="D34" s="6"/>
      <c r="E34" s="216"/>
      <c r="F34" s="16" t="str">
        <f t="shared" si="0"/>
        <v/>
      </c>
      <c r="G34" s="58" t="str">
        <f t="shared" si="1"/>
        <v/>
      </c>
      <c r="H34" s="349" t="b">
        <f t="shared" si="2"/>
        <v>0</v>
      </c>
      <c r="I34" s="350">
        <f t="shared" si="3"/>
        <v>1</v>
      </c>
    </row>
    <row r="35" spans="1:9">
      <c r="A35" s="37">
        <v>24</v>
      </c>
      <c r="B35" s="163"/>
      <c r="C35" s="6"/>
      <c r="D35" s="6"/>
      <c r="E35" s="216"/>
      <c r="F35" s="16" t="str">
        <f t="shared" si="0"/>
        <v/>
      </c>
      <c r="G35" s="58" t="str">
        <f t="shared" si="1"/>
        <v/>
      </c>
      <c r="H35" s="349" t="b">
        <f t="shared" si="2"/>
        <v>0</v>
      </c>
      <c r="I35" s="350">
        <f t="shared" si="3"/>
        <v>1</v>
      </c>
    </row>
    <row r="36" spans="1:9">
      <c r="A36" s="37">
        <v>25</v>
      </c>
      <c r="B36" s="163"/>
      <c r="C36" s="6"/>
      <c r="D36" s="6"/>
      <c r="E36" s="216"/>
      <c r="F36" s="16" t="str">
        <f t="shared" si="0"/>
        <v/>
      </c>
      <c r="G36" s="58" t="str">
        <f t="shared" si="1"/>
        <v/>
      </c>
      <c r="H36" s="349" t="b">
        <f t="shared" si="2"/>
        <v>0</v>
      </c>
      <c r="I36" s="350">
        <f t="shared" si="3"/>
        <v>1</v>
      </c>
    </row>
    <row r="37" spans="1:9">
      <c r="A37" s="37">
        <v>26</v>
      </c>
      <c r="B37" s="163"/>
      <c r="C37" s="6"/>
      <c r="D37" s="6"/>
      <c r="E37" s="216"/>
      <c r="F37" s="16" t="str">
        <f t="shared" si="0"/>
        <v/>
      </c>
      <c r="G37" s="58" t="str">
        <f t="shared" si="1"/>
        <v/>
      </c>
      <c r="H37" s="349" t="b">
        <f t="shared" si="2"/>
        <v>0</v>
      </c>
      <c r="I37" s="350">
        <f t="shared" si="3"/>
        <v>1</v>
      </c>
    </row>
    <row r="38" spans="1:9">
      <c r="A38" s="37">
        <v>27</v>
      </c>
      <c r="B38" s="163"/>
      <c r="C38" s="6"/>
      <c r="D38" s="6"/>
      <c r="E38" s="216"/>
      <c r="F38" s="16" t="str">
        <f t="shared" si="0"/>
        <v/>
      </c>
      <c r="G38" s="58" t="str">
        <f t="shared" si="1"/>
        <v/>
      </c>
      <c r="H38" s="349" t="b">
        <f t="shared" si="2"/>
        <v>0</v>
      </c>
      <c r="I38" s="350">
        <f t="shared" si="3"/>
        <v>1</v>
      </c>
    </row>
    <row r="39" spans="1:9">
      <c r="A39" s="37">
        <v>28</v>
      </c>
      <c r="B39" s="163"/>
      <c r="C39" s="6"/>
      <c r="D39" s="6"/>
      <c r="E39" s="216"/>
      <c r="F39" s="16" t="str">
        <f t="shared" si="0"/>
        <v/>
      </c>
      <c r="G39" s="58" t="str">
        <f t="shared" si="1"/>
        <v/>
      </c>
      <c r="H39" s="349" t="b">
        <f t="shared" si="2"/>
        <v>0</v>
      </c>
      <c r="I39" s="350">
        <f t="shared" si="3"/>
        <v>1</v>
      </c>
    </row>
    <row r="40" spans="1:9">
      <c r="A40" s="37">
        <v>29</v>
      </c>
      <c r="B40" s="163"/>
      <c r="C40" s="6"/>
      <c r="D40" s="6"/>
      <c r="E40" s="216"/>
      <c r="F40" s="16" t="str">
        <f t="shared" si="0"/>
        <v/>
      </c>
      <c r="G40" s="58" t="str">
        <f t="shared" si="1"/>
        <v/>
      </c>
      <c r="H40" s="349" t="b">
        <f t="shared" si="2"/>
        <v>0</v>
      </c>
      <c r="I40" s="350">
        <f t="shared" si="3"/>
        <v>1</v>
      </c>
    </row>
    <row r="41" spans="1:9">
      <c r="A41" s="37">
        <v>30</v>
      </c>
      <c r="B41" s="163"/>
      <c r="C41" s="6"/>
      <c r="D41" s="6"/>
      <c r="E41" s="216"/>
      <c r="F41" s="16" t="str">
        <f t="shared" si="0"/>
        <v/>
      </c>
      <c r="G41" s="58" t="str">
        <f t="shared" si="1"/>
        <v/>
      </c>
      <c r="H41" s="349" t="b">
        <f t="shared" si="2"/>
        <v>0</v>
      </c>
      <c r="I41" s="350">
        <f t="shared" si="3"/>
        <v>1</v>
      </c>
    </row>
    <row r="42" spans="1:9">
      <c r="A42" s="37">
        <v>31</v>
      </c>
      <c r="B42" s="163"/>
      <c r="C42" s="6"/>
      <c r="D42" s="6"/>
      <c r="E42" s="216"/>
      <c r="F42" s="16" t="str">
        <f t="shared" si="0"/>
        <v/>
      </c>
      <c r="G42" s="58" t="str">
        <f t="shared" si="1"/>
        <v/>
      </c>
      <c r="H42" s="349" t="b">
        <f t="shared" si="2"/>
        <v>0</v>
      </c>
      <c r="I42" s="350">
        <f t="shared" si="3"/>
        <v>1</v>
      </c>
    </row>
    <row r="43" spans="1:9">
      <c r="A43" s="37">
        <v>32</v>
      </c>
      <c r="B43" s="163"/>
      <c r="C43" s="6"/>
      <c r="D43" s="6"/>
      <c r="E43" s="216"/>
      <c r="F43" s="16" t="str">
        <f t="shared" si="0"/>
        <v/>
      </c>
      <c r="G43" s="58" t="str">
        <f t="shared" si="1"/>
        <v/>
      </c>
      <c r="H43" s="349" t="b">
        <f t="shared" si="2"/>
        <v>0</v>
      </c>
      <c r="I43" s="350">
        <f t="shared" si="3"/>
        <v>1</v>
      </c>
    </row>
    <row r="44" spans="1:9">
      <c r="A44" s="37">
        <v>33</v>
      </c>
      <c r="B44" s="163"/>
      <c r="C44" s="6"/>
      <c r="D44" s="6"/>
      <c r="E44" s="216"/>
      <c r="F44" s="16" t="str">
        <f t="shared" si="0"/>
        <v/>
      </c>
      <c r="G44" s="58" t="str">
        <f t="shared" ref="G44:G75" si="4">IF(OR($C44="",,$E44="",$E44&gt;an_final),"",IF($E44&gt;=an_initial,1,""))</f>
        <v/>
      </c>
      <c r="H44" s="349" t="b">
        <f t="shared" si="2"/>
        <v>0</v>
      </c>
      <c r="I44" s="350">
        <f t="shared" ref="I44:I75" si="5">LEN(C44)-LEN(SUBSTITUTE(C44,",",""))+1</f>
        <v>1</v>
      </c>
    </row>
    <row r="45" spans="1:9">
      <c r="A45" s="37">
        <v>34</v>
      </c>
      <c r="B45" s="163"/>
      <c r="C45" s="6"/>
      <c r="D45" s="6"/>
      <c r="E45" s="216"/>
      <c r="F45" s="16" t="str">
        <f t="shared" si="0"/>
        <v/>
      </c>
      <c r="G45" s="58" t="str">
        <f t="shared" si="4"/>
        <v/>
      </c>
      <c r="H45" s="349" t="b">
        <f t="shared" si="2"/>
        <v>0</v>
      </c>
      <c r="I45" s="350">
        <f t="shared" si="5"/>
        <v>1</v>
      </c>
    </row>
    <row r="46" spans="1:9">
      <c r="A46" s="37">
        <v>35</v>
      </c>
      <c r="B46" s="163"/>
      <c r="C46" s="6"/>
      <c r="D46" s="6"/>
      <c r="E46" s="216"/>
      <c r="F46" s="16" t="str">
        <f t="shared" si="0"/>
        <v/>
      </c>
      <c r="G46" s="58" t="str">
        <f t="shared" si="4"/>
        <v/>
      </c>
      <c r="H46" s="349" t="b">
        <f t="shared" si="2"/>
        <v>0</v>
      </c>
      <c r="I46" s="350">
        <f t="shared" si="5"/>
        <v>1</v>
      </c>
    </row>
    <row r="47" spans="1:9">
      <c r="A47" s="37">
        <v>36</v>
      </c>
      <c r="B47" s="163"/>
      <c r="C47" s="6"/>
      <c r="D47" s="6"/>
      <c r="E47" s="216"/>
      <c r="F47" s="16" t="str">
        <f t="shared" si="0"/>
        <v/>
      </c>
      <c r="G47" s="58" t="str">
        <f t="shared" si="4"/>
        <v/>
      </c>
      <c r="H47" s="349" t="b">
        <f t="shared" si="2"/>
        <v>0</v>
      </c>
      <c r="I47" s="350">
        <f t="shared" si="5"/>
        <v>1</v>
      </c>
    </row>
    <row r="48" spans="1:9">
      <c r="A48" s="37">
        <v>37</v>
      </c>
      <c r="B48" s="163"/>
      <c r="C48" s="6"/>
      <c r="D48" s="6"/>
      <c r="E48" s="216"/>
      <c r="F48" s="16" t="str">
        <f t="shared" si="0"/>
        <v/>
      </c>
      <c r="G48" s="58" t="str">
        <f t="shared" si="4"/>
        <v/>
      </c>
      <c r="H48" s="349" t="b">
        <f t="shared" si="2"/>
        <v>0</v>
      </c>
      <c r="I48" s="350">
        <f t="shared" si="5"/>
        <v>1</v>
      </c>
    </row>
    <row r="49" spans="1:9">
      <c r="A49" s="37">
        <v>38</v>
      </c>
      <c r="B49" s="163"/>
      <c r="C49" s="6"/>
      <c r="D49" s="6"/>
      <c r="E49" s="216"/>
      <c r="F49" s="16" t="str">
        <f t="shared" si="0"/>
        <v/>
      </c>
      <c r="G49" s="58" t="str">
        <f t="shared" si="4"/>
        <v/>
      </c>
      <c r="H49" s="349" t="b">
        <f t="shared" si="2"/>
        <v>0</v>
      </c>
      <c r="I49" s="350">
        <f t="shared" si="5"/>
        <v>1</v>
      </c>
    </row>
    <row r="50" spans="1:9">
      <c r="A50" s="37">
        <v>39</v>
      </c>
      <c r="B50" s="163"/>
      <c r="C50" s="6"/>
      <c r="D50" s="6"/>
      <c r="E50" s="216"/>
      <c r="F50" s="16" t="str">
        <f t="shared" si="0"/>
        <v/>
      </c>
      <c r="G50" s="58" t="str">
        <f t="shared" si="4"/>
        <v/>
      </c>
      <c r="H50" s="349" t="b">
        <f t="shared" si="2"/>
        <v>0</v>
      </c>
      <c r="I50" s="350">
        <f t="shared" si="5"/>
        <v>1</v>
      </c>
    </row>
    <row r="51" spans="1:9">
      <c r="A51" s="37">
        <v>40</v>
      </c>
      <c r="B51" s="163"/>
      <c r="C51" s="6"/>
      <c r="D51" s="6"/>
      <c r="E51" s="216"/>
      <c r="F51" s="16" t="str">
        <f t="shared" si="0"/>
        <v/>
      </c>
      <c r="G51" s="58" t="str">
        <f t="shared" si="4"/>
        <v/>
      </c>
      <c r="H51" s="349" t="b">
        <f t="shared" si="2"/>
        <v>0</v>
      </c>
      <c r="I51" s="350">
        <f t="shared" si="5"/>
        <v>1</v>
      </c>
    </row>
    <row r="52" spans="1:9">
      <c r="A52" s="37">
        <v>41</v>
      </c>
      <c r="B52" s="163"/>
      <c r="C52" s="6"/>
      <c r="D52" s="6"/>
      <c r="E52" s="216"/>
      <c r="F52" s="16" t="str">
        <f t="shared" si="0"/>
        <v/>
      </c>
      <c r="G52" s="58" t="str">
        <f t="shared" si="4"/>
        <v/>
      </c>
      <c r="H52" s="349" t="b">
        <f t="shared" si="2"/>
        <v>0</v>
      </c>
      <c r="I52" s="350">
        <f t="shared" si="5"/>
        <v>1</v>
      </c>
    </row>
    <row r="53" spans="1:9">
      <c r="A53" s="37">
        <v>42</v>
      </c>
      <c r="B53" s="163"/>
      <c r="C53" s="6"/>
      <c r="D53" s="6"/>
      <c r="E53" s="216"/>
      <c r="F53" s="16" t="str">
        <f t="shared" si="0"/>
        <v/>
      </c>
      <c r="G53" s="58" t="str">
        <f t="shared" si="4"/>
        <v/>
      </c>
      <c r="H53" s="349" t="b">
        <f t="shared" si="2"/>
        <v>0</v>
      </c>
      <c r="I53" s="350">
        <f t="shared" si="5"/>
        <v>1</v>
      </c>
    </row>
    <row r="54" spans="1:9">
      <c r="A54" s="37">
        <v>43</v>
      </c>
      <c r="B54" s="163"/>
      <c r="C54" s="6"/>
      <c r="D54" s="6"/>
      <c r="E54" s="216"/>
      <c r="F54" s="16" t="str">
        <f t="shared" si="0"/>
        <v/>
      </c>
      <c r="G54" s="58" t="str">
        <f t="shared" si="4"/>
        <v/>
      </c>
      <c r="H54" s="349" t="b">
        <f t="shared" si="2"/>
        <v>0</v>
      </c>
      <c r="I54" s="350">
        <f t="shared" si="5"/>
        <v>1</v>
      </c>
    </row>
    <row r="55" spans="1:9">
      <c r="A55" s="37">
        <v>44</v>
      </c>
      <c r="B55" s="163"/>
      <c r="C55" s="6"/>
      <c r="D55" s="6"/>
      <c r="E55" s="216"/>
      <c r="F55" s="16" t="str">
        <f t="shared" si="0"/>
        <v/>
      </c>
      <c r="G55" s="58" t="str">
        <f t="shared" si="4"/>
        <v/>
      </c>
      <c r="H55" s="349" t="b">
        <f t="shared" si="2"/>
        <v>0</v>
      </c>
      <c r="I55" s="350">
        <f t="shared" si="5"/>
        <v>1</v>
      </c>
    </row>
    <row r="56" spans="1:9">
      <c r="A56" s="37">
        <v>45</v>
      </c>
      <c r="B56" s="163"/>
      <c r="C56" s="6"/>
      <c r="D56" s="6"/>
      <c r="E56" s="216"/>
      <c r="F56" s="16" t="str">
        <f t="shared" si="0"/>
        <v/>
      </c>
      <c r="G56" s="58" t="str">
        <f t="shared" si="4"/>
        <v/>
      </c>
      <c r="H56" s="349" t="b">
        <f t="shared" si="2"/>
        <v>0</v>
      </c>
      <c r="I56" s="350">
        <f t="shared" si="5"/>
        <v>1</v>
      </c>
    </row>
    <row r="57" spans="1:9">
      <c r="A57" s="37">
        <v>46</v>
      </c>
      <c r="B57" s="163"/>
      <c r="C57" s="6"/>
      <c r="D57" s="6"/>
      <c r="E57" s="216"/>
      <c r="F57" s="16" t="str">
        <f t="shared" si="0"/>
        <v/>
      </c>
      <c r="G57" s="58" t="str">
        <f t="shared" si="4"/>
        <v/>
      </c>
      <c r="H57" s="349" t="b">
        <f t="shared" si="2"/>
        <v>0</v>
      </c>
      <c r="I57" s="350">
        <f t="shared" si="5"/>
        <v>1</v>
      </c>
    </row>
    <row r="58" spans="1:9">
      <c r="A58" s="37">
        <v>47</v>
      </c>
      <c r="B58" s="163"/>
      <c r="C58" s="6"/>
      <c r="D58" s="6"/>
      <c r="E58" s="216"/>
      <c r="F58" s="16" t="str">
        <f t="shared" si="0"/>
        <v/>
      </c>
      <c r="G58" s="58" t="str">
        <f t="shared" si="4"/>
        <v/>
      </c>
      <c r="H58" s="349" t="b">
        <f t="shared" si="2"/>
        <v>0</v>
      </c>
      <c r="I58" s="350">
        <f t="shared" si="5"/>
        <v>1</v>
      </c>
    </row>
    <row r="59" spans="1:9">
      <c r="A59" s="37">
        <v>48</v>
      </c>
      <c r="B59" s="163"/>
      <c r="C59" s="6"/>
      <c r="D59" s="6"/>
      <c r="E59" s="216"/>
      <c r="F59" s="16" t="str">
        <f t="shared" si="0"/>
        <v/>
      </c>
      <c r="G59" s="58" t="str">
        <f t="shared" si="4"/>
        <v/>
      </c>
      <c r="H59" s="349" t="b">
        <f t="shared" si="2"/>
        <v>0</v>
      </c>
      <c r="I59" s="350">
        <f t="shared" si="5"/>
        <v>1</v>
      </c>
    </row>
    <row r="60" spans="1:9">
      <c r="A60" s="37">
        <v>49</v>
      </c>
      <c r="B60" s="163"/>
      <c r="C60" s="6"/>
      <c r="D60" s="6"/>
      <c r="E60" s="216"/>
      <c r="F60" s="16" t="str">
        <f t="shared" si="0"/>
        <v/>
      </c>
      <c r="G60" s="58" t="str">
        <f t="shared" si="4"/>
        <v/>
      </c>
      <c r="H60" s="349" t="b">
        <f t="shared" si="2"/>
        <v>0</v>
      </c>
      <c r="I60" s="350">
        <f t="shared" si="5"/>
        <v>1</v>
      </c>
    </row>
    <row r="61" spans="1:9">
      <c r="A61" s="37">
        <v>50</v>
      </c>
      <c r="B61" s="163"/>
      <c r="C61" s="6"/>
      <c r="D61" s="6"/>
      <c r="E61" s="216"/>
      <c r="F61" s="16" t="str">
        <f t="shared" si="0"/>
        <v/>
      </c>
      <c r="G61" s="58" t="str">
        <f t="shared" si="4"/>
        <v/>
      </c>
      <c r="H61" s="349" t="b">
        <f t="shared" si="2"/>
        <v>0</v>
      </c>
      <c r="I61" s="350">
        <f t="shared" si="5"/>
        <v>1</v>
      </c>
    </row>
    <row r="62" spans="1:9">
      <c r="A62" s="37">
        <v>51</v>
      </c>
      <c r="B62" s="163"/>
      <c r="C62" s="6"/>
      <c r="D62" s="6"/>
      <c r="E62" s="216"/>
      <c r="F62" s="16" t="str">
        <f t="shared" si="0"/>
        <v/>
      </c>
      <c r="G62" s="58" t="str">
        <f t="shared" si="4"/>
        <v/>
      </c>
      <c r="H62" s="349" t="b">
        <f t="shared" si="2"/>
        <v>0</v>
      </c>
      <c r="I62" s="350">
        <f t="shared" si="5"/>
        <v>1</v>
      </c>
    </row>
    <row r="63" spans="1:9">
      <c r="A63" s="37">
        <v>52</v>
      </c>
      <c r="B63" s="163"/>
      <c r="C63" s="6"/>
      <c r="D63" s="6"/>
      <c r="E63" s="216"/>
      <c r="F63" s="16" t="str">
        <f t="shared" si="0"/>
        <v/>
      </c>
      <c r="G63" s="58" t="str">
        <f t="shared" si="4"/>
        <v/>
      </c>
      <c r="H63" s="349" t="b">
        <f t="shared" si="2"/>
        <v>0</v>
      </c>
      <c r="I63" s="350">
        <f t="shared" si="5"/>
        <v>1</v>
      </c>
    </row>
    <row r="64" spans="1:9">
      <c r="A64" s="37">
        <v>53</v>
      </c>
      <c r="B64" s="163"/>
      <c r="C64" s="6"/>
      <c r="D64" s="6"/>
      <c r="E64" s="216"/>
      <c r="F64" s="16" t="str">
        <f t="shared" si="0"/>
        <v/>
      </c>
      <c r="G64" s="58" t="str">
        <f t="shared" si="4"/>
        <v/>
      </c>
      <c r="H64" s="349" t="b">
        <f t="shared" si="2"/>
        <v>0</v>
      </c>
      <c r="I64" s="350">
        <f t="shared" si="5"/>
        <v>1</v>
      </c>
    </row>
    <row r="65" spans="1:9">
      <c r="A65" s="37">
        <v>54</v>
      </c>
      <c r="B65" s="163"/>
      <c r="C65" s="6"/>
      <c r="D65" s="6"/>
      <c r="E65" s="216"/>
      <c r="F65" s="16" t="str">
        <f t="shared" si="0"/>
        <v/>
      </c>
      <c r="G65" s="58" t="str">
        <f t="shared" si="4"/>
        <v/>
      </c>
      <c r="H65" s="349" t="b">
        <f t="shared" si="2"/>
        <v>0</v>
      </c>
      <c r="I65" s="350">
        <f t="shared" si="5"/>
        <v>1</v>
      </c>
    </row>
    <row r="66" spans="1:9">
      <c r="A66" s="37">
        <v>55</v>
      </c>
      <c r="B66" s="163"/>
      <c r="C66" s="6"/>
      <c r="D66" s="6"/>
      <c r="E66" s="216"/>
      <c r="F66" s="16" t="str">
        <f t="shared" si="0"/>
        <v/>
      </c>
      <c r="G66" s="58" t="str">
        <f t="shared" si="4"/>
        <v/>
      </c>
      <c r="H66" s="349" t="b">
        <f t="shared" si="2"/>
        <v>0</v>
      </c>
      <c r="I66" s="350">
        <f t="shared" si="5"/>
        <v>1</v>
      </c>
    </row>
    <row r="67" spans="1:9">
      <c r="A67" s="37">
        <v>56</v>
      </c>
      <c r="B67" s="163"/>
      <c r="C67" s="6"/>
      <c r="D67" s="6"/>
      <c r="E67" s="216"/>
      <c r="F67" s="16" t="str">
        <f t="shared" si="0"/>
        <v/>
      </c>
      <c r="G67" s="58" t="str">
        <f t="shared" si="4"/>
        <v/>
      </c>
      <c r="H67" s="349" t="b">
        <f t="shared" si="2"/>
        <v>0</v>
      </c>
      <c r="I67" s="350">
        <f t="shared" si="5"/>
        <v>1</v>
      </c>
    </row>
    <row r="68" spans="1:9">
      <c r="A68" s="37">
        <v>57</v>
      </c>
      <c r="B68" s="163"/>
      <c r="C68" s="6"/>
      <c r="D68" s="6"/>
      <c r="E68" s="216"/>
      <c r="F68" s="16" t="str">
        <f t="shared" si="0"/>
        <v/>
      </c>
      <c r="G68" s="58" t="str">
        <f t="shared" si="4"/>
        <v/>
      </c>
      <c r="H68" s="349" t="b">
        <f t="shared" si="2"/>
        <v>0</v>
      </c>
      <c r="I68" s="350">
        <f t="shared" si="5"/>
        <v>1</v>
      </c>
    </row>
    <row r="69" spans="1:9">
      <c r="A69" s="37">
        <v>58</v>
      </c>
      <c r="B69" s="163"/>
      <c r="C69" s="6"/>
      <c r="D69" s="6"/>
      <c r="E69" s="216"/>
      <c r="F69" s="16" t="str">
        <f t="shared" si="0"/>
        <v/>
      </c>
      <c r="G69" s="58" t="str">
        <f t="shared" si="4"/>
        <v/>
      </c>
      <c r="H69" s="349" t="b">
        <f t="shared" si="2"/>
        <v>0</v>
      </c>
      <c r="I69" s="350">
        <f t="shared" si="5"/>
        <v>1</v>
      </c>
    </row>
    <row r="70" spans="1:9">
      <c r="A70" s="37">
        <v>59</v>
      </c>
      <c r="B70" s="163"/>
      <c r="C70" s="6"/>
      <c r="D70" s="6"/>
      <c r="E70" s="216"/>
      <c r="F70" s="16" t="str">
        <f t="shared" si="0"/>
        <v/>
      </c>
      <c r="G70" s="58" t="str">
        <f t="shared" si="4"/>
        <v/>
      </c>
      <c r="H70" s="349" t="b">
        <f t="shared" si="2"/>
        <v>0</v>
      </c>
      <c r="I70" s="350">
        <f t="shared" si="5"/>
        <v>1</v>
      </c>
    </row>
    <row r="71" spans="1:9">
      <c r="A71" s="37">
        <v>60</v>
      </c>
      <c r="B71" s="163"/>
      <c r="C71" s="6"/>
      <c r="D71" s="6"/>
      <c r="E71" s="216"/>
      <c r="F71" s="16" t="str">
        <f t="shared" si="0"/>
        <v/>
      </c>
      <c r="G71" s="58" t="str">
        <f t="shared" si="4"/>
        <v/>
      </c>
      <c r="H71" s="349" t="b">
        <f t="shared" si="2"/>
        <v>0</v>
      </c>
      <c r="I71" s="350">
        <f t="shared" si="5"/>
        <v>1</v>
      </c>
    </row>
    <row r="72" spans="1:9">
      <c r="A72" s="37">
        <v>61</v>
      </c>
      <c r="B72" s="163"/>
      <c r="C72" s="6"/>
      <c r="D72" s="6"/>
      <c r="E72" s="216"/>
      <c r="F72" s="16" t="str">
        <f t="shared" si="0"/>
        <v/>
      </c>
      <c r="G72" s="58" t="str">
        <f t="shared" si="4"/>
        <v/>
      </c>
      <c r="H72" s="349" t="b">
        <f t="shared" si="2"/>
        <v>0</v>
      </c>
      <c r="I72" s="350">
        <f t="shared" si="5"/>
        <v>1</v>
      </c>
    </row>
    <row r="73" spans="1:9">
      <c r="A73" s="37">
        <v>62</v>
      </c>
      <c r="B73" s="163"/>
      <c r="C73" s="6"/>
      <c r="D73" s="6"/>
      <c r="E73" s="216"/>
      <c r="F73" s="16" t="str">
        <f t="shared" si="0"/>
        <v/>
      </c>
      <c r="G73" s="58" t="str">
        <f t="shared" si="4"/>
        <v/>
      </c>
      <c r="H73" s="349" t="b">
        <f t="shared" si="2"/>
        <v>0</v>
      </c>
      <c r="I73" s="350">
        <f t="shared" si="5"/>
        <v>1</v>
      </c>
    </row>
    <row r="74" spans="1:9">
      <c r="A74" s="37">
        <v>63</v>
      </c>
      <c r="B74" s="163"/>
      <c r="C74" s="6"/>
      <c r="D74" s="6"/>
      <c r="E74" s="216"/>
      <c r="F74" s="16" t="str">
        <f t="shared" si="0"/>
        <v/>
      </c>
      <c r="G74" s="58" t="str">
        <f t="shared" si="4"/>
        <v/>
      </c>
      <c r="H74" s="349" t="b">
        <f t="shared" si="2"/>
        <v>0</v>
      </c>
      <c r="I74" s="350">
        <f t="shared" si="5"/>
        <v>1</v>
      </c>
    </row>
    <row r="75" spans="1:9">
      <c r="A75" s="37">
        <v>64</v>
      </c>
      <c r="B75" s="163"/>
      <c r="C75" s="6"/>
      <c r="D75" s="6"/>
      <c r="E75" s="216"/>
      <c r="F75" s="16" t="str">
        <f t="shared" si="0"/>
        <v/>
      </c>
      <c r="G75" s="58" t="str">
        <f t="shared" si="4"/>
        <v/>
      </c>
      <c r="H75" s="349" t="b">
        <f t="shared" si="2"/>
        <v>0</v>
      </c>
      <c r="I75" s="350">
        <f t="shared" si="5"/>
        <v>1</v>
      </c>
    </row>
    <row r="76" spans="1:9">
      <c r="A76" s="37">
        <v>65</v>
      </c>
      <c r="B76" s="163"/>
      <c r="C76" s="6"/>
      <c r="D76" s="6"/>
      <c r="E76" s="216"/>
      <c r="F76" s="16" t="str">
        <f t="shared" ref="F76:F139" si="6">IF(OR($C76="",$E76&lt;an_initial,$E76&gt;an_final),"",G76*(HLOOKUP(D76,iii2punctaje,2,FALSE)))</f>
        <v/>
      </c>
      <c r="G76" s="58" t="str">
        <f t="shared" ref="G76:G110" si="7">IF(OR($C76="",,$E76="",$E76&gt;an_final),"",IF($E76&gt;=an_initial,1,""))</f>
        <v/>
      </c>
      <c r="H76" s="349" t="b">
        <f t="shared" ref="H76:H110" si="8">IF(nume_candidat="",FALSE,ISNUMBER(SEARCH(nume_candidat,$C76)))</f>
        <v>0</v>
      </c>
      <c r="I76" s="350">
        <f t="shared" ref="I76:I110" si="9">LEN(C76)-LEN(SUBSTITUTE(C76,",",""))+1</f>
        <v>1</v>
      </c>
    </row>
    <row r="77" spans="1:9">
      <c r="A77" s="37">
        <v>66</v>
      </c>
      <c r="B77" s="163"/>
      <c r="C77" s="6"/>
      <c r="D77" s="6"/>
      <c r="E77" s="216"/>
      <c r="F77" s="16" t="str">
        <f t="shared" si="6"/>
        <v/>
      </c>
      <c r="G77" s="58" t="str">
        <f t="shared" si="7"/>
        <v/>
      </c>
      <c r="H77" s="349" t="b">
        <f t="shared" si="8"/>
        <v>0</v>
      </c>
      <c r="I77" s="350">
        <f t="shared" si="9"/>
        <v>1</v>
      </c>
    </row>
    <row r="78" spans="1:9">
      <c r="A78" s="37">
        <v>67</v>
      </c>
      <c r="B78" s="163"/>
      <c r="C78" s="6"/>
      <c r="D78" s="6"/>
      <c r="E78" s="216"/>
      <c r="F78" s="16" t="str">
        <f t="shared" si="6"/>
        <v/>
      </c>
      <c r="G78" s="58" t="str">
        <f t="shared" si="7"/>
        <v/>
      </c>
      <c r="H78" s="349" t="b">
        <f t="shared" si="8"/>
        <v>0</v>
      </c>
      <c r="I78" s="350">
        <f t="shared" si="9"/>
        <v>1</v>
      </c>
    </row>
    <row r="79" spans="1:9">
      <c r="A79" s="37">
        <v>68</v>
      </c>
      <c r="B79" s="163"/>
      <c r="C79" s="6"/>
      <c r="D79" s="6"/>
      <c r="E79" s="216"/>
      <c r="F79" s="16" t="str">
        <f t="shared" si="6"/>
        <v/>
      </c>
      <c r="G79" s="58" t="str">
        <f t="shared" si="7"/>
        <v/>
      </c>
      <c r="H79" s="349" t="b">
        <f t="shared" si="8"/>
        <v>0</v>
      </c>
      <c r="I79" s="350">
        <f t="shared" si="9"/>
        <v>1</v>
      </c>
    </row>
    <row r="80" spans="1:9">
      <c r="A80" s="37">
        <v>69</v>
      </c>
      <c r="B80" s="163"/>
      <c r="C80" s="6"/>
      <c r="D80" s="6"/>
      <c r="E80" s="216"/>
      <c r="F80" s="16" t="str">
        <f t="shared" si="6"/>
        <v/>
      </c>
      <c r="G80" s="58" t="str">
        <f t="shared" si="7"/>
        <v/>
      </c>
      <c r="H80" s="349" t="b">
        <f t="shared" si="8"/>
        <v>0</v>
      </c>
      <c r="I80" s="350">
        <f t="shared" si="9"/>
        <v>1</v>
      </c>
    </row>
    <row r="81" spans="1:9">
      <c r="A81" s="37">
        <v>70</v>
      </c>
      <c r="B81" s="163"/>
      <c r="C81" s="6"/>
      <c r="D81" s="6"/>
      <c r="E81" s="216"/>
      <c r="F81" s="16" t="str">
        <f t="shared" si="6"/>
        <v/>
      </c>
      <c r="G81" s="58" t="str">
        <f t="shared" si="7"/>
        <v/>
      </c>
      <c r="H81" s="349" t="b">
        <f t="shared" si="8"/>
        <v>0</v>
      </c>
      <c r="I81" s="350">
        <f t="shared" si="9"/>
        <v>1</v>
      </c>
    </row>
    <row r="82" spans="1:9">
      <c r="A82" s="37">
        <v>71</v>
      </c>
      <c r="B82" s="163"/>
      <c r="C82" s="6"/>
      <c r="D82" s="6"/>
      <c r="E82" s="216"/>
      <c r="F82" s="16" t="str">
        <f t="shared" si="6"/>
        <v/>
      </c>
      <c r="G82" s="58" t="str">
        <f t="shared" si="7"/>
        <v/>
      </c>
      <c r="H82" s="349" t="b">
        <f t="shared" si="8"/>
        <v>0</v>
      </c>
      <c r="I82" s="350">
        <f t="shared" si="9"/>
        <v>1</v>
      </c>
    </row>
    <row r="83" spans="1:9">
      <c r="A83" s="37">
        <v>72</v>
      </c>
      <c r="B83" s="163"/>
      <c r="C83" s="6"/>
      <c r="D83" s="6"/>
      <c r="E83" s="216"/>
      <c r="F83" s="16" t="str">
        <f t="shared" si="6"/>
        <v/>
      </c>
      <c r="G83" s="58" t="str">
        <f t="shared" si="7"/>
        <v/>
      </c>
      <c r="H83" s="349" t="b">
        <f t="shared" si="8"/>
        <v>0</v>
      </c>
      <c r="I83" s="350">
        <f t="shared" si="9"/>
        <v>1</v>
      </c>
    </row>
    <row r="84" spans="1:9">
      <c r="A84" s="37">
        <v>73</v>
      </c>
      <c r="B84" s="163"/>
      <c r="C84" s="6"/>
      <c r="D84" s="6"/>
      <c r="E84" s="216"/>
      <c r="F84" s="16" t="str">
        <f t="shared" si="6"/>
        <v/>
      </c>
      <c r="G84" s="58" t="str">
        <f t="shared" si="7"/>
        <v/>
      </c>
      <c r="H84" s="349" t="b">
        <f t="shared" si="8"/>
        <v>0</v>
      </c>
      <c r="I84" s="350">
        <f t="shared" si="9"/>
        <v>1</v>
      </c>
    </row>
    <row r="85" spans="1:9">
      <c r="A85" s="37">
        <v>74</v>
      </c>
      <c r="B85" s="163"/>
      <c r="C85" s="6"/>
      <c r="D85" s="6"/>
      <c r="E85" s="216"/>
      <c r="F85" s="16" t="str">
        <f t="shared" si="6"/>
        <v/>
      </c>
      <c r="G85" s="58" t="str">
        <f t="shared" si="7"/>
        <v/>
      </c>
      <c r="H85" s="349" t="b">
        <f t="shared" si="8"/>
        <v>0</v>
      </c>
      <c r="I85" s="350">
        <f t="shared" si="9"/>
        <v>1</v>
      </c>
    </row>
    <row r="86" spans="1:9">
      <c r="A86" s="37">
        <v>75</v>
      </c>
      <c r="B86" s="163"/>
      <c r="C86" s="6"/>
      <c r="D86" s="6"/>
      <c r="E86" s="216"/>
      <c r="F86" s="16" t="str">
        <f t="shared" si="6"/>
        <v/>
      </c>
      <c r="G86" s="58" t="str">
        <f t="shared" si="7"/>
        <v/>
      </c>
      <c r="H86" s="349" t="b">
        <f t="shared" si="8"/>
        <v>0</v>
      </c>
      <c r="I86" s="350">
        <f t="shared" si="9"/>
        <v>1</v>
      </c>
    </row>
    <row r="87" spans="1:9">
      <c r="A87" s="37">
        <v>76</v>
      </c>
      <c r="B87" s="163"/>
      <c r="C87" s="6"/>
      <c r="D87" s="6"/>
      <c r="E87" s="216"/>
      <c r="F87" s="16" t="str">
        <f t="shared" si="6"/>
        <v/>
      </c>
      <c r="G87" s="58" t="str">
        <f t="shared" si="7"/>
        <v/>
      </c>
      <c r="H87" s="349" t="b">
        <f t="shared" si="8"/>
        <v>0</v>
      </c>
      <c r="I87" s="350">
        <f t="shared" si="9"/>
        <v>1</v>
      </c>
    </row>
    <row r="88" spans="1:9">
      <c r="A88" s="37">
        <v>77</v>
      </c>
      <c r="B88" s="163"/>
      <c r="C88" s="6"/>
      <c r="D88" s="6"/>
      <c r="E88" s="216"/>
      <c r="F88" s="16" t="str">
        <f t="shared" si="6"/>
        <v/>
      </c>
      <c r="G88" s="58" t="str">
        <f t="shared" si="7"/>
        <v/>
      </c>
      <c r="H88" s="349" t="b">
        <f t="shared" si="8"/>
        <v>0</v>
      </c>
      <c r="I88" s="350">
        <f t="shared" si="9"/>
        <v>1</v>
      </c>
    </row>
    <row r="89" spans="1:9">
      <c r="A89" s="37">
        <v>78</v>
      </c>
      <c r="B89" s="163"/>
      <c r="C89" s="6"/>
      <c r="D89" s="6"/>
      <c r="E89" s="216"/>
      <c r="F89" s="16" t="str">
        <f t="shared" si="6"/>
        <v/>
      </c>
      <c r="G89" s="58" t="str">
        <f t="shared" si="7"/>
        <v/>
      </c>
      <c r="H89" s="349" t="b">
        <f t="shared" si="8"/>
        <v>0</v>
      </c>
      <c r="I89" s="350">
        <f t="shared" si="9"/>
        <v>1</v>
      </c>
    </row>
    <row r="90" spans="1:9">
      <c r="A90" s="37">
        <v>79</v>
      </c>
      <c r="B90" s="163"/>
      <c r="C90" s="6"/>
      <c r="D90" s="6"/>
      <c r="E90" s="216"/>
      <c r="F90" s="16" t="str">
        <f t="shared" si="6"/>
        <v/>
      </c>
      <c r="G90" s="58" t="str">
        <f t="shared" si="7"/>
        <v/>
      </c>
      <c r="H90" s="349" t="b">
        <f t="shared" si="8"/>
        <v>0</v>
      </c>
      <c r="I90" s="350">
        <f t="shared" si="9"/>
        <v>1</v>
      </c>
    </row>
    <row r="91" spans="1:9">
      <c r="A91" s="37">
        <v>80</v>
      </c>
      <c r="B91" s="163"/>
      <c r="C91" s="6"/>
      <c r="D91" s="6"/>
      <c r="E91" s="216"/>
      <c r="F91" s="16" t="str">
        <f t="shared" si="6"/>
        <v/>
      </c>
      <c r="G91" s="58" t="str">
        <f t="shared" si="7"/>
        <v/>
      </c>
      <c r="H91" s="349" t="b">
        <f t="shared" si="8"/>
        <v>0</v>
      </c>
      <c r="I91" s="350">
        <f t="shared" si="9"/>
        <v>1</v>
      </c>
    </row>
    <row r="92" spans="1:9">
      <c r="A92" s="37">
        <v>81</v>
      </c>
      <c r="B92" s="163"/>
      <c r="C92" s="6"/>
      <c r="D92" s="6"/>
      <c r="E92" s="216"/>
      <c r="F92" s="16" t="str">
        <f t="shared" si="6"/>
        <v/>
      </c>
      <c r="G92" s="58" t="str">
        <f t="shared" si="7"/>
        <v/>
      </c>
      <c r="H92" s="349" t="b">
        <f t="shared" si="8"/>
        <v>0</v>
      </c>
      <c r="I92" s="350">
        <f t="shared" si="9"/>
        <v>1</v>
      </c>
    </row>
    <row r="93" spans="1:9">
      <c r="A93" s="37">
        <v>82</v>
      </c>
      <c r="B93" s="163"/>
      <c r="C93" s="6"/>
      <c r="D93" s="6"/>
      <c r="E93" s="216"/>
      <c r="F93" s="16" t="str">
        <f t="shared" si="6"/>
        <v/>
      </c>
      <c r="G93" s="58" t="str">
        <f t="shared" si="7"/>
        <v/>
      </c>
      <c r="H93" s="349" t="b">
        <f t="shared" si="8"/>
        <v>0</v>
      </c>
      <c r="I93" s="350">
        <f t="shared" si="9"/>
        <v>1</v>
      </c>
    </row>
    <row r="94" spans="1:9">
      <c r="A94" s="37">
        <v>83</v>
      </c>
      <c r="B94" s="163"/>
      <c r="C94" s="6"/>
      <c r="D94" s="6"/>
      <c r="E94" s="216"/>
      <c r="F94" s="16" t="str">
        <f t="shared" si="6"/>
        <v/>
      </c>
      <c r="G94" s="58" t="str">
        <f t="shared" si="7"/>
        <v/>
      </c>
      <c r="H94" s="349" t="b">
        <f t="shared" si="8"/>
        <v>0</v>
      </c>
      <c r="I94" s="350">
        <f t="shared" si="9"/>
        <v>1</v>
      </c>
    </row>
    <row r="95" spans="1:9">
      <c r="A95" s="37">
        <v>84</v>
      </c>
      <c r="B95" s="163"/>
      <c r="C95" s="6"/>
      <c r="D95" s="6"/>
      <c r="E95" s="216"/>
      <c r="F95" s="16" t="str">
        <f t="shared" si="6"/>
        <v/>
      </c>
      <c r="G95" s="58" t="str">
        <f t="shared" si="7"/>
        <v/>
      </c>
      <c r="H95" s="349" t="b">
        <f t="shared" si="8"/>
        <v>0</v>
      </c>
      <c r="I95" s="350">
        <f t="shared" si="9"/>
        <v>1</v>
      </c>
    </row>
    <row r="96" spans="1:9">
      <c r="A96" s="37">
        <v>85</v>
      </c>
      <c r="B96" s="163"/>
      <c r="C96" s="6"/>
      <c r="D96" s="6"/>
      <c r="E96" s="216"/>
      <c r="F96" s="16" t="str">
        <f t="shared" si="6"/>
        <v/>
      </c>
      <c r="G96" s="58" t="str">
        <f t="shared" si="7"/>
        <v/>
      </c>
      <c r="H96" s="349" t="b">
        <f t="shared" si="8"/>
        <v>0</v>
      </c>
      <c r="I96" s="350">
        <f t="shared" si="9"/>
        <v>1</v>
      </c>
    </row>
    <row r="97" spans="1:9">
      <c r="A97" s="37">
        <v>86</v>
      </c>
      <c r="B97" s="163"/>
      <c r="C97" s="6"/>
      <c r="D97" s="6"/>
      <c r="E97" s="216"/>
      <c r="F97" s="16" t="str">
        <f t="shared" si="6"/>
        <v/>
      </c>
      <c r="G97" s="58" t="str">
        <f t="shared" si="7"/>
        <v/>
      </c>
      <c r="H97" s="349" t="b">
        <f t="shared" si="8"/>
        <v>0</v>
      </c>
      <c r="I97" s="350">
        <f t="shared" si="9"/>
        <v>1</v>
      </c>
    </row>
    <row r="98" spans="1:9">
      <c r="A98" s="37">
        <v>87</v>
      </c>
      <c r="B98" s="163"/>
      <c r="C98" s="6"/>
      <c r="D98" s="6"/>
      <c r="E98" s="216"/>
      <c r="F98" s="16" t="str">
        <f t="shared" si="6"/>
        <v/>
      </c>
      <c r="G98" s="58" t="str">
        <f t="shared" si="7"/>
        <v/>
      </c>
      <c r="H98" s="349" t="b">
        <f t="shared" si="8"/>
        <v>0</v>
      </c>
      <c r="I98" s="350">
        <f t="shared" si="9"/>
        <v>1</v>
      </c>
    </row>
    <row r="99" spans="1:9">
      <c r="A99" s="37">
        <v>88</v>
      </c>
      <c r="B99" s="163"/>
      <c r="C99" s="6"/>
      <c r="D99" s="6"/>
      <c r="E99" s="216"/>
      <c r="F99" s="16" t="str">
        <f t="shared" si="6"/>
        <v/>
      </c>
      <c r="G99" s="58" t="str">
        <f t="shared" si="7"/>
        <v/>
      </c>
      <c r="H99" s="349" t="b">
        <f t="shared" si="8"/>
        <v>0</v>
      </c>
      <c r="I99" s="350">
        <f t="shared" si="9"/>
        <v>1</v>
      </c>
    </row>
    <row r="100" spans="1:9">
      <c r="A100" s="37">
        <v>89</v>
      </c>
      <c r="B100" s="163"/>
      <c r="C100" s="6"/>
      <c r="D100" s="6"/>
      <c r="E100" s="216"/>
      <c r="F100" s="16" t="str">
        <f t="shared" si="6"/>
        <v/>
      </c>
      <c r="G100" s="58" t="str">
        <f t="shared" si="7"/>
        <v/>
      </c>
      <c r="H100" s="349" t="b">
        <f t="shared" si="8"/>
        <v>0</v>
      </c>
      <c r="I100" s="350">
        <f t="shared" si="9"/>
        <v>1</v>
      </c>
    </row>
    <row r="101" spans="1:9">
      <c r="A101" s="37">
        <v>90</v>
      </c>
      <c r="B101" s="163"/>
      <c r="C101" s="6"/>
      <c r="D101" s="6"/>
      <c r="E101" s="216"/>
      <c r="F101" s="16" t="str">
        <f t="shared" si="6"/>
        <v/>
      </c>
      <c r="G101" s="58" t="str">
        <f t="shared" si="7"/>
        <v/>
      </c>
      <c r="H101" s="349" t="b">
        <f t="shared" si="8"/>
        <v>0</v>
      </c>
      <c r="I101" s="350">
        <f t="shared" si="9"/>
        <v>1</v>
      </c>
    </row>
    <row r="102" spans="1:9">
      <c r="A102" s="37">
        <v>91</v>
      </c>
      <c r="B102" s="163"/>
      <c r="C102" s="6"/>
      <c r="D102" s="6"/>
      <c r="E102" s="216"/>
      <c r="F102" s="16" t="str">
        <f t="shared" si="6"/>
        <v/>
      </c>
      <c r="G102" s="58" t="str">
        <f t="shared" si="7"/>
        <v/>
      </c>
      <c r="H102" s="349" t="b">
        <f t="shared" si="8"/>
        <v>0</v>
      </c>
      <c r="I102" s="350">
        <f t="shared" si="9"/>
        <v>1</v>
      </c>
    </row>
    <row r="103" spans="1:9">
      <c r="A103" s="37">
        <v>92</v>
      </c>
      <c r="B103" s="163"/>
      <c r="C103" s="6"/>
      <c r="D103" s="6"/>
      <c r="E103" s="216"/>
      <c r="F103" s="16" t="str">
        <f t="shared" si="6"/>
        <v/>
      </c>
      <c r="G103" s="58" t="str">
        <f t="shared" si="7"/>
        <v/>
      </c>
      <c r="H103" s="349" t="b">
        <f t="shared" si="8"/>
        <v>0</v>
      </c>
      <c r="I103" s="350">
        <f t="shared" si="9"/>
        <v>1</v>
      </c>
    </row>
    <row r="104" spans="1:9">
      <c r="A104" s="37">
        <v>93</v>
      </c>
      <c r="B104" s="163"/>
      <c r="C104" s="6"/>
      <c r="D104" s="6"/>
      <c r="E104" s="216"/>
      <c r="F104" s="16" t="str">
        <f t="shared" si="6"/>
        <v/>
      </c>
      <c r="G104" s="58" t="str">
        <f t="shared" si="7"/>
        <v/>
      </c>
      <c r="H104" s="349" t="b">
        <f t="shared" si="8"/>
        <v>0</v>
      </c>
      <c r="I104" s="350">
        <f t="shared" si="9"/>
        <v>1</v>
      </c>
    </row>
    <row r="105" spans="1:9">
      <c r="A105" s="37">
        <v>94</v>
      </c>
      <c r="B105" s="163"/>
      <c r="C105" s="6"/>
      <c r="D105" s="6"/>
      <c r="E105" s="216"/>
      <c r="F105" s="16" t="str">
        <f t="shared" si="6"/>
        <v/>
      </c>
      <c r="G105" s="58" t="str">
        <f t="shared" si="7"/>
        <v/>
      </c>
      <c r="H105" s="349" t="b">
        <f t="shared" si="8"/>
        <v>0</v>
      </c>
      <c r="I105" s="350">
        <f t="shared" si="9"/>
        <v>1</v>
      </c>
    </row>
    <row r="106" spans="1:9">
      <c r="A106" s="37">
        <v>95</v>
      </c>
      <c r="B106" s="163"/>
      <c r="C106" s="6"/>
      <c r="D106" s="6"/>
      <c r="E106" s="216"/>
      <c r="F106" s="16" t="str">
        <f t="shared" si="6"/>
        <v/>
      </c>
      <c r="G106" s="58" t="str">
        <f t="shared" si="7"/>
        <v/>
      </c>
      <c r="H106" s="349" t="b">
        <f t="shared" si="8"/>
        <v>0</v>
      </c>
      <c r="I106" s="350">
        <f t="shared" si="9"/>
        <v>1</v>
      </c>
    </row>
    <row r="107" spans="1:9">
      <c r="A107" s="37">
        <v>96</v>
      </c>
      <c r="B107" s="163"/>
      <c r="C107" s="6"/>
      <c r="D107" s="6"/>
      <c r="E107" s="216"/>
      <c r="F107" s="16" t="str">
        <f t="shared" si="6"/>
        <v/>
      </c>
      <c r="G107" s="58" t="str">
        <f t="shared" si="7"/>
        <v/>
      </c>
      <c r="H107" s="349" t="b">
        <f t="shared" si="8"/>
        <v>0</v>
      </c>
      <c r="I107" s="350">
        <f t="shared" si="9"/>
        <v>1</v>
      </c>
    </row>
    <row r="108" spans="1:9">
      <c r="A108" s="37">
        <v>97</v>
      </c>
      <c r="B108" s="163"/>
      <c r="C108" s="6"/>
      <c r="D108" s="6"/>
      <c r="E108" s="216"/>
      <c r="F108" s="16" t="str">
        <f t="shared" si="6"/>
        <v/>
      </c>
      <c r="G108" s="58" t="str">
        <f t="shared" si="7"/>
        <v/>
      </c>
      <c r="H108" s="349" t="b">
        <f t="shared" si="8"/>
        <v>0</v>
      </c>
      <c r="I108" s="350">
        <f t="shared" si="9"/>
        <v>1</v>
      </c>
    </row>
    <row r="109" spans="1:9">
      <c r="A109" s="37">
        <v>98</v>
      </c>
      <c r="B109" s="163"/>
      <c r="C109" s="6"/>
      <c r="D109" s="6"/>
      <c r="E109" s="216"/>
      <c r="F109" s="16" t="str">
        <f t="shared" si="6"/>
        <v/>
      </c>
      <c r="G109" s="58" t="str">
        <f t="shared" si="7"/>
        <v/>
      </c>
      <c r="H109" s="349" t="b">
        <f t="shared" si="8"/>
        <v>0</v>
      </c>
      <c r="I109" s="350">
        <f t="shared" si="9"/>
        <v>1</v>
      </c>
    </row>
    <row r="110" spans="1:9">
      <c r="A110" s="143">
        <v>99</v>
      </c>
      <c r="B110" s="184"/>
      <c r="C110" s="6"/>
      <c r="D110" s="6"/>
      <c r="E110" s="216"/>
      <c r="F110" s="16" t="str">
        <f t="shared" si="6"/>
        <v/>
      </c>
      <c r="G110" s="58" t="str">
        <f t="shared" si="7"/>
        <v/>
      </c>
      <c r="H110" s="349" t="b">
        <f t="shared" si="8"/>
        <v>0</v>
      </c>
      <c r="I110" s="350">
        <f t="shared" si="9"/>
        <v>1</v>
      </c>
    </row>
    <row r="111" spans="1:9">
      <c r="A111" s="143">
        <v>100</v>
      </c>
      <c r="B111" s="184"/>
      <c r="C111" s="144"/>
      <c r="D111" s="144"/>
      <c r="E111" s="146"/>
      <c r="F111" s="16" t="str">
        <f t="shared" si="6"/>
        <v/>
      </c>
    </row>
    <row r="112" spans="1:9">
      <c r="A112" s="143">
        <v>101</v>
      </c>
      <c r="B112" s="184"/>
      <c r="C112" s="144"/>
      <c r="D112" s="144"/>
      <c r="E112" s="146"/>
      <c r="F112" s="16" t="str">
        <f t="shared" si="6"/>
        <v/>
      </c>
    </row>
    <row r="113" spans="1:18">
      <c r="A113" s="143">
        <v>102</v>
      </c>
      <c r="B113" s="184"/>
      <c r="C113" s="144"/>
      <c r="D113" s="144"/>
      <c r="E113" s="146"/>
      <c r="F113" s="16" t="str">
        <f t="shared" si="6"/>
        <v/>
      </c>
    </row>
    <row r="114" spans="1:18">
      <c r="A114" s="143">
        <v>103</v>
      </c>
      <c r="B114" s="184"/>
      <c r="C114" s="144"/>
      <c r="D114" s="144"/>
      <c r="E114" s="146"/>
      <c r="F114" s="16" t="str">
        <f t="shared" si="6"/>
        <v/>
      </c>
    </row>
    <row r="115" spans="1:18" s="70" customFormat="1">
      <c r="A115" s="143">
        <v>104</v>
      </c>
      <c r="B115" s="184"/>
      <c r="C115" s="144"/>
      <c r="D115" s="144"/>
      <c r="E115" s="146"/>
      <c r="F115" s="16" t="str">
        <f t="shared" si="6"/>
        <v/>
      </c>
      <c r="H115" s="71"/>
      <c r="I115" s="64"/>
      <c r="J115" s="64"/>
      <c r="K115" s="64"/>
      <c r="L115" s="64"/>
      <c r="M115" s="64"/>
      <c r="N115" s="64"/>
      <c r="O115" s="64"/>
      <c r="P115" s="64"/>
      <c r="Q115" s="64"/>
      <c r="R115" s="64"/>
    </row>
    <row r="116" spans="1:18" s="70" customFormat="1">
      <c r="A116" s="143">
        <v>105</v>
      </c>
      <c r="B116" s="184"/>
      <c r="C116" s="144"/>
      <c r="D116" s="144"/>
      <c r="E116" s="146"/>
      <c r="F116" s="16" t="str">
        <f t="shared" si="6"/>
        <v/>
      </c>
      <c r="H116" s="71"/>
      <c r="I116" s="64"/>
      <c r="J116" s="64"/>
      <c r="K116" s="64"/>
      <c r="L116" s="64"/>
      <c r="M116" s="64"/>
      <c r="N116" s="64"/>
      <c r="O116" s="64"/>
      <c r="P116" s="64"/>
      <c r="Q116" s="64"/>
      <c r="R116" s="64"/>
    </row>
    <row r="117" spans="1:18" s="70" customFormat="1">
      <c r="A117" s="143">
        <v>106</v>
      </c>
      <c r="B117" s="184"/>
      <c r="C117" s="144"/>
      <c r="D117" s="144"/>
      <c r="E117" s="146"/>
      <c r="F117" s="16" t="str">
        <f t="shared" si="6"/>
        <v/>
      </c>
      <c r="H117" s="71"/>
      <c r="I117" s="64"/>
      <c r="J117" s="64"/>
      <c r="K117" s="64"/>
      <c r="L117" s="64"/>
      <c r="M117" s="64"/>
      <c r="N117" s="64"/>
      <c r="O117" s="64"/>
      <c r="P117" s="64"/>
      <c r="Q117" s="64"/>
      <c r="R117" s="64"/>
    </row>
    <row r="118" spans="1:18" s="70" customFormat="1">
      <c r="A118" s="143">
        <v>107</v>
      </c>
      <c r="B118" s="184"/>
      <c r="C118" s="144"/>
      <c r="D118" s="144"/>
      <c r="E118" s="146"/>
      <c r="F118" s="16" t="str">
        <f t="shared" si="6"/>
        <v/>
      </c>
      <c r="H118" s="71"/>
      <c r="I118" s="64"/>
      <c r="J118" s="64"/>
      <c r="K118" s="64"/>
      <c r="L118" s="64"/>
      <c r="M118" s="64"/>
      <c r="N118" s="64"/>
      <c r="O118" s="64"/>
      <c r="P118" s="64"/>
      <c r="Q118" s="64"/>
      <c r="R118" s="64"/>
    </row>
    <row r="119" spans="1:18" s="70" customFormat="1">
      <c r="A119" s="143">
        <v>108</v>
      </c>
      <c r="B119" s="184"/>
      <c r="C119" s="144"/>
      <c r="D119" s="144"/>
      <c r="E119" s="146"/>
      <c r="F119" s="16" t="str">
        <f t="shared" si="6"/>
        <v/>
      </c>
      <c r="H119" s="71"/>
      <c r="I119" s="64"/>
      <c r="J119" s="64"/>
      <c r="K119" s="64"/>
      <c r="L119" s="64"/>
      <c r="M119" s="64"/>
      <c r="N119" s="64"/>
      <c r="O119" s="64"/>
      <c r="P119" s="64"/>
      <c r="Q119" s="64"/>
      <c r="R119" s="64"/>
    </row>
    <row r="120" spans="1:18" s="70" customFormat="1">
      <c r="A120" s="143">
        <v>109</v>
      </c>
      <c r="B120" s="184"/>
      <c r="C120" s="144"/>
      <c r="D120" s="144"/>
      <c r="E120" s="146"/>
      <c r="F120" s="16" t="str">
        <f t="shared" si="6"/>
        <v/>
      </c>
      <c r="H120" s="71"/>
      <c r="I120" s="64"/>
      <c r="J120" s="64"/>
      <c r="K120" s="64"/>
      <c r="L120" s="64"/>
      <c r="M120" s="64"/>
      <c r="N120" s="64"/>
      <c r="O120" s="64"/>
      <c r="P120" s="64"/>
      <c r="Q120" s="64"/>
      <c r="R120" s="64"/>
    </row>
    <row r="121" spans="1:18" s="70" customFormat="1">
      <c r="A121" s="143">
        <v>110</v>
      </c>
      <c r="B121" s="184"/>
      <c r="C121" s="144"/>
      <c r="D121" s="144"/>
      <c r="E121" s="146"/>
      <c r="F121" s="16" t="str">
        <f t="shared" si="6"/>
        <v/>
      </c>
      <c r="H121" s="71"/>
      <c r="I121" s="64"/>
      <c r="J121" s="64"/>
      <c r="K121" s="64"/>
      <c r="L121" s="64"/>
      <c r="M121" s="64"/>
      <c r="N121" s="64"/>
      <c r="O121" s="64"/>
      <c r="P121" s="64"/>
      <c r="Q121" s="64"/>
      <c r="R121" s="64"/>
    </row>
    <row r="122" spans="1:18" s="70" customFormat="1">
      <c r="A122" s="143">
        <v>111</v>
      </c>
      <c r="B122" s="184"/>
      <c r="C122" s="144"/>
      <c r="D122" s="144"/>
      <c r="E122" s="146"/>
      <c r="F122" s="16" t="str">
        <f t="shared" si="6"/>
        <v/>
      </c>
      <c r="H122" s="71"/>
      <c r="I122" s="64"/>
      <c r="J122" s="64"/>
      <c r="K122" s="64"/>
      <c r="L122" s="64"/>
      <c r="M122" s="64"/>
      <c r="N122" s="64"/>
      <c r="O122" s="64"/>
      <c r="P122" s="64"/>
      <c r="Q122" s="64"/>
      <c r="R122" s="64"/>
    </row>
    <row r="123" spans="1:18" s="70" customFormat="1">
      <c r="A123" s="143">
        <v>112</v>
      </c>
      <c r="B123" s="184"/>
      <c r="C123" s="144"/>
      <c r="D123" s="144"/>
      <c r="E123" s="146"/>
      <c r="F123" s="16" t="str">
        <f t="shared" si="6"/>
        <v/>
      </c>
      <c r="H123" s="71"/>
      <c r="I123" s="64"/>
      <c r="J123" s="64"/>
      <c r="K123" s="64"/>
      <c r="L123" s="64"/>
      <c r="M123" s="64"/>
      <c r="N123" s="64"/>
      <c r="O123" s="64"/>
      <c r="P123" s="64"/>
      <c r="Q123" s="64"/>
      <c r="R123" s="64"/>
    </row>
    <row r="124" spans="1:18" s="70" customFormat="1">
      <c r="A124" s="143">
        <v>113</v>
      </c>
      <c r="B124" s="184"/>
      <c r="C124" s="144"/>
      <c r="D124" s="144"/>
      <c r="E124" s="146"/>
      <c r="F124" s="16" t="str">
        <f t="shared" si="6"/>
        <v/>
      </c>
      <c r="H124" s="71"/>
      <c r="I124" s="64"/>
      <c r="J124" s="64"/>
      <c r="K124" s="64"/>
      <c r="L124" s="64"/>
      <c r="M124" s="64"/>
      <c r="N124" s="64"/>
      <c r="O124" s="64"/>
      <c r="P124" s="64"/>
      <c r="Q124" s="64"/>
      <c r="R124" s="64"/>
    </row>
    <row r="125" spans="1:18" s="70" customFormat="1">
      <c r="A125" s="143">
        <v>114</v>
      </c>
      <c r="B125" s="184"/>
      <c r="C125" s="144"/>
      <c r="D125" s="144"/>
      <c r="E125" s="146"/>
      <c r="F125" s="16" t="str">
        <f t="shared" si="6"/>
        <v/>
      </c>
      <c r="H125" s="71"/>
      <c r="I125" s="64"/>
      <c r="J125" s="64"/>
      <c r="K125" s="64"/>
      <c r="L125" s="64"/>
      <c r="M125" s="64"/>
      <c r="N125" s="64"/>
      <c r="O125" s="64"/>
      <c r="P125" s="64"/>
      <c r="Q125" s="64"/>
      <c r="R125" s="64"/>
    </row>
    <row r="126" spans="1:18" s="70" customFormat="1">
      <c r="A126" s="143">
        <v>115</v>
      </c>
      <c r="B126" s="184"/>
      <c r="C126" s="144"/>
      <c r="D126" s="144"/>
      <c r="E126" s="146"/>
      <c r="F126" s="16" t="str">
        <f t="shared" si="6"/>
        <v/>
      </c>
      <c r="H126" s="71"/>
      <c r="I126" s="64"/>
      <c r="J126" s="64"/>
      <c r="K126" s="64"/>
      <c r="L126" s="64"/>
      <c r="M126" s="64"/>
      <c r="N126" s="64"/>
      <c r="O126" s="64"/>
      <c r="P126" s="64"/>
      <c r="Q126" s="64"/>
      <c r="R126" s="64"/>
    </row>
    <row r="127" spans="1:18" s="70" customFormat="1">
      <c r="A127" s="143">
        <v>116</v>
      </c>
      <c r="B127" s="184"/>
      <c r="C127" s="144"/>
      <c r="D127" s="144"/>
      <c r="E127" s="146"/>
      <c r="F127" s="16" t="str">
        <f t="shared" si="6"/>
        <v/>
      </c>
      <c r="H127" s="71"/>
      <c r="I127" s="64"/>
      <c r="J127" s="64"/>
      <c r="K127" s="64"/>
      <c r="L127" s="64"/>
      <c r="M127" s="64"/>
      <c r="N127" s="64"/>
      <c r="O127" s="64"/>
      <c r="P127" s="64"/>
      <c r="Q127" s="64"/>
      <c r="R127" s="64"/>
    </row>
    <row r="128" spans="1:18" s="70" customFormat="1">
      <c r="A128" s="143">
        <v>117</v>
      </c>
      <c r="B128" s="184"/>
      <c r="C128" s="144"/>
      <c r="D128" s="144"/>
      <c r="E128" s="146"/>
      <c r="F128" s="16" t="str">
        <f t="shared" si="6"/>
        <v/>
      </c>
      <c r="H128" s="71"/>
      <c r="I128" s="64"/>
      <c r="J128" s="64"/>
      <c r="K128" s="64"/>
      <c r="L128" s="64"/>
      <c r="M128" s="64"/>
      <c r="N128" s="64"/>
      <c r="O128" s="64"/>
      <c r="P128" s="64"/>
      <c r="Q128" s="64"/>
      <c r="R128" s="64"/>
    </row>
    <row r="129" spans="1:18" s="70" customFormat="1">
      <c r="A129" s="143">
        <v>118</v>
      </c>
      <c r="B129" s="184"/>
      <c r="C129" s="144"/>
      <c r="D129" s="144"/>
      <c r="E129" s="146"/>
      <c r="F129" s="16" t="str">
        <f t="shared" si="6"/>
        <v/>
      </c>
      <c r="H129" s="71"/>
      <c r="I129" s="64"/>
      <c r="J129" s="64"/>
      <c r="K129" s="64"/>
      <c r="L129" s="64"/>
      <c r="M129" s="64"/>
      <c r="N129" s="64"/>
      <c r="O129" s="64"/>
      <c r="P129" s="64"/>
      <c r="Q129" s="64"/>
      <c r="R129" s="64"/>
    </row>
    <row r="130" spans="1:18" s="70" customFormat="1">
      <c r="A130" s="143">
        <v>119</v>
      </c>
      <c r="B130" s="184"/>
      <c r="C130" s="144"/>
      <c r="D130" s="144"/>
      <c r="E130" s="146"/>
      <c r="F130" s="16" t="str">
        <f t="shared" si="6"/>
        <v/>
      </c>
      <c r="H130" s="71"/>
      <c r="I130" s="64"/>
      <c r="J130" s="64"/>
      <c r="K130" s="64"/>
      <c r="L130" s="64"/>
      <c r="M130" s="64"/>
      <c r="N130" s="64"/>
      <c r="O130" s="64"/>
      <c r="P130" s="64"/>
      <c r="Q130" s="64"/>
      <c r="R130" s="64"/>
    </row>
    <row r="131" spans="1:18" s="70" customFormat="1">
      <c r="A131" s="143">
        <v>120</v>
      </c>
      <c r="B131" s="184"/>
      <c r="C131" s="144"/>
      <c r="D131" s="144"/>
      <c r="E131" s="146"/>
      <c r="F131" s="16" t="str">
        <f t="shared" si="6"/>
        <v/>
      </c>
      <c r="H131" s="71"/>
      <c r="I131" s="64"/>
      <c r="J131" s="64"/>
      <c r="K131" s="64"/>
      <c r="L131" s="64"/>
      <c r="M131" s="64"/>
      <c r="N131" s="64"/>
      <c r="O131" s="64"/>
      <c r="P131" s="64"/>
      <c r="Q131" s="64"/>
      <c r="R131" s="64"/>
    </row>
    <row r="132" spans="1:18" s="70" customFormat="1">
      <c r="A132" s="143">
        <v>121</v>
      </c>
      <c r="B132" s="184"/>
      <c r="C132" s="144"/>
      <c r="D132" s="144"/>
      <c r="E132" s="146"/>
      <c r="F132" s="16" t="str">
        <f t="shared" si="6"/>
        <v/>
      </c>
      <c r="H132" s="71"/>
      <c r="I132" s="64"/>
      <c r="J132" s="64"/>
      <c r="K132" s="64"/>
      <c r="L132" s="64"/>
      <c r="M132" s="64"/>
      <c r="N132" s="64"/>
      <c r="O132" s="64"/>
      <c r="P132" s="64"/>
      <c r="Q132" s="64"/>
      <c r="R132" s="64"/>
    </row>
    <row r="133" spans="1:18" s="70" customFormat="1">
      <c r="A133" s="143">
        <v>122</v>
      </c>
      <c r="B133" s="184"/>
      <c r="C133" s="144"/>
      <c r="D133" s="144"/>
      <c r="E133" s="146"/>
      <c r="F133" s="16" t="str">
        <f t="shared" si="6"/>
        <v/>
      </c>
      <c r="H133" s="71"/>
      <c r="I133" s="64"/>
      <c r="J133" s="64"/>
      <c r="K133" s="64"/>
      <c r="L133" s="64"/>
      <c r="M133" s="64"/>
      <c r="N133" s="64"/>
      <c r="O133" s="64"/>
      <c r="P133" s="64"/>
      <c r="Q133" s="64"/>
      <c r="R133" s="64"/>
    </row>
    <row r="134" spans="1:18" s="70" customFormat="1">
      <c r="A134" s="143">
        <v>123</v>
      </c>
      <c r="B134" s="184"/>
      <c r="C134" s="144"/>
      <c r="D134" s="144"/>
      <c r="E134" s="146"/>
      <c r="F134" s="16" t="str">
        <f t="shared" si="6"/>
        <v/>
      </c>
      <c r="H134" s="71"/>
      <c r="I134" s="64"/>
      <c r="J134" s="64"/>
      <c r="K134" s="64"/>
      <c r="L134" s="64"/>
      <c r="M134" s="64"/>
      <c r="N134" s="64"/>
      <c r="O134" s="64"/>
      <c r="P134" s="64"/>
      <c r="Q134" s="64"/>
      <c r="R134" s="64"/>
    </row>
    <row r="135" spans="1:18" s="70" customFormat="1">
      <c r="A135" s="143">
        <v>124</v>
      </c>
      <c r="B135" s="184"/>
      <c r="C135" s="144"/>
      <c r="D135" s="144"/>
      <c r="E135" s="146"/>
      <c r="F135" s="16" t="str">
        <f t="shared" si="6"/>
        <v/>
      </c>
      <c r="H135" s="71"/>
      <c r="I135" s="64"/>
      <c r="J135" s="64"/>
      <c r="K135" s="64"/>
      <c r="L135" s="64"/>
      <c r="M135" s="64"/>
      <c r="N135" s="64"/>
      <c r="O135" s="64"/>
      <c r="P135" s="64"/>
      <c r="Q135" s="64"/>
      <c r="R135" s="64"/>
    </row>
    <row r="136" spans="1:18" s="70" customFormat="1">
      <c r="A136" s="143">
        <v>125</v>
      </c>
      <c r="B136" s="184"/>
      <c r="C136" s="144"/>
      <c r="D136" s="144"/>
      <c r="E136" s="146"/>
      <c r="F136" s="16" t="str">
        <f t="shared" si="6"/>
        <v/>
      </c>
      <c r="H136" s="71"/>
      <c r="I136" s="64"/>
      <c r="J136" s="64"/>
      <c r="K136" s="64"/>
      <c r="L136" s="64"/>
      <c r="M136" s="64"/>
      <c r="N136" s="64"/>
      <c r="O136" s="64"/>
      <c r="P136" s="64"/>
      <c r="Q136" s="64"/>
      <c r="R136" s="64"/>
    </row>
    <row r="137" spans="1:18" s="70" customFormat="1">
      <c r="A137" s="143">
        <v>126</v>
      </c>
      <c r="B137" s="184"/>
      <c r="C137" s="144"/>
      <c r="D137" s="144"/>
      <c r="E137" s="146"/>
      <c r="F137" s="16" t="str">
        <f t="shared" si="6"/>
        <v/>
      </c>
      <c r="H137" s="71"/>
      <c r="I137" s="64"/>
      <c r="J137" s="64"/>
      <c r="K137" s="64"/>
      <c r="L137" s="64"/>
      <c r="M137" s="64"/>
      <c r="N137" s="64"/>
      <c r="O137" s="64"/>
      <c r="P137" s="64"/>
      <c r="Q137" s="64"/>
      <c r="R137" s="64"/>
    </row>
    <row r="138" spans="1:18" s="70" customFormat="1">
      <c r="A138" s="143">
        <v>127</v>
      </c>
      <c r="B138" s="184"/>
      <c r="C138" s="144"/>
      <c r="D138" s="144"/>
      <c r="E138" s="146"/>
      <c r="F138" s="16" t="str">
        <f t="shared" si="6"/>
        <v/>
      </c>
      <c r="H138" s="71"/>
      <c r="I138" s="64"/>
      <c r="J138" s="64"/>
      <c r="K138" s="64"/>
      <c r="L138" s="64"/>
      <c r="M138" s="64"/>
      <c r="N138" s="64"/>
      <c r="O138" s="64"/>
      <c r="P138" s="64"/>
      <c r="Q138" s="64"/>
      <c r="R138" s="64"/>
    </row>
    <row r="139" spans="1:18" s="70" customFormat="1">
      <c r="A139" s="143">
        <v>128</v>
      </c>
      <c r="B139" s="184"/>
      <c r="C139" s="144"/>
      <c r="D139" s="144"/>
      <c r="E139" s="146"/>
      <c r="F139" s="16" t="str">
        <f t="shared" si="6"/>
        <v/>
      </c>
      <c r="H139" s="71"/>
      <c r="I139" s="64"/>
      <c r="J139" s="64"/>
      <c r="K139" s="64"/>
      <c r="L139" s="64"/>
      <c r="M139" s="64"/>
      <c r="N139" s="64"/>
      <c r="O139" s="64"/>
      <c r="P139" s="64"/>
      <c r="Q139" s="64"/>
      <c r="R139" s="64"/>
    </row>
    <row r="140" spans="1:18" s="70" customFormat="1">
      <c r="A140" s="143">
        <v>129</v>
      </c>
      <c r="B140" s="184"/>
      <c r="C140" s="144"/>
      <c r="D140" s="144"/>
      <c r="E140" s="146"/>
      <c r="F140" s="16" t="str">
        <f t="shared" ref="F140:F203" si="10">IF(OR($C140="",$E140&lt;an_initial,$E140&gt;an_final),"",G140*(HLOOKUP(D140,iii2punctaje,2,FALSE)))</f>
        <v/>
      </c>
      <c r="H140" s="71"/>
      <c r="I140" s="64"/>
      <c r="J140" s="64"/>
      <c r="K140" s="64"/>
      <c r="L140" s="64"/>
      <c r="M140" s="64"/>
      <c r="N140" s="64"/>
      <c r="O140" s="64"/>
      <c r="P140" s="64"/>
      <c r="Q140" s="64"/>
      <c r="R140" s="64"/>
    </row>
    <row r="141" spans="1:18" s="70" customFormat="1">
      <c r="A141" s="143">
        <v>130</v>
      </c>
      <c r="B141" s="184"/>
      <c r="C141" s="144"/>
      <c r="D141" s="144"/>
      <c r="E141" s="146"/>
      <c r="F141" s="16" t="str">
        <f t="shared" si="10"/>
        <v/>
      </c>
      <c r="H141" s="71"/>
      <c r="I141" s="64"/>
      <c r="J141" s="64"/>
      <c r="K141" s="64"/>
      <c r="L141" s="64"/>
      <c r="M141" s="64"/>
      <c r="N141" s="64"/>
      <c r="O141" s="64"/>
      <c r="P141" s="64"/>
      <c r="Q141" s="64"/>
      <c r="R141" s="64"/>
    </row>
    <row r="142" spans="1:18" s="70" customFormat="1">
      <c r="A142" s="143">
        <v>131</v>
      </c>
      <c r="B142" s="184"/>
      <c r="C142" s="144"/>
      <c r="D142" s="144"/>
      <c r="E142" s="146"/>
      <c r="F142" s="16" t="str">
        <f t="shared" si="10"/>
        <v/>
      </c>
      <c r="H142" s="71"/>
      <c r="I142" s="64"/>
      <c r="J142" s="64"/>
      <c r="K142" s="64"/>
      <c r="L142" s="64"/>
      <c r="M142" s="64"/>
      <c r="N142" s="64"/>
      <c r="O142" s="64"/>
      <c r="P142" s="64"/>
      <c r="Q142" s="64"/>
      <c r="R142" s="64"/>
    </row>
    <row r="143" spans="1:18" s="70" customFormat="1">
      <c r="A143" s="143">
        <v>132</v>
      </c>
      <c r="B143" s="184"/>
      <c r="C143" s="144"/>
      <c r="D143" s="144"/>
      <c r="E143" s="146"/>
      <c r="F143" s="16" t="str">
        <f t="shared" si="10"/>
        <v/>
      </c>
      <c r="H143" s="71"/>
      <c r="I143" s="64"/>
      <c r="J143" s="64"/>
      <c r="K143" s="64"/>
      <c r="L143" s="64"/>
      <c r="M143" s="64"/>
      <c r="N143" s="64"/>
      <c r="O143" s="64"/>
      <c r="P143" s="64"/>
      <c r="Q143" s="64"/>
      <c r="R143" s="64"/>
    </row>
    <row r="144" spans="1:18" s="70" customFormat="1">
      <c r="A144" s="143">
        <v>133</v>
      </c>
      <c r="B144" s="184"/>
      <c r="C144" s="144"/>
      <c r="D144" s="144"/>
      <c r="E144" s="146"/>
      <c r="F144" s="16" t="str">
        <f t="shared" si="10"/>
        <v/>
      </c>
      <c r="H144" s="71"/>
      <c r="I144" s="64"/>
      <c r="J144" s="64"/>
      <c r="K144" s="64"/>
      <c r="L144" s="64"/>
      <c r="M144" s="64"/>
      <c r="N144" s="64"/>
      <c r="O144" s="64"/>
      <c r="P144" s="64"/>
      <c r="Q144" s="64"/>
      <c r="R144" s="64"/>
    </row>
    <row r="145" spans="1:18" s="70" customFormat="1">
      <c r="A145" s="143">
        <v>134</v>
      </c>
      <c r="B145" s="184"/>
      <c r="C145" s="144"/>
      <c r="D145" s="144"/>
      <c r="E145" s="146"/>
      <c r="F145" s="16" t="str">
        <f t="shared" si="10"/>
        <v/>
      </c>
      <c r="H145" s="71"/>
      <c r="I145" s="64"/>
      <c r="J145" s="64"/>
      <c r="K145" s="64"/>
      <c r="L145" s="64"/>
      <c r="M145" s="64"/>
      <c r="N145" s="64"/>
      <c r="O145" s="64"/>
      <c r="P145" s="64"/>
      <c r="Q145" s="64"/>
      <c r="R145" s="64"/>
    </row>
    <row r="146" spans="1:18" s="70" customFormat="1">
      <c r="A146" s="143">
        <v>135</v>
      </c>
      <c r="B146" s="184"/>
      <c r="C146" s="144"/>
      <c r="D146" s="144"/>
      <c r="E146" s="146"/>
      <c r="F146" s="16" t="str">
        <f t="shared" si="10"/>
        <v/>
      </c>
      <c r="H146" s="71"/>
      <c r="I146" s="64"/>
      <c r="J146" s="64"/>
      <c r="K146" s="64"/>
      <c r="L146" s="64"/>
      <c r="M146" s="64"/>
      <c r="N146" s="64"/>
      <c r="O146" s="64"/>
      <c r="P146" s="64"/>
      <c r="Q146" s="64"/>
      <c r="R146" s="64"/>
    </row>
    <row r="147" spans="1:18" s="70" customFormat="1">
      <c r="A147" s="143">
        <v>136</v>
      </c>
      <c r="B147" s="184"/>
      <c r="C147" s="144"/>
      <c r="D147" s="144"/>
      <c r="E147" s="146"/>
      <c r="F147" s="16" t="str">
        <f t="shared" si="10"/>
        <v/>
      </c>
      <c r="H147" s="71"/>
      <c r="I147" s="64"/>
      <c r="J147" s="64"/>
      <c r="K147" s="64"/>
      <c r="L147" s="64"/>
      <c r="M147" s="64"/>
      <c r="N147" s="64"/>
      <c r="O147" s="64"/>
      <c r="P147" s="64"/>
      <c r="Q147" s="64"/>
      <c r="R147" s="64"/>
    </row>
    <row r="148" spans="1:18" s="70" customFormat="1">
      <c r="A148" s="143">
        <v>137</v>
      </c>
      <c r="B148" s="184"/>
      <c r="C148" s="144"/>
      <c r="D148" s="144"/>
      <c r="E148" s="146"/>
      <c r="F148" s="16" t="str">
        <f t="shared" si="10"/>
        <v/>
      </c>
      <c r="H148" s="71"/>
      <c r="I148" s="64"/>
      <c r="J148" s="64"/>
      <c r="K148" s="64"/>
      <c r="L148" s="64"/>
      <c r="M148" s="64"/>
      <c r="N148" s="64"/>
      <c r="O148" s="64"/>
      <c r="P148" s="64"/>
      <c r="Q148" s="64"/>
      <c r="R148" s="64"/>
    </row>
    <row r="149" spans="1:18" s="70" customFormat="1">
      <c r="A149" s="143">
        <v>138</v>
      </c>
      <c r="B149" s="184"/>
      <c r="C149" s="144"/>
      <c r="D149" s="144"/>
      <c r="E149" s="146"/>
      <c r="F149" s="16" t="str">
        <f t="shared" si="10"/>
        <v/>
      </c>
      <c r="H149" s="71"/>
      <c r="I149" s="64"/>
      <c r="J149" s="64"/>
      <c r="K149" s="64"/>
      <c r="L149" s="64"/>
      <c r="M149" s="64"/>
      <c r="N149" s="64"/>
      <c r="O149" s="64"/>
      <c r="P149" s="64"/>
      <c r="Q149" s="64"/>
      <c r="R149" s="64"/>
    </row>
    <row r="150" spans="1:18" s="70" customFormat="1">
      <c r="A150" s="143">
        <v>139</v>
      </c>
      <c r="B150" s="184"/>
      <c r="C150" s="144"/>
      <c r="D150" s="144"/>
      <c r="E150" s="146"/>
      <c r="F150" s="16" t="str">
        <f t="shared" si="10"/>
        <v/>
      </c>
      <c r="H150" s="71"/>
      <c r="I150" s="64"/>
      <c r="J150" s="64"/>
      <c r="K150" s="64"/>
      <c r="L150" s="64"/>
      <c r="M150" s="64"/>
      <c r="N150" s="64"/>
      <c r="O150" s="64"/>
      <c r="P150" s="64"/>
      <c r="Q150" s="64"/>
      <c r="R150" s="64"/>
    </row>
    <row r="151" spans="1:18" s="70" customFormat="1">
      <c r="A151" s="143">
        <v>140</v>
      </c>
      <c r="B151" s="184"/>
      <c r="C151" s="144"/>
      <c r="D151" s="144"/>
      <c r="E151" s="146"/>
      <c r="F151" s="16" t="str">
        <f t="shared" si="10"/>
        <v/>
      </c>
      <c r="H151" s="71"/>
      <c r="I151" s="64"/>
      <c r="J151" s="64"/>
      <c r="K151" s="64"/>
      <c r="L151" s="64"/>
      <c r="M151" s="64"/>
      <c r="N151" s="64"/>
      <c r="O151" s="64"/>
      <c r="P151" s="64"/>
      <c r="Q151" s="64"/>
      <c r="R151" s="64"/>
    </row>
    <row r="152" spans="1:18" s="70" customFormat="1">
      <c r="A152" s="143">
        <v>141</v>
      </c>
      <c r="B152" s="184"/>
      <c r="C152" s="144"/>
      <c r="D152" s="144"/>
      <c r="E152" s="146"/>
      <c r="F152" s="16" t="str">
        <f t="shared" si="10"/>
        <v/>
      </c>
      <c r="H152" s="71"/>
      <c r="I152" s="64"/>
      <c r="J152" s="64"/>
      <c r="K152" s="64"/>
      <c r="L152" s="64"/>
      <c r="M152" s="64"/>
      <c r="N152" s="64"/>
      <c r="O152" s="64"/>
      <c r="P152" s="64"/>
      <c r="Q152" s="64"/>
      <c r="R152" s="64"/>
    </row>
    <row r="153" spans="1:18" s="70" customFormat="1">
      <c r="A153" s="143">
        <v>142</v>
      </c>
      <c r="B153" s="184"/>
      <c r="C153" s="144"/>
      <c r="D153" s="144"/>
      <c r="E153" s="146"/>
      <c r="F153" s="16" t="str">
        <f t="shared" si="10"/>
        <v/>
      </c>
      <c r="H153" s="71"/>
      <c r="I153" s="64"/>
      <c r="J153" s="64"/>
      <c r="K153" s="64"/>
      <c r="L153" s="64"/>
      <c r="M153" s="64"/>
      <c r="N153" s="64"/>
      <c r="O153" s="64"/>
      <c r="P153" s="64"/>
      <c r="Q153" s="64"/>
      <c r="R153" s="64"/>
    </row>
    <row r="154" spans="1:18" s="70" customFormat="1">
      <c r="A154" s="143">
        <v>143</v>
      </c>
      <c r="B154" s="184"/>
      <c r="C154" s="144"/>
      <c r="D154" s="144"/>
      <c r="E154" s="146"/>
      <c r="F154" s="16" t="str">
        <f t="shared" si="10"/>
        <v/>
      </c>
      <c r="H154" s="71"/>
      <c r="I154" s="64"/>
      <c r="J154" s="64"/>
      <c r="K154" s="64"/>
      <c r="L154" s="64"/>
      <c r="M154" s="64"/>
      <c r="N154" s="64"/>
      <c r="O154" s="64"/>
      <c r="P154" s="64"/>
      <c r="Q154" s="64"/>
      <c r="R154" s="64"/>
    </row>
    <row r="155" spans="1:18" s="70" customFormat="1">
      <c r="A155" s="143">
        <v>144</v>
      </c>
      <c r="B155" s="184"/>
      <c r="C155" s="144"/>
      <c r="D155" s="144"/>
      <c r="E155" s="146"/>
      <c r="F155" s="16" t="str">
        <f t="shared" si="10"/>
        <v/>
      </c>
      <c r="H155" s="71"/>
      <c r="I155" s="64"/>
      <c r="J155" s="64"/>
      <c r="K155" s="64"/>
      <c r="L155" s="64"/>
      <c r="M155" s="64"/>
      <c r="N155" s="64"/>
      <c r="O155" s="64"/>
      <c r="P155" s="64"/>
      <c r="Q155" s="64"/>
      <c r="R155" s="64"/>
    </row>
    <row r="156" spans="1:18" s="70" customFormat="1">
      <c r="A156" s="143">
        <v>145</v>
      </c>
      <c r="B156" s="184"/>
      <c r="C156" s="144"/>
      <c r="D156" s="144"/>
      <c r="E156" s="146"/>
      <c r="F156" s="16" t="str">
        <f t="shared" si="10"/>
        <v/>
      </c>
      <c r="H156" s="71"/>
      <c r="I156" s="64"/>
      <c r="J156" s="64"/>
      <c r="K156" s="64"/>
      <c r="L156" s="64"/>
      <c r="M156" s="64"/>
      <c r="N156" s="64"/>
      <c r="O156" s="64"/>
      <c r="P156" s="64"/>
      <c r="Q156" s="64"/>
      <c r="R156" s="64"/>
    </row>
    <row r="157" spans="1:18" s="70" customFormat="1">
      <c r="A157" s="143">
        <v>146</v>
      </c>
      <c r="B157" s="184"/>
      <c r="C157" s="144"/>
      <c r="D157" s="144"/>
      <c r="E157" s="146"/>
      <c r="F157" s="16" t="str">
        <f t="shared" si="10"/>
        <v/>
      </c>
      <c r="H157" s="71"/>
      <c r="I157" s="64"/>
      <c r="J157" s="64"/>
      <c r="K157" s="64"/>
      <c r="L157" s="64"/>
      <c r="M157" s="64"/>
      <c r="N157" s="64"/>
      <c r="O157" s="64"/>
      <c r="P157" s="64"/>
      <c r="Q157" s="64"/>
      <c r="R157" s="64"/>
    </row>
    <row r="158" spans="1:18" s="70" customFormat="1">
      <c r="A158" s="143">
        <v>147</v>
      </c>
      <c r="B158" s="184"/>
      <c r="C158" s="144"/>
      <c r="D158" s="144"/>
      <c r="E158" s="146"/>
      <c r="F158" s="16" t="str">
        <f t="shared" si="10"/>
        <v/>
      </c>
      <c r="H158" s="71"/>
      <c r="I158" s="64"/>
      <c r="J158" s="64"/>
      <c r="K158" s="64"/>
      <c r="L158" s="64"/>
      <c r="M158" s="64"/>
      <c r="N158" s="64"/>
      <c r="O158" s="64"/>
      <c r="P158" s="64"/>
      <c r="Q158" s="64"/>
      <c r="R158" s="64"/>
    </row>
    <row r="159" spans="1:18" s="70" customFormat="1">
      <c r="A159" s="143">
        <v>148</v>
      </c>
      <c r="B159" s="184"/>
      <c r="C159" s="144"/>
      <c r="D159" s="144"/>
      <c r="E159" s="146"/>
      <c r="F159" s="16" t="str">
        <f t="shared" si="10"/>
        <v/>
      </c>
      <c r="H159" s="71"/>
      <c r="I159" s="64"/>
      <c r="J159" s="64"/>
      <c r="K159" s="64"/>
      <c r="L159" s="64"/>
      <c r="M159" s="64"/>
      <c r="N159" s="64"/>
      <c r="O159" s="64"/>
      <c r="P159" s="64"/>
      <c r="Q159" s="64"/>
      <c r="R159" s="64"/>
    </row>
    <row r="160" spans="1:18" s="70" customFormat="1">
      <c r="A160" s="143">
        <v>149</v>
      </c>
      <c r="B160" s="184"/>
      <c r="C160" s="144"/>
      <c r="D160" s="144"/>
      <c r="E160" s="146"/>
      <c r="F160" s="16" t="str">
        <f t="shared" si="10"/>
        <v/>
      </c>
      <c r="H160" s="71"/>
      <c r="I160" s="64"/>
      <c r="J160" s="64"/>
      <c r="K160" s="64"/>
      <c r="L160" s="64"/>
      <c r="M160" s="64"/>
      <c r="N160" s="64"/>
      <c r="O160" s="64"/>
      <c r="P160" s="64"/>
      <c r="Q160" s="64"/>
      <c r="R160" s="64"/>
    </row>
    <row r="161" spans="1:18" s="70" customFormat="1">
      <c r="A161" s="143">
        <v>150</v>
      </c>
      <c r="B161" s="184"/>
      <c r="C161" s="144"/>
      <c r="D161" s="144"/>
      <c r="E161" s="146"/>
      <c r="F161" s="16" t="str">
        <f t="shared" si="10"/>
        <v/>
      </c>
      <c r="H161" s="71"/>
      <c r="I161" s="64"/>
      <c r="J161" s="64"/>
      <c r="K161" s="64"/>
      <c r="L161" s="64"/>
      <c r="M161" s="64"/>
      <c r="N161" s="64"/>
      <c r="O161" s="64"/>
      <c r="P161" s="64"/>
      <c r="Q161" s="64"/>
      <c r="R161" s="64"/>
    </row>
    <row r="162" spans="1:18" s="70" customFormat="1">
      <c r="A162" s="143">
        <v>151</v>
      </c>
      <c r="B162" s="184"/>
      <c r="C162" s="144"/>
      <c r="D162" s="144"/>
      <c r="E162" s="146"/>
      <c r="F162" s="16" t="str">
        <f t="shared" si="10"/>
        <v/>
      </c>
      <c r="H162" s="71"/>
      <c r="I162" s="64"/>
      <c r="J162" s="64"/>
      <c r="K162" s="64"/>
      <c r="L162" s="64"/>
      <c r="M162" s="64"/>
      <c r="N162" s="64"/>
      <c r="O162" s="64"/>
      <c r="P162" s="64"/>
      <c r="Q162" s="64"/>
      <c r="R162" s="64"/>
    </row>
    <row r="163" spans="1:18" s="70" customFormat="1">
      <c r="A163" s="143">
        <v>152</v>
      </c>
      <c r="B163" s="184"/>
      <c r="C163" s="144"/>
      <c r="D163" s="144"/>
      <c r="E163" s="146"/>
      <c r="F163" s="16" t="str">
        <f t="shared" si="10"/>
        <v/>
      </c>
      <c r="H163" s="71"/>
      <c r="I163" s="64"/>
      <c r="J163" s="64"/>
      <c r="K163" s="64"/>
      <c r="L163" s="64"/>
      <c r="M163" s="64"/>
      <c r="N163" s="64"/>
      <c r="O163" s="64"/>
      <c r="P163" s="64"/>
      <c r="Q163" s="64"/>
      <c r="R163" s="64"/>
    </row>
    <row r="164" spans="1:18" s="70" customFormat="1">
      <c r="A164" s="143">
        <v>153</v>
      </c>
      <c r="B164" s="184"/>
      <c r="C164" s="144"/>
      <c r="D164" s="144"/>
      <c r="E164" s="146"/>
      <c r="F164" s="16" t="str">
        <f t="shared" si="10"/>
        <v/>
      </c>
      <c r="H164" s="71"/>
      <c r="I164" s="64"/>
      <c r="J164" s="64"/>
      <c r="K164" s="64"/>
      <c r="L164" s="64"/>
      <c r="M164" s="64"/>
      <c r="N164" s="64"/>
      <c r="O164" s="64"/>
      <c r="P164" s="64"/>
      <c r="Q164" s="64"/>
      <c r="R164" s="64"/>
    </row>
    <row r="165" spans="1:18" s="70" customFormat="1">
      <c r="A165" s="143">
        <v>154</v>
      </c>
      <c r="B165" s="184"/>
      <c r="C165" s="144"/>
      <c r="D165" s="144"/>
      <c r="E165" s="146"/>
      <c r="F165" s="16" t="str">
        <f t="shared" si="10"/>
        <v/>
      </c>
      <c r="H165" s="71"/>
      <c r="I165" s="64"/>
      <c r="J165" s="64"/>
      <c r="K165" s="64"/>
      <c r="L165" s="64"/>
      <c r="M165" s="64"/>
      <c r="N165" s="64"/>
      <c r="O165" s="64"/>
      <c r="P165" s="64"/>
      <c r="Q165" s="64"/>
      <c r="R165" s="64"/>
    </row>
    <row r="166" spans="1:18" s="70" customFormat="1">
      <c r="A166" s="143">
        <v>155</v>
      </c>
      <c r="B166" s="184"/>
      <c r="C166" s="144"/>
      <c r="D166" s="144"/>
      <c r="E166" s="146"/>
      <c r="F166" s="16" t="str">
        <f t="shared" si="10"/>
        <v/>
      </c>
      <c r="H166" s="71"/>
      <c r="I166" s="64"/>
      <c r="J166" s="64"/>
      <c r="K166" s="64"/>
      <c r="L166" s="64"/>
      <c r="M166" s="64"/>
      <c r="N166" s="64"/>
      <c r="O166" s="64"/>
      <c r="P166" s="64"/>
      <c r="Q166" s="64"/>
      <c r="R166" s="64"/>
    </row>
    <row r="167" spans="1:18" s="70" customFormat="1">
      <c r="A167" s="143">
        <v>156</v>
      </c>
      <c r="B167" s="184"/>
      <c r="C167" s="144"/>
      <c r="D167" s="144"/>
      <c r="E167" s="146"/>
      <c r="F167" s="16" t="str">
        <f t="shared" si="10"/>
        <v/>
      </c>
      <c r="H167" s="71"/>
      <c r="I167" s="64"/>
      <c r="J167" s="64"/>
      <c r="K167" s="64"/>
      <c r="L167" s="64"/>
      <c r="M167" s="64"/>
      <c r="N167" s="64"/>
      <c r="O167" s="64"/>
      <c r="P167" s="64"/>
      <c r="Q167" s="64"/>
      <c r="R167" s="64"/>
    </row>
    <row r="168" spans="1:18" s="70" customFormat="1">
      <c r="A168" s="143">
        <v>157</v>
      </c>
      <c r="B168" s="184"/>
      <c r="C168" s="144"/>
      <c r="D168" s="144"/>
      <c r="E168" s="146"/>
      <c r="F168" s="16" t="str">
        <f t="shared" si="10"/>
        <v/>
      </c>
      <c r="H168" s="71"/>
      <c r="I168" s="64"/>
      <c r="J168" s="64"/>
      <c r="K168" s="64"/>
      <c r="L168" s="64"/>
      <c r="M168" s="64"/>
      <c r="N168" s="64"/>
      <c r="O168" s="64"/>
      <c r="P168" s="64"/>
      <c r="Q168" s="64"/>
      <c r="R168" s="64"/>
    </row>
    <row r="169" spans="1:18" s="70" customFormat="1">
      <c r="A169" s="143">
        <v>158</v>
      </c>
      <c r="B169" s="184"/>
      <c r="C169" s="144"/>
      <c r="D169" s="144"/>
      <c r="E169" s="146"/>
      <c r="F169" s="16" t="str">
        <f t="shared" si="10"/>
        <v/>
      </c>
      <c r="H169" s="71"/>
      <c r="I169" s="64"/>
      <c r="J169" s="64"/>
      <c r="K169" s="64"/>
      <c r="L169" s="64"/>
      <c r="M169" s="64"/>
      <c r="N169" s="64"/>
      <c r="O169" s="64"/>
      <c r="P169" s="64"/>
      <c r="Q169" s="64"/>
      <c r="R169" s="64"/>
    </row>
    <row r="170" spans="1:18" s="70" customFormat="1">
      <c r="A170" s="143">
        <v>159</v>
      </c>
      <c r="B170" s="184"/>
      <c r="C170" s="144"/>
      <c r="D170" s="144"/>
      <c r="E170" s="146"/>
      <c r="F170" s="16" t="str">
        <f t="shared" si="10"/>
        <v/>
      </c>
      <c r="H170" s="71"/>
      <c r="I170" s="64"/>
      <c r="J170" s="64"/>
      <c r="K170" s="64"/>
      <c r="L170" s="64"/>
      <c r="M170" s="64"/>
      <c r="N170" s="64"/>
      <c r="O170" s="64"/>
      <c r="P170" s="64"/>
      <c r="Q170" s="64"/>
      <c r="R170" s="64"/>
    </row>
    <row r="171" spans="1:18" s="70" customFormat="1">
      <c r="A171" s="143">
        <v>160</v>
      </c>
      <c r="B171" s="184"/>
      <c r="C171" s="144"/>
      <c r="D171" s="144"/>
      <c r="E171" s="146"/>
      <c r="F171" s="16" t="str">
        <f t="shared" si="10"/>
        <v/>
      </c>
      <c r="H171" s="71"/>
      <c r="I171" s="64"/>
      <c r="J171" s="64"/>
      <c r="K171" s="64"/>
      <c r="L171" s="64"/>
      <c r="M171" s="64"/>
      <c r="N171" s="64"/>
      <c r="O171" s="64"/>
      <c r="P171" s="64"/>
      <c r="Q171" s="64"/>
      <c r="R171" s="64"/>
    </row>
    <row r="172" spans="1:18" s="70" customFormat="1">
      <c r="A172" s="143">
        <v>161</v>
      </c>
      <c r="B172" s="184"/>
      <c r="C172" s="144"/>
      <c r="D172" s="144"/>
      <c r="E172" s="146"/>
      <c r="F172" s="16" t="str">
        <f t="shared" si="10"/>
        <v/>
      </c>
      <c r="H172" s="71"/>
      <c r="I172" s="64"/>
      <c r="J172" s="64"/>
      <c r="K172" s="64"/>
      <c r="L172" s="64"/>
      <c r="M172" s="64"/>
      <c r="N172" s="64"/>
      <c r="O172" s="64"/>
      <c r="P172" s="64"/>
      <c r="Q172" s="64"/>
      <c r="R172" s="64"/>
    </row>
    <row r="173" spans="1:18" s="70" customFormat="1">
      <c r="A173" s="143">
        <v>162</v>
      </c>
      <c r="B173" s="184"/>
      <c r="C173" s="144"/>
      <c r="D173" s="144"/>
      <c r="E173" s="146"/>
      <c r="F173" s="16" t="str">
        <f t="shared" si="10"/>
        <v/>
      </c>
      <c r="H173" s="71"/>
      <c r="I173" s="64"/>
      <c r="J173" s="64"/>
      <c r="K173" s="64"/>
      <c r="L173" s="64"/>
      <c r="M173" s="64"/>
      <c r="N173" s="64"/>
      <c r="O173" s="64"/>
      <c r="P173" s="64"/>
      <c r="Q173" s="64"/>
      <c r="R173" s="64"/>
    </row>
    <row r="174" spans="1:18" s="70" customFormat="1">
      <c r="A174" s="143">
        <v>163</v>
      </c>
      <c r="B174" s="184"/>
      <c r="C174" s="144"/>
      <c r="D174" s="144"/>
      <c r="E174" s="146"/>
      <c r="F174" s="16" t="str">
        <f t="shared" si="10"/>
        <v/>
      </c>
      <c r="H174" s="71"/>
      <c r="I174" s="64"/>
      <c r="J174" s="64"/>
      <c r="K174" s="64"/>
      <c r="L174" s="64"/>
      <c r="M174" s="64"/>
      <c r="N174" s="64"/>
      <c r="O174" s="64"/>
      <c r="P174" s="64"/>
      <c r="Q174" s="64"/>
      <c r="R174" s="64"/>
    </row>
    <row r="175" spans="1:18" s="70" customFormat="1">
      <c r="A175" s="143">
        <v>164</v>
      </c>
      <c r="B175" s="184"/>
      <c r="C175" s="144"/>
      <c r="D175" s="144"/>
      <c r="E175" s="146"/>
      <c r="F175" s="16" t="str">
        <f t="shared" si="10"/>
        <v/>
      </c>
      <c r="H175" s="71"/>
      <c r="I175" s="64"/>
      <c r="J175" s="64"/>
      <c r="K175" s="64"/>
      <c r="L175" s="64"/>
      <c r="M175" s="64"/>
      <c r="N175" s="64"/>
      <c r="O175" s="64"/>
      <c r="P175" s="64"/>
      <c r="Q175" s="64"/>
      <c r="R175" s="64"/>
    </row>
    <row r="176" spans="1:18" s="70" customFormat="1">
      <c r="A176" s="143">
        <v>165</v>
      </c>
      <c r="B176" s="184"/>
      <c r="C176" s="144"/>
      <c r="D176" s="144"/>
      <c r="E176" s="146"/>
      <c r="F176" s="16" t="str">
        <f t="shared" si="10"/>
        <v/>
      </c>
      <c r="H176" s="71"/>
      <c r="I176" s="64"/>
      <c r="J176" s="64"/>
      <c r="K176" s="64"/>
      <c r="L176" s="64"/>
      <c r="M176" s="64"/>
      <c r="N176" s="64"/>
      <c r="O176" s="64"/>
      <c r="P176" s="64"/>
      <c r="Q176" s="64"/>
      <c r="R176" s="64"/>
    </row>
    <row r="177" spans="1:18" s="70" customFormat="1">
      <c r="A177" s="143">
        <v>166</v>
      </c>
      <c r="B177" s="184"/>
      <c r="C177" s="144"/>
      <c r="D177" s="144"/>
      <c r="E177" s="146"/>
      <c r="F177" s="16" t="str">
        <f t="shared" si="10"/>
        <v/>
      </c>
      <c r="H177" s="71"/>
      <c r="I177" s="64"/>
      <c r="J177" s="64"/>
      <c r="K177" s="64"/>
      <c r="L177" s="64"/>
      <c r="M177" s="64"/>
      <c r="N177" s="64"/>
      <c r="O177" s="64"/>
      <c r="P177" s="64"/>
      <c r="Q177" s="64"/>
      <c r="R177" s="64"/>
    </row>
    <row r="178" spans="1:18" s="70" customFormat="1">
      <c r="A178" s="143">
        <v>167</v>
      </c>
      <c r="B178" s="184"/>
      <c r="C178" s="144"/>
      <c r="D178" s="144"/>
      <c r="E178" s="146"/>
      <c r="F178" s="16" t="str">
        <f t="shared" si="10"/>
        <v/>
      </c>
      <c r="H178" s="71"/>
      <c r="I178" s="64"/>
      <c r="J178" s="64"/>
      <c r="K178" s="64"/>
      <c r="L178" s="64"/>
      <c r="M178" s="64"/>
      <c r="N178" s="64"/>
      <c r="O178" s="64"/>
      <c r="P178" s="64"/>
      <c r="Q178" s="64"/>
      <c r="R178" s="64"/>
    </row>
    <row r="179" spans="1:18" s="70" customFormat="1">
      <c r="A179" s="143">
        <v>168</v>
      </c>
      <c r="B179" s="184"/>
      <c r="C179" s="144"/>
      <c r="D179" s="144"/>
      <c r="E179" s="146"/>
      <c r="F179" s="16" t="str">
        <f t="shared" si="10"/>
        <v/>
      </c>
      <c r="H179" s="71"/>
      <c r="I179" s="64"/>
      <c r="J179" s="64"/>
      <c r="K179" s="64"/>
      <c r="L179" s="64"/>
      <c r="M179" s="64"/>
      <c r="N179" s="64"/>
      <c r="O179" s="64"/>
      <c r="P179" s="64"/>
      <c r="Q179" s="64"/>
      <c r="R179" s="64"/>
    </row>
    <row r="180" spans="1:18" s="70" customFormat="1">
      <c r="A180" s="143">
        <v>169</v>
      </c>
      <c r="B180" s="184"/>
      <c r="C180" s="144"/>
      <c r="D180" s="144"/>
      <c r="E180" s="146"/>
      <c r="F180" s="16" t="str">
        <f t="shared" si="10"/>
        <v/>
      </c>
      <c r="H180" s="71"/>
      <c r="I180" s="64"/>
      <c r="J180" s="64"/>
      <c r="K180" s="64"/>
      <c r="L180" s="64"/>
      <c r="M180" s="64"/>
      <c r="N180" s="64"/>
      <c r="O180" s="64"/>
      <c r="P180" s="64"/>
      <c r="Q180" s="64"/>
      <c r="R180" s="64"/>
    </row>
    <row r="181" spans="1:18" s="70" customFormat="1">
      <c r="A181" s="143">
        <v>170</v>
      </c>
      <c r="B181" s="184"/>
      <c r="C181" s="144"/>
      <c r="D181" s="144"/>
      <c r="E181" s="146"/>
      <c r="F181" s="16" t="str">
        <f t="shared" si="10"/>
        <v/>
      </c>
      <c r="H181" s="71"/>
      <c r="I181" s="64"/>
      <c r="J181" s="64"/>
      <c r="K181" s="64"/>
      <c r="L181" s="64"/>
      <c r="M181" s="64"/>
      <c r="N181" s="64"/>
      <c r="O181" s="64"/>
      <c r="P181" s="64"/>
      <c r="Q181" s="64"/>
      <c r="R181" s="64"/>
    </row>
    <row r="182" spans="1:18" s="70" customFormat="1">
      <c r="A182" s="143">
        <v>171</v>
      </c>
      <c r="B182" s="184"/>
      <c r="C182" s="144"/>
      <c r="D182" s="144"/>
      <c r="E182" s="146"/>
      <c r="F182" s="16" t="str">
        <f t="shared" si="10"/>
        <v/>
      </c>
      <c r="H182" s="71"/>
      <c r="I182" s="64"/>
      <c r="J182" s="64"/>
      <c r="K182" s="64"/>
      <c r="L182" s="64"/>
      <c r="M182" s="64"/>
      <c r="N182" s="64"/>
      <c r="O182" s="64"/>
      <c r="P182" s="64"/>
      <c r="Q182" s="64"/>
      <c r="R182" s="64"/>
    </row>
    <row r="183" spans="1:18" s="70" customFormat="1">
      <c r="A183" s="143">
        <v>172</v>
      </c>
      <c r="B183" s="184"/>
      <c r="C183" s="144"/>
      <c r="D183" s="144"/>
      <c r="E183" s="146"/>
      <c r="F183" s="16" t="str">
        <f t="shared" si="10"/>
        <v/>
      </c>
      <c r="H183" s="71"/>
      <c r="I183" s="64"/>
      <c r="J183" s="64"/>
      <c r="K183" s="64"/>
      <c r="L183" s="64"/>
      <c r="M183" s="64"/>
      <c r="N183" s="64"/>
      <c r="O183" s="64"/>
      <c r="P183" s="64"/>
      <c r="Q183" s="64"/>
      <c r="R183" s="64"/>
    </row>
    <row r="184" spans="1:18" s="70" customFormat="1">
      <c r="A184" s="143">
        <v>173</v>
      </c>
      <c r="B184" s="184"/>
      <c r="C184" s="144"/>
      <c r="D184" s="144"/>
      <c r="E184" s="146"/>
      <c r="F184" s="16" t="str">
        <f t="shared" si="10"/>
        <v/>
      </c>
      <c r="H184" s="71"/>
      <c r="I184" s="64"/>
      <c r="J184" s="64"/>
      <c r="K184" s="64"/>
      <c r="L184" s="64"/>
      <c r="M184" s="64"/>
      <c r="N184" s="64"/>
      <c r="O184" s="64"/>
      <c r="P184" s="64"/>
      <c r="Q184" s="64"/>
      <c r="R184" s="64"/>
    </row>
    <row r="185" spans="1:18" s="70" customFormat="1">
      <c r="A185" s="143">
        <v>174</v>
      </c>
      <c r="B185" s="184"/>
      <c r="C185" s="144"/>
      <c r="D185" s="144"/>
      <c r="E185" s="146"/>
      <c r="F185" s="16" t="str">
        <f t="shared" si="10"/>
        <v/>
      </c>
      <c r="H185" s="71"/>
      <c r="I185" s="64"/>
      <c r="J185" s="64"/>
      <c r="K185" s="64"/>
      <c r="L185" s="64"/>
      <c r="M185" s="64"/>
      <c r="N185" s="64"/>
      <c r="O185" s="64"/>
      <c r="P185" s="64"/>
      <c r="Q185" s="64"/>
      <c r="R185" s="64"/>
    </row>
    <row r="186" spans="1:18" s="70" customFormat="1">
      <c r="A186" s="143">
        <v>175</v>
      </c>
      <c r="B186" s="184"/>
      <c r="C186" s="144"/>
      <c r="D186" s="144"/>
      <c r="E186" s="146"/>
      <c r="F186" s="16" t="str">
        <f t="shared" si="10"/>
        <v/>
      </c>
      <c r="H186" s="71"/>
      <c r="I186" s="64"/>
      <c r="J186" s="64"/>
      <c r="K186" s="64"/>
      <c r="L186" s="64"/>
      <c r="M186" s="64"/>
      <c r="N186" s="64"/>
      <c r="O186" s="64"/>
      <c r="P186" s="64"/>
      <c r="Q186" s="64"/>
      <c r="R186" s="64"/>
    </row>
    <row r="187" spans="1:18" s="70" customFormat="1">
      <c r="A187" s="143">
        <v>176</v>
      </c>
      <c r="B187" s="184"/>
      <c r="C187" s="144"/>
      <c r="D187" s="144"/>
      <c r="E187" s="146"/>
      <c r="F187" s="16" t="str">
        <f t="shared" si="10"/>
        <v/>
      </c>
      <c r="H187" s="71"/>
      <c r="I187" s="64"/>
      <c r="J187" s="64"/>
      <c r="K187" s="64"/>
      <c r="L187" s="64"/>
      <c r="M187" s="64"/>
      <c r="N187" s="64"/>
      <c r="O187" s="64"/>
      <c r="P187" s="64"/>
      <c r="Q187" s="64"/>
      <c r="R187" s="64"/>
    </row>
    <row r="188" spans="1:18" s="70" customFormat="1">
      <c r="A188" s="143">
        <v>177</v>
      </c>
      <c r="B188" s="184"/>
      <c r="C188" s="144"/>
      <c r="D188" s="144"/>
      <c r="E188" s="146"/>
      <c r="F188" s="16" t="str">
        <f t="shared" si="10"/>
        <v/>
      </c>
      <c r="H188" s="71"/>
      <c r="I188" s="64"/>
      <c r="J188" s="64"/>
      <c r="K188" s="64"/>
      <c r="L188" s="64"/>
      <c r="M188" s="64"/>
      <c r="N188" s="64"/>
      <c r="O188" s="64"/>
      <c r="P188" s="64"/>
      <c r="Q188" s="64"/>
      <c r="R188" s="64"/>
    </row>
    <row r="189" spans="1:18" s="70" customFormat="1">
      <c r="A189" s="143">
        <v>178</v>
      </c>
      <c r="B189" s="184"/>
      <c r="C189" s="144"/>
      <c r="D189" s="144"/>
      <c r="E189" s="146"/>
      <c r="F189" s="16" t="str">
        <f t="shared" si="10"/>
        <v/>
      </c>
      <c r="H189" s="71"/>
      <c r="I189" s="64"/>
      <c r="J189" s="64"/>
      <c r="K189" s="64"/>
      <c r="L189" s="64"/>
      <c r="M189" s="64"/>
      <c r="N189" s="64"/>
      <c r="O189" s="64"/>
      <c r="P189" s="64"/>
      <c r="Q189" s="64"/>
      <c r="R189" s="64"/>
    </row>
    <row r="190" spans="1:18" s="70" customFormat="1">
      <c r="A190" s="143">
        <v>179</v>
      </c>
      <c r="B190" s="184"/>
      <c r="C190" s="144"/>
      <c r="D190" s="144"/>
      <c r="E190" s="146"/>
      <c r="F190" s="16" t="str">
        <f t="shared" si="10"/>
        <v/>
      </c>
      <c r="H190" s="71"/>
      <c r="I190" s="64"/>
      <c r="J190" s="64"/>
      <c r="K190" s="64"/>
      <c r="L190" s="64"/>
      <c r="M190" s="64"/>
      <c r="N190" s="64"/>
      <c r="O190" s="64"/>
      <c r="P190" s="64"/>
      <c r="Q190" s="64"/>
      <c r="R190" s="64"/>
    </row>
    <row r="191" spans="1:18" s="70" customFormat="1">
      <c r="A191" s="143">
        <v>180</v>
      </c>
      <c r="B191" s="184"/>
      <c r="C191" s="144"/>
      <c r="D191" s="144"/>
      <c r="E191" s="146"/>
      <c r="F191" s="16" t="str">
        <f t="shared" si="10"/>
        <v/>
      </c>
      <c r="H191" s="71"/>
      <c r="I191" s="64"/>
      <c r="J191" s="64"/>
      <c r="K191" s="64"/>
      <c r="L191" s="64"/>
      <c r="M191" s="64"/>
      <c r="N191" s="64"/>
      <c r="O191" s="64"/>
      <c r="P191" s="64"/>
      <c r="Q191" s="64"/>
      <c r="R191" s="64"/>
    </row>
    <row r="192" spans="1:18" s="70" customFormat="1">
      <c r="A192" s="143">
        <v>181</v>
      </c>
      <c r="B192" s="184"/>
      <c r="C192" s="144"/>
      <c r="D192" s="144"/>
      <c r="E192" s="146"/>
      <c r="F192" s="16" t="str">
        <f t="shared" si="10"/>
        <v/>
      </c>
      <c r="H192" s="71"/>
      <c r="I192" s="64"/>
      <c r="J192" s="64"/>
      <c r="K192" s="64"/>
      <c r="L192" s="64"/>
      <c r="M192" s="64"/>
      <c r="N192" s="64"/>
      <c r="O192" s="64"/>
      <c r="P192" s="64"/>
      <c r="Q192" s="64"/>
      <c r="R192" s="64"/>
    </row>
    <row r="193" spans="1:18" s="70" customFormat="1">
      <c r="A193" s="143">
        <v>182</v>
      </c>
      <c r="B193" s="184"/>
      <c r="C193" s="144"/>
      <c r="D193" s="144"/>
      <c r="E193" s="146"/>
      <c r="F193" s="16" t="str">
        <f t="shared" si="10"/>
        <v/>
      </c>
      <c r="H193" s="71"/>
      <c r="I193" s="64"/>
      <c r="J193" s="64"/>
      <c r="K193" s="64"/>
      <c r="L193" s="64"/>
      <c r="M193" s="64"/>
      <c r="N193" s="64"/>
      <c r="O193" s="64"/>
      <c r="P193" s="64"/>
      <c r="Q193" s="64"/>
      <c r="R193" s="64"/>
    </row>
    <row r="194" spans="1:18" s="70" customFormat="1">
      <c r="A194" s="143">
        <v>183</v>
      </c>
      <c r="B194" s="184"/>
      <c r="C194" s="144"/>
      <c r="D194" s="144"/>
      <c r="E194" s="146"/>
      <c r="F194" s="16" t="str">
        <f t="shared" si="10"/>
        <v/>
      </c>
      <c r="H194" s="71"/>
      <c r="I194" s="64"/>
      <c r="J194" s="64"/>
      <c r="K194" s="64"/>
      <c r="L194" s="64"/>
      <c r="M194" s="64"/>
      <c r="N194" s="64"/>
      <c r="O194" s="64"/>
      <c r="P194" s="64"/>
      <c r="Q194" s="64"/>
      <c r="R194" s="64"/>
    </row>
    <row r="195" spans="1:18" s="70" customFormat="1">
      <c r="A195" s="143">
        <v>184</v>
      </c>
      <c r="B195" s="184"/>
      <c r="C195" s="144"/>
      <c r="D195" s="144"/>
      <c r="E195" s="146"/>
      <c r="F195" s="16" t="str">
        <f t="shared" si="10"/>
        <v/>
      </c>
      <c r="H195" s="71"/>
      <c r="I195" s="64"/>
      <c r="J195" s="64"/>
      <c r="K195" s="64"/>
      <c r="L195" s="64"/>
      <c r="M195" s="64"/>
      <c r="N195" s="64"/>
      <c r="O195" s="64"/>
      <c r="P195" s="64"/>
      <c r="Q195" s="64"/>
      <c r="R195" s="64"/>
    </row>
    <row r="196" spans="1:18" s="70" customFormat="1">
      <c r="A196" s="143">
        <v>185</v>
      </c>
      <c r="B196" s="184"/>
      <c r="C196" s="144"/>
      <c r="D196" s="144"/>
      <c r="E196" s="146"/>
      <c r="F196" s="16" t="str">
        <f t="shared" si="10"/>
        <v/>
      </c>
      <c r="H196" s="71"/>
      <c r="I196" s="64"/>
      <c r="J196" s="64"/>
      <c r="K196" s="64"/>
      <c r="L196" s="64"/>
      <c r="M196" s="64"/>
      <c r="N196" s="64"/>
      <c r="O196" s="64"/>
      <c r="P196" s="64"/>
      <c r="Q196" s="64"/>
      <c r="R196" s="64"/>
    </row>
    <row r="197" spans="1:18" s="70" customFormat="1">
      <c r="A197" s="143">
        <v>186</v>
      </c>
      <c r="B197" s="184"/>
      <c r="C197" s="144"/>
      <c r="D197" s="144"/>
      <c r="E197" s="146"/>
      <c r="F197" s="16" t="str">
        <f t="shared" si="10"/>
        <v/>
      </c>
      <c r="H197" s="71"/>
      <c r="I197" s="64"/>
      <c r="J197" s="64"/>
      <c r="K197" s="64"/>
      <c r="L197" s="64"/>
      <c r="M197" s="64"/>
      <c r="N197" s="64"/>
      <c r="O197" s="64"/>
      <c r="P197" s="64"/>
      <c r="Q197" s="64"/>
      <c r="R197" s="64"/>
    </row>
    <row r="198" spans="1:18" s="70" customFormat="1">
      <c r="A198" s="143">
        <v>187</v>
      </c>
      <c r="B198" s="184"/>
      <c r="C198" s="144"/>
      <c r="D198" s="144"/>
      <c r="E198" s="146"/>
      <c r="F198" s="16" t="str">
        <f t="shared" si="10"/>
        <v/>
      </c>
      <c r="H198" s="71"/>
      <c r="I198" s="64"/>
      <c r="J198" s="64"/>
      <c r="K198" s="64"/>
      <c r="L198" s="64"/>
      <c r="M198" s="64"/>
      <c r="N198" s="64"/>
      <c r="O198" s="64"/>
      <c r="P198" s="64"/>
      <c r="Q198" s="64"/>
      <c r="R198" s="64"/>
    </row>
    <row r="199" spans="1:18" s="70" customFormat="1">
      <c r="A199" s="143">
        <v>188</v>
      </c>
      <c r="B199" s="184"/>
      <c r="C199" s="144"/>
      <c r="D199" s="144"/>
      <c r="E199" s="146"/>
      <c r="F199" s="16" t="str">
        <f t="shared" si="10"/>
        <v/>
      </c>
      <c r="H199" s="71"/>
      <c r="I199" s="64"/>
      <c r="J199" s="64"/>
      <c r="K199" s="64"/>
      <c r="L199" s="64"/>
      <c r="M199" s="64"/>
      <c r="N199" s="64"/>
      <c r="O199" s="64"/>
      <c r="P199" s="64"/>
      <c r="Q199" s="64"/>
      <c r="R199" s="64"/>
    </row>
    <row r="200" spans="1:18" s="70" customFormat="1">
      <c r="A200" s="143">
        <v>189</v>
      </c>
      <c r="B200" s="184"/>
      <c r="C200" s="144"/>
      <c r="D200" s="144"/>
      <c r="E200" s="146"/>
      <c r="F200" s="16" t="str">
        <f t="shared" si="10"/>
        <v/>
      </c>
      <c r="H200" s="71"/>
      <c r="I200" s="64"/>
      <c r="J200" s="64"/>
      <c r="K200" s="64"/>
      <c r="L200" s="64"/>
      <c r="M200" s="64"/>
      <c r="N200" s="64"/>
      <c r="O200" s="64"/>
      <c r="P200" s="64"/>
      <c r="Q200" s="64"/>
      <c r="R200" s="64"/>
    </row>
    <row r="201" spans="1:18" s="70" customFormat="1">
      <c r="A201" s="143">
        <v>190</v>
      </c>
      <c r="B201" s="184"/>
      <c r="C201" s="144"/>
      <c r="D201" s="144"/>
      <c r="E201" s="146"/>
      <c r="F201" s="16" t="str">
        <f t="shared" si="10"/>
        <v/>
      </c>
      <c r="H201" s="71"/>
      <c r="I201" s="64"/>
      <c r="J201" s="64"/>
      <c r="K201" s="64"/>
      <c r="L201" s="64"/>
      <c r="M201" s="64"/>
      <c r="N201" s="64"/>
      <c r="O201" s="64"/>
      <c r="P201" s="64"/>
      <c r="Q201" s="64"/>
      <c r="R201" s="64"/>
    </row>
    <row r="202" spans="1:18" s="70" customFormat="1">
      <c r="A202" s="143">
        <v>191</v>
      </c>
      <c r="B202" s="184"/>
      <c r="C202" s="144"/>
      <c r="D202" s="144"/>
      <c r="E202" s="146"/>
      <c r="F202" s="16" t="str">
        <f t="shared" si="10"/>
        <v/>
      </c>
      <c r="H202" s="71"/>
      <c r="I202" s="64"/>
      <c r="J202" s="64"/>
      <c r="K202" s="64"/>
      <c r="L202" s="64"/>
      <c r="M202" s="64"/>
      <c r="N202" s="64"/>
      <c r="O202" s="64"/>
      <c r="P202" s="64"/>
      <c r="Q202" s="64"/>
      <c r="R202" s="64"/>
    </row>
    <row r="203" spans="1:18" s="70" customFormat="1">
      <c r="A203" s="143">
        <v>192</v>
      </c>
      <c r="B203" s="184"/>
      <c r="C203" s="144"/>
      <c r="D203" s="144"/>
      <c r="E203" s="146"/>
      <c r="F203" s="16" t="str">
        <f t="shared" si="10"/>
        <v/>
      </c>
      <c r="H203" s="71"/>
      <c r="I203" s="64"/>
      <c r="J203" s="64"/>
      <c r="K203" s="64"/>
      <c r="L203" s="64"/>
      <c r="M203" s="64"/>
      <c r="N203" s="64"/>
      <c r="O203" s="64"/>
      <c r="P203" s="64"/>
      <c r="Q203" s="64"/>
      <c r="R203" s="64"/>
    </row>
    <row r="204" spans="1:18" s="70" customFormat="1">
      <c r="A204" s="143">
        <v>193</v>
      </c>
      <c r="B204" s="184"/>
      <c r="C204" s="144"/>
      <c r="D204" s="144"/>
      <c r="E204" s="146"/>
      <c r="F204" s="16" t="str">
        <f t="shared" ref="F204:F261" si="11">IF(OR($C204="",$E204&lt;an_initial,$E204&gt;an_final),"",G204*(HLOOKUP(D204,iii2punctaje,2,FALSE)))</f>
        <v/>
      </c>
      <c r="H204" s="71"/>
      <c r="I204" s="64"/>
      <c r="J204" s="64"/>
      <c r="K204" s="64"/>
      <c r="L204" s="64"/>
      <c r="M204" s="64"/>
      <c r="N204" s="64"/>
      <c r="O204" s="64"/>
      <c r="P204" s="64"/>
      <c r="Q204" s="64"/>
      <c r="R204" s="64"/>
    </row>
    <row r="205" spans="1:18" s="70" customFormat="1">
      <c r="A205" s="143">
        <v>194</v>
      </c>
      <c r="B205" s="184"/>
      <c r="C205" s="144"/>
      <c r="D205" s="144"/>
      <c r="E205" s="146"/>
      <c r="F205" s="16" t="str">
        <f t="shared" si="11"/>
        <v/>
      </c>
      <c r="H205" s="71"/>
      <c r="I205" s="64"/>
      <c r="J205" s="64"/>
      <c r="K205" s="64"/>
      <c r="L205" s="64"/>
      <c r="M205" s="64"/>
      <c r="N205" s="64"/>
      <c r="O205" s="64"/>
      <c r="P205" s="64"/>
      <c r="Q205" s="64"/>
      <c r="R205" s="64"/>
    </row>
    <row r="206" spans="1:18" s="70" customFormat="1">
      <c r="A206" s="143">
        <v>195</v>
      </c>
      <c r="B206" s="184"/>
      <c r="C206" s="144"/>
      <c r="D206" s="144"/>
      <c r="E206" s="146"/>
      <c r="F206" s="16" t="str">
        <f t="shared" si="11"/>
        <v/>
      </c>
      <c r="H206" s="71"/>
      <c r="I206" s="64"/>
      <c r="J206" s="64"/>
      <c r="K206" s="64"/>
      <c r="L206" s="64"/>
      <c r="M206" s="64"/>
      <c r="N206" s="64"/>
      <c r="O206" s="64"/>
      <c r="P206" s="64"/>
      <c r="Q206" s="64"/>
      <c r="R206" s="64"/>
    </row>
    <row r="207" spans="1:18" s="70" customFormat="1">
      <c r="A207" s="143">
        <v>196</v>
      </c>
      <c r="B207" s="184"/>
      <c r="C207" s="144"/>
      <c r="D207" s="144"/>
      <c r="E207" s="146"/>
      <c r="F207" s="16" t="str">
        <f t="shared" si="11"/>
        <v/>
      </c>
      <c r="H207" s="71"/>
      <c r="I207" s="64"/>
      <c r="J207" s="64"/>
      <c r="K207" s="64"/>
      <c r="L207" s="64"/>
      <c r="M207" s="64"/>
      <c r="N207" s="64"/>
      <c r="O207" s="64"/>
      <c r="P207" s="64"/>
      <c r="Q207" s="64"/>
      <c r="R207" s="64"/>
    </row>
    <row r="208" spans="1:18" s="70" customFormat="1">
      <c r="A208" s="143">
        <v>197</v>
      </c>
      <c r="B208" s="184"/>
      <c r="C208" s="144"/>
      <c r="D208" s="144"/>
      <c r="E208" s="146"/>
      <c r="F208" s="16" t="str">
        <f t="shared" si="11"/>
        <v/>
      </c>
      <c r="H208" s="71"/>
      <c r="I208" s="64"/>
      <c r="J208" s="64"/>
      <c r="K208" s="64"/>
      <c r="L208" s="64"/>
      <c r="M208" s="64"/>
      <c r="N208" s="64"/>
      <c r="O208" s="64"/>
      <c r="P208" s="64"/>
      <c r="Q208" s="64"/>
      <c r="R208" s="64"/>
    </row>
    <row r="209" spans="1:18" s="70" customFormat="1">
      <c r="A209" s="143">
        <v>198</v>
      </c>
      <c r="B209" s="184"/>
      <c r="C209" s="144"/>
      <c r="D209" s="144"/>
      <c r="E209" s="146"/>
      <c r="F209" s="16" t="str">
        <f t="shared" si="11"/>
        <v/>
      </c>
      <c r="H209" s="71"/>
      <c r="I209" s="64"/>
      <c r="J209" s="64"/>
      <c r="K209" s="64"/>
      <c r="L209" s="64"/>
      <c r="M209" s="64"/>
      <c r="N209" s="64"/>
      <c r="O209" s="64"/>
      <c r="P209" s="64"/>
      <c r="Q209" s="64"/>
      <c r="R209" s="64"/>
    </row>
    <row r="210" spans="1:18" s="70" customFormat="1">
      <c r="A210" s="143">
        <v>199</v>
      </c>
      <c r="B210" s="184"/>
      <c r="C210" s="144"/>
      <c r="D210" s="144"/>
      <c r="E210" s="146"/>
      <c r="F210" s="16" t="str">
        <f t="shared" si="11"/>
        <v/>
      </c>
      <c r="H210" s="71"/>
      <c r="I210" s="64"/>
      <c r="J210" s="64"/>
      <c r="K210" s="64"/>
      <c r="L210" s="64"/>
      <c r="M210" s="64"/>
      <c r="N210" s="64"/>
      <c r="O210" s="64"/>
      <c r="P210" s="64"/>
      <c r="Q210" s="64"/>
      <c r="R210" s="64"/>
    </row>
    <row r="211" spans="1:18" s="70" customFormat="1">
      <c r="A211" s="143">
        <v>200</v>
      </c>
      <c r="B211" s="184"/>
      <c r="C211" s="144"/>
      <c r="D211" s="144"/>
      <c r="E211" s="146"/>
      <c r="F211" s="16" t="str">
        <f t="shared" si="11"/>
        <v/>
      </c>
      <c r="H211" s="71"/>
      <c r="I211" s="64"/>
      <c r="J211" s="64"/>
      <c r="K211" s="64"/>
      <c r="L211" s="64"/>
      <c r="M211" s="64"/>
      <c r="N211" s="64"/>
      <c r="O211" s="64"/>
      <c r="P211" s="64"/>
      <c r="Q211" s="64"/>
      <c r="R211" s="64"/>
    </row>
    <row r="212" spans="1:18" s="70" customFormat="1">
      <c r="A212" s="143">
        <v>201</v>
      </c>
      <c r="B212" s="184"/>
      <c r="C212" s="144"/>
      <c r="D212" s="144"/>
      <c r="E212" s="146"/>
      <c r="F212" s="16" t="str">
        <f t="shared" si="11"/>
        <v/>
      </c>
      <c r="H212" s="71"/>
      <c r="I212" s="64"/>
      <c r="J212" s="64"/>
      <c r="K212" s="64"/>
      <c r="L212" s="64"/>
      <c r="M212" s="64"/>
      <c r="N212" s="64"/>
      <c r="O212" s="64"/>
      <c r="P212" s="64"/>
      <c r="Q212" s="64"/>
      <c r="R212" s="64"/>
    </row>
    <row r="213" spans="1:18" s="70" customFormat="1">
      <c r="A213" s="143">
        <v>202</v>
      </c>
      <c r="B213" s="184"/>
      <c r="C213" s="144"/>
      <c r="D213" s="144"/>
      <c r="E213" s="146"/>
      <c r="F213" s="16" t="str">
        <f t="shared" si="11"/>
        <v/>
      </c>
      <c r="H213" s="71"/>
      <c r="I213" s="64"/>
      <c r="J213" s="64"/>
      <c r="K213" s="64"/>
      <c r="L213" s="64"/>
      <c r="M213" s="64"/>
      <c r="N213" s="64"/>
      <c r="O213" s="64"/>
      <c r="P213" s="64"/>
      <c r="Q213" s="64"/>
      <c r="R213" s="64"/>
    </row>
    <row r="214" spans="1:18" s="70" customFormat="1">
      <c r="A214" s="143">
        <v>203</v>
      </c>
      <c r="B214" s="184"/>
      <c r="C214" s="144"/>
      <c r="D214" s="144"/>
      <c r="E214" s="146"/>
      <c r="F214" s="16" t="str">
        <f t="shared" si="11"/>
        <v/>
      </c>
      <c r="H214" s="71"/>
      <c r="I214" s="64"/>
      <c r="J214" s="64"/>
      <c r="K214" s="64"/>
      <c r="L214" s="64"/>
      <c r="M214" s="64"/>
      <c r="N214" s="64"/>
      <c r="O214" s="64"/>
      <c r="P214" s="64"/>
      <c r="Q214" s="64"/>
      <c r="R214" s="64"/>
    </row>
    <row r="215" spans="1:18" s="70" customFormat="1">
      <c r="A215" s="143">
        <v>204</v>
      </c>
      <c r="B215" s="184"/>
      <c r="C215" s="144"/>
      <c r="D215" s="144"/>
      <c r="E215" s="146"/>
      <c r="F215" s="16" t="str">
        <f t="shared" si="11"/>
        <v/>
      </c>
      <c r="H215" s="71"/>
      <c r="I215" s="64"/>
      <c r="J215" s="64"/>
      <c r="K215" s="64"/>
      <c r="L215" s="64"/>
      <c r="M215" s="64"/>
      <c r="N215" s="64"/>
      <c r="O215" s="64"/>
      <c r="P215" s="64"/>
      <c r="Q215" s="64"/>
      <c r="R215" s="64"/>
    </row>
    <row r="216" spans="1:18" s="70" customFormat="1">
      <c r="A216" s="143">
        <v>205</v>
      </c>
      <c r="B216" s="184"/>
      <c r="C216" s="144"/>
      <c r="D216" s="144"/>
      <c r="E216" s="146"/>
      <c r="F216" s="16" t="str">
        <f t="shared" si="11"/>
        <v/>
      </c>
      <c r="H216" s="71"/>
      <c r="I216" s="64"/>
      <c r="J216" s="64"/>
      <c r="K216" s="64"/>
      <c r="L216" s="64"/>
      <c r="M216" s="64"/>
      <c r="N216" s="64"/>
      <c r="O216" s="64"/>
      <c r="P216" s="64"/>
      <c r="Q216" s="64"/>
      <c r="R216" s="64"/>
    </row>
    <row r="217" spans="1:18" s="70" customFormat="1">
      <c r="A217" s="143">
        <v>206</v>
      </c>
      <c r="B217" s="184"/>
      <c r="C217" s="144"/>
      <c r="D217" s="144"/>
      <c r="E217" s="146"/>
      <c r="F217" s="16" t="str">
        <f t="shared" si="11"/>
        <v/>
      </c>
      <c r="H217" s="71"/>
      <c r="I217" s="64"/>
      <c r="J217" s="64"/>
      <c r="K217" s="64"/>
      <c r="L217" s="64"/>
      <c r="M217" s="64"/>
      <c r="N217" s="64"/>
      <c r="O217" s="64"/>
      <c r="P217" s="64"/>
      <c r="Q217" s="64"/>
      <c r="R217" s="64"/>
    </row>
    <row r="218" spans="1:18" s="70" customFormat="1">
      <c r="A218" s="143">
        <v>207</v>
      </c>
      <c r="B218" s="184"/>
      <c r="C218" s="144"/>
      <c r="D218" s="144"/>
      <c r="E218" s="146"/>
      <c r="F218" s="16" t="str">
        <f t="shared" si="11"/>
        <v/>
      </c>
      <c r="H218" s="71"/>
      <c r="I218" s="64"/>
      <c r="J218" s="64"/>
      <c r="K218" s="64"/>
      <c r="L218" s="64"/>
      <c r="M218" s="64"/>
      <c r="N218" s="64"/>
      <c r="O218" s="64"/>
      <c r="P218" s="64"/>
      <c r="Q218" s="64"/>
      <c r="R218" s="64"/>
    </row>
    <row r="219" spans="1:18" s="70" customFormat="1">
      <c r="A219" s="143">
        <v>208</v>
      </c>
      <c r="B219" s="184"/>
      <c r="C219" s="144"/>
      <c r="D219" s="144"/>
      <c r="E219" s="146"/>
      <c r="F219" s="16" t="str">
        <f t="shared" si="11"/>
        <v/>
      </c>
      <c r="H219" s="71"/>
      <c r="I219" s="64"/>
      <c r="J219" s="64"/>
      <c r="K219" s="64"/>
      <c r="L219" s="64"/>
      <c r="M219" s="64"/>
      <c r="N219" s="64"/>
      <c r="O219" s="64"/>
      <c r="P219" s="64"/>
      <c r="Q219" s="64"/>
      <c r="R219" s="64"/>
    </row>
    <row r="220" spans="1:18" s="70" customFormat="1">
      <c r="A220" s="143">
        <v>209</v>
      </c>
      <c r="B220" s="184"/>
      <c r="C220" s="144"/>
      <c r="D220" s="144"/>
      <c r="E220" s="146"/>
      <c r="F220" s="16" t="str">
        <f t="shared" si="11"/>
        <v/>
      </c>
      <c r="H220" s="71"/>
      <c r="I220" s="64"/>
      <c r="J220" s="64"/>
      <c r="K220" s="64"/>
      <c r="L220" s="64"/>
      <c r="M220" s="64"/>
      <c r="N220" s="64"/>
      <c r="O220" s="64"/>
      <c r="P220" s="64"/>
      <c r="Q220" s="64"/>
      <c r="R220" s="64"/>
    </row>
    <row r="221" spans="1:18" s="70" customFormat="1">
      <c r="A221" s="143">
        <v>210</v>
      </c>
      <c r="B221" s="184"/>
      <c r="C221" s="144"/>
      <c r="D221" s="144"/>
      <c r="E221" s="146"/>
      <c r="F221" s="16" t="str">
        <f t="shared" si="11"/>
        <v/>
      </c>
      <c r="H221" s="71"/>
      <c r="I221" s="64"/>
      <c r="J221" s="64"/>
      <c r="K221" s="64"/>
      <c r="L221" s="64"/>
      <c r="M221" s="64"/>
      <c r="N221" s="64"/>
      <c r="O221" s="64"/>
      <c r="P221" s="64"/>
      <c r="Q221" s="64"/>
      <c r="R221" s="64"/>
    </row>
    <row r="222" spans="1:18" s="70" customFormat="1">
      <c r="A222" s="143">
        <v>211</v>
      </c>
      <c r="B222" s="184"/>
      <c r="C222" s="144"/>
      <c r="D222" s="144"/>
      <c r="E222" s="146"/>
      <c r="F222" s="16" t="str">
        <f t="shared" si="11"/>
        <v/>
      </c>
      <c r="H222" s="71"/>
      <c r="I222" s="64"/>
      <c r="J222" s="64"/>
      <c r="K222" s="64"/>
      <c r="L222" s="64"/>
      <c r="M222" s="64"/>
      <c r="N222" s="64"/>
      <c r="O222" s="64"/>
      <c r="P222" s="64"/>
      <c r="Q222" s="64"/>
      <c r="R222" s="64"/>
    </row>
    <row r="223" spans="1:18" s="70" customFormat="1">
      <c r="A223" s="143">
        <v>212</v>
      </c>
      <c r="B223" s="184"/>
      <c r="C223" s="144"/>
      <c r="D223" s="144"/>
      <c r="E223" s="146"/>
      <c r="F223" s="16" t="str">
        <f t="shared" si="11"/>
        <v/>
      </c>
      <c r="H223" s="71"/>
      <c r="I223" s="64"/>
      <c r="J223" s="64"/>
      <c r="K223" s="64"/>
      <c r="L223" s="64"/>
      <c r="M223" s="64"/>
      <c r="N223" s="64"/>
      <c r="O223" s="64"/>
      <c r="P223" s="64"/>
      <c r="Q223" s="64"/>
      <c r="R223" s="64"/>
    </row>
    <row r="224" spans="1:18" s="70" customFormat="1">
      <c r="A224" s="143">
        <v>213</v>
      </c>
      <c r="B224" s="184"/>
      <c r="C224" s="144"/>
      <c r="D224" s="144"/>
      <c r="E224" s="146"/>
      <c r="F224" s="16" t="str">
        <f t="shared" si="11"/>
        <v/>
      </c>
      <c r="H224" s="71"/>
      <c r="I224" s="64"/>
      <c r="J224" s="64"/>
      <c r="K224" s="64"/>
      <c r="L224" s="64"/>
      <c r="M224" s="64"/>
      <c r="N224" s="64"/>
      <c r="O224" s="64"/>
      <c r="P224" s="64"/>
      <c r="Q224" s="64"/>
      <c r="R224" s="64"/>
    </row>
    <row r="225" spans="1:18" s="70" customFormat="1">
      <c r="A225" s="143">
        <v>214</v>
      </c>
      <c r="B225" s="184"/>
      <c r="C225" s="144"/>
      <c r="D225" s="144"/>
      <c r="E225" s="146"/>
      <c r="F225" s="16" t="str">
        <f t="shared" si="11"/>
        <v/>
      </c>
      <c r="H225" s="71"/>
      <c r="I225" s="64"/>
      <c r="J225" s="64"/>
      <c r="K225" s="64"/>
      <c r="L225" s="64"/>
      <c r="M225" s="64"/>
      <c r="N225" s="64"/>
      <c r="O225" s="64"/>
      <c r="P225" s="64"/>
      <c r="Q225" s="64"/>
      <c r="R225" s="64"/>
    </row>
    <row r="226" spans="1:18" s="70" customFormat="1">
      <c r="A226" s="143">
        <v>215</v>
      </c>
      <c r="B226" s="184"/>
      <c r="C226" s="144"/>
      <c r="D226" s="144"/>
      <c r="E226" s="146"/>
      <c r="F226" s="16" t="str">
        <f t="shared" si="11"/>
        <v/>
      </c>
      <c r="H226" s="71"/>
      <c r="I226" s="64"/>
      <c r="J226" s="64"/>
      <c r="K226" s="64"/>
      <c r="L226" s="64"/>
      <c r="M226" s="64"/>
      <c r="N226" s="64"/>
      <c r="O226" s="64"/>
      <c r="P226" s="64"/>
      <c r="Q226" s="64"/>
      <c r="R226" s="64"/>
    </row>
    <row r="227" spans="1:18" s="70" customFormat="1">
      <c r="A227" s="143">
        <v>216</v>
      </c>
      <c r="B227" s="184"/>
      <c r="C227" s="144"/>
      <c r="D227" s="144"/>
      <c r="E227" s="146"/>
      <c r="F227" s="16" t="str">
        <f t="shared" si="11"/>
        <v/>
      </c>
      <c r="H227" s="71"/>
      <c r="I227" s="64"/>
      <c r="J227" s="64"/>
      <c r="K227" s="64"/>
      <c r="L227" s="64"/>
      <c r="M227" s="64"/>
      <c r="N227" s="64"/>
      <c r="O227" s="64"/>
      <c r="P227" s="64"/>
      <c r="Q227" s="64"/>
      <c r="R227" s="64"/>
    </row>
    <row r="228" spans="1:18" s="70" customFormat="1">
      <c r="A228" s="143">
        <v>217</v>
      </c>
      <c r="B228" s="184"/>
      <c r="C228" s="144"/>
      <c r="D228" s="144"/>
      <c r="E228" s="146"/>
      <c r="F228" s="16" t="str">
        <f t="shared" si="11"/>
        <v/>
      </c>
      <c r="H228" s="71"/>
      <c r="I228" s="64"/>
      <c r="J228" s="64"/>
      <c r="K228" s="64"/>
      <c r="L228" s="64"/>
      <c r="M228" s="64"/>
      <c r="N228" s="64"/>
      <c r="O228" s="64"/>
      <c r="P228" s="64"/>
      <c r="Q228" s="64"/>
      <c r="R228" s="64"/>
    </row>
    <row r="229" spans="1:18" s="70" customFormat="1">
      <c r="A229" s="143">
        <v>218</v>
      </c>
      <c r="B229" s="184"/>
      <c r="C229" s="144"/>
      <c r="D229" s="144"/>
      <c r="E229" s="146"/>
      <c r="F229" s="16" t="str">
        <f t="shared" si="11"/>
        <v/>
      </c>
      <c r="H229" s="71"/>
      <c r="I229" s="64"/>
      <c r="J229" s="64"/>
      <c r="K229" s="64"/>
      <c r="L229" s="64"/>
      <c r="M229" s="64"/>
      <c r="N229" s="64"/>
      <c r="O229" s="64"/>
      <c r="P229" s="64"/>
      <c r="Q229" s="64"/>
      <c r="R229" s="64"/>
    </row>
    <row r="230" spans="1:18" s="70" customFormat="1">
      <c r="A230" s="143">
        <v>219</v>
      </c>
      <c r="B230" s="184"/>
      <c r="C230" s="144"/>
      <c r="D230" s="144"/>
      <c r="E230" s="146"/>
      <c r="F230" s="16" t="str">
        <f t="shared" si="11"/>
        <v/>
      </c>
      <c r="H230" s="71"/>
      <c r="I230" s="64"/>
      <c r="J230" s="64"/>
      <c r="K230" s="64"/>
      <c r="L230" s="64"/>
      <c r="M230" s="64"/>
      <c r="N230" s="64"/>
      <c r="O230" s="64"/>
      <c r="P230" s="64"/>
      <c r="Q230" s="64"/>
      <c r="R230" s="64"/>
    </row>
    <row r="231" spans="1:18" s="70" customFormat="1">
      <c r="A231" s="143">
        <v>220</v>
      </c>
      <c r="B231" s="184"/>
      <c r="C231" s="144"/>
      <c r="D231" s="144"/>
      <c r="E231" s="146"/>
      <c r="F231" s="16" t="str">
        <f t="shared" si="11"/>
        <v/>
      </c>
      <c r="H231" s="71"/>
      <c r="I231" s="64"/>
      <c r="J231" s="64"/>
      <c r="K231" s="64"/>
      <c r="L231" s="64"/>
      <c r="M231" s="64"/>
      <c r="N231" s="64"/>
      <c r="O231" s="64"/>
      <c r="P231" s="64"/>
      <c r="Q231" s="64"/>
      <c r="R231" s="64"/>
    </row>
    <row r="232" spans="1:18" s="70" customFormat="1">
      <c r="A232" s="143">
        <v>221</v>
      </c>
      <c r="B232" s="184"/>
      <c r="C232" s="144"/>
      <c r="D232" s="144"/>
      <c r="E232" s="146"/>
      <c r="F232" s="16" t="str">
        <f t="shared" si="11"/>
        <v/>
      </c>
      <c r="H232" s="71"/>
      <c r="I232" s="64"/>
      <c r="J232" s="64"/>
      <c r="K232" s="64"/>
      <c r="L232" s="64"/>
      <c r="M232" s="64"/>
      <c r="N232" s="64"/>
      <c r="O232" s="64"/>
      <c r="P232" s="64"/>
      <c r="Q232" s="64"/>
      <c r="R232" s="64"/>
    </row>
    <row r="233" spans="1:18" s="70" customFormat="1">
      <c r="A233" s="143">
        <v>222</v>
      </c>
      <c r="B233" s="184"/>
      <c r="C233" s="144"/>
      <c r="D233" s="144"/>
      <c r="E233" s="146"/>
      <c r="F233" s="16" t="str">
        <f t="shared" si="11"/>
        <v/>
      </c>
      <c r="H233" s="71"/>
      <c r="I233" s="64"/>
      <c r="J233" s="64"/>
      <c r="K233" s="64"/>
      <c r="L233" s="64"/>
      <c r="M233" s="64"/>
      <c r="N233" s="64"/>
      <c r="O233" s="64"/>
      <c r="P233" s="64"/>
      <c r="Q233" s="64"/>
      <c r="R233" s="64"/>
    </row>
    <row r="234" spans="1:18" s="70" customFormat="1">
      <c r="A234" s="143">
        <v>223</v>
      </c>
      <c r="B234" s="184"/>
      <c r="C234" s="144"/>
      <c r="D234" s="144"/>
      <c r="E234" s="146"/>
      <c r="F234" s="16" t="str">
        <f t="shared" si="11"/>
        <v/>
      </c>
      <c r="H234" s="71"/>
      <c r="I234" s="64"/>
      <c r="J234" s="64"/>
      <c r="K234" s="64"/>
      <c r="L234" s="64"/>
      <c r="M234" s="64"/>
      <c r="N234" s="64"/>
      <c r="O234" s="64"/>
      <c r="P234" s="64"/>
      <c r="Q234" s="64"/>
      <c r="R234" s="64"/>
    </row>
    <row r="235" spans="1:18" s="70" customFormat="1">
      <c r="A235" s="143">
        <v>224</v>
      </c>
      <c r="B235" s="184"/>
      <c r="C235" s="144"/>
      <c r="D235" s="144"/>
      <c r="E235" s="146"/>
      <c r="F235" s="16" t="str">
        <f t="shared" si="11"/>
        <v/>
      </c>
      <c r="H235" s="71"/>
      <c r="I235" s="64"/>
      <c r="J235" s="64"/>
      <c r="K235" s="64"/>
      <c r="L235" s="64"/>
      <c r="M235" s="64"/>
      <c r="N235" s="64"/>
      <c r="O235" s="64"/>
      <c r="P235" s="64"/>
      <c r="Q235" s="64"/>
      <c r="R235" s="64"/>
    </row>
    <row r="236" spans="1:18" s="70" customFormat="1">
      <c r="A236" s="143">
        <v>225</v>
      </c>
      <c r="B236" s="184"/>
      <c r="C236" s="144"/>
      <c r="D236" s="144"/>
      <c r="E236" s="146"/>
      <c r="F236" s="16" t="str">
        <f t="shared" si="11"/>
        <v/>
      </c>
      <c r="H236" s="71"/>
      <c r="I236" s="64"/>
      <c r="J236" s="64"/>
      <c r="K236" s="64"/>
      <c r="L236" s="64"/>
      <c r="M236" s="64"/>
      <c r="N236" s="64"/>
      <c r="O236" s="64"/>
      <c r="P236" s="64"/>
      <c r="Q236" s="64"/>
      <c r="R236" s="64"/>
    </row>
    <row r="237" spans="1:18" s="70" customFormat="1">
      <c r="A237" s="143">
        <v>226</v>
      </c>
      <c r="B237" s="184"/>
      <c r="C237" s="144"/>
      <c r="D237" s="144"/>
      <c r="E237" s="146"/>
      <c r="F237" s="16" t="str">
        <f t="shared" si="11"/>
        <v/>
      </c>
      <c r="H237" s="71"/>
      <c r="I237" s="64"/>
      <c r="J237" s="64"/>
      <c r="K237" s="64"/>
      <c r="L237" s="64"/>
      <c r="M237" s="64"/>
      <c r="N237" s="64"/>
      <c r="O237" s="64"/>
      <c r="P237" s="64"/>
      <c r="Q237" s="64"/>
      <c r="R237" s="64"/>
    </row>
    <row r="238" spans="1:18" s="70" customFormat="1">
      <c r="A238" s="143">
        <v>227</v>
      </c>
      <c r="B238" s="184"/>
      <c r="C238" s="144"/>
      <c r="D238" s="144"/>
      <c r="E238" s="146"/>
      <c r="F238" s="16" t="str">
        <f t="shared" si="11"/>
        <v/>
      </c>
      <c r="H238" s="71"/>
      <c r="I238" s="64"/>
      <c r="J238" s="64"/>
      <c r="K238" s="64"/>
      <c r="L238" s="64"/>
      <c r="M238" s="64"/>
      <c r="N238" s="64"/>
      <c r="O238" s="64"/>
      <c r="P238" s="64"/>
      <c r="Q238" s="64"/>
      <c r="R238" s="64"/>
    </row>
    <row r="239" spans="1:18" s="70" customFormat="1">
      <c r="A239" s="143">
        <v>228</v>
      </c>
      <c r="B239" s="184"/>
      <c r="C239" s="144"/>
      <c r="D239" s="144"/>
      <c r="E239" s="146"/>
      <c r="F239" s="16" t="str">
        <f t="shared" si="11"/>
        <v/>
      </c>
      <c r="H239" s="71"/>
      <c r="I239" s="64"/>
      <c r="J239" s="64"/>
      <c r="K239" s="64"/>
      <c r="L239" s="64"/>
      <c r="M239" s="64"/>
      <c r="N239" s="64"/>
      <c r="O239" s="64"/>
      <c r="P239" s="64"/>
      <c r="Q239" s="64"/>
      <c r="R239" s="64"/>
    </row>
    <row r="240" spans="1:18" s="70" customFormat="1">
      <c r="A240" s="143">
        <v>229</v>
      </c>
      <c r="B240" s="184"/>
      <c r="C240" s="144"/>
      <c r="D240" s="144"/>
      <c r="E240" s="146"/>
      <c r="F240" s="16" t="str">
        <f t="shared" si="11"/>
        <v/>
      </c>
      <c r="H240" s="71"/>
      <c r="I240" s="64"/>
      <c r="J240" s="64"/>
      <c r="K240" s="64"/>
      <c r="L240" s="64"/>
      <c r="M240" s="64"/>
      <c r="N240" s="64"/>
      <c r="O240" s="64"/>
      <c r="P240" s="64"/>
      <c r="Q240" s="64"/>
      <c r="R240" s="64"/>
    </row>
    <row r="241" spans="1:18" s="70" customFormat="1">
      <c r="A241" s="143">
        <v>230</v>
      </c>
      <c r="B241" s="184"/>
      <c r="C241" s="144"/>
      <c r="D241" s="144"/>
      <c r="E241" s="146"/>
      <c r="F241" s="16" t="str">
        <f t="shared" si="11"/>
        <v/>
      </c>
      <c r="H241" s="71"/>
      <c r="I241" s="64"/>
      <c r="J241" s="64"/>
      <c r="K241" s="64"/>
      <c r="L241" s="64"/>
      <c r="M241" s="64"/>
      <c r="N241" s="64"/>
      <c r="O241" s="64"/>
      <c r="P241" s="64"/>
      <c r="Q241" s="64"/>
      <c r="R241" s="64"/>
    </row>
    <row r="242" spans="1:18" s="70" customFormat="1">
      <c r="A242" s="143">
        <v>231</v>
      </c>
      <c r="B242" s="184"/>
      <c r="C242" s="144"/>
      <c r="D242" s="144"/>
      <c r="E242" s="146"/>
      <c r="F242" s="16" t="str">
        <f t="shared" si="11"/>
        <v/>
      </c>
      <c r="H242" s="71"/>
      <c r="I242" s="64"/>
      <c r="J242" s="64"/>
      <c r="K242" s="64"/>
      <c r="L242" s="64"/>
      <c r="M242" s="64"/>
      <c r="N242" s="64"/>
      <c r="O242" s="64"/>
      <c r="P242" s="64"/>
      <c r="Q242" s="64"/>
      <c r="R242" s="64"/>
    </row>
    <row r="243" spans="1:18" s="70" customFormat="1">
      <c r="A243" s="143">
        <v>232</v>
      </c>
      <c r="B243" s="184"/>
      <c r="C243" s="144"/>
      <c r="D243" s="144"/>
      <c r="E243" s="146"/>
      <c r="F243" s="16" t="str">
        <f t="shared" si="11"/>
        <v/>
      </c>
      <c r="H243" s="71"/>
      <c r="I243" s="64"/>
      <c r="J243" s="64"/>
      <c r="K243" s="64"/>
      <c r="L243" s="64"/>
      <c r="M243" s="64"/>
      <c r="N243" s="64"/>
      <c r="O243" s="64"/>
      <c r="P243" s="64"/>
      <c r="Q243" s="64"/>
      <c r="R243" s="64"/>
    </row>
    <row r="244" spans="1:18" s="70" customFormat="1">
      <c r="A244" s="143">
        <v>233</v>
      </c>
      <c r="B244" s="184"/>
      <c r="C244" s="144"/>
      <c r="D244" s="144"/>
      <c r="E244" s="146"/>
      <c r="F244" s="16" t="str">
        <f t="shared" si="11"/>
        <v/>
      </c>
      <c r="H244" s="71"/>
      <c r="I244" s="64"/>
      <c r="J244" s="64"/>
      <c r="K244" s="64"/>
      <c r="L244" s="64"/>
      <c r="M244" s="64"/>
      <c r="N244" s="64"/>
      <c r="O244" s="64"/>
      <c r="P244" s="64"/>
      <c r="Q244" s="64"/>
      <c r="R244" s="64"/>
    </row>
    <row r="245" spans="1:18" s="70" customFormat="1">
      <c r="A245" s="143">
        <v>234</v>
      </c>
      <c r="B245" s="184"/>
      <c r="C245" s="144"/>
      <c r="D245" s="144"/>
      <c r="E245" s="146"/>
      <c r="F245" s="16" t="str">
        <f t="shared" si="11"/>
        <v/>
      </c>
      <c r="H245" s="71"/>
      <c r="I245" s="64"/>
      <c r="J245" s="64"/>
      <c r="K245" s="64"/>
      <c r="L245" s="64"/>
      <c r="M245" s="64"/>
      <c r="N245" s="64"/>
      <c r="O245" s="64"/>
      <c r="P245" s="64"/>
      <c r="Q245" s="64"/>
      <c r="R245" s="64"/>
    </row>
    <row r="246" spans="1:18" s="70" customFormat="1">
      <c r="A246" s="143">
        <v>235</v>
      </c>
      <c r="B246" s="184"/>
      <c r="C246" s="144"/>
      <c r="D246" s="144"/>
      <c r="E246" s="146"/>
      <c r="F246" s="16" t="str">
        <f t="shared" si="11"/>
        <v/>
      </c>
      <c r="H246" s="71"/>
      <c r="I246" s="64"/>
      <c r="J246" s="64"/>
      <c r="K246" s="64"/>
      <c r="L246" s="64"/>
      <c r="M246" s="64"/>
      <c r="N246" s="64"/>
      <c r="O246" s="64"/>
      <c r="P246" s="64"/>
      <c r="Q246" s="64"/>
      <c r="R246" s="64"/>
    </row>
    <row r="247" spans="1:18" s="70" customFormat="1">
      <c r="A247" s="143">
        <v>236</v>
      </c>
      <c r="B247" s="184"/>
      <c r="C247" s="144"/>
      <c r="D247" s="144"/>
      <c r="E247" s="146"/>
      <c r="F247" s="16" t="str">
        <f t="shared" si="11"/>
        <v/>
      </c>
      <c r="H247" s="71"/>
      <c r="I247" s="64"/>
      <c r="J247" s="64"/>
      <c r="K247" s="64"/>
      <c r="L247" s="64"/>
      <c r="M247" s="64"/>
      <c r="N247" s="64"/>
      <c r="O247" s="64"/>
      <c r="P247" s="64"/>
      <c r="Q247" s="64"/>
      <c r="R247" s="64"/>
    </row>
    <row r="248" spans="1:18" s="70" customFormat="1">
      <c r="A248" s="143">
        <v>237</v>
      </c>
      <c r="B248" s="184"/>
      <c r="C248" s="144"/>
      <c r="D248" s="144"/>
      <c r="E248" s="146"/>
      <c r="F248" s="16" t="str">
        <f t="shared" si="11"/>
        <v/>
      </c>
      <c r="H248" s="71"/>
      <c r="I248" s="64"/>
      <c r="J248" s="64"/>
      <c r="K248" s="64"/>
      <c r="L248" s="64"/>
      <c r="M248" s="64"/>
      <c r="N248" s="64"/>
      <c r="O248" s="64"/>
      <c r="P248" s="64"/>
      <c r="Q248" s="64"/>
      <c r="R248" s="64"/>
    </row>
    <row r="249" spans="1:18" s="70" customFormat="1">
      <c r="A249" s="143">
        <v>238</v>
      </c>
      <c r="B249" s="184"/>
      <c r="C249" s="144"/>
      <c r="D249" s="144"/>
      <c r="E249" s="146"/>
      <c r="F249" s="16" t="str">
        <f t="shared" si="11"/>
        <v/>
      </c>
      <c r="H249" s="71"/>
      <c r="I249" s="64"/>
      <c r="J249" s="64"/>
      <c r="K249" s="64"/>
      <c r="L249" s="64"/>
      <c r="M249" s="64"/>
      <c r="N249" s="64"/>
      <c r="O249" s="64"/>
      <c r="P249" s="64"/>
      <c r="Q249" s="64"/>
      <c r="R249" s="64"/>
    </row>
    <row r="250" spans="1:18" s="70" customFormat="1">
      <c r="A250" s="143">
        <v>239</v>
      </c>
      <c r="B250" s="184"/>
      <c r="C250" s="144"/>
      <c r="D250" s="144"/>
      <c r="E250" s="146"/>
      <c r="F250" s="16" t="str">
        <f t="shared" si="11"/>
        <v/>
      </c>
      <c r="H250" s="71"/>
      <c r="I250" s="64"/>
      <c r="J250" s="64"/>
      <c r="K250" s="64"/>
      <c r="L250" s="64"/>
      <c r="M250" s="64"/>
      <c r="N250" s="64"/>
      <c r="O250" s="64"/>
      <c r="P250" s="64"/>
      <c r="Q250" s="64"/>
      <c r="R250" s="64"/>
    </row>
    <row r="251" spans="1:18" s="70" customFormat="1">
      <c r="A251" s="143">
        <v>240</v>
      </c>
      <c r="B251" s="184"/>
      <c r="C251" s="144"/>
      <c r="D251" s="144"/>
      <c r="E251" s="146"/>
      <c r="F251" s="16" t="str">
        <f t="shared" si="11"/>
        <v/>
      </c>
      <c r="H251" s="71"/>
      <c r="I251" s="64"/>
      <c r="J251" s="64"/>
      <c r="K251" s="64"/>
      <c r="L251" s="64"/>
      <c r="M251" s="64"/>
      <c r="N251" s="64"/>
      <c r="O251" s="64"/>
      <c r="P251" s="64"/>
      <c r="Q251" s="64"/>
      <c r="R251" s="64"/>
    </row>
    <row r="252" spans="1:18" s="70" customFormat="1">
      <c r="A252" s="143">
        <v>241</v>
      </c>
      <c r="B252" s="184"/>
      <c r="C252" s="144"/>
      <c r="D252" s="144"/>
      <c r="E252" s="146"/>
      <c r="F252" s="16" t="str">
        <f t="shared" si="11"/>
        <v/>
      </c>
      <c r="H252" s="71"/>
      <c r="I252" s="64"/>
      <c r="J252" s="64"/>
      <c r="K252" s="64"/>
      <c r="L252" s="64"/>
      <c r="M252" s="64"/>
      <c r="N252" s="64"/>
      <c r="O252" s="64"/>
      <c r="P252" s="64"/>
      <c r="Q252" s="64"/>
      <c r="R252" s="64"/>
    </row>
    <row r="253" spans="1:18" s="70" customFormat="1">
      <c r="A253" s="143">
        <v>242</v>
      </c>
      <c r="B253" s="184"/>
      <c r="C253" s="144"/>
      <c r="D253" s="144"/>
      <c r="E253" s="146"/>
      <c r="F253" s="16" t="str">
        <f t="shared" si="11"/>
        <v/>
      </c>
      <c r="H253" s="71"/>
      <c r="I253" s="64"/>
      <c r="J253" s="64"/>
      <c r="K253" s="64"/>
      <c r="L253" s="64"/>
      <c r="M253" s="64"/>
      <c r="N253" s="64"/>
      <c r="O253" s="64"/>
      <c r="P253" s="64"/>
      <c r="Q253" s="64"/>
      <c r="R253" s="64"/>
    </row>
    <row r="254" spans="1:18" s="70" customFormat="1">
      <c r="A254" s="143">
        <v>243</v>
      </c>
      <c r="B254" s="184"/>
      <c r="C254" s="144"/>
      <c r="D254" s="144"/>
      <c r="E254" s="146"/>
      <c r="F254" s="16" t="str">
        <f t="shared" si="11"/>
        <v/>
      </c>
      <c r="H254" s="71"/>
      <c r="I254" s="64"/>
      <c r="J254" s="64"/>
      <c r="K254" s="64"/>
      <c r="L254" s="64"/>
      <c r="M254" s="64"/>
      <c r="N254" s="64"/>
      <c r="O254" s="64"/>
      <c r="P254" s="64"/>
      <c r="Q254" s="64"/>
      <c r="R254" s="64"/>
    </row>
    <row r="255" spans="1:18" s="70" customFormat="1">
      <c r="A255" s="143">
        <v>244</v>
      </c>
      <c r="B255" s="184"/>
      <c r="C255" s="144"/>
      <c r="D255" s="144"/>
      <c r="E255" s="146"/>
      <c r="F255" s="16" t="str">
        <f t="shared" si="11"/>
        <v/>
      </c>
      <c r="H255" s="71"/>
      <c r="I255" s="64"/>
      <c r="J255" s="64"/>
      <c r="K255" s="64"/>
      <c r="L255" s="64"/>
      <c r="M255" s="64"/>
      <c r="N255" s="64"/>
      <c r="O255" s="64"/>
      <c r="P255" s="64"/>
      <c r="Q255" s="64"/>
      <c r="R255" s="64"/>
    </row>
    <row r="256" spans="1:18" s="70" customFormat="1">
      <c r="A256" s="143">
        <v>245</v>
      </c>
      <c r="B256" s="184"/>
      <c r="C256" s="144"/>
      <c r="D256" s="144"/>
      <c r="E256" s="146"/>
      <c r="F256" s="16" t="str">
        <f t="shared" si="11"/>
        <v/>
      </c>
      <c r="H256" s="71"/>
      <c r="I256" s="64"/>
      <c r="J256" s="64"/>
      <c r="K256" s="64"/>
      <c r="L256" s="64"/>
      <c r="M256" s="64"/>
      <c r="N256" s="64"/>
      <c r="O256" s="64"/>
      <c r="P256" s="64"/>
      <c r="Q256" s="64"/>
      <c r="R256" s="64"/>
    </row>
    <row r="257" spans="1:18" s="70" customFormat="1">
      <c r="A257" s="143">
        <v>246</v>
      </c>
      <c r="B257" s="184"/>
      <c r="C257" s="144"/>
      <c r="D257" s="144"/>
      <c r="E257" s="146"/>
      <c r="F257" s="16" t="str">
        <f t="shared" si="11"/>
        <v/>
      </c>
      <c r="H257" s="71"/>
      <c r="I257" s="64"/>
      <c r="J257" s="64"/>
      <c r="K257" s="64"/>
      <c r="L257" s="64"/>
      <c r="M257" s="64"/>
      <c r="N257" s="64"/>
      <c r="O257" s="64"/>
      <c r="P257" s="64"/>
      <c r="Q257" s="64"/>
      <c r="R257" s="64"/>
    </row>
    <row r="258" spans="1:18" s="70" customFormat="1">
      <c r="A258" s="143">
        <v>247</v>
      </c>
      <c r="B258" s="184"/>
      <c r="C258" s="144"/>
      <c r="D258" s="144"/>
      <c r="E258" s="146"/>
      <c r="F258" s="16" t="str">
        <f t="shared" si="11"/>
        <v/>
      </c>
      <c r="H258" s="71"/>
      <c r="I258" s="64"/>
      <c r="J258" s="64"/>
      <c r="K258" s="64"/>
      <c r="L258" s="64"/>
      <c r="M258" s="64"/>
      <c r="N258" s="64"/>
      <c r="O258" s="64"/>
      <c r="P258" s="64"/>
      <c r="Q258" s="64"/>
      <c r="R258" s="64"/>
    </row>
    <row r="259" spans="1:18" s="70" customFormat="1">
      <c r="A259" s="143">
        <v>248</v>
      </c>
      <c r="B259" s="184"/>
      <c r="C259" s="144"/>
      <c r="D259" s="144"/>
      <c r="E259" s="146"/>
      <c r="F259" s="16" t="str">
        <f t="shared" si="11"/>
        <v/>
      </c>
      <c r="H259" s="71"/>
      <c r="I259" s="64"/>
      <c r="J259" s="64"/>
      <c r="K259" s="64"/>
      <c r="L259" s="64"/>
      <c r="M259" s="64"/>
      <c r="N259" s="64"/>
      <c r="O259" s="64"/>
      <c r="P259" s="64"/>
      <c r="Q259" s="64"/>
      <c r="R259" s="64"/>
    </row>
    <row r="260" spans="1:18" s="70" customFormat="1">
      <c r="A260" s="143">
        <v>249</v>
      </c>
      <c r="B260" s="184"/>
      <c r="C260" s="144"/>
      <c r="D260" s="144"/>
      <c r="E260" s="146"/>
      <c r="F260" s="16" t="str">
        <f t="shared" si="11"/>
        <v/>
      </c>
      <c r="H260" s="71"/>
      <c r="I260" s="64"/>
      <c r="J260" s="64"/>
      <c r="K260" s="64"/>
      <c r="L260" s="64"/>
      <c r="M260" s="64"/>
      <c r="N260" s="64"/>
      <c r="O260" s="64"/>
      <c r="P260" s="64"/>
      <c r="Q260" s="64"/>
      <c r="R260" s="64"/>
    </row>
    <row r="261" spans="1:18" s="70" customFormat="1">
      <c r="A261" s="143">
        <v>250</v>
      </c>
      <c r="B261" s="184"/>
      <c r="C261" s="144"/>
      <c r="D261" s="144"/>
      <c r="E261" s="146"/>
      <c r="F261" s="16" t="str">
        <f t="shared" si="11"/>
        <v/>
      </c>
      <c r="H261" s="71"/>
      <c r="I261" s="64"/>
      <c r="J261" s="64"/>
      <c r="K261" s="64"/>
      <c r="L261" s="64"/>
      <c r="M261" s="64"/>
      <c r="N261" s="64"/>
      <c r="O261" s="64"/>
      <c r="P261" s="64"/>
      <c r="Q261" s="64"/>
      <c r="R261" s="64"/>
    </row>
  </sheetData>
  <sheetProtection algorithmName="SHA-512" hashValue="bLA6nTeTVJCeWdLvvVl8ba3pMpeD2tTpzkNRdQ6zmCkihV/pRSMBiPOHU3pn2Oo2nt+njRi/LZXt7WafC4oopA==" saltValue="B43F93qeKIsjkdL6ZW9SUg==" spinCount="100000" sheet="1" objects="1" scenarios="1"/>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P261"/>
  <sheetViews>
    <sheetView zoomScaleNormal="100" workbookViewId="0">
      <selection activeCell="B12" sqref="B12:C14"/>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Inginerie din Hunedoara</v>
      </c>
      <c r="C2" s="61"/>
      <c r="D2" s="63"/>
      <c r="E2" s="62"/>
      <c r="F2" s="289"/>
    </row>
    <row r="3" spans="1:7" s="60" customFormat="1">
      <c r="A3" s="346" t="str">
        <f>IF(ISBLANK(departament),"","Departamentul " &amp; departament)</f>
        <v>Departamentul Inginerie și Management din Hunedoara</v>
      </c>
      <c r="C3" s="61"/>
      <c r="D3" s="63"/>
      <c r="E3" s="62"/>
      <c r="F3" s="289"/>
    </row>
    <row r="4" spans="1:7">
      <c r="A4" s="540" t="s">
        <v>836</v>
      </c>
      <c r="B4" s="540"/>
      <c r="C4" s="540"/>
      <c r="D4" s="540"/>
      <c r="E4" s="540"/>
      <c r="F4" s="540"/>
    </row>
    <row r="5" spans="1:7">
      <c r="A5" s="613" t="s">
        <v>1084</v>
      </c>
      <c r="B5" s="613"/>
      <c r="C5" s="613"/>
      <c r="D5" s="613"/>
      <c r="E5" s="226"/>
    </row>
    <row r="6" spans="1:7" ht="13.5" customHeight="1">
      <c r="C6" s="64"/>
      <c r="D6" s="347" t="str">
        <f>CONCATENATE(functie," ",nume_candidat)</f>
        <v>Profesor Socalici Ana Virginia</v>
      </c>
    </row>
    <row r="7" spans="1:7" ht="18.75" customHeight="1">
      <c r="A7" s="538" t="s">
        <v>338</v>
      </c>
      <c r="B7" s="538" t="s">
        <v>1046</v>
      </c>
      <c r="C7" s="548" t="s">
        <v>2</v>
      </c>
      <c r="D7" s="538" t="s">
        <v>544</v>
      </c>
      <c r="E7" s="538" t="s">
        <v>4</v>
      </c>
      <c r="F7" s="559" t="s">
        <v>541</v>
      </c>
      <c r="G7" s="545" t="s">
        <v>551</v>
      </c>
    </row>
    <row r="8" spans="1:7" ht="18.75" customHeight="1">
      <c r="A8" s="555"/>
      <c r="B8" s="555"/>
      <c r="C8" s="549"/>
      <c r="D8" s="555"/>
      <c r="E8" s="555"/>
      <c r="F8" s="560"/>
      <c r="G8" s="545"/>
    </row>
    <row r="9" spans="1:7" ht="18.75" customHeight="1">
      <c r="A9" s="555"/>
      <c r="B9" s="555"/>
      <c r="C9" s="549"/>
      <c r="D9" s="539"/>
      <c r="E9" s="539"/>
      <c r="F9" s="560"/>
      <c r="G9" s="545"/>
    </row>
    <row r="10" spans="1:7" ht="18.75" customHeight="1">
      <c r="A10" s="539"/>
      <c r="B10" s="539"/>
      <c r="C10" s="550"/>
      <c r="D10" s="348" t="str">
        <f>CONCATENATE("ultimii ",durata_evaluare," ani")</f>
        <v>ultimii 5 ani</v>
      </c>
      <c r="E10" s="348" t="str">
        <f>CONCATENATE("ultimii                                  ",durata_evaluare," ani")</f>
        <v>ultimii                                  5 ani</v>
      </c>
      <c r="F10" s="561"/>
      <c r="G10" s="545"/>
    </row>
    <row r="11" spans="1:7">
      <c r="A11" s="88"/>
      <c r="B11" s="65"/>
      <c r="C11" s="30"/>
      <c r="D11" s="148">
        <f>SUMIF(D12:D1012,"&gt;0")</f>
        <v>0</v>
      </c>
      <c r="E11" s="4">
        <f>SUMIF(E12:E1110,"&gt;0")</f>
        <v>0</v>
      </c>
      <c r="F11" s="298"/>
    </row>
    <row r="12" spans="1:7">
      <c r="A12" s="37">
        <v>1</v>
      </c>
      <c r="B12" s="380"/>
      <c r="C12" s="220"/>
      <c r="D12" s="16" t="str">
        <f t="shared" ref="D12:D75" si="0">IF(OR($B12="",,$C12&lt;an_initial,$C12&gt;an_final),"",E12*50)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380"/>
      <c r="C13" s="220"/>
      <c r="D13" s="16" t="str">
        <f t="shared" si="0"/>
        <v/>
      </c>
      <c r="E13" s="58" t="str">
        <f t="shared" si="1"/>
        <v/>
      </c>
      <c r="F13" s="349" t="b">
        <f t="shared" si="2"/>
        <v>0</v>
      </c>
      <c r="G13" s="350">
        <f t="shared" si="3"/>
        <v>1</v>
      </c>
    </row>
    <row r="14" spans="1:7">
      <c r="A14" s="37">
        <v>3</v>
      </c>
      <c r="B14" s="380"/>
      <c r="C14" s="220"/>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IF(OR($B76="",,$C76&lt;an_initial,$C76&gt;an_final),"",E76*50)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IF(OR($B140="",,$C140&lt;an_initial,$C140&gt;an_final),"",E140*50)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IF(OR($B204="",,$C204&lt;an_initial,$C204&gt;an_final),"",E204*50)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w+pqzcQzQiecunj0M707VDTuBdTBLosvIAYauhFAcTnVLxvDFEY4dD424qqTlW0fQ/Z/DcTpfB68W1u8JMHMMw==" saltValue="JaDnCsPUWRKM13tF4Uvtnw==" spinCount="100000" sheet="1" objects="1" scenarios="1"/>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pageSetUpPr fitToPage="1"/>
  </sheetPr>
  <dimension ref="A1:Q261"/>
  <sheetViews>
    <sheetView zoomScaleNormal="100" workbookViewId="0">
      <selection activeCell="C16" sqref="C16"/>
    </sheetView>
  </sheetViews>
  <sheetFormatPr defaultColWidth="9.109375" defaultRowHeight="15.6"/>
  <cols>
    <col min="1" max="1" width="5.6640625" style="60" customWidth="1"/>
    <col min="2" max="3" width="68.66406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8" width="9.109375" style="64" customWidth="1"/>
    <col min="19" max="16384" width="9.109375" style="64"/>
  </cols>
  <sheetData>
    <row r="1" spans="1:8" s="60" customFormat="1">
      <c r="A1" s="59" t="s">
        <v>483</v>
      </c>
      <c r="D1" s="61"/>
      <c r="E1" s="63"/>
      <c r="F1" s="62"/>
      <c r="G1" s="289"/>
    </row>
    <row r="2" spans="1:8" s="60" customFormat="1">
      <c r="A2" s="346" t="str">
        <f>IF(ISBLANK(facultate), IF(ISBLANK(departament),"","Departament " &amp; departament), "Facultatea " &amp; facultate)</f>
        <v>Facultatea Inginerie din Hunedoara</v>
      </c>
      <c r="D2" s="61"/>
      <c r="E2" s="63"/>
      <c r="F2" s="62"/>
      <c r="G2" s="289"/>
    </row>
    <row r="3" spans="1:8" s="60" customFormat="1">
      <c r="A3" s="346" t="str">
        <f>IF(ISBLANK(departament),"","Departamentul " &amp; departament)</f>
        <v>Departamentul Inginerie și Management din Hunedoara</v>
      </c>
      <c r="D3" s="61"/>
      <c r="E3" s="63"/>
      <c r="F3" s="62"/>
      <c r="G3" s="289"/>
    </row>
    <row r="4" spans="1:8">
      <c r="A4" s="540" t="s">
        <v>836</v>
      </c>
      <c r="B4" s="540"/>
      <c r="C4" s="540"/>
      <c r="D4" s="540"/>
      <c r="E4" s="540"/>
      <c r="F4" s="540"/>
      <c r="G4" s="540"/>
    </row>
    <row r="5" spans="1:8">
      <c r="A5" s="540" t="s">
        <v>852</v>
      </c>
      <c r="B5" s="540"/>
      <c r="C5" s="540"/>
      <c r="D5" s="540"/>
      <c r="E5" s="540"/>
      <c r="F5" s="226"/>
    </row>
    <row r="6" spans="1:8" ht="13.5" customHeight="1">
      <c r="D6" s="64"/>
      <c r="E6" s="347" t="str">
        <f>CONCATENATE(functie," ",nume_candidat)</f>
        <v>Profesor Socalici Ana Virginia</v>
      </c>
    </row>
    <row r="7" spans="1:8" ht="18.75" customHeight="1">
      <c r="A7" s="538" t="s">
        <v>338</v>
      </c>
      <c r="B7" s="538" t="s">
        <v>1047</v>
      </c>
      <c r="C7" s="538" t="s">
        <v>460</v>
      </c>
      <c r="D7" s="548" t="s">
        <v>2</v>
      </c>
      <c r="E7" s="538" t="s">
        <v>544</v>
      </c>
      <c r="F7" s="538" t="s">
        <v>4</v>
      </c>
      <c r="G7" s="559" t="s">
        <v>541</v>
      </c>
      <c r="H7" s="545" t="s">
        <v>551</v>
      </c>
    </row>
    <row r="8" spans="1:8" ht="18.75" customHeight="1">
      <c r="A8" s="555"/>
      <c r="B8" s="555"/>
      <c r="C8" s="555"/>
      <c r="D8" s="549"/>
      <c r="E8" s="555"/>
      <c r="F8" s="555"/>
      <c r="G8" s="560"/>
      <c r="H8" s="545"/>
    </row>
    <row r="9" spans="1:8" ht="18.75" customHeight="1">
      <c r="A9" s="555"/>
      <c r="B9" s="555"/>
      <c r="C9" s="555"/>
      <c r="D9" s="549"/>
      <c r="E9" s="539"/>
      <c r="F9" s="539"/>
      <c r="G9" s="560"/>
      <c r="H9" s="545"/>
    </row>
    <row r="10" spans="1:8" ht="18.75" customHeight="1">
      <c r="A10" s="539"/>
      <c r="B10" s="539"/>
      <c r="C10" s="539"/>
      <c r="D10" s="550"/>
      <c r="E10" s="348" t="str">
        <f>CONCATENATE("ultimii ",durata_evaluare," ani")</f>
        <v>ultimii 5 ani</v>
      </c>
      <c r="F10" s="348" t="str">
        <f>CONCATENATE("ultimii                                  ",durata_evaluare," ani")</f>
        <v>ultimii                                  5 ani</v>
      </c>
      <c r="G10" s="561"/>
      <c r="H10" s="545"/>
    </row>
    <row r="11" spans="1:8">
      <c r="A11" s="88"/>
      <c r="B11" s="65"/>
      <c r="C11" s="65"/>
      <c r="D11" s="30"/>
      <c r="E11" s="148">
        <f>SUMIF(E12:E1012,"&gt;0")</f>
        <v>5</v>
      </c>
      <c r="F11" s="4">
        <f>SUMIF(F12:F1110,"&gt;0")</f>
        <v>1</v>
      </c>
      <c r="G11" s="298"/>
    </row>
    <row r="12" spans="1:8" ht="31.2">
      <c r="A12" s="37">
        <v>1</v>
      </c>
      <c r="B12" s="7" t="s">
        <v>1457</v>
      </c>
      <c r="C12" s="7" t="s">
        <v>854</v>
      </c>
      <c r="D12" s="220">
        <v>2019</v>
      </c>
      <c r="E12" s="16">
        <f t="shared" ref="E12:E75" si="0">IF(OR($B12="",,$D12&lt;an_initial,$D12&gt;an_final),"",F12*5)</f>
        <v>5</v>
      </c>
      <c r="F12" s="58">
        <f t="shared" ref="F12:F43" si="1">IF(OR($B12="",,$D12="",$D12&gt;an_final),"",IF($D12&gt;=an_initial,1,""))</f>
        <v>1</v>
      </c>
      <c r="G12" s="349" t="b">
        <f t="shared" ref="G12:G75" si="2">IF(nume_candidat="",FALSE,ISNUMBER(SEARCH(nume_candidat,$B12)))</f>
        <v>0</v>
      </c>
      <c r="H12" s="350">
        <f t="shared" ref="H12:H43" si="3">LEN(B12)-LEN(SUBSTITUTE(B12,",",""))+1</f>
        <v>2</v>
      </c>
    </row>
    <row r="13" spans="1:8">
      <c r="A13" s="37">
        <v>2</v>
      </c>
      <c r="B13" s="7"/>
      <c r="C13" s="7"/>
      <c r="D13" s="220"/>
      <c r="E13" s="16" t="str">
        <f t="shared" si="0"/>
        <v/>
      </c>
      <c r="F13" s="58" t="str">
        <f t="shared" si="1"/>
        <v/>
      </c>
      <c r="G13" s="349" t="b">
        <f t="shared" si="2"/>
        <v>0</v>
      </c>
      <c r="H13" s="350">
        <f t="shared" si="3"/>
        <v>1</v>
      </c>
    </row>
    <row r="14" spans="1:8">
      <c r="A14" s="37">
        <v>3</v>
      </c>
      <c r="B14" s="7"/>
      <c r="C14" s="7"/>
      <c r="D14" s="220"/>
      <c r="E14" s="16" t="str">
        <f t="shared" si="0"/>
        <v/>
      </c>
      <c r="F14" s="58" t="str">
        <f t="shared" si="1"/>
        <v/>
      </c>
      <c r="G14" s="349" t="b">
        <f t="shared" si="2"/>
        <v>0</v>
      </c>
      <c r="H14" s="350">
        <f t="shared" si="3"/>
        <v>1</v>
      </c>
    </row>
    <row r="15" spans="1:8">
      <c r="A15" s="37">
        <v>4</v>
      </c>
      <c r="B15" s="6"/>
      <c r="C15" s="6"/>
      <c r="D15" s="216"/>
      <c r="E15" s="16" t="str">
        <f t="shared" si="0"/>
        <v/>
      </c>
      <c r="F15" s="58" t="str">
        <f t="shared" si="1"/>
        <v/>
      </c>
      <c r="G15" s="349" t="b">
        <f t="shared" si="2"/>
        <v>0</v>
      </c>
      <c r="H15" s="350">
        <f t="shared" si="3"/>
        <v>1</v>
      </c>
    </row>
    <row r="16" spans="1:8">
      <c r="A16" s="37">
        <v>5</v>
      </c>
      <c r="B16" s="6"/>
      <c r="C16" s="6"/>
      <c r="D16" s="216"/>
      <c r="E16" s="16" t="str">
        <f t="shared" si="0"/>
        <v/>
      </c>
      <c r="F16" s="58" t="str">
        <f t="shared" si="1"/>
        <v/>
      </c>
      <c r="G16" s="349" t="b">
        <f t="shared" si="2"/>
        <v>0</v>
      </c>
      <c r="H16" s="350">
        <f t="shared" si="3"/>
        <v>1</v>
      </c>
    </row>
    <row r="17" spans="1:8">
      <c r="A17" s="37">
        <v>6</v>
      </c>
      <c r="B17" s="6"/>
      <c r="C17" s="6"/>
      <c r="D17" s="216"/>
      <c r="E17" s="16" t="str">
        <f t="shared" si="0"/>
        <v/>
      </c>
      <c r="F17" s="58" t="str">
        <f t="shared" si="1"/>
        <v/>
      </c>
      <c r="G17" s="349" t="b">
        <f t="shared" si="2"/>
        <v>0</v>
      </c>
      <c r="H17" s="350">
        <f t="shared" si="3"/>
        <v>1</v>
      </c>
    </row>
    <row r="18" spans="1:8">
      <c r="A18" s="37">
        <v>7</v>
      </c>
      <c r="B18" s="6"/>
      <c r="C18" s="6"/>
      <c r="D18" s="216"/>
      <c r="E18" s="16" t="str">
        <f t="shared" si="0"/>
        <v/>
      </c>
      <c r="F18" s="58" t="str">
        <f t="shared" si="1"/>
        <v/>
      </c>
      <c r="G18" s="349" t="b">
        <f t="shared" si="2"/>
        <v>0</v>
      </c>
      <c r="H18" s="350">
        <f t="shared" si="3"/>
        <v>1</v>
      </c>
    </row>
    <row r="19" spans="1:8">
      <c r="A19" s="37">
        <v>8</v>
      </c>
      <c r="B19" s="6"/>
      <c r="C19" s="6"/>
      <c r="D19" s="216"/>
      <c r="E19" s="16" t="str">
        <f t="shared" si="0"/>
        <v/>
      </c>
      <c r="F19" s="58" t="str">
        <f t="shared" si="1"/>
        <v/>
      </c>
      <c r="G19" s="349" t="b">
        <f t="shared" si="2"/>
        <v>0</v>
      </c>
      <c r="H19" s="350">
        <f t="shared" si="3"/>
        <v>1</v>
      </c>
    </row>
    <row r="20" spans="1:8">
      <c r="A20" s="37">
        <v>9</v>
      </c>
      <c r="B20" s="6"/>
      <c r="C20" s="6"/>
      <c r="D20" s="216"/>
      <c r="E20" s="16" t="str">
        <f t="shared" si="0"/>
        <v/>
      </c>
      <c r="F20" s="58" t="str">
        <f t="shared" si="1"/>
        <v/>
      </c>
      <c r="G20" s="349" t="b">
        <f t="shared" si="2"/>
        <v>0</v>
      </c>
      <c r="H20" s="350">
        <f t="shared" si="3"/>
        <v>1</v>
      </c>
    </row>
    <row r="21" spans="1:8">
      <c r="A21" s="37">
        <v>10</v>
      </c>
      <c r="B21" s="6"/>
      <c r="C21" s="6"/>
      <c r="D21" s="216"/>
      <c r="E21" s="16" t="str">
        <f t="shared" si="0"/>
        <v/>
      </c>
      <c r="F21" s="58" t="str">
        <f t="shared" si="1"/>
        <v/>
      </c>
      <c r="G21" s="349" t="b">
        <f t="shared" si="2"/>
        <v>0</v>
      </c>
      <c r="H21" s="350">
        <f t="shared" si="3"/>
        <v>1</v>
      </c>
    </row>
    <row r="22" spans="1:8">
      <c r="A22" s="37">
        <v>11</v>
      </c>
      <c r="B22" s="6"/>
      <c r="C22" s="6"/>
      <c r="D22" s="216"/>
      <c r="E22" s="16" t="str">
        <f t="shared" si="0"/>
        <v/>
      </c>
      <c r="F22" s="58" t="str">
        <f t="shared" si="1"/>
        <v/>
      </c>
      <c r="G22" s="349" t="b">
        <f t="shared" si="2"/>
        <v>0</v>
      </c>
      <c r="H22" s="350">
        <f t="shared" si="3"/>
        <v>1</v>
      </c>
    </row>
    <row r="23" spans="1:8">
      <c r="A23" s="37">
        <v>12</v>
      </c>
      <c r="B23" s="6"/>
      <c r="C23" s="6"/>
      <c r="D23" s="216"/>
      <c r="E23" s="16" t="str">
        <f t="shared" si="0"/>
        <v/>
      </c>
      <c r="F23" s="58" t="str">
        <f t="shared" si="1"/>
        <v/>
      </c>
      <c r="G23" s="349" t="b">
        <f t="shared" si="2"/>
        <v>0</v>
      </c>
      <c r="H23" s="350">
        <f t="shared" si="3"/>
        <v>1</v>
      </c>
    </row>
    <row r="24" spans="1:8">
      <c r="A24" s="37">
        <v>13</v>
      </c>
      <c r="B24" s="6"/>
      <c r="C24" s="6"/>
      <c r="D24" s="216"/>
      <c r="E24" s="16" t="str">
        <f t="shared" si="0"/>
        <v/>
      </c>
      <c r="F24" s="58" t="str">
        <f t="shared" si="1"/>
        <v/>
      </c>
      <c r="G24" s="349" t="b">
        <f t="shared" si="2"/>
        <v>0</v>
      </c>
      <c r="H24" s="350">
        <f t="shared" si="3"/>
        <v>1</v>
      </c>
    </row>
    <row r="25" spans="1:8">
      <c r="A25" s="37">
        <v>14</v>
      </c>
      <c r="B25" s="6"/>
      <c r="C25" s="6"/>
      <c r="D25" s="216"/>
      <c r="E25" s="16" t="str">
        <f t="shared" si="0"/>
        <v/>
      </c>
      <c r="F25" s="58" t="str">
        <f t="shared" si="1"/>
        <v/>
      </c>
      <c r="G25" s="349" t="b">
        <f t="shared" si="2"/>
        <v>0</v>
      </c>
      <c r="H25" s="350">
        <f t="shared" si="3"/>
        <v>1</v>
      </c>
    </row>
    <row r="26" spans="1:8">
      <c r="A26" s="37">
        <v>15</v>
      </c>
      <c r="B26" s="6"/>
      <c r="C26" s="6"/>
      <c r="D26" s="216"/>
      <c r="E26" s="16" t="str">
        <f t="shared" si="0"/>
        <v/>
      </c>
      <c r="F26" s="58" t="str">
        <f t="shared" si="1"/>
        <v/>
      </c>
      <c r="G26" s="349" t="b">
        <f t="shared" si="2"/>
        <v>0</v>
      </c>
      <c r="H26" s="350">
        <f t="shared" si="3"/>
        <v>1</v>
      </c>
    </row>
    <row r="27" spans="1:8">
      <c r="A27" s="37">
        <v>16</v>
      </c>
      <c r="B27" s="6"/>
      <c r="C27" s="6"/>
      <c r="D27" s="216"/>
      <c r="E27" s="16" t="str">
        <f t="shared" si="0"/>
        <v/>
      </c>
      <c r="F27" s="58" t="str">
        <f t="shared" si="1"/>
        <v/>
      </c>
      <c r="G27" s="349" t="b">
        <f t="shared" si="2"/>
        <v>0</v>
      </c>
      <c r="H27" s="350">
        <f t="shared" si="3"/>
        <v>1</v>
      </c>
    </row>
    <row r="28" spans="1:8">
      <c r="A28" s="37">
        <v>17</v>
      </c>
      <c r="B28" s="6"/>
      <c r="C28" s="6"/>
      <c r="D28" s="216"/>
      <c r="E28" s="16" t="str">
        <f t="shared" si="0"/>
        <v/>
      </c>
      <c r="F28" s="58" t="str">
        <f t="shared" si="1"/>
        <v/>
      </c>
      <c r="G28" s="349" t="b">
        <f t="shared" si="2"/>
        <v>0</v>
      </c>
      <c r="H28" s="350">
        <f t="shared" si="3"/>
        <v>1</v>
      </c>
    </row>
    <row r="29" spans="1:8">
      <c r="A29" s="37">
        <v>18</v>
      </c>
      <c r="B29" s="6"/>
      <c r="C29" s="6"/>
      <c r="D29" s="216"/>
      <c r="E29" s="16" t="str">
        <f t="shared" si="0"/>
        <v/>
      </c>
      <c r="F29" s="58" t="str">
        <f t="shared" si="1"/>
        <v/>
      </c>
      <c r="G29" s="349" t="b">
        <f t="shared" si="2"/>
        <v>0</v>
      </c>
      <c r="H29" s="350">
        <f t="shared" si="3"/>
        <v>1</v>
      </c>
    </row>
    <row r="30" spans="1:8">
      <c r="A30" s="37">
        <v>19</v>
      </c>
      <c r="B30" s="6"/>
      <c r="C30" s="6"/>
      <c r="D30" s="216"/>
      <c r="E30" s="16" t="str">
        <f t="shared" si="0"/>
        <v/>
      </c>
      <c r="F30" s="58" t="str">
        <f t="shared" si="1"/>
        <v/>
      </c>
      <c r="G30" s="349" t="b">
        <f t="shared" si="2"/>
        <v>0</v>
      </c>
      <c r="H30" s="350">
        <f t="shared" si="3"/>
        <v>1</v>
      </c>
    </row>
    <row r="31" spans="1:8">
      <c r="A31" s="37">
        <v>20</v>
      </c>
      <c r="B31" s="6"/>
      <c r="C31" s="6"/>
      <c r="D31" s="216"/>
      <c r="E31" s="16" t="str">
        <f t="shared" si="0"/>
        <v/>
      </c>
      <c r="F31" s="58" t="str">
        <f t="shared" si="1"/>
        <v/>
      </c>
      <c r="G31" s="349" t="b">
        <f t="shared" si="2"/>
        <v>0</v>
      </c>
      <c r="H31" s="350">
        <f t="shared" si="3"/>
        <v>1</v>
      </c>
    </row>
    <row r="32" spans="1:8">
      <c r="A32" s="37">
        <v>21</v>
      </c>
      <c r="B32" s="6"/>
      <c r="C32" s="6"/>
      <c r="D32" s="216"/>
      <c r="E32" s="16" t="str">
        <f t="shared" si="0"/>
        <v/>
      </c>
      <c r="F32" s="58" t="str">
        <f t="shared" si="1"/>
        <v/>
      </c>
      <c r="G32" s="349" t="b">
        <f t="shared" si="2"/>
        <v>0</v>
      </c>
      <c r="H32" s="350">
        <f t="shared" si="3"/>
        <v>1</v>
      </c>
    </row>
    <row r="33" spans="1:8">
      <c r="A33" s="37">
        <v>22</v>
      </c>
      <c r="B33" s="6"/>
      <c r="C33" s="6"/>
      <c r="D33" s="216"/>
      <c r="E33" s="16" t="str">
        <f t="shared" si="0"/>
        <v/>
      </c>
      <c r="F33" s="58" t="str">
        <f t="shared" si="1"/>
        <v/>
      </c>
      <c r="G33" s="349" t="b">
        <f t="shared" si="2"/>
        <v>0</v>
      </c>
      <c r="H33" s="350">
        <f t="shared" si="3"/>
        <v>1</v>
      </c>
    </row>
    <row r="34" spans="1:8">
      <c r="A34" s="37">
        <v>23</v>
      </c>
      <c r="B34" s="6"/>
      <c r="C34" s="6"/>
      <c r="D34" s="216"/>
      <c r="E34" s="16" t="str">
        <f t="shared" si="0"/>
        <v/>
      </c>
      <c r="F34" s="58" t="str">
        <f t="shared" si="1"/>
        <v/>
      </c>
      <c r="G34" s="349" t="b">
        <f t="shared" si="2"/>
        <v>0</v>
      </c>
      <c r="H34" s="350">
        <f t="shared" si="3"/>
        <v>1</v>
      </c>
    </row>
    <row r="35" spans="1:8">
      <c r="A35" s="37">
        <v>24</v>
      </c>
      <c r="B35" s="6"/>
      <c r="C35" s="6"/>
      <c r="D35" s="216"/>
      <c r="E35" s="16" t="str">
        <f t="shared" si="0"/>
        <v/>
      </c>
      <c r="F35" s="58" t="str">
        <f t="shared" si="1"/>
        <v/>
      </c>
      <c r="G35" s="349" t="b">
        <f t="shared" si="2"/>
        <v>0</v>
      </c>
      <c r="H35" s="350">
        <f t="shared" si="3"/>
        <v>1</v>
      </c>
    </row>
    <row r="36" spans="1:8">
      <c r="A36" s="37">
        <v>25</v>
      </c>
      <c r="B36" s="6"/>
      <c r="C36" s="6"/>
      <c r="D36" s="216"/>
      <c r="E36" s="16" t="str">
        <f t="shared" si="0"/>
        <v/>
      </c>
      <c r="F36" s="58" t="str">
        <f t="shared" si="1"/>
        <v/>
      </c>
      <c r="G36" s="349" t="b">
        <f t="shared" si="2"/>
        <v>0</v>
      </c>
      <c r="H36" s="350">
        <f t="shared" si="3"/>
        <v>1</v>
      </c>
    </row>
    <row r="37" spans="1:8">
      <c r="A37" s="37">
        <v>26</v>
      </c>
      <c r="B37" s="6"/>
      <c r="C37" s="6"/>
      <c r="D37" s="216"/>
      <c r="E37" s="16" t="str">
        <f t="shared" si="0"/>
        <v/>
      </c>
      <c r="F37" s="58" t="str">
        <f t="shared" si="1"/>
        <v/>
      </c>
      <c r="G37" s="349" t="b">
        <f t="shared" si="2"/>
        <v>0</v>
      </c>
      <c r="H37" s="350">
        <f t="shared" si="3"/>
        <v>1</v>
      </c>
    </row>
    <row r="38" spans="1:8">
      <c r="A38" s="37">
        <v>27</v>
      </c>
      <c r="B38" s="6"/>
      <c r="C38" s="6"/>
      <c r="D38" s="216"/>
      <c r="E38" s="16" t="str">
        <f t="shared" si="0"/>
        <v/>
      </c>
      <c r="F38" s="58" t="str">
        <f t="shared" si="1"/>
        <v/>
      </c>
      <c r="G38" s="349" t="b">
        <f t="shared" si="2"/>
        <v>0</v>
      </c>
      <c r="H38" s="350">
        <f t="shared" si="3"/>
        <v>1</v>
      </c>
    </row>
    <row r="39" spans="1:8">
      <c r="A39" s="37">
        <v>28</v>
      </c>
      <c r="B39" s="6"/>
      <c r="C39" s="6"/>
      <c r="D39" s="216"/>
      <c r="E39" s="16" t="str">
        <f t="shared" si="0"/>
        <v/>
      </c>
      <c r="F39" s="58" t="str">
        <f t="shared" si="1"/>
        <v/>
      </c>
      <c r="G39" s="349" t="b">
        <f t="shared" si="2"/>
        <v>0</v>
      </c>
      <c r="H39" s="350">
        <f t="shared" si="3"/>
        <v>1</v>
      </c>
    </row>
    <row r="40" spans="1:8">
      <c r="A40" s="37">
        <v>29</v>
      </c>
      <c r="B40" s="6"/>
      <c r="C40" s="6"/>
      <c r="D40" s="216"/>
      <c r="E40" s="16" t="str">
        <f t="shared" si="0"/>
        <v/>
      </c>
      <c r="F40" s="58" t="str">
        <f t="shared" si="1"/>
        <v/>
      </c>
      <c r="G40" s="349" t="b">
        <f t="shared" si="2"/>
        <v>0</v>
      </c>
      <c r="H40" s="350">
        <f t="shared" si="3"/>
        <v>1</v>
      </c>
    </row>
    <row r="41" spans="1:8">
      <c r="A41" s="37">
        <v>30</v>
      </c>
      <c r="B41" s="6"/>
      <c r="C41" s="6"/>
      <c r="D41" s="216"/>
      <c r="E41" s="16" t="str">
        <f t="shared" si="0"/>
        <v/>
      </c>
      <c r="F41" s="58" t="str">
        <f t="shared" si="1"/>
        <v/>
      </c>
      <c r="G41" s="349" t="b">
        <f t="shared" si="2"/>
        <v>0</v>
      </c>
      <c r="H41" s="350">
        <f t="shared" si="3"/>
        <v>1</v>
      </c>
    </row>
    <row r="42" spans="1:8">
      <c r="A42" s="37">
        <v>31</v>
      </c>
      <c r="B42" s="6"/>
      <c r="C42" s="6"/>
      <c r="D42" s="216"/>
      <c r="E42" s="16" t="str">
        <f t="shared" si="0"/>
        <v/>
      </c>
      <c r="F42" s="58" t="str">
        <f t="shared" si="1"/>
        <v/>
      </c>
      <c r="G42" s="349" t="b">
        <f t="shared" si="2"/>
        <v>0</v>
      </c>
      <c r="H42" s="350">
        <f t="shared" si="3"/>
        <v>1</v>
      </c>
    </row>
    <row r="43" spans="1:8">
      <c r="A43" s="37">
        <v>32</v>
      </c>
      <c r="B43" s="6"/>
      <c r="C43" s="6"/>
      <c r="D43" s="216"/>
      <c r="E43" s="16" t="str">
        <f t="shared" si="0"/>
        <v/>
      </c>
      <c r="F43" s="58" t="str">
        <f t="shared" si="1"/>
        <v/>
      </c>
      <c r="G43" s="349" t="b">
        <f t="shared" si="2"/>
        <v>0</v>
      </c>
      <c r="H43" s="350">
        <f t="shared" si="3"/>
        <v>1</v>
      </c>
    </row>
    <row r="44" spans="1:8">
      <c r="A44" s="37">
        <v>33</v>
      </c>
      <c r="B44" s="6"/>
      <c r="C44" s="6"/>
      <c r="D44" s="216"/>
      <c r="E44" s="16" t="str">
        <f t="shared" si="0"/>
        <v/>
      </c>
      <c r="F44" s="58" t="str">
        <f t="shared" ref="F44:F75" si="4">IF(OR($B44="",,$D44="",$D44&gt;an_final),"",IF($D44&gt;=an_initial,1,""))</f>
        <v/>
      </c>
      <c r="G44" s="349" t="b">
        <f t="shared" si="2"/>
        <v>0</v>
      </c>
      <c r="H44" s="350">
        <f t="shared" ref="H44:H75" si="5">LEN(B44)-LEN(SUBSTITUTE(B44,",",""))+1</f>
        <v>1</v>
      </c>
    </row>
    <row r="45" spans="1:8">
      <c r="A45" s="37">
        <v>34</v>
      </c>
      <c r="B45" s="6"/>
      <c r="C45" s="6"/>
      <c r="D45" s="216"/>
      <c r="E45" s="16" t="str">
        <f t="shared" si="0"/>
        <v/>
      </c>
      <c r="F45" s="58" t="str">
        <f t="shared" si="4"/>
        <v/>
      </c>
      <c r="G45" s="349" t="b">
        <f t="shared" si="2"/>
        <v>0</v>
      </c>
      <c r="H45" s="350">
        <f t="shared" si="5"/>
        <v>1</v>
      </c>
    </row>
    <row r="46" spans="1:8">
      <c r="A46" s="37">
        <v>35</v>
      </c>
      <c r="B46" s="6"/>
      <c r="C46" s="6"/>
      <c r="D46" s="216"/>
      <c r="E46" s="16" t="str">
        <f t="shared" si="0"/>
        <v/>
      </c>
      <c r="F46" s="58" t="str">
        <f t="shared" si="4"/>
        <v/>
      </c>
      <c r="G46" s="349" t="b">
        <f t="shared" si="2"/>
        <v>0</v>
      </c>
      <c r="H46" s="350">
        <f t="shared" si="5"/>
        <v>1</v>
      </c>
    </row>
    <row r="47" spans="1:8">
      <c r="A47" s="37">
        <v>36</v>
      </c>
      <c r="B47" s="6"/>
      <c r="C47" s="6"/>
      <c r="D47" s="216"/>
      <c r="E47" s="16" t="str">
        <f t="shared" si="0"/>
        <v/>
      </c>
      <c r="F47" s="58" t="str">
        <f t="shared" si="4"/>
        <v/>
      </c>
      <c r="G47" s="349" t="b">
        <f t="shared" si="2"/>
        <v>0</v>
      </c>
      <c r="H47" s="350">
        <f t="shared" si="5"/>
        <v>1</v>
      </c>
    </row>
    <row r="48" spans="1:8">
      <c r="A48" s="37">
        <v>37</v>
      </c>
      <c r="B48" s="6"/>
      <c r="C48" s="6"/>
      <c r="D48" s="216"/>
      <c r="E48" s="16" t="str">
        <f t="shared" si="0"/>
        <v/>
      </c>
      <c r="F48" s="58" t="str">
        <f t="shared" si="4"/>
        <v/>
      </c>
      <c r="G48" s="349" t="b">
        <f t="shared" si="2"/>
        <v>0</v>
      </c>
      <c r="H48" s="350">
        <f t="shared" si="5"/>
        <v>1</v>
      </c>
    </row>
    <row r="49" spans="1:8">
      <c r="A49" s="37">
        <v>38</v>
      </c>
      <c r="B49" s="6"/>
      <c r="C49" s="6"/>
      <c r="D49" s="216"/>
      <c r="E49" s="16" t="str">
        <f t="shared" si="0"/>
        <v/>
      </c>
      <c r="F49" s="58" t="str">
        <f t="shared" si="4"/>
        <v/>
      </c>
      <c r="G49" s="349" t="b">
        <f t="shared" si="2"/>
        <v>0</v>
      </c>
      <c r="H49" s="350">
        <f t="shared" si="5"/>
        <v>1</v>
      </c>
    </row>
    <row r="50" spans="1:8">
      <c r="A50" s="37">
        <v>39</v>
      </c>
      <c r="B50" s="6"/>
      <c r="C50" s="6"/>
      <c r="D50" s="216"/>
      <c r="E50" s="16" t="str">
        <f t="shared" si="0"/>
        <v/>
      </c>
      <c r="F50" s="58" t="str">
        <f t="shared" si="4"/>
        <v/>
      </c>
      <c r="G50" s="349" t="b">
        <f t="shared" si="2"/>
        <v>0</v>
      </c>
      <c r="H50" s="350">
        <f t="shared" si="5"/>
        <v>1</v>
      </c>
    </row>
    <row r="51" spans="1:8">
      <c r="A51" s="37">
        <v>40</v>
      </c>
      <c r="B51" s="6"/>
      <c r="C51" s="6"/>
      <c r="D51" s="216"/>
      <c r="E51" s="16" t="str">
        <f t="shared" si="0"/>
        <v/>
      </c>
      <c r="F51" s="58" t="str">
        <f t="shared" si="4"/>
        <v/>
      </c>
      <c r="G51" s="349" t="b">
        <f t="shared" si="2"/>
        <v>0</v>
      </c>
      <c r="H51" s="350">
        <f t="shared" si="5"/>
        <v>1</v>
      </c>
    </row>
    <row r="52" spans="1:8">
      <c r="A52" s="37">
        <v>41</v>
      </c>
      <c r="B52" s="6"/>
      <c r="C52" s="6"/>
      <c r="D52" s="216"/>
      <c r="E52" s="16" t="str">
        <f t="shared" si="0"/>
        <v/>
      </c>
      <c r="F52" s="58" t="str">
        <f t="shared" si="4"/>
        <v/>
      </c>
      <c r="G52" s="349" t="b">
        <f t="shared" si="2"/>
        <v>0</v>
      </c>
      <c r="H52" s="350">
        <f t="shared" si="5"/>
        <v>1</v>
      </c>
    </row>
    <row r="53" spans="1:8">
      <c r="A53" s="37">
        <v>42</v>
      </c>
      <c r="B53" s="6"/>
      <c r="C53" s="6"/>
      <c r="D53" s="216"/>
      <c r="E53" s="16" t="str">
        <f t="shared" si="0"/>
        <v/>
      </c>
      <c r="F53" s="58" t="str">
        <f t="shared" si="4"/>
        <v/>
      </c>
      <c r="G53" s="349" t="b">
        <f t="shared" si="2"/>
        <v>0</v>
      </c>
      <c r="H53" s="350">
        <f t="shared" si="5"/>
        <v>1</v>
      </c>
    </row>
    <row r="54" spans="1:8">
      <c r="A54" s="37">
        <v>43</v>
      </c>
      <c r="B54" s="6"/>
      <c r="C54" s="6"/>
      <c r="D54" s="216"/>
      <c r="E54" s="16" t="str">
        <f t="shared" si="0"/>
        <v/>
      </c>
      <c r="F54" s="58" t="str">
        <f t="shared" si="4"/>
        <v/>
      </c>
      <c r="G54" s="349" t="b">
        <f t="shared" si="2"/>
        <v>0</v>
      </c>
      <c r="H54" s="350">
        <f t="shared" si="5"/>
        <v>1</v>
      </c>
    </row>
    <row r="55" spans="1:8">
      <c r="A55" s="37">
        <v>44</v>
      </c>
      <c r="B55" s="6"/>
      <c r="C55" s="6"/>
      <c r="D55" s="216"/>
      <c r="E55" s="16" t="str">
        <f t="shared" si="0"/>
        <v/>
      </c>
      <c r="F55" s="58" t="str">
        <f t="shared" si="4"/>
        <v/>
      </c>
      <c r="G55" s="349" t="b">
        <f t="shared" si="2"/>
        <v>0</v>
      </c>
      <c r="H55" s="350">
        <f t="shared" si="5"/>
        <v>1</v>
      </c>
    </row>
    <row r="56" spans="1:8">
      <c r="A56" s="37">
        <v>45</v>
      </c>
      <c r="B56" s="6"/>
      <c r="C56" s="6"/>
      <c r="D56" s="216"/>
      <c r="E56" s="16" t="str">
        <f t="shared" si="0"/>
        <v/>
      </c>
      <c r="F56" s="58" t="str">
        <f t="shared" si="4"/>
        <v/>
      </c>
      <c r="G56" s="349" t="b">
        <f t="shared" si="2"/>
        <v>0</v>
      </c>
      <c r="H56" s="350">
        <f t="shared" si="5"/>
        <v>1</v>
      </c>
    </row>
    <row r="57" spans="1:8">
      <c r="A57" s="37">
        <v>46</v>
      </c>
      <c r="B57" s="6"/>
      <c r="C57" s="6"/>
      <c r="D57" s="216"/>
      <c r="E57" s="16" t="str">
        <f t="shared" si="0"/>
        <v/>
      </c>
      <c r="F57" s="58" t="str">
        <f t="shared" si="4"/>
        <v/>
      </c>
      <c r="G57" s="349" t="b">
        <f t="shared" si="2"/>
        <v>0</v>
      </c>
      <c r="H57" s="350">
        <f t="shared" si="5"/>
        <v>1</v>
      </c>
    </row>
    <row r="58" spans="1:8">
      <c r="A58" s="37">
        <v>47</v>
      </c>
      <c r="B58" s="6"/>
      <c r="C58" s="6"/>
      <c r="D58" s="216"/>
      <c r="E58" s="16" t="str">
        <f t="shared" si="0"/>
        <v/>
      </c>
      <c r="F58" s="58" t="str">
        <f t="shared" si="4"/>
        <v/>
      </c>
      <c r="G58" s="349" t="b">
        <f t="shared" si="2"/>
        <v>0</v>
      </c>
      <c r="H58" s="350">
        <f t="shared" si="5"/>
        <v>1</v>
      </c>
    </row>
    <row r="59" spans="1:8">
      <c r="A59" s="37">
        <v>48</v>
      </c>
      <c r="B59" s="6"/>
      <c r="C59" s="6"/>
      <c r="D59" s="216"/>
      <c r="E59" s="16" t="str">
        <f t="shared" si="0"/>
        <v/>
      </c>
      <c r="F59" s="58" t="str">
        <f t="shared" si="4"/>
        <v/>
      </c>
      <c r="G59" s="349" t="b">
        <f t="shared" si="2"/>
        <v>0</v>
      </c>
      <c r="H59" s="350">
        <f t="shared" si="5"/>
        <v>1</v>
      </c>
    </row>
    <row r="60" spans="1:8">
      <c r="A60" s="37">
        <v>49</v>
      </c>
      <c r="B60" s="6"/>
      <c r="C60" s="6"/>
      <c r="D60" s="216"/>
      <c r="E60" s="16" t="str">
        <f t="shared" si="0"/>
        <v/>
      </c>
      <c r="F60" s="58" t="str">
        <f t="shared" si="4"/>
        <v/>
      </c>
      <c r="G60" s="349" t="b">
        <f t="shared" si="2"/>
        <v>0</v>
      </c>
      <c r="H60" s="350">
        <f t="shared" si="5"/>
        <v>1</v>
      </c>
    </row>
    <row r="61" spans="1:8">
      <c r="A61" s="37">
        <v>50</v>
      </c>
      <c r="B61" s="6"/>
      <c r="C61" s="6"/>
      <c r="D61" s="216"/>
      <c r="E61" s="16" t="str">
        <f t="shared" si="0"/>
        <v/>
      </c>
      <c r="F61" s="58" t="str">
        <f t="shared" si="4"/>
        <v/>
      </c>
      <c r="G61" s="349" t="b">
        <f t="shared" si="2"/>
        <v>0</v>
      </c>
      <c r="H61" s="350">
        <f t="shared" si="5"/>
        <v>1</v>
      </c>
    </row>
    <row r="62" spans="1:8">
      <c r="A62" s="37">
        <v>51</v>
      </c>
      <c r="B62" s="6"/>
      <c r="C62" s="6"/>
      <c r="D62" s="216"/>
      <c r="E62" s="16" t="str">
        <f t="shared" si="0"/>
        <v/>
      </c>
      <c r="F62" s="58" t="str">
        <f t="shared" si="4"/>
        <v/>
      </c>
      <c r="G62" s="349" t="b">
        <f t="shared" si="2"/>
        <v>0</v>
      </c>
      <c r="H62" s="350">
        <f t="shared" si="5"/>
        <v>1</v>
      </c>
    </row>
    <row r="63" spans="1:8">
      <c r="A63" s="37">
        <v>52</v>
      </c>
      <c r="B63" s="6"/>
      <c r="C63" s="6"/>
      <c r="D63" s="216"/>
      <c r="E63" s="16" t="str">
        <f t="shared" si="0"/>
        <v/>
      </c>
      <c r="F63" s="58" t="str">
        <f t="shared" si="4"/>
        <v/>
      </c>
      <c r="G63" s="349" t="b">
        <f t="shared" si="2"/>
        <v>0</v>
      </c>
      <c r="H63" s="350">
        <f t="shared" si="5"/>
        <v>1</v>
      </c>
    </row>
    <row r="64" spans="1:8">
      <c r="A64" s="37">
        <v>53</v>
      </c>
      <c r="B64" s="6"/>
      <c r="C64" s="6"/>
      <c r="D64" s="216"/>
      <c r="E64" s="16" t="str">
        <f t="shared" si="0"/>
        <v/>
      </c>
      <c r="F64" s="58" t="str">
        <f t="shared" si="4"/>
        <v/>
      </c>
      <c r="G64" s="349" t="b">
        <f t="shared" si="2"/>
        <v>0</v>
      </c>
      <c r="H64" s="350">
        <f t="shared" si="5"/>
        <v>1</v>
      </c>
    </row>
    <row r="65" spans="1:8">
      <c r="A65" s="37">
        <v>54</v>
      </c>
      <c r="B65" s="6"/>
      <c r="C65" s="6"/>
      <c r="D65" s="216"/>
      <c r="E65" s="16" t="str">
        <f t="shared" si="0"/>
        <v/>
      </c>
      <c r="F65" s="58" t="str">
        <f t="shared" si="4"/>
        <v/>
      </c>
      <c r="G65" s="349" t="b">
        <f t="shared" si="2"/>
        <v>0</v>
      </c>
      <c r="H65" s="350">
        <f t="shared" si="5"/>
        <v>1</v>
      </c>
    </row>
    <row r="66" spans="1:8">
      <c r="A66" s="37">
        <v>55</v>
      </c>
      <c r="B66" s="6"/>
      <c r="C66" s="6"/>
      <c r="D66" s="216"/>
      <c r="E66" s="16" t="str">
        <f t="shared" si="0"/>
        <v/>
      </c>
      <c r="F66" s="58" t="str">
        <f t="shared" si="4"/>
        <v/>
      </c>
      <c r="G66" s="349" t="b">
        <f t="shared" si="2"/>
        <v>0</v>
      </c>
      <c r="H66" s="350">
        <f t="shared" si="5"/>
        <v>1</v>
      </c>
    </row>
    <row r="67" spans="1:8">
      <c r="A67" s="37">
        <v>56</v>
      </c>
      <c r="B67" s="6"/>
      <c r="C67" s="6"/>
      <c r="D67" s="216"/>
      <c r="E67" s="16" t="str">
        <f t="shared" si="0"/>
        <v/>
      </c>
      <c r="F67" s="58" t="str">
        <f t="shared" si="4"/>
        <v/>
      </c>
      <c r="G67" s="349" t="b">
        <f t="shared" si="2"/>
        <v>0</v>
      </c>
      <c r="H67" s="350">
        <f t="shared" si="5"/>
        <v>1</v>
      </c>
    </row>
    <row r="68" spans="1:8">
      <c r="A68" s="37">
        <v>57</v>
      </c>
      <c r="B68" s="6"/>
      <c r="C68" s="6"/>
      <c r="D68" s="216"/>
      <c r="E68" s="16" t="str">
        <f t="shared" si="0"/>
        <v/>
      </c>
      <c r="F68" s="58" t="str">
        <f t="shared" si="4"/>
        <v/>
      </c>
      <c r="G68" s="349" t="b">
        <f t="shared" si="2"/>
        <v>0</v>
      </c>
      <c r="H68" s="350">
        <f t="shared" si="5"/>
        <v>1</v>
      </c>
    </row>
    <row r="69" spans="1:8">
      <c r="A69" s="37">
        <v>58</v>
      </c>
      <c r="B69" s="6"/>
      <c r="C69" s="6"/>
      <c r="D69" s="216"/>
      <c r="E69" s="16" t="str">
        <f t="shared" si="0"/>
        <v/>
      </c>
      <c r="F69" s="58" t="str">
        <f t="shared" si="4"/>
        <v/>
      </c>
      <c r="G69" s="349" t="b">
        <f t="shared" si="2"/>
        <v>0</v>
      </c>
      <c r="H69" s="350">
        <f t="shared" si="5"/>
        <v>1</v>
      </c>
    </row>
    <row r="70" spans="1:8">
      <c r="A70" s="37">
        <v>59</v>
      </c>
      <c r="B70" s="6"/>
      <c r="C70" s="6"/>
      <c r="D70" s="216"/>
      <c r="E70" s="16" t="str">
        <f t="shared" si="0"/>
        <v/>
      </c>
      <c r="F70" s="58" t="str">
        <f t="shared" si="4"/>
        <v/>
      </c>
      <c r="G70" s="349" t="b">
        <f t="shared" si="2"/>
        <v>0</v>
      </c>
      <c r="H70" s="350">
        <f t="shared" si="5"/>
        <v>1</v>
      </c>
    </row>
    <row r="71" spans="1:8">
      <c r="A71" s="37">
        <v>60</v>
      </c>
      <c r="B71" s="6"/>
      <c r="C71" s="6"/>
      <c r="D71" s="216"/>
      <c r="E71" s="16" t="str">
        <f t="shared" si="0"/>
        <v/>
      </c>
      <c r="F71" s="58" t="str">
        <f t="shared" si="4"/>
        <v/>
      </c>
      <c r="G71" s="349" t="b">
        <f t="shared" si="2"/>
        <v>0</v>
      </c>
      <c r="H71" s="350">
        <f t="shared" si="5"/>
        <v>1</v>
      </c>
    </row>
    <row r="72" spans="1:8">
      <c r="A72" s="37">
        <v>61</v>
      </c>
      <c r="B72" s="6"/>
      <c r="C72" s="6"/>
      <c r="D72" s="216"/>
      <c r="E72" s="16" t="str">
        <f t="shared" si="0"/>
        <v/>
      </c>
      <c r="F72" s="58" t="str">
        <f t="shared" si="4"/>
        <v/>
      </c>
      <c r="G72" s="349" t="b">
        <f t="shared" si="2"/>
        <v>0</v>
      </c>
      <c r="H72" s="350">
        <f t="shared" si="5"/>
        <v>1</v>
      </c>
    </row>
    <row r="73" spans="1:8">
      <c r="A73" s="37">
        <v>62</v>
      </c>
      <c r="B73" s="6"/>
      <c r="C73" s="6"/>
      <c r="D73" s="216"/>
      <c r="E73" s="16" t="str">
        <f t="shared" si="0"/>
        <v/>
      </c>
      <c r="F73" s="58" t="str">
        <f t="shared" si="4"/>
        <v/>
      </c>
      <c r="G73" s="349" t="b">
        <f t="shared" si="2"/>
        <v>0</v>
      </c>
      <c r="H73" s="350">
        <f t="shared" si="5"/>
        <v>1</v>
      </c>
    </row>
    <row r="74" spans="1:8">
      <c r="A74" s="37">
        <v>63</v>
      </c>
      <c r="B74" s="6"/>
      <c r="C74" s="6"/>
      <c r="D74" s="216"/>
      <c r="E74" s="16" t="str">
        <f t="shared" si="0"/>
        <v/>
      </c>
      <c r="F74" s="58" t="str">
        <f t="shared" si="4"/>
        <v/>
      </c>
      <c r="G74" s="349" t="b">
        <f t="shared" si="2"/>
        <v>0</v>
      </c>
      <c r="H74" s="350">
        <f t="shared" si="5"/>
        <v>1</v>
      </c>
    </row>
    <row r="75" spans="1:8">
      <c r="A75" s="37">
        <v>64</v>
      </c>
      <c r="B75" s="6"/>
      <c r="C75" s="6"/>
      <c r="D75" s="216"/>
      <c r="E75" s="16" t="str">
        <f t="shared" si="0"/>
        <v/>
      </c>
      <c r="F75" s="58" t="str">
        <f t="shared" si="4"/>
        <v/>
      </c>
      <c r="G75" s="349" t="b">
        <f t="shared" si="2"/>
        <v>0</v>
      </c>
      <c r="H75" s="350">
        <f t="shared" si="5"/>
        <v>1</v>
      </c>
    </row>
    <row r="76" spans="1:8">
      <c r="A76" s="37">
        <v>65</v>
      </c>
      <c r="B76" s="6"/>
      <c r="C76" s="6"/>
      <c r="D76" s="216"/>
      <c r="E76" s="16" t="str">
        <f t="shared" ref="E76:E139" si="6">IF(OR($B76="",,$D76&lt;an_initial,$D76&gt;an_final),"",F76*5)</f>
        <v/>
      </c>
      <c r="F76" s="58" t="str">
        <f t="shared" ref="F76:F110" si="7">IF(OR($B76="",,$D76="",$D76&gt;an_final),"",IF($D76&gt;=an_initial,1,""))</f>
        <v/>
      </c>
      <c r="G76" s="349" t="b">
        <f t="shared" ref="G76:G110" si="8">IF(nume_candidat="",FALSE,ISNUMBER(SEARCH(nume_candidat,$B76)))</f>
        <v>0</v>
      </c>
      <c r="H76" s="350">
        <f t="shared" ref="H76:H110" si="9">LEN(B76)-LEN(SUBSTITUTE(B76,",",""))+1</f>
        <v>1</v>
      </c>
    </row>
    <row r="77" spans="1:8">
      <c r="A77" s="37">
        <v>66</v>
      </c>
      <c r="B77" s="6"/>
      <c r="C77" s="6"/>
      <c r="D77" s="216"/>
      <c r="E77" s="16" t="str">
        <f t="shared" si="6"/>
        <v/>
      </c>
      <c r="F77" s="58" t="str">
        <f t="shared" si="7"/>
        <v/>
      </c>
      <c r="G77" s="349" t="b">
        <f t="shared" si="8"/>
        <v>0</v>
      </c>
      <c r="H77" s="350">
        <f t="shared" si="9"/>
        <v>1</v>
      </c>
    </row>
    <row r="78" spans="1:8">
      <c r="A78" s="37">
        <v>67</v>
      </c>
      <c r="B78" s="6"/>
      <c r="C78" s="6"/>
      <c r="D78" s="216"/>
      <c r="E78" s="16" t="str">
        <f t="shared" si="6"/>
        <v/>
      </c>
      <c r="F78" s="58" t="str">
        <f t="shared" si="7"/>
        <v/>
      </c>
      <c r="G78" s="349" t="b">
        <f t="shared" si="8"/>
        <v>0</v>
      </c>
      <c r="H78" s="350">
        <f t="shared" si="9"/>
        <v>1</v>
      </c>
    </row>
    <row r="79" spans="1:8">
      <c r="A79" s="37">
        <v>68</v>
      </c>
      <c r="B79" s="6"/>
      <c r="C79" s="6"/>
      <c r="D79" s="216"/>
      <c r="E79" s="16" t="str">
        <f t="shared" si="6"/>
        <v/>
      </c>
      <c r="F79" s="58" t="str">
        <f t="shared" si="7"/>
        <v/>
      </c>
      <c r="G79" s="349" t="b">
        <f t="shared" si="8"/>
        <v>0</v>
      </c>
      <c r="H79" s="350">
        <f t="shared" si="9"/>
        <v>1</v>
      </c>
    </row>
    <row r="80" spans="1:8">
      <c r="A80" s="37">
        <v>69</v>
      </c>
      <c r="B80" s="6"/>
      <c r="C80" s="6"/>
      <c r="D80" s="216"/>
      <c r="E80" s="16" t="str">
        <f t="shared" si="6"/>
        <v/>
      </c>
      <c r="F80" s="58" t="str">
        <f t="shared" si="7"/>
        <v/>
      </c>
      <c r="G80" s="349" t="b">
        <f t="shared" si="8"/>
        <v>0</v>
      </c>
      <c r="H80" s="350">
        <f t="shared" si="9"/>
        <v>1</v>
      </c>
    </row>
    <row r="81" spans="1:8">
      <c r="A81" s="37">
        <v>70</v>
      </c>
      <c r="B81" s="6"/>
      <c r="C81" s="6"/>
      <c r="D81" s="216"/>
      <c r="E81" s="16" t="str">
        <f t="shared" si="6"/>
        <v/>
      </c>
      <c r="F81" s="58" t="str">
        <f t="shared" si="7"/>
        <v/>
      </c>
      <c r="G81" s="349" t="b">
        <f t="shared" si="8"/>
        <v>0</v>
      </c>
      <c r="H81" s="350">
        <f t="shared" si="9"/>
        <v>1</v>
      </c>
    </row>
    <row r="82" spans="1:8">
      <c r="A82" s="37">
        <v>71</v>
      </c>
      <c r="B82" s="6"/>
      <c r="C82" s="6"/>
      <c r="D82" s="216"/>
      <c r="E82" s="16" t="str">
        <f t="shared" si="6"/>
        <v/>
      </c>
      <c r="F82" s="58" t="str">
        <f t="shared" si="7"/>
        <v/>
      </c>
      <c r="G82" s="349" t="b">
        <f t="shared" si="8"/>
        <v>0</v>
      </c>
      <c r="H82" s="350">
        <f t="shared" si="9"/>
        <v>1</v>
      </c>
    </row>
    <row r="83" spans="1:8">
      <c r="A83" s="37">
        <v>72</v>
      </c>
      <c r="B83" s="6"/>
      <c r="C83" s="6"/>
      <c r="D83" s="216"/>
      <c r="E83" s="16" t="str">
        <f t="shared" si="6"/>
        <v/>
      </c>
      <c r="F83" s="58" t="str">
        <f t="shared" si="7"/>
        <v/>
      </c>
      <c r="G83" s="349" t="b">
        <f t="shared" si="8"/>
        <v>0</v>
      </c>
      <c r="H83" s="350">
        <f t="shared" si="9"/>
        <v>1</v>
      </c>
    </row>
    <row r="84" spans="1:8">
      <c r="A84" s="37">
        <v>73</v>
      </c>
      <c r="B84" s="6"/>
      <c r="C84" s="6"/>
      <c r="D84" s="216"/>
      <c r="E84" s="16" t="str">
        <f t="shared" si="6"/>
        <v/>
      </c>
      <c r="F84" s="58" t="str">
        <f t="shared" si="7"/>
        <v/>
      </c>
      <c r="G84" s="349" t="b">
        <f t="shared" si="8"/>
        <v>0</v>
      </c>
      <c r="H84" s="350">
        <f t="shared" si="9"/>
        <v>1</v>
      </c>
    </row>
    <row r="85" spans="1:8">
      <c r="A85" s="37">
        <v>74</v>
      </c>
      <c r="B85" s="6"/>
      <c r="C85" s="6"/>
      <c r="D85" s="216"/>
      <c r="E85" s="16" t="str">
        <f t="shared" si="6"/>
        <v/>
      </c>
      <c r="F85" s="58" t="str">
        <f t="shared" si="7"/>
        <v/>
      </c>
      <c r="G85" s="349" t="b">
        <f t="shared" si="8"/>
        <v>0</v>
      </c>
      <c r="H85" s="350">
        <f t="shared" si="9"/>
        <v>1</v>
      </c>
    </row>
    <row r="86" spans="1:8">
      <c r="A86" s="37">
        <v>75</v>
      </c>
      <c r="B86" s="6"/>
      <c r="C86" s="6"/>
      <c r="D86" s="216"/>
      <c r="E86" s="16" t="str">
        <f t="shared" si="6"/>
        <v/>
      </c>
      <c r="F86" s="58" t="str">
        <f t="shared" si="7"/>
        <v/>
      </c>
      <c r="G86" s="349" t="b">
        <f t="shared" si="8"/>
        <v>0</v>
      </c>
      <c r="H86" s="350">
        <f t="shared" si="9"/>
        <v>1</v>
      </c>
    </row>
    <row r="87" spans="1:8">
      <c r="A87" s="37">
        <v>76</v>
      </c>
      <c r="B87" s="6"/>
      <c r="C87" s="6"/>
      <c r="D87" s="216"/>
      <c r="E87" s="16" t="str">
        <f t="shared" si="6"/>
        <v/>
      </c>
      <c r="F87" s="58" t="str">
        <f t="shared" si="7"/>
        <v/>
      </c>
      <c r="G87" s="349" t="b">
        <f t="shared" si="8"/>
        <v>0</v>
      </c>
      <c r="H87" s="350">
        <f t="shared" si="9"/>
        <v>1</v>
      </c>
    </row>
    <row r="88" spans="1:8">
      <c r="A88" s="37">
        <v>77</v>
      </c>
      <c r="B88" s="6"/>
      <c r="C88" s="6"/>
      <c r="D88" s="216"/>
      <c r="E88" s="16" t="str">
        <f t="shared" si="6"/>
        <v/>
      </c>
      <c r="F88" s="58" t="str">
        <f t="shared" si="7"/>
        <v/>
      </c>
      <c r="G88" s="349" t="b">
        <f t="shared" si="8"/>
        <v>0</v>
      </c>
      <c r="H88" s="350">
        <f t="shared" si="9"/>
        <v>1</v>
      </c>
    </row>
    <row r="89" spans="1:8">
      <c r="A89" s="37">
        <v>78</v>
      </c>
      <c r="B89" s="6"/>
      <c r="C89" s="6"/>
      <c r="D89" s="216"/>
      <c r="E89" s="16" t="str">
        <f t="shared" si="6"/>
        <v/>
      </c>
      <c r="F89" s="58" t="str">
        <f t="shared" si="7"/>
        <v/>
      </c>
      <c r="G89" s="349" t="b">
        <f t="shared" si="8"/>
        <v>0</v>
      </c>
      <c r="H89" s="350">
        <f t="shared" si="9"/>
        <v>1</v>
      </c>
    </row>
    <row r="90" spans="1:8">
      <c r="A90" s="37">
        <v>79</v>
      </c>
      <c r="B90" s="6"/>
      <c r="C90" s="6"/>
      <c r="D90" s="216"/>
      <c r="E90" s="16" t="str">
        <f t="shared" si="6"/>
        <v/>
      </c>
      <c r="F90" s="58" t="str">
        <f t="shared" si="7"/>
        <v/>
      </c>
      <c r="G90" s="349" t="b">
        <f t="shared" si="8"/>
        <v>0</v>
      </c>
      <c r="H90" s="350">
        <f t="shared" si="9"/>
        <v>1</v>
      </c>
    </row>
    <row r="91" spans="1:8">
      <c r="A91" s="37">
        <v>80</v>
      </c>
      <c r="B91" s="6"/>
      <c r="C91" s="6"/>
      <c r="D91" s="216"/>
      <c r="E91" s="16" t="str">
        <f t="shared" si="6"/>
        <v/>
      </c>
      <c r="F91" s="58" t="str">
        <f t="shared" si="7"/>
        <v/>
      </c>
      <c r="G91" s="349" t="b">
        <f t="shared" si="8"/>
        <v>0</v>
      </c>
      <c r="H91" s="350">
        <f t="shared" si="9"/>
        <v>1</v>
      </c>
    </row>
    <row r="92" spans="1:8">
      <c r="A92" s="37">
        <v>81</v>
      </c>
      <c r="B92" s="6"/>
      <c r="C92" s="6"/>
      <c r="D92" s="216"/>
      <c r="E92" s="16" t="str">
        <f t="shared" si="6"/>
        <v/>
      </c>
      <c r="F92" s="58" t="str">
        <f t="shared" si="7"/>
        <v/>
      </c>
      <c r="G92" s="349" t="b">
        <f t="shared" si="8"/>
        <v>0</v>
      </c>
      <c r="H92" s="350">
        <f t="shared" si="9"/>
        <v>1</v>
      </c>
    </row>
    <row r="93" spans="1:8">
      <c r="A93" s="37">
        <v>82</v>
      </c>
      <c r="B93" s="6"/>
      <c r="C93" s="6"/>
      <c r="D93" s="216"/>
      <c r="E93" s="16" t="str">
        <f t="shared" si="6"/>
        <v/>
      </c>
      <c r="F93" s="58" t="str">
        <f t="shared" si="7"/>
        <v/>
      </c>
      <c r="G93" s="349" t="b">
        <f t="shared" si="8"/>
        <v>0</v>
      </c>
      <c r="H93" s="350">
        <f t="shared" si="9"/>
        <v>1</v>
      </c>
    </row>
    <row r="94" spans="1:8">
      <c r="A94" s="37">
        <v>83</v>
      </c>
      <c r="B94" s="6"/>
      <c r="C94" s="6"/>
      <c r="D94" s="216"/>
      <c r="E94" s="16" t="str">
        <f t="shared" si="6"/>
        <v/>
      </c>
      <c r="F94" s="58" t="str">
        <f t="shared" si="7"/>
        <v/>
      </c>
      <c r="G94" s="349" t="b">
        <f t="shared" si="8"/>
        <v>0</v>
      </c>
      <c r="H94" s="350">
        <f t="shared" si="9"/>
        <v>1</v>
      </c>
    </row>
    <row r="95" spans="1:8">
      <c r="A95" s="37">
        <v>84</v>
      </c>
      <c r="B95" s="6"/>
      <c r="C95" s="6"/>
      <c r="D95" s="216"/>
      <c r="E95" s="16" t="str">
        <f t="shared" si="6"/>
        <v/>
      </c>
      <c r="F95" s="58" t="str">
        <f t="shared" si="7"/>
        <v/>
      </c>
      <c r="G95" s="349" t="b">
        <f t="shared" si="8"/>
        <v>0</v>
      </c>
      <c r="H95" s="350">
        <f t="shared" si="9"/>
        <v>1</v>
      </c>
    </row>
    <row r="96" spans="1:8">
      <c r="A96" s="37">
        <v>85</v>
      </c>
      <c r="B96" s="6"/>
      <c r="C96" s="6"/>
      <c r="D96" s="216"/>
      <c r="E96" s="16" t="str">
        <f t="shared" si="6"/>
        <v/>
      </c>
      <c r="F96" s="58" t="str">
        <f t="shared" si="7"/>
        <v/>
      </c>
      <c r="G96" s="349" t="b">
        <f t="shared" si="8"/>
        <v>0</v>
      </c>
      <c r="H96" s="350">
        <f t="shared" si="9"/>
        <v>1</v>
      </c>
    </row>
    <row r="97" spans="1:8">
      <c r="A97" s="37">
        <v>86</v>
      </c>
      <c r="B97" s="6"/>
      <c r="C97" s="6"/>
      <c r="D97" s="216"/>
      <c r="E97" s="16" t="str">
        <f t="shared" si="6"/>
        <v/>
      </c>
      <c r="F97" s="58" t="str">
        <f t="shared" si="7"/>
        <v/>
      </c>
      <c r="G97" s="349" t="b">
        <f t="shared" si="8"/>
        <v>0</v>
      </c>
      <c r="H97" s="350">
        <f t="shared" si="9"/>
        <v>1</v>
      </c>
    </row>
    <row r="98" spans="1:8">
      <c r="A98" s="37">
        <v>87</v>
      </c>
      <c r="B98" s="6"/>
      <c r="C98" s="6"/>
      <c r="D98" s="216"/>
      <c r="E98" s="16" t="str">
        <f t="shared" si="6"/>
        <v/>
      </c>
      <c r="F98" s="58" t="str">
        <f t="shared" si="7"/>
        <v/>
      </c>
      <c r="G98" s="349" t="b">
        <f t="shared" si="8"/>
        <v>0</v>
      </c>
      <c r="H98" s="350">
        <f t="shared" si="9"/>
        <v>1</v>
      </c>
    </row>
    <row r="99" spans="1:8">
      <c r="A99" s="37">
        <v>88</v>
      </c>
      <c r="B99" s="6"/>
      <c r="C99" s="6"/>
      <c r="D99" s="216"/>
      <c r="E99" s="16" t="str">
        <f t="shared" si="6"/>
        <v/>
      </c>
      <c r="F99" s="58" t="str">
        <f t="shared" si="7"/>
        <v/>
      </c>
      <c r="G99" s="349" t="b">
        <f t="shared" si="8"/>
        <v>0</v>
      </c>
      <c r="H99" s="350">
        <f t="shared" si="9"/>
        <v>1</v>
      </c>
    </row>
    <row r="100" spans="1:8">
      <c r="A100" s="37">
        <v>89</v>
      </c>
      <c r="B100" s="6"/>
      <c r="C100" s="6"/>
      <c r="D100" s="216"/>
      <c r="E100" s="16" t="str">
        <f t="shared" si="6"/>
        <v/>
      </c>
      <c r="F100" s="58" t="str">
        <f t="shared" si="7"/>
        <v/>
      </c>
      <c r="G100" s="349" t="b">
        <f t="shared" si="8"/>
        <v>0</v>
      </c>
      <c r="H100" s="350">
        <f t="shared" si="9"/>
        <v>1</v>
      </c>
    </row>
    <row r="101" spans="1:8">
      <c r="A101" s="37">
        <v>90</v>
      </c>
      <c r="B101" s="6"/>
      <c r="C101" s="6"/>
      <c r="D101" s="216"/>
      <c r="E101" s="16" t="str">
        <f t="shared" si="6"/>
        <v/>
      </c>
      <c r="F101" s="58" t="str">
        <f t="shared" si="7"/>
        <v/>
      </c>
      <c r="G101" s="349" t="b">
        <f t="shared" si="8"/>
        <v>0</v>
      </c>
      <c r="H101" s="350">
        <f t="shared" si="9"/>
        <v>1</v>
      </c>
    </row>
    <row r="102" spans="1:8">
      <c r="A102" s="37">
        <v>91</v>
      </c>
      <c r="B102" s="6"/>
      <c r="C102" s="6"/>
      <c r="D102" s="216"/>
      <c r="E102" s="16" t="str">
        <f t="shared" si="6"/>
        <v/>
      </c>
      <c r="F102" s="58" t="str">
        <f t="shared" si="7"/>
        <v/>
      </c>
      <c r="G102" s="349" t="b">
        <f t="shared" si="8"/>
        <v>0</v>
      </c>
      <c r="H102" s="350">
        <f t="shared" si="9"/>
        <v>1</v>
      </c>
    </row>
    <row r="103" spans="1:8">
      <c r="A103" s="37">
        <v>92</v>
      </c>
      <c r="B103" s="6"/>
      <c r="C103" s="6"/>
      <c r="D103" s="216"/>
      <c r="E103" s="16" t="str">
        <f t="shared" si="6"/>
        <v/>
      </c>
      <c r="F103" s="58" t="str">
        <f t="shared" si="7"/>
        <v/>
      </c>
      <c r="G103" s="349" t="b">
        <f t="shared" si="8"/>
        <v>0</v>
      </c>
      <c r="H103" s="350">
        <f t="shared" si="9"/>
        <v>1</v>
      </c>
    </row>
    <row r="104" spans="1:8">
      <c r="A104" s="37">
        <v>93</v>
      </c>
      <c r="B104" s="6"/>
      <c r="C104" s="6"/>
      <c r="D104" s="216"/>
      <c r="E104" s="16" t="str">
        <f t="shared" si="6"/>
        <v/>
      </c>
      <c r="F104" s="58" t="str">
        <f t="shared" si="7"/>
        <v/>
      </c>
      <c r="G104" s="349" t="b">
        <f t="shared" si="8"/>
        <v>0</v>
      </c>
      <c r="H104" s="350">
        <f t="shared" si="9"/>
        <v>1</v>
      </c>
    </row>
    <row r="105" spans="1:8">
      <c r="A105" s="37">
        <v>94</v>
      </c>
      <c r="B105" s="6"/>
      <c r="C105" s="6"/>
      <c r="D105" s="216"/>
      <c r="E105" s="16" t="str">
        <f t="shared" si="6"/>
        <v/>
      </c>
      <c r="F105" s="58" t="str">
        <f t="shared" si="7"/>
        <v/>
      </c>
      <c r="G105" s="349" t="b">
        <f t="shared" si="8"/>
        <v>0</v>
      </c>
      <c r="H105" s="350">
        <f t="shared" si="9"/>
        <v>1</v>
      </c>
    </row>
    <row r="106" spans="1:8">
      <c r="A106" s="37">
        <v>95</v>
      </c>
      <c r="B106" s="6"/>
      <c r="C106" s="6"/>
      <c r="D106" s="216"/>
      <c r="E106" s="16" t="str">
        <f t="shared" si="6"/>
        <v/>
      </c>
      <c r="F106" s="58" t="str">
        <f t="shared" si="7"/>
        <v/>
      </c>
      <c r="G106" s="349" t="b">
        <f t="shared" si="8"/>
        <v>0</v>
      </c>
      <c r="H106" s="350">
        <f t="shared" si="9"/>
        <v>1</v>
      </c>
    </row>
    <row r="107" spans="1:8">
      <c r="A107" s="37">
        <v>96</v>
      </c>
      <c r="B107" s="6"/>
      <c r="C107" s="6"/>
      <c r="D107" s="216"/>
      <c r="E107" s="16" t="str">
        <f t="shared" si="6"/>
        <v/>
      </c>
      <c r="F107" s="58" t="str">
        <f t="shared" si="7"/>
        <v/>
      </c>
      <c r="G107" s="349" t="b">
        <f t="shared" si="8"/>
        <v>0</v>
      </c>
      <c r="H107" s="350">
        <f t="shared" si="9"/>
        <v>1</v>
      </c>
    </row>
    <row r="108" spans="1:8">
      <c r="A108" s="37">
        <v>97</v>
      </c>
      <c r="B108" s="6"/>
      <c r="C108" s="6"/>
      <c r="D108" s="216"/>
      <c r="E108" s="16" t="str">
        <f t="shared" si="6"/>
        <v/>
      </c>
      <c r="F108" s="58" t="str">
        <f t="shared" si="7"/>
        <v/>
      </c>
      <c r="G108" s="349" t="b">
        <f t="shared" si="8"/>
        <v>0</v>
      </c>
      <c r="H108" s="350">
        <f t="shared" si="9"/>
        <v>1</v>
      </c>
    </row>
    <row r="109" spans="1:8">
      <c r="A109" s="37">
        <v>98</v>
      </c>
      <c r="B109" s="6"/>
      <c r="C109" s="6"/>
      <c r="D109" s="216"/>
      <c r="E109" s="16" t="str">
        <f t="shared" si="6"/>
        <v/>
      </c>
      <c r="F109" s="58" t="str">
        <f t="shared" si="7"/>
        <v/>
      </c>
      <c r="G109" s="349" t="b">
        <f t="shared" si="8"/>
        <v>0</v>
      </c>
      <c r="H109" s="350">
        <f t="shared" si="9"/>
        <v>1</v>
      </c>
    </row>
    <row r="110" spans="1:8">
      <c r="A110" s="143">
        <v>99</v>
      </c>
      <c r="B110" s="6"/>
      <c r="C110" s="6"/>
      <c r="D110" s="216"/>
      <c r="E110" s="16" t="str">
        <f t="shared" si="6"/>
        <v/>
      </c>
      <c r="F110" s="58" t="str">
        <f t="shared" si="7"/>
        <v/>
      </c>
      <c r="G110" s="349" t="b">
        <f t="shared" si="8"/>
        <v>0</v>
      </c>
      <c r="H110" s="350">
        <f t="shared" si="9"/>
        <v>1</v>
      </c>
    </row>
    <row r="111" spans="1:8">
      <c r="A111" s="143">
        <v>100</v>
      </c>
      <c r="B111" s="144"/>
      <c r="C111" s="144"/>
      <c r="D111" s="146"/>
      <c r="E111" s="16" t="str">
        <f t="shared" si="6"/>
        <v/>
      </c>
    </row>
    <row r="112" spans="1:8">
      <c r="A112" s="143">
        <v>101</v>
      </c>
      <c r="B112" s="144"/>
      <c r="C112" s="144"/>
      <c r="D112" s="146"/>
      <c r="E112" s="16" t="str">
        <f t="shared" si="6"/>
        <v/>
      </c>
    </row>
    <row r="113" spans="1:17">
      <c r="A113" s="143">
        <v>102</v>
      </c>
      <c r="B113" s="144"/>
      <c r="C113" s="144"/>
      <c r="D113" s="146"/>
      <c r="E113" s="16" t="str">
        <f t="shared" si="6"/>
        <v/>
      </c>
    </row>
    <row r="114" spans="1:17">
      <c r="A114" s="143">
        <v>103</v>
      </c>
      <c r="B114" s="144"/>
      <c r="C114" s="144"/>
      <c r="D114" s="146"/>
      <c r="E114" s="16" t="str">
        <f t="shared" si="6"/>
        <v/>
      </c>
    </row>
    <row r="115" spans="1:17" s="70" customFormat="1">
      <c r="A115" s="143">
        <v>104</v>
      </c>
      <c r="B115" s="144"/>
      <c r="C115" s="144"/>
      <c r="D115" s="146"/>
      <c r="E115" s="16" t="str">
        <f t="shared" si="6"/>
        <v/>
      </c>
      <c r="G115" s="71"/>
      <c r="H115" s="64"/>
      <c r="I115" s="64"/>
      <c r="J115" s="64"/>
      <c r="K115" s="64"/>
      <c r="L115" s="64"/>
      <c r="M115" s="64"/>
      <c r="N115" s="64"/>
      <c r="O115" s="64"/>
      <c r="P115" s="64"/>
      <c r="Q115" s="64"/>
    </row>
    <row r="116" spans="1:17" s="70" customFormat="1">
      <c r="A116" s="143">
        <v>105</v>
      </c>
      <c r="B116" s="144"/>
      <c r="C116" s="144"/>
      <c r="D116" s="146"/>
      <c r="E116" s="16" t="str">
        <f t="shared" si="6"/>
        <v/>
      </c>
      <c r="G116" s="71"/>
      <c r="H116" s="64"/>
      <c r="I116" s="64"/>
      <c r="J116" s="64"/>
      <c r="K116" s="64"/>
      <c r="L116" s="64"/>
      <c r="M116" s="64"/>
      <c r="N116" s="64"/>
      <c r="O116" s="64"/>
      <c r="P116" s="64"/>
      <c r="Q116" s="64"/>
    </row>
    <row r="117" spans="1:17" s="70" customFormat="1">
      <c r="A117" s="143">
        <v>106</v>
      </c>
      <c r="B117" s="144"/>
      <c r="C117" s="144"/>
      <c r="D117" s="146"/>
      <c r="E117" s="16" t="str">
        <f t="shared" si="6"/>
        <v/>
      </c>
      <c r="G117" s="71"/>
      <c r="H117" s="64"/>
      <c r="I117" s="64"/>
      <c r="J117" s="64"/>
      <c r="K117" s="64"/>
      <c r="L117" s="64"/>
      <c r="M117" s="64"/>
      <c r="N117" s="64"/>
      <c r="O117" s="64"/>
      <c r="P117" s="64"/>
      <c r="Q117" s="64"/>
    </row>
    <row r="118" spans="1:17" s="70" customFormat="1">
      <c r="A118" s="143">
        <v>107</v>
      </c>
      <c r="B118" s="144"/>
      <c r="C118" s="144"/>
      <c r="D118" s="146"/>
      <c r="E118" s="16" t="str">
        <f t="shared" si="6"/>
        <v/>
      </c>
      <c r="G118" s="71"/>
      <c r="H118" s="64"/>
      <c r="I118" s="64"/>
      <c r="J118" s="64"/>
      <c r="K118" s="64"/>
      <c r="L118" s="64"/>
      <c r="M118" s="64"/>
      <c r="N118" s="64"/>
      <c r="O118" s="64"/>
      <c r="P118" s="64"/>
      <c r="Q118" s="64"/>
    </row>
    <row r="119" spans="1:17" s="70" customFormat="1">
      <c r="A119" s="143">
        <v>108</v>
      </c>
      <c r="B119" s="144"/>
      <c r="C119" s="144"/>
      <c r="D119" s="146"/>
      <c r="E119" s="16" t="str">
        <f t="shared" si="6"/>
        <v/>
      </c>
      <c r="G119" s="71"/>
      <c r="H119" s="64"/>
      <c r="I119" s="64"/>
      <c r="J119" s="64"/>
      <c r="K119" s="64"/>
      <c r="L119" s="64"/>
      <c r="M119" s="64"/>
      <c r="N119" s="64"/>
      <c r="O119" s="64"/>
      <c r="P119" s="64"/>
      <c r="Q119" s="64"/>
    </row>
    <row r="120" spans="1:17" s="70" customFormat="1">
      <c r="A120" s="143">
        <v>109</v>
      </c>
      <c r="B120" s="144"/>
      <c r="C120" s="144"/>
      <c r="D120" s="146"/>
      <c r="E120" s="16" t="str">
        <f t="shared" si="6"/>
        <v/>
      </c>
      <c r="G120" s="71"/>
      <c r="H120" s="64"/>
      <c r="I120" s="64"/>
      <c r="J120" s="64"/>
      <c r="K120" s="64"/>
      <c r="L120" s="64"/>
      <c r="M120" s="64"/>
      <c r="N120" s="64"/>
      <c r="O120" s="64"/>
      <c r="P120" s="64"/>
      <c r="Q120" s="64"/>
    </row>
    <row r="121" spans="1:17" s="70" customFormat="1">
      <c r="A121" s="143">
        <v>110</v>
      </c>
      <c r="B121" s="144"/>
      <c r="C121" s="144"/>
      <c r="D121" s="146"/>
      <c r="E121" s="16" t="str">
        <f t="shared" si="6"/>
        <v/>
      </c>
      <c r="G121" s="71"/>
      <c r="H121" s="64"/>
      <c r="I121" s="64"/>
      <c r="J121" s="64"/>
      <c r="K121" s="64"/>
      <c r="L121" s="64"/>
      <c r="M121" s="64"/>
      <c r="N121" s="64"/>
      <c r="O121" s="64"/>
      <c r="P121" s="64"/>
      <c r="Q121" s="64"/>
    </row>
    <row r="122" spans="1:17" s="70" customFormat="1">
      <c r="A122" s="143">
        <v>111</v>
      </c>
      <c r="B122" s="144"/>
      <c r="C122" s="144"/>
      <c r="D122" s="146"/>
      <c r="E122" s="16" t="str">
        <f t="shared" si="6"/>
        <v/>
      </c>
      <c r="G122" s="71"/>
      <c r="H122" s="64"/>
      <c r="I122" s="64"/>
      <c r="J122" s="64"/>
      <c r="K122" s="64"/>
      <c r="L122" s="64"/>
      <c r="M122" s="64"/>
      <c r="N122" s="64"/>
      <c r="O122" s="64"/>
      <c r="P122" s="64"/>
      <c r="Q122" s="64"/>
    </row>
    <row r="123" spans="1:17" s="70" customFormat="1">
      <c r="A123" s="143">
        <v>112</v>
      </c>
      <c r="B123" s="144"/>
      <c r="C123" s="144"/>
      <c r="D123" s="146"/>
      <c r="E123" s="16" t="str">
        <f t="shared" si="6"/>
        <v/>
      </c>
      <c r="G123" s="71"/>
      <c r="H123" s="64"/>
      <c r="I123" s="64"/>
      <c r="J123" s="64"/>
      <c r="K123" s="64"/>
      <c r="L123" s="64"/>
      <c r="M123" s="64"/>
      <c r="N123" s="64"/>
      <c r="O123" s="64"/>
      <c r="P123" s="64"/>
      <c r="Q123" s="64"/>
    </row>
    <row r="124" spans="1:17" s="70" customFormat="1">
      <c r="A124" s="143">
        <v>113</v>
      </c>
      <c r="B124" s="144"/>
      <c r="C124" s="144"/>
      <c r="D124" s="146"/>
      <c r="E124" s="16" t="str">
        <f t="shared" si="6"/>
        <v/>
      </c>
      <c r="G124" s="71"/>
      <c r="H124" s="64"/>
      <c r="I124" s="64"/>
      <c r="J124" s="64"/>
      <c r="K124" s="64"/>
      <c r="L124" s="64"/>
      <c r="M124" s="64"/>
      <c r="N124" s="64"/>
      <c r="O124" s="64"/>
      <c r="P124" s="64"/>
      <c r="Q124" s="64"/>
    </row>
    <row r="125" spans="1:17" s="70" customFormat="1">
      <c r="A125" s="143">
        <v>114</v>
      </c>
      <c r="B125" s="144"/>
      <c r="C125" s="144"/>
      <c r="D125" s="146"/>
      <c r="E125" s="16" t="str">
        <f t="shared" si="6"/>
        <v/>
      </c>
      <c r="G125" s="71"/>
      <c r="H125" s="64"/>
      <c r="I125" s="64"/>
      <c r="J125" s="64"/>
      <c r="K125" s="64"/>
      <c r="L125" s="64"/>
      <c r="M125" s="64"/>
      <c r="N125" s="64"/>
      <c r="O125" s="64"/>
      <c r="P125" s="64"/>
      <c r="Q125" s="64"/>
    </row>
    <row r="126" spans="1:17" s="70" customFormat="1">
      <c r="A126" s="143">
        <v>115</v>
      </c>
      <c r="B126" s="144"/>
      <c r="C126" s="144"/>
      <c r="D126" s="146"/>
      <c r="E126" s="16" t="str">
        <f t="shared" si="6"/>
        <v/>
      </c>
      <c r="G126" s="71"/>
      <c r="H126" s="64"/>
      <c r="I126" s="64"/>
      <c r="J126" s="64"/>
      <c r="K126" s="64"/>
      <c r="L126" s="64"/>
      <c r="M126" s="64"/>
      <c r="N126" s="64"/>
      <c r="O126" s="64"/>
      <c r="P126" s="64"/>
      <c r="Q126" s="64"/>
    </row>
    <row r="127" spans="1:17" s="70" customFormat="1">
      <c r="A127" s="143">
        <v>116</v>
      </c>
      <c r="B127" s="144"/>
      <c r="C127" s="144"/>
      <c r="D127" s="146"/>
      <c r="E127" s="16" t="str">
        <f t="shared" si="6"/>
        <v/>
      </c>
      <c r="G127" s="71"/>
      <c r="H127" s="64"/>
      <c r="I127" s="64"/>
      <c r="J127" s="64"/>
      <c r="K127" s="64"/>
      <c r="L127" s="64"/>
      <c r="M127" s="64"/>
      <c r="N127" s="64"/>
      <c r="O127" s="64"/>
      <c r="P127" s="64"/>
      <c r="Q127" s="64"/>
    </row>
    <row r="128" spans="1:17" s="70" customFormat="1">
      <c r="A128" s="143">
        <v>117</v>
      </c>
      <c r="B128" s="144"/>
      <c r="C128" s="144"/>
      <c r="D128" s="146"/>
      <c r="E128" s="16" t="str">
        <f t="shared" si="6"/>
        <v/>
      </c>
      <c r="G128" s="71"/>
      <c r="H128" s="64"/>
      <c r="I128" s="64"/>
      <c r="J128" s="64"/>
      <c r="K128" s="64"/>
      <c r="L128" s="64"/>
      <c r="M128" s="64"/>
      <c r="N128" s="64"/>
      <c r="O128" s="64"/>
      <c r="P128" s="64"/>
      <c r="Q128" s="64"/>
    </row>
    <row r="129" spans="1:17" s="70" customFormat="1">
      <c r="A129" s="143">
        <v>118</v>
      </c>
      <c r="B129" s="144"/>
      <c r="C129" s="144"/>
      <c r="D129" s="146"/>
      <c r="E129" s="16" t="str">
        <f t="shared" si="6"/>
        <v/>
      </c>
      <c r="G129" s="71"/>
      <c r="H129" s="64"/>
      <c r="I129" s="64"/>
      <c r="J129" s="64"/>
      <c r="K129" s="64"/>
      <c r="L129" s="64"/>
      <c r="M129" s="64"/>
      <c r="N129" s="64"/>
      <c r="O129" s="64"/>
      <c r="P129" s="64"/>
      <c r="Q129" s="64"/>
    </row>
    <row r="130" spans="1:17" s="70" customFormat="1">
      <c r="A130" s="143">
        <v>119</v>
      </c>
      <c r="B130" s="144"/>
      <c r="C130" s="144"/>
      <c r="D130" s="146"/>
      <c r="E130" s="16" t="str">
        <f t="shared" si="6"/>
        <v/>
      </c>
      <c r="G130" s="71"/>
      <c r="H130" s="64"/>
      <c r="I130" s="64"/>
      <c r="J130" s="64"/>
      <c r="K130" s="64"/>
      <c r="L130" s="64"/>
      <c r="M130" s="64"/>
      <c r="N130" s="64"/>
      <c r="O130" s="64"/>
      <c r="P130" s="64"/>
      <c r="Q130" s="64"/>
    </row>
    <row r="131" spans="1:17" s="70" customFormat="1">
      <c r="A131" s="143">
        <v>120</v>
      </c>
      <c r="B131" s="144"/>
      <c r="C131" s="144"/>
      <c r="D131" s="146"/>
      <c r="E131" s="16" t="str">
        <f t="shared" si="6"/>
        <v/>
      </c>
      <c r="G131" s="71"/>
      <c r="H131" s="64"/>
      <c r="I131" s="64"/>
      <c r="J131" s="64"/>
      <c r="K131" s="64"/>
      <c r="L131" s="64"/>
      <c r="M131" s="64"/>
      <c r="N131" s="64"/>
      <c r="O131" s="64"/>
      <c r="P131" s="64"/>
      <c r="Q131" s="64"/>
    </row>
    <row r="132" spans="1:17" s="70" customFormat="1">
      <c r="A132" s="143">
        <v>121</v>
      </c>
      <c r="B132" s="144"/>
      <c r="C132" s="144"/>
      <c r="D132" s="146"/>
      <c r="E132" s="16" t="str">
        <f t="shared" si="6"/>
        <v/>
      </c>
      <c r="G132" s="71"/>
      <c r="H132" s="64"/>
      <c r="I132" s="64"/>
      <c r="J132" s="64"/>
      <c r="K132" s="64"/>
      <c r="L132" s="64"/>
      <c r="M132" s="64"/>
      <c r="N132" s="64"/>
      <c r="O132" s="64"/>
      <c r="P132" s="64"/>
      <c r="Q132" s="64"/>
    </row>
    <row r="133" spans="1:17" s="70" customFormat="1">
      <c r="A133" s="143">
        <v>122</v>
      </c>
      <c r="B133" s="144"/>
      <c r="C133" s="144"/>
      <c r="D133" s="146"/>
      <c r="E133" s="16" t="str">
        <f t="shared" si="6"/>
        <v/>
      </c>
      <c r="G133" s="71"/>
      <c r="H133" s="64"/>
      <c r="I133" s="64"/>
      <c r="J133" s="64"/>
      <c r="K133" s="64"/>
      <c r="L133" s="64"/>
      <c r="M133" s="64"/>
      <c r="N133" s="64"/>
      <c r="O133" s="64"/>
      <c r="P133" s="64"/>
      <c r="Q133" s="64"/>
    </row>
    <row r="134" spans="1:17" s="70" customFormat="1">
      <c r="A134" s="143">
        <v>123</v>
      </c>
      <c r="B134" s="144"/>
      <c r="C134" s="144"/>
      <c r="D134" s="146"/>
      <c r="E134" s="16" t="str">
        <f t="shared" si="6"/>
        <v/>
      </c>
      <c r="G134" s="71"/>
      <c r="H134" s="64"/>
      <c r="I134" s="64"/>
      <c r="J134" s="64"/>
      <c r="K134" s="64"/>
      <c r="L134" s="64"/>
      <c r="M134" s="64"/>
      <c r="N134" s="64"/>
      <c r="O134" s="64"/>
      <c r="P134" s="64"/>
      <c r="Q134" s="64"/>
    </row>
    <row r="135" spans="1:17" s="70" customFormat="1">
      <c r="A135" s="143">
        <v>124</v>
      </c>
      <c r="B135" s="144"/>
      <c r="C135" s="144"/>
      <c r="D135" s="146"/>
      <c r="E135" s="16" t="str">
        <f t="shared" si="6"/>
        <v/>
      </c>
      <c r="G135" s="71"/>
      <c r="H135" s="64"/>
      <c r="I135" s="64"/>
      <c r="J135" s="64"/>
      <c r="K135" s="64"/>
      <c r="L135" s="64"/>
      <c r="M135" s="64"/>
      <c r="N135" s="64"/>
      <c r="O135" s="64"/>
      <c r="P135" s="64"/>
      <c r="Q135" s="64"/>
    </row>
    <row r="136" spans="1:17" s="70" customFormat="1">
      <c r="A136" s="143">
        <v>125</v>
      </c>
      <c r="B136" s="144"/>
      <c r="C136" s="144"/>
      <c r="D136" s="146"/>
      <c r="E136" s="16" t="str">
        <f t="shared" si="6"/>
        <v/>
      </c>
      <c r="G136" s="71"/>
      <c r="H136" s="64"/>
      <c r="I136" s="64"/>
      <c r="J136" s="64"/>
      <c r="K136" s="64"/>
      <c r="L136" s="64"/>
      <c r="M136" s="64"/>
      <c r="N136" s="64"/>
      <c r="O136" s="64"/>
      <c r="P136" s="64"/>
      <c r="Q136" s="64"/>
    </row>
    <row r="137" spans="1:17" s="70" customFormat="1">
      <c r="A137" s="143">
        <v>126</v>
      </c>
      <c r="B137" s="144"/>
      <c r="C137" s="144"/>
      <c r="D137" s="146"/>
      <c r="E137" s="16" t="str">
        <f t="shared" si="6"/>
        <v/>
      </c>
      <c r="G137" s="71"/>
      <c r="H137" s="64"/>
      <c r="I137" s="64"/>
      <c r="J137" s="64"/>
      <c r="K137" s="64"/>
      <c r="L137" s="64"/>
      <c r="M137" s="64"/>
      <c r="N137" s="64"/>
      <c r="O137" s="64"/>
      <c r="P137" s="64"/>
      <c r="Q137" s="64"/>
    </row>
    <row r="138" spans="1:17" s="70" customFormat="1">
      <c r="A138" s="143">
        <v>127</v>
      </c>
      <c r="B138" s="144"/>
      <c r="C138" s="144"/>
      <c r="D138" s="146"/>
      <c r="E138" s="16" t="str">
        <f t="shared" si="6"/>
        <v/>
      </c>
      <c r="G138" s="71"/>
      <c r="H138" s="64"/>
      <c r="I138" s="64"/>
      <c r="J138" s="64"/>
      <c r="K138" s="64"/>
      <c r="L138" s="64"/>
      <c r="M138" s="64"/>
      <c r="N138" s="64"/>
      <c r="O138" s="64"/>
      <c r="P138" s="64"/>
      <c r="Q138" s="64"/>
    </row>
    <row r="139" spans="1:17" s="70" customFormat="1">
      <c r="A139" s="143">
        <v>128</v>
      </c>
      <c r="B139" s="144"/>
      <c r="C139" s="144"/>
      <c r="D139" s="146"/>
      <c r="E139" s="16" t="str">
        <f t="shared" si="6"/>
        <v/>
      </c>
      <c r="G139" s="71"/>
      <c r="H139" s="64"/>
      <c r="I139" s="64"/>
      <c r="J139" s="64"/>
      <c r="K139" s="64"/>
      <c r="L139" s="64"/>
      <c r="M139" s="64"/>
      <c r="N139" s="64"/>
      <c r="O139" s="64"/>
      <c r="P139" s="64"/>
      <c r="Q139" s="64"/>
    </row>
    <row r="140" spans="1:17" s="70" customFormat="1">
      <c r="A140" s="143">
        <v>129</v>
      </c>
      <c r="B140" s="144"/>
      <c r="C140" s="144"/>
      <c r="D140" s="146"/>
      <c r="E140" s="16" t="str">
        <f t="shared" ref="E140:E203" si="10">IF(OR($B140="",,$D140&lt;an_initial,$D140&gt;an_final),"",F140*5)</f>
        <v/>
      </c>
      <c r="G140" s="71"/>
      <c r="H140" s="64"/>
      <c r="I140" s="64"/>
      <c r="J140" s="64"/>
      <c r="K140" s="64"/>
      <c r="L140" s="64"/>
      <c r="M140" s="64"/>
      <c r="N140" s="64"/>
      <c r="O140" s="64"/>
      <c r="P140" s="64"/>
      <c r="Q140" s="64"/>
    </row>
    <row r="141" spans="1:17" s="70" customFormat="1">
      <c r="A141" s="143">
        <v>130</v>
      </c>
      <c r="B141" s="144"/>
      <c r="C141" s="144"/>
      <c r="D141" s="146"/>
      <c r="E141" s="16" t="str">
        <f t="shared" si="10"/>
        <v/>
      </c>
      <c r="G141" s="71"/>
      <c r="H141" s="64"/>
      <c r="I141" s="64"/>
      <c r="J141" s="64"/>
      <c r="K141" s="64"/>
      <c r="L141" s="64"/>
      <c r="M141" s="64"/>
      <c r="N141" s="64"/>
      <c r="O141" s="64"/>
      <c r="P141" s="64"/>
      <c r="Q141" s="64"/>
    </row>
    <row r="142" spans="1:17" s="70" customFormat="1">
      <c r="A142" s="143">
        <v>131</v>
      </c>
      <c r="B142" s="144"/>
      <c r="C142" s="144"/>
      <c r="D142" s="146"/>
      <c r="E142" s="16" t="str">
        <f t="shared" si="10"/>
        <v/>
      </c>
      <c r="G142" s="71"/>
      <c r="H142" s="64"/>
      <c r="I142" s="64"/>
      <c r="J142" s="64"/>
      <c r="K142" s="64"/>
      <c r="L142" s="64"/>
      <c r="M142" s="64"/>
      <c r="N142" s="64"/>
      <c r="O142" s="64"/>
      <c r="P142" s="64"/>
      <c r="Q142" s="64"/>
    </row>
    <row r="143" spans="1:17" s="70" customFormat="1">
      <c r="A143" s="143">
        <v>132</v>
      </c>
      <c r="B143" s="144"/>
      <c r="C143" s="144"/>
      <c r="D143" s="146"/>
      <c r="E143" s="16" t="str">
        <f t="shared" si="10"/>
        <v/>
      </c>
      <c r="G143" s="71"/>
      <c r="H143" s="64"/>
      <c r="I143" s="64"/>
      <c r="J143" s="64"/>
      <c r="K143" s="64"/>
      <c r="L143" s="64"/>
      <c r="M143" s="64"/>
      <c r="N143" s="64"/>
      <c r="O143" s="64"/>
      <c r="P143" s="64"/>
      <c r="Q143" s="64"/>
    </row>
    <row r="144" spans="1:17" s="70" customFormat="1">
      <c r="A144" s="143">
        <v>133</v>
      </c>
      <c r="B144" s="144"/>
      <c r="C144" s="144"/>
      <c r="D144" s="146"/>
      <c r="E144" s="16" t="str">
        <f t="shared" si="10"/>
        <v/>
      </c>
      <c r="G144" s="71"/>
      <c r="H144" s="64"/>
      <c r="I144" s="64"/>
      <c r="J144" s="64"/>
      <c r="K144" s="64"/>
      <c r="L144" s="64"/>
      <c r="M144" s="64"/>
      <c r="N144" s="64"/>
      <c r="O144" s="64"/>
      <c r="P144" s="64"/>
      <c r="Q144" s="64"/>
    </row>
    <row r="145" spans="1:17" s="70" customFormat="1">
      <c r="A145" s="143">
        <v>134</v>
      </c>
      <c r="B145" s="144"/>
      <c r="C145" s="144"/>
      <c r="D145" s="146"/>
      <c r="E145" s="16" t="str">
        <f t="shared" si="10"/>
        <v/>
      </c>
      <c r="G145" s="71"/>
      <c r="H145" s="64"/>
      <c r="I145" s="64"/>
      <c r="J145" s="64"/>
      <c r="K145" s="64"/>
      <c r="L145" s="64"/>
      <c r="M145" s="64"/>
      <c r="N145" s="64"/>
      <c r="O145" s="64"/>
      <c r="P145" s="64"/>
      <c r="Q145" s="64"/>
    </row>
    <row r="146" spans="1:17" s="70" customFormat="1">
      <c r="A146" s="143">
        <v>135</v>
      </c>
      <c r="B146" s="144"/>
      <c r="C146" s="144"/>
      <c r="D146" s="146"/>
      <c r="E146" s="16" t="str">
        <f t="shared" si="10"/>
        <v/>
      </c>
      <c r="G146" s="71"/>
      <c r="H146" s="64"/>
      <c r="I146" s="64"/>
      <c r="J146" s="64"/>
      <c r="K146" s="64"/>
      <c r="L146" s="64"/>
      <c r="M146" s="64"/>
      <c r="N146" s="64"/>
      <c r="O146" s="64"/>
      <c r="P146" s="64"/>
      <c r="Q146" s="64"/>
    </row>
    <row r="147" spans="1:17" s="70" customFormat="1">
      <c r="A147" s="143">
        <v>136</v>
      </c>
      <c r="B147" s="144"/>
      <c r="C147" s="144"/>
      <c r="D147" s="146"/>
      <c r="E147" s="16" t="str">
        <f t="shared" si="10"/>
        <v/>
      </c>
      <c r="G147" s="71"/>
      <c r="H147" s="64"/>
      <c r="I147" s="64"/>
      <c r="J147" s="64"/>
      <c r="K147" s="64"/>
      <c r="L147" s="64"/>
      <c r="M147" s="64"/>
      <c r="N147" s="64"/>
      <c r="O147" s="64"/>
      <c r="P147" s="64"/>
      <c r="Q147" s="64"/>
    </row>
    <row r="148" spans="1:17" s="70" customFormat="1">
      <c r="A148" s="143">
        <v>137</v>
      </c>
      <c r="B148" s="144"/>
      <c r="C148" s="144"/>
      <c r="D148" s="146"/>
      <c r="E148" s="16" t="str">
        <f t="shared" si="10"/>
        <v/>
      </c>
      <c r="G148" s="71"/>
      <c r="H148" s="64"/>
      <c r="I148" s="64"/>
      <c r="J148" s="64"/>
      <c r="K148" s="64"/>
      <c r="L148" s="64"/>
      <c r="M148" s="64"/>
      <c r="N148" s="64"/>
      <c r="O148" s="64"/>
      <c r="P148" s="64"/>
      <c r="Q148" s="64"/>
    </row>
    <row r="149" spans="1:17" s="70" customFormat="1">
      <c r="A149" s="143">
        <v>138</v>
      </c>
      <c r="B149" s="144"/>
      <c r="C149" s="144"/>
      <c r="D149" s="146"/>
      <c r="E149" s="16" t="str">
        <f t="shared" si="10"/>
        <v/>
      </c>
      <c r="G149" s="71"/>
      <c r="H149" s="64"/>
      <c r="I149" s="64"/>
      <c r="J149" s="64"/>
      <c r="K149" s="64"/>
      <c r="L149" s="64"/>
      <c r="M149" s="64"/>
      <c r="N149" s="64"/>
      <c r="O149" s="64"/>
      <c r="P149" s="64"/>
      <c r="Q149" s="64"/>
    </row>
    <row r="150" spans="1:17" s="70" customFormat="1">
      <c r="A150" s="143">
        <v>139</v>
      </c>
      <c r="B150" s="144"/>
      <c r="C150" s="144"/>
      <c r="D150" s="146"/>
      <c r="E150" s="16" t="str">
        <f t="shared" si="10"/>
        <v/>
      </c>
      <c r="G150" s="71"/>
      <c r="H150" s="64"/>
      <c r="I150" s="64"/>
      <c r="J150" s="64"/>
      <c r="K150" s="64"/>
      <c r="L150" s="64"/>
      <c r="M150" s="64"/>
      <c r="N150" s="64"/>
      <c r="O150" s="64"/>
      <c r="P150" s="64"/>
      <c r="Q150" s="64"/>
    </row>
    <row r="151" spans="1:17" s="70" customFormat="1">
      <c r="A151" s="143">
        <v>140</v>
      </c>
      <c r="B151" s="144"/>
      <c r="C151" s="144"/>
      <c r="D151" s="146"/>
      <c r="E151" s="16" t="str">
        <f t="shared" si="10"/>
        <v/>
      </c>
      <c r="G151" s="71"/>
      <c r="H151" s="64"/>
      <c r="I151" s="64"/>
      <c r="J151" s="64"/>
      <c r="K151" s="64"/>
      <c r="L151" s="64"/>
      <c r="M151" s="64"/>
      <c r="N151" s="64"/>
      <c r="O151" s="64"/>
      <c r="P151" s="64"/>
      <c r="Q151" s="64"/>
    </row>
    <row r="152" spans="1:17" s="70" customFormat="1">
      <c r="A152" s="143">
        <v>141</v>
      </c>
      <c r="B152" s="144"/>
      <c r="C152" s="144"/>
      <c r="D152" s="146"/>
      <c r="E152" s="16" t="str">
        <f t="shared" si="10"/>
        <v/>
      </c>
      <c r="G152" s="71"/>
      <c r="H152" s="64"/>
      <c r="I152" s="64"/>
      <c r="J152" s="64"/>
      <c r="K152" s="64"/>
      <c r="L152" s="64"/>
      <c r="M152" s="64"/>
      <c r="N152" s="64"/>
      <c r="O152" s="64"/>
      <c r="P152" s="64"/>
      <c r="Q152" s="64"/>
    </row>
    <row r="153" spans="1:17" s="70" customFormat="1">
      <c r="A153" s="143">
        <v>142</v>
      </c>
      <c r="B153" s="144"/>
      <c r="C153" s="144"/>
      <c r="D153" s="146"/>
      <c r="E153" s="16" t="str">
        <f t="shared" si="10"/>
        <v/>
      </c>
      <c r="G153" s="71"/>
      <c r="H153" s="64"/>
      <c r="I153" s="64"/>
      <c r="J153" s="64"/>
      <c r="K153" s="64"/>
      <c r="L153" s="64"/>
      <c r="M153" s="64"/>
      <c r="N153" s="64"/>
      <c r="O153" s="64"/>
      <c r="P153" s="64"/>
      <c r="Q153" s="64"/>
    </row>
    <row r="154" spans="1:17" s="70" customFormat="1">
      <c r="A154" s="143">
        <v>143</v>
      </c>
      <c r="B154" s="144"/>
      <c r="C154" s="144"/>
      <c r="D154" s="146"/>
      <c r="E154" s="16" t="str">
        <f t="shared" si="10"/>
        <v/>
      </c>
      <c r="G154" s="71"/>
      <c r="H154" s="64"/>
      <c r="I154" s="64"/>
      <c r="J154" s="64"/>
      <c r="K154" s="64"/>
      <c r="L154" s="64"/>
      <c r="M154" s="64"/>
      <c r="N154" s="64"/>
      <c r="O154" s="64"/>
      <c r="P154" s="64"/>
      <c r="Q154" s="64"/>
    </row>
    <row r="155" spans="1:17" s="70" customFormat="1">
      <c r="A155" s="143">
        <v>144</v>
      </c>
      <c r="B155" s="144"/>
      <c r="C155" s="144"/>
      <c r="D155" s="146"/>
      <c r="E155" s="16" t="str">
        <f t="shared" si="10"/>
        <v/>
      </c>
      <c r="G155" s="71"/>
      <c r="H155" s="64"/>
      <c r="I155" s="64"/>
      <c r="J155" s="64"/>
      <c r="K155" s="64"/>
      <c r="L155" s="64"/>
      <c r="M155" s="64"/>
      <c r="N155" s="64"/>
      <c r="O155" s="64"/>
      <c r="P155" s="64"/>
      <c r="Q155" s="64"/>
    </row>
    <row r="156" spans="1:17" s="70" customFormat="1">
      <c r="A156" s="143">
        <v>145</v>
      </c>
      <c r="B156" s="144"/>
      <c r="C156" s="144"/>
      <c r="D156" s="146"/>
      <c r="E156" s="16" t="str">
        <f t="shared" si="10"/>
        <v/>
      </c>
      <c r="G156" s="71"/>
      <c r="H156" s="64"/>
      <c r="I156" s="64"/>
      <c r="J156" s="64"/>
      <c r="K156" s="64"/>
      <c r="L156" s="64"/>
      <c r="M156" s="64"/>
      <c r="N156" s="64"/>
      <c r="O156" s="64"/>
      <c r="P156" s="64"/>
      <c r="Q156" s="64"/>
    </row>
    <row r="157" spans="1:17" s="70" customFormat="1">
      <c r="A157" s="143">
        <v>146</v>
      </c>
      <c r="B157" s="144"/>
      <c r="C157" s="144"/>
      <c r="D157" s="146"/>
      <c r="E157" s="16" t="str">
        <f t="shared" si="10"/>
        <v/>
      </c>
      <c r="G157" s="71"/>
      <c r="H157" s="64"/>
      <c r="I157" s="64"/>
      <c r="J157" s="64"/>
      <c r="K157" s="64"/>
      <c r="L157" s="64"/>
      <c r="M157" s="64"/>
      <c r="N157" s="64"/>
      <c r="O157" s="64"/>
      <c r="P157" s="64"/>
      <c r="Q157" s="64"/>
    </row>
    <row r="158" spans="1:17" s="70" customFormat="1">
      <c r="A158" s="143">
        <v>147</v>
      </c>
      <c r="B158" s="144"/>
      <c r="C158" s="144"/>
      <c r="D158" s="146"/>
      <c r="E158" s="16" t="str">
        <f t="shared" si="10"/>
        <v/>
      </c>
      <c r="G158" s="71"/>
      <c r="H158" s="64"/>
      <c r="I158" s="64"/>
      <c r="J158" s="64"/>
      <c r="K158" s="64"/>
      <c r="L158" s="64"/>
      <c r="M158" s="64"/>
      <c r="N158" s="64"/>
      <c r="O158" s="64"/>
      <c r="P158" s="64"/>
      <c r="Q158" s="64"/>
    </row>
    <row r="159" spans="1:17" s="70" customFormat="1">
      <c r="A159" s="143">
        <v>148</v>
      </c>
      <c r="B159" s="144"/>
      <c r="C159" s="144"/>
      <c r="D159" s="146"/>
      <c r="E159" s="16" t="str">
        <f t="shared" si="10"/>
        <v/>
      </c>
      <c r="G159" s="71"/>
      <c r="H159" s="64"/>
      <c r="I159" s="64"/>
      <c r="J159" s="64"/>
      <c r="K159" s="64"/>
      <c r="L159" s="64"/>
      <c r="M159" s="64"/>
      <c r="N159" s="64"/>
      <c r="O159" s="64"/>
      <c r="P159" s="64"/>
      <c r="Q159" s="64"/>
    </row>
    <row r="160" spans="1:17" s="70" customFormat="1">
      <c r="A160" s="143">
        <v>149</v>
      </c>
      <c r="B160" s="144"/>
      <c r="C160" s="144"/>
      <c r="D160" s="146"/>
      <c r="E160" s="16" t="str">
        <f t="shared" si="10"/>
        <v/>
      </c>
      <c r="G160" s="71"/>
      <c r="H160" s="64"/>
      <c r="I160" s="64"/>
      <c r="J160" s="64"/>
      <c r="K160" s="64"/>
      <c r="L160" s="64"/>
      <c r="M160" s="64"/>
      <c r="N160" s="64"/>
      <c r="O160" s="64"/>
      <c r="P160" s="64"/>
      <c r="Q160" s="64"/>
    </row>
    <row r="161" spans="1:17" s="70" customFormat="1">
      <c r="A161" s="143">
        <v>150</v>
      </c>
      <c r="B161" s="144"/>
      <c r="C161" s="144"/>
      <c r="D161" s="146"/>
      <c r="E161" s="16" t="str">
        <f t="shared" si="10"/>
        <v/>
      </c>
      <c r="G161" s="71"/>
      <c r="H161" s="64"/>
      <c r="I161" s="64"/>
      <c r="J161" s="64"/>
      <c r="K161" s="64"/>
      <c r="L161" s="64"/>
      <c r="M161" s="64"/>
      <c r="N161" s="64"/>
      <c r="O161" s="64"/>
      <c r="P161" s="64"/>
      <c r="Q161" s="64"/>
    </row>
    <row r="162" spans="1:17" s="70" customFormat="1">
      <c r="A162" s="143">
        <v>151</v>
      </c>
      <c r="B162" s="144"/>
      <c r="C162" s="144"/>
      <c r="D162" s="146"/>
      <c r="E162" s="16" t="str">
        <f t="shared" si="10"/>
        <v/>
      </c>
      <c r="G162" s="71"/>
      <c r="H162" s="64"/>
      <c r="I162" s="64"/>
      <c r="J162" s="64"/>
      <c r="K162" s="64"/>
      <c r="L162" s="64"/>
      <c r="M162" s="64"/>
      <c r="N162" s="64"/>
      <c r="O162" s="64"/>
      <c r="P162" s="64"/>
      <c r="Q162" s="64"/>
    </row>
    <row r="163" spans="1:17" s="70" customFormat="1">
      <c r="A163" s="143">
        <v>152</v>
      </c>
      <c r="B163" s="144"/>
      <c r="C163" s="144"/>
      <c r="D163" s="146"/>
      <c r="E163" s="16" t="str">
        <f t="shared" si="10"/>
        <v/>
      </c>
      <c r="G163" s="71"/>
      <c r="H163" s="64"/>
      <c r="I163" s="64"/>
      <c r="J163" s="64"/>
      <c r="K163" s="64"/>
      <c r="L163" s="64"/>
      <c r="M163" s="64"/>
      <c r="N163" s="64"/>
      <c r="O163" s="64"/>
      <c r="P163" s="64"/>
      <c r="Q163" s="64"/>
    </row>
    <row r="164" spans="1:17" s="70" customFormat="1">
      <c r="A164" s="143">
        <v>153</v>
      </c>
      <c r="B164" s="144"/>
      <c r="C164" s="144"/>
      <c r="D164" s="146"/>
      <c r="E164" s="16" t="str">
        <f t="shared" si="10"/>
        <v/>
      </c>
      <c r="G164" s="71"/>
      <c r="H164" s="64"/>
      <c r="I164" s="64"/>
      <c r="J164" s="64"/>
      <c r="K164" s="64"/>
      <c r="L164" s="64"/>
      <c r="M164" s="64"/>
      <c r="N164" s="64"/>
      <c r="O164" s="64"/>
      <c r="P164" s="64"/>
      <c r="Q164" s="64"/>
    </row>
    <row r="165" spans="1:17" s="70" customFormat="1">
      <c r="A165" s="143">
        <v>154</v>
      </c>
      <c r="B165" s="144"/>
      <c r="C165" s="144"/>
      <c r="D165" s="146"/>
      <c r="E165" s="16" t="str">
        <f t="shared" si="10"/>
        <v/>
      </c>
      <c r="G165" s="71"/>
      <c r="H165" s="64"/>
      <c r="I165" s="64"/>
      <c r="J165" s="64"/>
      <c r="K165" s="64"/>
      <c r="L165" s="64"/>
      <c r="M165" s="64"/>
      <c r="N165" s="64"/>
      <c r="O165" s="64"/>
      <c r="P165" s="64"/>
      <c r="Q165" s="64"/>
    </row>
    <row r="166" spans="1:17" s="70" customFormat="1">
      <c r="A166" s="143">
        <v>155</v>
      </c>
      <c r="B166" s="144"/>
      <c r="C166" s="144"/>
      <c r="D166" s="146"/>
      <c r="E166" s="16" t="str">
        <f t="shared" si="10"/>
        <v/>
      </c>
      <c r="G166" s="71"/>
      <c r="H166" s="64"/>
      <c r="I166" s="64"/>
      <c r="J166" s="64"/>
      <c r="K166" s="64"/>
      <c r="L166" s="64"/>
      <c r="M166" s="64"/>
      <c r="N166" s="64"/>
      <c r="O166" s="64"/>
      <c r="P166" s="64"/>
      <c r="Q166" s="64"/>
    </row>
    <row r="167" spans="1:17" s="70" customFormat="1">
      <c r="A167" s="143">
        <v>156</v>
      </c>
      <c r="B167" s="144"/>
      <c r="C167" s="144"/>
      <c r="D167" s="146"/>
      <c r="E167" s="16" t="str">
        <f t="shared" si="10"/>
        <v/>
      </c>
      <c r="G167" s="71"/>
      <c r="H167" s="64"/>
      <c r="I167" s="64"/>
      <c r="J167" s="64"/>
      <c r="K167" s="64"/>
      <c r="L167" s="64"/>
      <c r="M167" s="64"/>
      <c r="N167" s="64"/>
      <c r="O167" s="64"/>
      <c r="P167" s="64"/>
      <c r="Q167" s="64"/>
    </row>
    <row r="168" spans="1:17" s="70" customFormat="1">
      <c r="A168" s="143">
        <v>157</v>
      </c>
      <c r="B168" s="144"/>
      <c r="C168" s="144"/>
      <c r="D168" s="146"/>
      <c r="E168" s="16" t="str">
        <f t="shared" si="10"/>
        <v/>
      </c>
      <c r="G168" s="71"/>
      <c r="H168" s="64"/>
      <c r="I168" s="64"/>
      <c r="J168" s="64"/>
      <c r="K168" s="64"/>
      <c r="L168" s="64"/>
      <c r="M168" s="64"/>
      <c r="N168" s="64"/>
      <c r="O168" s="64"/>
      <c r="P168" s="64"/>
      <c r="Q168" s="64"/>
    </row>
    <row r="169" spans="1:17" s="70" customFormat="1">
      <c r="A169" s="143">
        <v>158</v>
      </c>
      <c r="B169" s="144"/>
      <c r="C169" s="144"/>
      <c r="D169" s="146"/>
      <c r="E169" s="16" t="str">
        <f t="shared" si="10"/>
        <v/>
      </c>
      <c r="G169" s="71"/>
      <c r="H169" s="64"/>
      <c r="I169" s="64"/>
      <c r="J169" s="64"/>
      <c r="K169" s="64"/>
      <c r="L169" s="64"/>
      <c r="M169" s="64"/>
      <c r="N169" s="64"/>
      <c r="O169" s="64"/>
      <c r="P169" s="64"/>
      <c r="Q169" s="64"/>
    </row>
    <row r="170" spans="1:17" s="70" customFormat="1">
      <c r="A170" s="143">
        <v>159</v>
      </c>
      <c r="B170" s="144"/>
      <c r="C170" s="144"/>
      <c r="D170" s="146"/>
      <c r="E170" s="16" t="str">
        <f t="shared" si="10"/>
        <v/>
      </c>
      <c r="G170" s="71"/>
      <c r="H170" s="64"/>
      <c r="I170" s="64"/>
      <c r="J170" s="64"/>
      <c r="K170" s="64"/>
      <c r="L170" s="64"/>
      <c r="M170" s="64"/>
      <c r="N170" s="64"/>
      <c r="O170" s="64"/>
      <c r="P170" s="64"/>
      <c r="Q170" s="64"/>
    </row>
    <row r="171" spans="1:17" s="70" customFormat="1">
      <c r="A171" s="143">
        <v>160</v>
      </c>
      <c r="B171" s="144"/>
      <c r="C171" s="144"/>
      <c r="D171" s="146"/>
      <c r="E171" s="16" t="str">
        <f t="shared" si="10"/>
        <v/>
      </c>
      <c r="G171" s="71"/>
      <c r="H171" s="64"/>
      <c r="I171" s="64"/>
      <c r="J171" s="64"/>
      <c r="K171" s="64"/>
      <c r="L171" s="64"/>
      <c r="M171" s="64"/>
      <c r="N171" s="64"/>
      <c r="O171" s="64"/>
      <c r="P171" s="64"/>
      <c r="Q171" s="64"/>
    </row>
    <row r="172" spans="1:17" s="70" customFormat="1">
      <c r="A172" s="143">
        <v>161</v>
      </c>
      <c r="B172" s="144"/>
      <c r="C172" s="144"/>
      <c r="D172" s="146"/>
      <c r="E172" s="16" t="str">
        <f t="shared" si="10"/>
        <v/>
      </c>
      <c r="G172" s="71"/>
      <c r="H172" s="64"/>
      <c r="I172" s="64"/>
      <c r="J172" s="64"/>
      <c r="K172" s="64"/>
      <c r="L172" s="64"/>
      <c r="M172" s="64"/>
      <c r="N172" s="64"/>
      <c r="O172" s="64"/>
      <c r="P172" s="64"/>
      <c r="Q172" s="64"/>
    </row>
    <row r="173" spans="1:17" s="70" customFormat="1">
      <c r="A173" s="143">
        <v>162</v>
      </c>
      <c r="B173" s="144"/>
      <c r="C173" s="144"/>
      <c r="D173" s="146"/>
      <c r="E173" s="16" t="str">
        <f t="shared" si="10"/>
        <v/>
      </c>
      <c r="G173" s="71"/>
      <c r="H173" s="64"/>
      <c r="I173" s="64"/>
      <c r="J173" s="64"/>
      <c r="K173" s="64"/>
      <c r="L173" s="64"/>
      <c r="M173" s="64"/>
      <c r="N173" s="64"/>
      <c r="O173" s="64"/>
      <c r="P173" s="64"/>
      <c r="Q173" s="64"/>
    </row>
    <row r="174" spans="1:17" s="70" customFormat="1">
      <c r="A174" s="143">
        <v>163</v>
      </c>
      <c r="B174" s="144"/>
      <c r="C174" s="144"/>
      <c r="D174" s="146"/>
      <c r="E174" s="16" t="str">
        <f t="shared" si="10"/>
        <v/>
      </c>
      <c r="G174" s="71"/>
      <c r="H174" s="64"/>
      <c r="I174" s="64"/>
      <c r="J174" s="64"/>
      <c r="K174" s="64"/>
      <c r="L174" s="64"/>
      <c r="M174" s="64"/>
      <c r="N174" s="64"/>
      <c r="O174" s="64"/>
      <c r="P174" s="64"/>
      <c r="Q174" s="64"/>
    </row>
    <row r="175" spans="1:17" s="70" customFormat="1">
      <c r="A175" s="143">
        <v>164</v>
      </c>
      <c r="B175" s="144"/>
      <c r="C175" s="144"/>
      <c r="D175" s="146"/>
      <c r="E175" s="16" t="str">
        <f t="shared" si="10"/>
        <v/>
      </c>
      <c r="G175" s="71"/>
      <c r="H175" s="64"/>
      <c r="I175" s="64"/>
      <c r="J175" s="64"/>
      <c r="K175" s="64"/>
      <c r="L175" s="64"/>
      <c r="M175" s="64"/>
      <c r="N175" s="64"/>
      <c r="O175" s="64"/>
      <c r="P175" s="64"/>
      <c r="Q175" s="64"/>
    </row>
    <row r="176" spans="1:17" s="70" customFormat="1">
      <c r="A176" s="143">
        <v>165</v>
      </c>
      <c r="B176" s="144"/>
      <c r="C176" s="144"/>
      <c r="D176" s="146"/>
      <c r="E176" s="16" t="str">
        <f t="shared" si="10"/>
        <v/>
      </c>
      <c r="G176" s="71"/>
      <c r="H176" s="64"/>
      <c r="I176" s="64"/>
      <c r="J176" s="64"/>
      <c r="K176" s="64"/>
      <c r="L176" s="64"/>
      <c r="M176" s="64"/>
      <c r="N176" s="64"/>
      <c r="O176" s="64"/>
      <c r="P176" s="64"/>
      <c r="Q176" s="64"/>
    </row>
    <row r="177" spans="1:17" s="70" customFormat="1">
      <c r="A177" s="143">
        <v>166</v>
      </c>
      <c r="B177" s="144"/>
      <c r="C177" s="144"/>
      <c r="D177" s="146"/>
      <c r="E177" s="16" t="str">
        <f t="shared" si="10"/>
        <v/>
      </c>
      <c r="G177" s="71"/>
      <c r="H177" s="64"/>
      <c r="I177" s="64"/>
      <c r="J177" s="64"/>
      <c r="K177" s="64"/>
      <c r="L177" s="64"/>
      <c r="M177" s="64"/>
      <c r="N177" s="64"/>
      <c r="O177" s="64"/>
      <c r="P177" s="64"/>
      <c r="Q177" s="64"/>
    </row>
    <row r="178" spans="1:17" s="70" customFormat="1">
      <c r="A178" s="143">
        <v>167</v>
      </c>
      <c r="B178" s="144"/>
      <c r="C178" s="144"/>
      <c r="D178" s="146"/>
      <c r="E178" s="16" t="str">
        <f t="shared" si="10"/>
        <v/>
      </c>
      <c r="G178" s="71"/>
      <c r="H178" s="64"/>
      <c r="I178" s="64"/>
      <c r="J178" s="64"/>
      <c r="K178" s="64"/>
      <c r="L178" s="64"/>
      <c r="M178" s="64"/>
      <c r="N178" s="64"/>
      <c r="O178" s="64"/>
      <c r="P178" s="64"/>
      <c r="Q178" s="64"/>
    </row>
    <row r="179" spans="1:17" s="70" customFormat="1">
      <c r="A179" s="143">
        <v>168</v>
      </c>
      <c r="B179" s="144"/>
      <c r="C179" s="144"/>
      <c r="D179" s="146"/>
      <c r="E179" s="16" t="str">
        <f t="shared" si="10"/>
        <v/>
      </c>
      <c r="G179" s="71"/>
      <c r="H179" s="64"/>
      <c r="I179" s="64"/>
      <c r="J179" s="64"/>
      <c r="K179" s="64"/>
      <c r="L179" s="64"/>
      <c r="M179" s="64"/>
      <c r="N179" s="64"/>
      <c r="O179" s="64"/>
      <c r="P179" s="64"/>
      <c r="Q179" s="64"/>
    </row>
    <row r="180" spans="1:17" s="70" customFormat="1">
      <c r="A180" s="143">
        <v>169</v>
      </c>
      <c r="B180" s="144"/>
      <c r="C180" s="144"/>
      <c r="D180" s="146"/>
      <c r="E180" s="16" t="str">
        <f t="shared" si="10"/>
        <v/>
      </c>
      <c r="G180" s="71"/>
      <c r="H180" s="64"/>
      <c r="I180" s="64"/>
      <c r="J180" s="64"/>
      <c r="K180" s="64"/>
      <c r="L180" s="64"/>
      <c r="M180" s="64"/>
      <c r="N180" s="64"/>
      <c r="O180" s="64"/>
      <c r="P180" s="64"/>
      <c r="Q180" s="64"/>
    </row>
    <row r="181" spans="1:17" s="70" customFormat="1">
      <c r="A181" s="143">
        <v>170</v>
      </c>
      <c r="B181" s="144"/>
      <c r="C181" s="144"/>
      <c r="D181" s="146"/>
      <c r="E181" s="16" t="str">
        <f t="shared" si="10"/>
        <v/>
      </c>
      <c r="G181" s="71"/>
      <c r="H181" s="64"/>
      <c r="I181" s="64"/>
      <c r="J181" s="64"/>
      <c r="K181" s="64"/>
      <c r="L181" s="64"/>
      <c r="M181" s="64"/>
      <c r="N181" s="64"/>
      <c r="O181" s="64"/>
      <c r="P181" s="64"/>
      <c r="Q181" s="64"/>
    </row>
    <row r="182" spans="1:17" s="70" customFormat="1">
      <c r="A182" s="143">
        <v>171</v>
      </c>
      <c r="B182" s="144"/>
      <c r="C182" s="144"/>
      <c r="D182" s="146"/>
      <c r="E182" s="16" t="str">
        <f t="shared" si="10"/>
        <v/>
      </c>
      <c r="G182" s="71"/>
      <c r="H182" s="64"/>
      <c r="I182" s="64"/>
      <c r="J182" s="64"/>
      <c r="K182" s="64"/>
      <c r="L182" s="64"/>
      <c r="M182" s="64"/>
      <c r="N182" s="64"/>
      <c r="O182" s="64"/>
      <c r="P182" s="64"/>
      <c r="Q182" s="64"/>
    </row>
    <row r="183" spans="1:17" s="70" customFormat="1">
      <c r="A183" s="143">
        <v>172</v>
      </c>
      <c r="B183" s="144"/>
      <c r="C183" s="144"/>
      <c r="D183" s="146"/>
      <c r="E183" s="16" t="str">
        <f t="shared" si="10"/>
        <v/>
      </c>
      <c r="G183" s="71"/>
      <c r="H183" s="64"/>
      <c r="I183" s="64"/>
      <c r="J183" s="64"/>
      <c r="K183" s="64"/>
      <c r="L183" s="64"/>
      <c r="M183" s="64"/>
      <c r="N183" s="64"/>
      <c r="O183" s="64"/>
      <c r="P183" s="64"/>
      <c r="Q183" s="64"/>
    </row>
    <row r="184" spans="1:17" s="70" customFormat="1">
      <c r="A184" s="143">
        <v>173</v>
      </c>
      <c r="B184" s="144"/>
      <c r="C184" s="144"/>
      <c r="D184" s="146"/>
      <c r="E184" s="16" t="str">
        <f t="shared" si="10"/>
        <v/>
      </c>
      <c r="G184" s="71"/>
      <c r="H184" s="64"/>
      <c r="I184" s="64"/>
      <c r="J184" s="64"/>
      <c r="K184" s="64"/>
      <c r="L184" s="64"/>
      <c r="M184" s="64"/>
      <c r="N184" s="64"/>
      <c r="O184" s="64"/>
      <c r="P184" s="64"/>
      <c r="Q184" s="64"/>
    </row>
    <row r="185" spans="1:17" s="70" customFormat="1">
      <c r="A185" s="143">
        <v>174</v>
      </c>
      <c r="B185" s="144"/>
      <c r="C185" s="144"/>
      <c r="D185" s="146"/>
      <c r="E185" s="16" t="str">
        <f t="shared" si="10"/>
        <v/>
      </c>
      <c r="G185" s="71"/>
      <c r="H185" s="64"/>
      <c r="I185" s="64"/>
      <c r="J185" s="64"/>
      <c r="K185" s="64"/>
      <c r="L185" s="64"/>
      <c r="M185" s="64"/>
      <c r="N185" s="64"/>
      <c r="O185" s="64"/>
      <c r="P185" s="64"/>
      <c r="Q185" s="64"/>
    </row>
    <row r="186" spans="1:17" s="70" customFormat="1">
      <c r="A186" s="143">
        <v>175</v>
      </c>
      <c r="B186" s="144"/>
      <c r="C186" s="144"/>
      <c r="D186" s="146"/>
      <c r="E186" s="16" t="str">
        <f t="shared" si="10"/>
        <v/>
      </c>
      <c r="G186" s="71"/>
      <c r="H186" s="64"/>
      <c r="I186" s="64"/>
      <c r="J186" s="64"/>
      <c r="K186" s="64"/>
      <c r="L186" s="64"/>
      <c r="M186" s="64"/>
      <c r="N186" s="64"/>
      <c r="O186" s="64"/>
      <c r="P186" s="64"/>
      <c r="Q186" s="64"/>
    </row>
    <row r="187" spans="1:17" s="70" customFormat="1">
      <c r="A187" s="143">
        <v>176</v>
      </c>
      <c r="B187" s="144"/>
      <c r="C187" s="144"/>
      <c r="D187" s="146"/>
      <c r="E187" s="16" t="str">
        <f t="shared" si="10"/>
        <v/>
      </c>
      <c r="G187" s="71"/>
      <c r="H187" s="64"/>
      <c r="I187" s="64"/>
      <c r="J187" s="64"/>
      <c r="K187" s="64"/>
      <c r="L187" s="64"/>
      <c r="M187" s="64"/>
      <c r="N187" s="64"/>
      <c r="O187" s="64"/>
      <c r="P187" s="64"/>
      <c r="Q187" s="64"/>
    </row>
    <row r="188" spans="1:17" s="70" customFormat="1">
      <c r="A188" s="143">
        <v>177</v>
      </c>
      <c r="B188" s="144"/>
      <c r="C188" s="144"/>
      <c r="D188" s="146"/>
      <c r="E188" s="16" t="str">
        <f t="shared" si="10"/>
        <v/>
      </c>
      <c r="G188" s="71"/>
      <c r="H188" s="64"/>
      <c r="I188" s="64"/>
      <c r="J188" s="64"/>
      <c r="K188" s="64"/>
      <c r="L188" s="64"/>
      <c r="M188" s="64"/>
      <c r="N188" s="64"/>
      <c r="O188" s="64"/>
      <c r="P188" s="64"/>
      <c r="Q188" s="64"/>
    </row>
    <row r="189" spans="1:17" s="70" customFormat="1">
      <c r="A189" s="143">
        <v>178</v>
      </c>
      <c r="B189" s="144"/>
      <c r="C189" s="144"/>
      <c r="D189" s="146"/>
      <c r="E189" s="16" t="str">
        <f t="shared" si="10"/>
        <v/>
      </c>
      <c r="G189" s="71"/>
      <c r="H189" s="64"/>
      <c r="I189" s="64"/>
      <c r="J189" s="64"/>
      <c r="K189" s="64"/>
      <c r="L189" s="64"/>
      <c r="M189" s="64"/>
      <c r="N189" s="64"/>
      <c r="O189" s="64"/>
      <c r="P189" s="64"/>
      <c r="Q189" s="64"/>
    </row>
    <row r="190" spans="1:17" s="70" customFormat="1">
      <c r="A190" s="143">
        <v>179</v>
      </c>
      <c r="B190" s="144"/>
      <c r="C190" s="144"/>
      <c r="D190" s="146"/>
      <c r="E190" s="16" t="str">
        <f t="shared" si="10"/>
        <v/>
      </c>
      <c r="G190" s="71"/>
      <c r="H190" s="64"/>
      <c r="I190" s="64"/>
      <c r="J190" s="64"/>
      <c r="K190" s="64"/>
      <c r="L190" s="64"/>
      <c r="M190" s="64"/>
      <c r="N190" s="64"/>
      <c r="O190" s="64"/>
      <c r="P190" s="64"/>
      <c r="Q190" s="64"/>
    </row>
    <row r="191" spans="1:17" s="70" customFormat="1">
      <c r="A191" s="143">
        <v>180</v>
      </c>
      <c r="B191" s="144"/>
      <c r="C191" s="144"/>
      <c r="D191" s="146"/>
      <c r="E191" s="16" t="str">
        <f t="shared" si="10"/>
        <v/>
      </c>
      <c r="G191" s="71"/>
      <c r="H191" s="64"/>
      <c r="I191" s="64"/>
      <c r="J191" s="64"/>
      <c r="K191" s="64"/>
      <c r="L191" s="64"/>
      <c r="M191" s="64"/>
      <c r="N191" s="64"/>
      <c r="O191" s="64"/>
      <c r="P191" s="64"/>
      <c r="Q191" s="64"/>
    </row>
    <row r="192" spans="1:17" s="70" customFormat="1">
      <c r="A192" s="143">
        <v>181</v>
      </c>
      <c r="B192" s="144"/>
      <c r="C192" s="144"/>
      <c r="D192" s="146"/>
      <c r="E192" s="16" t="str">
        <f t="shared" si="10"/>
        <v/>
      </c>
      <c r="G192" s="71"/>
      <c r="H192" s="64"/>
      <c r="I192" s="64"/>
      <c r="J192" s="64"/>
      <c r="K192" s="64"/>
      <c r="L192" s="64"/>
      <c r="M192" s="64"/>
      <c r="N192" s="64"/>
      <c r="O192" s="64"/>
      <c r="P192" s="64"/>
      <c r="Q192" s="64"/>
    </row>
    <row r="193" spans="1:17" s="70" customFormat="1">
      <c r="A193" s="143">
        <v>182</v>
      </c>
      <c r="B193" s="144"/>
      <c r="C193" s="144"/>
      <c r="D193" s="146"/>
      <c r="E193" s="16" t="str">
        <f t="shared" si="10"/>
        <v/>
      </c>
      <c r="G193" s="71"/>
      <c r="H193" s="64"/>
      <c r="I193" s="64"/>
      <c r="J193" s="64"/>
      <c r="K193" s="64"/>
      <c r="L193" s="64"/>
      <c r="M193" s="64"/>
      <c r="N193" s="64"/>
      <c r="O193" s="64"/>
      <c r="P193" s="64"/>
      <c r="Q193" s="64"/>
    </row>
    <row r="194" spans="1:17" s="70" customFormat="1">
      <c r="A194" s="143">
        <v>183</v>
      </c>
      <c r="B194" s="144"/>
      <c r="C194" s="144"/>
      <c r="D194" s="146"/>
      <c r="E194" s="16" t="str">
        <f t="shared" si="10"/>
        <v/>
      </c>
      <c r="G194" s="71"/>
      <c r="H194" s="64"/>
      <c r="I194" s="64"/>
      <c r="J194" s="64"/>
      <c r="K194" s="64"/>
      <c r="L194" s="64"/>
      <c r="M194" s="64"/>
      <c r="N194" s="64"/>
      <c r="O194" s="64"/>
      <c r="P194" s="64"/>
      <c r="Q194" s="64"/>
    </row>
    <row r="195" spans="1:17" s="70" customFormat="1">
      <c r="A195" s="143">
        <v>184</v>
      </c>
      <c r="B195" s="144"/>
      <c r="C195" s="144"/>
      <c r="D195" s="146"/>
      <c r="E195" s="16" t="str">
        <f t="shared" si="10"/>
        <v/>
      </c>
      <c r="G195" s="71"/>
      <c r="H195" s="64"/>
      <c r="I195" s="64"/>
      <c r="J195" s="64"/>
      <c r="K195" s="64"/>
      <c r="L195" s="64"/>
      <c r="M195" s="64"/>
      <c r="N195" s="64"/>
      <c r="O195" s="64"/>
      <c r="P195" s="64"/>
      <c r="Q195" s="64"/>
    </row>
    <row r="196" spans="1:17" s="70" customFormat="1">
      <c r="A196" s="143">
        <v>185</v>
      </c>
      <c r="B196" s="144"/>
      <c r="C196" s="144"/>
      <c r="D196" s="146"/>
      <c r="E196" s="16" t="str">
        <f t="shared" si="10"/>
        <v/>
      </c>
      <c r="G196" s="71"/>
      <c r="H196" s="64"/>
      <c r="I196" s="64"/>
      <c r="J196" s="64"/>
      <c r="K196" s="64"/>
      <c r="L196" s="64"/>
      <c r="M196" s="64"/>
      <c r="N196" s="64"/>
      <c r="O196" s="64"/>
      <c r="P196" s="64"/>
      <c r="Q196" s="64"/>
    </row>
    <row r="197" spans="1:17" s="70" customFormat="1">
      <c r="A197" s="143">
        <v>186</v>
      </c>
      <c r="B197" s="144"/>
      <c r="C197" s="144"/>
      <c r="D197" s="146"/>
      <c r="E197" s="16" t="str">
        <f t="shared" si="10"/>
        <v/>
      </c>
      <c r="G197" s="71"/>
      <c r="H197" s="64"/>
      <c r="I197" s="64"/>
      <c r="J197" s="64"/>
      <c r="K197" s="64"/>
      <c r="L197" s="64"/>
      <c r="M197" s="64"/>
      <c r="N197" s="64"/>
      <c r="O197" s="64"/>
      <c r="P197" s="64"/>
      <c r="Q197" s="64"/>
    </row>
    <row r="198" spans="1:17" s="70" customFormat="1">
      <c r="A198" s="143">
        <v>187</v>
      </c>
      <c r="B198" s="144"/>
      <c r="C198" s="144"/>
      <c r="D198" s="146"/>
      <c r="E198" s="16" t="str">
        <f t="shared" si="10"/>
        <v/>
      </c>
      <c r="G198" s="71"/>
      <c r="H198" s="64"/>
      <c r="I198" s="64"/>
      <c r="J198" s="64"/>
      <c r="K198" s="64"/>
      <c r="L198" s="64"/>
      <c r="M198" s="64"/>
      <c r="N198" s="64"/>
      <c r="O198" s="64"/>
      <c r="P198" s="64"/>
      <c r="Q198" s="64"/>
    </row>
    <row r="199" spans="1:17" s="70" customFormat="1">
      <c r="A199" s="143">
        <v>188</v>
      </c>
      <c r="B199" s="144"/>
      <c r="C199" s="144"/>
      <c r="D199" s="146"/>
      <c r="E199" s="16" t="str">
        <f t="shared" si="10"/>
        <v/>
      </c>
      <c r="G199" s="71"/>
      <c r="H199" s="64"/>
      <c r="I199" s="64"/>
      <c r="J199" s="64"/>
      <c r="K199" s="64"/>
      <c r="L199" s="64"/>
      <c r="M199" s="64"/>
      <c r="N199" s="64"/>
      <c r="O199" s="64"/>
      <c r="P199" s="64"/>
      <c r="Q199" s="64"/>
    </row>
    <row r="200" spans="1:17" s="70" customFormat="1">
      <c r="A200" s="143">
        <v>189</v>
      </c>
      <c r="B200" s="144"/>
      <c r="C200" s="144"/>
      <c r="D200" s="146"/>
      <c r="E200" s="16" t="str">
        <f t="shared" si="10"/>
        <v/>
      </c>
      <c r="G200" s="71"/>
      <c r="H200" s="64"/>
      <c r="I200" s="64"/>
      <c r="J200" s="64"/>
      <c r="K200" s="64"/>
      <c r="L200" s="64"/>
      <c r="M200" s="64"/>
      <c r="N200" s="64"/>
      <c r="O200" s="64"/>
      <c r="P200" s="64"/>
      <c r="Q200" s="64"/>
    </row>
    <row r="201" spans="1:17" s="70" customFormat="1">
      <c r="A201" s="143">
        <v>190</v>
      </c>
      <c r="B201" s="144"/>
      <c r="C201" s="144"/>
      <c r="D201" s="146"/>
      <c r="E201" s="16" t="str">
        <f t="shared" si="10"/>
        <v/>
      </c>
      <c r="G201" s="71"/>
      <c r="H201" s="64"/>
      <c r="I201" s="64"/>
      <c r="J201" s="64"/>
      <c r="K201" s="64"/>
      <c r="L201" s="64"/>
      <c r="M201" s="64"/>
      <c r="N201" s="64"/>
      <c r="O201" s="64"/>
      <c r="P201" s="64"/>
      <c r="Q201" s="64"/>
    </row>
    <row r="202" spans="1:17" s="70" customFormat="1">
      <c r="A202" s="143">
        <v>191</v>
      </c>
      <c r="B202" s="144"/>
      <c r="C202" s="144"/>
      <c r="D202" s="146"/>
      <c r="E202" s="16" t="str">
        <f t="shared" si="10"/>
        <v/>
      </c>
      <c r="G202" s="71"/>
      <c r="H202" s="64"/>
      <c r="I202" s="64"/>
      <c r="J202" s="64"/>
      <c r="K202" s="64"/>
      <c r="L202" s="64"/>
      <c r="M202" s="64"/>
      <c r="N202" s="64"/>
      <c r="O202" s="64"/>
      <c r="P202" s="64"/>
      <c r="Q202" s="64"/>
    </row>
    <row r="203" spans="1:17" s="70" customFormat="1">
      <c r="A203" s="143">
        <v>192</v>
      </c>
      <c r="B203" s="144"/>
      <c r="C203" s="144"/>
      <c r="D203" s="146"/>
      <c r="E203" s="16" t="str">
        <f t="shared" si="10"/>
        <v/>
      </c>
      <c r="G203" s="71"/>
      <c r="H203" s="64"/>
      <c r="I203" s="64"/>
      <c r="J203" s="64"/>
      <c r="K203" s="64"/>
      <c r="L203" s="64"/>
      <c r="M203" s="64"/>
      <c r="N203" s="64"/>
      <c r="O203" s="64"/>
      <c r="P203" s="64"/>
      <c r="Q203" s="64"/>
    </row>
    <row r="204" spans="1:17" s="70" customFormat="1">
      <c r="A204" s="143">
        <v>193</v>
      </c>
      <c r="B204" s="144"/>
      <c r="C204" s="144"/>
      <c r="D204" s="146"/>
      <c r="E204" s="16" t="str">
        <f t="shared" ref="E204:E261" si="11">IF(OR($B204="",,$D204&lt;an_initial,$D204&gt;an_final),"",F204*5)</f>
        <v/>
      </c>
      <c r="G204" s="71"/>
      <c r="H204" s="64"/>
      <c r="I204" s="64"/>
      <c r="J204" s="64"/>
      <c r="K204" s="64"/>
      <c r="L204" s="64"/>
      <c r="M204" s="64"/>
      <c r="N204" s="64"/>
      <c r="O204" s="64"/>
      <c r="P204" s="64"/>
      <c r="Q204" s="64"/>
    </row>
    <row r="205" spans="1:17" s="70" customFormat="1">
      <c r="A205" s="143">
        <v>194</v>
      </c>
      <c r="B205" s="144"/>
      <c r="C205" s="144"/>
      <c r="D205" s="146"/>
      <c r="E205" s="16" t="str">
        <f t="shared" si="11"/>
        <v/>
      </c>
      <c r="G205" s="71"/>
      <c r="H205" s="64"/>
      <c r="I205" s="64"/>
      <c r="J205" s="64"/>
      <c r="K205" s="64"/>
      <c r="L205" s="64"/>
      <c r="M205" s="64"/>
      <c r="N205" s="64"/>
      <c r="O205" s="64"/>
      <c r="P205" s="64"/>
      <c r="Q205" s="64"/>
    </row>
    <row r="206" spans="1:17" s="70" customFormat="1">
      <c r="A206" s="143">
        <v>195</v>
      </c>
      <c r="B206" s="144"/>
      <c r="C206" s="144"/>
      <c r="D206" s="146"/>
      <c r="E206" s="16" t="str">
        <f t="shared" si="11"/>
        <v/>
      </c>
      <c r="G206" s="71"/>
      <c r="H206" s="64"/>
      <c r="I206" s="64"/>
      <c r="J206" s="64"/>
      <c r="K206" s="64"/>
      <c r="L206" s="64"/>
      <c r="M206" s="64"/>
      <c r="N206" s="64"/>
      <c r="O206" s="64"/>
      <c r="P206" s="64"/>
      <c r="Q206" s="64"/>
    </row>
    <row r="207" spans="1:17" s="70" customFormat="1">
      <c r="A207" s="143">
        <v>196</v>
      </c>
      <c r="B207" s="144"/>
      <c r="C207" s="144"/>
      <c r="D207" s="146"/>
      <c r="E207" s="16" t="str">
        <f t="shared" si="11"/>
        <v/>
      </c>
      <c r="G207" s="71"/>
      <c r="H207" s="64"/>
      <c r="I207" s="64"/>
      <c r="J207" s="64"/>
      <c r="K207" s="64"/>
      <c r="L207" s="64"/>
      <c r="M207" s="64"/>
      <c r="N207" s="64"/>
      <c r="O207" s="64"/>
      <c r="P207" s="64"/>
      <c r="Q207" s="64"/>
    </row>
    <row r="208" spans="1:17" s="70" customFormat="1">
      <c r="A208" s="143">
        <v>197</v>
      </c>
      <c r="B208" s="144"/>
      <c r="C208" s="144"/>
      <c r="D208" s="146"/>
      <c r="E208" s="16" t="str">
        <f t="shared" si="11"/>
        <v/>
      </c>
      <c r="G208" s="71"/>
      <c r="H208" s="64"/>
      <c r="I208" s="64"/>
      <c r="J208" s="64"/>
      <c r="K208" s="64"/>
      <c r="L208" s="64"/>
      <c r="M208" s="64"/>
      <c r="N208" s="64"/>
      <c r="O208" s="64"/>
      <c r="P208" s="64"/>
      <c r="Q208" s="64"/>
    </row>
    <row r="209" spans="1:17" s="70" customFormat="1">
      <c r="A209" s="143">
        <v>198</v>
      </c>
      <c r="B209" s="144"/>
      <c r="C209" s="144"/>
      <c r="D209" s="146"/>
      <c r="E209" s="16" t="str">
        <f t="shared" si="11"/>
        <v/>
      </c>
      <c r="G209" s="71"/>
      <c r="H209" s="64"/>
      <c r="I209" s="64"/>
      <c r="J209" s="64"/>
      <c r="K209" s="64"/>
      <c r="L209" s="64"/>
      <c r="M209" s="64"/>
      <c r="N209" s="64"/>
      <c r="O209" s="64"/>
      <c r="P209" s="64"/>
      <c r="Q209" s="64"/>
    </row>
    <row r="210" spans="1:17" s="70" customFormat="1">
      <c r="A210" s="143">
        <v>199</v>
      </c>
      <c r="B210" s="144"/>
      <c r="C210" s="144"/>
      <c r="D210" s="146"/>
      <c r="E210" s="16" t="str">
        <f t="shared" si="11"/>
        <v/>
      </c>
      <c r="G210" s="71"/>
      <c r="H210" s="64"/>
      <c r="I210" s="64"/>
      <c r="J210" s="64"/>
      <c r="K210" s="64"/>
      <c r="L210" s="64"/>
      <c r="M210" s="64"/>
      <c r="N210" s="64"/>
      <c r="O210" s="64"/>
      <c r="P210" s="64"/>
      <c r="Q210" s="64"/>
    </row>
    <row r="211" spans="1:17" s="70" customFormat="1">
      <c r="A211" s="143">
        <v>200</v>
      </c>
      <c r="B211" s="144"/>
      <c r="C211" s="144"/>
      <c r="D211" s="146"/>
      <c r="E211" s="16" t="str">
        <f t="shared" si="11"/>
        <v/>
      </c>
      <c r="G211" s="71"/>
      <c r="H211" s="64"/>
      <c r="I211" s="64"/>
      <c r="J211" s="64"/>
      <c r="K211" s="64"/>
      <c r="L211" s="64"/>
      <c r="M211" s="64"/>
      <c r="N211" s="64"/>
      <c r="O211" s="64"/>
      <c r="P211" s="64"/>
      <c r="Q211" s="64"/>
    </row>
    <row r="212" spans="1:17" s="70" customFormat="1">
      <c r="A212" s="143">
        <v>201</v>
      </c>
      <c r="B212" s="144"/>
      <c r="C212" s="144"/>
      <c r="D212" s="146"/>
      <c r="E212" s="16" t="str">
        <f t="shared" si="11"/>
        <v/>
      </c>
      <c r="G212" s="71"/>
      <c r="H212" s="64"/>
      <c r="I212" s="64"/>
      <c r="J212" s="64"/>
      <c r="K212" s="64"/>
      <c r="L212" s="64"/>
      <c r="M212" s="64"/>
      <c r="N212" s="64"/>
      <c r="O212" s="64"/>
      <c r="P212" s="64"/>
      <c r="Q212" s="64"/>
    </row>
    <row r="213" spans="1:17" s="70" customFormat="1">
      <c r="A213" s="143">
        <v>202</v>
      </c>
      <c r="B213" s="144"/>
      <c r="C213" s="144"/>
      <c r="D213" s="146"/>
      <c r="E213" s="16" t="str">
        <f t="shared" si="11"/>
        <v/>
      </c>
      <c r="G213" s="71"/>
      <c r="H213" s="64"/>
      <c r="I213" s="64"/>
      <c r="J213" s="64"/>
      <c r="K213" s="64"/>
      <c r="L213" s="64"/>
      <c r="M213" s="64"/>
      <c r="N213" s="64"/>
      <c r="O213" s="64"/>
      <c r="P213" s="64"/>
      <c r="Q213" s="64"/>
    </row>
    <row r="214" spans="1:17" s="70" customFormat="1">
      <c r="A214" s="143">
        <v>203</v>
      </c>
      <c r="B214" s="144"/>
      <c r="C214" s="144"/>
      <c r="D214" s="146"/>
      <c r="E214" s="16" t="str">
        <f t="shared" si="11"/>
        <v/>
      </c>
      <c r="G214" s="71"/>
      <c r="H214" s="64"/>
      <c r="I214" s="64"/>
      <c r="J214" s="64"/>
      <c r="K214" s="64"/>
      <c r="L214" s="64"/>
      <c r="M214" s="64"/>
      <c r="N214" s="64"/>
      <c r="O214" s="64"/>
      <c r="P214" s="64"/>
      <c r="Q214" s="64"/>
    </row>
    <row r="215" spans="1:17" s="70" customFormat="1">
      <c r="A215" s="143">
        <v>204</v>
      </c>
      <c r="B215" s="144"/>
      <c r="C215" s="144"/>
      <c r="D215" s="146"/>
      <c r="E215" s="16" t="str">
        <f t="shared" si="11"/>
        <v/>
      </c>
      <c r="G215" s="71"/>
      <c r="H215" s="64"/>
      <c r="I215" s="64"/>
      <c r="J215" s="64"/>
      <c r="K215" s="64"/>
      <c r="L215" s="64"/>
      <c r="M215" s="64"/>
      <c r="N215" s="64"/>
      <c r="O215" s="64"/>
      <c r="P215" s="64"/>
      <c r="Q215" s="64"/>
    </row>
    <row r="216" spans="1:17" s="70" customFormat="1">
      <c r="A216" s="143">
        <v>205</v>
      </c>
      <c r="B216" s="144"/>
      <c r="C216" s="144"/>
      <c r="D216" s="146"/>
      <c r="E216" s="16" t="str">
        <f t="shared" si="11"/>
        <v/>
      </c>
      <c r="G216" s="71"/>
      <c r="H216" s="64"/>
      <c r="I216" s="64"/>
      <c r="J216" s="64"/>
      <c r="K216" s="64"/>
      <c r="L216" s="64"/>
      <c r="M216" s="64"/>
      <c r="N216" s="64"/>
      <c r="O216" s="64"/>
      <c r="P216" s="64"/>
      <c r="Q216" s="64"/>
    </row>
    <row r="217" spans="1:17" s="70" customFormat="1">
      <c r="A217" s="143">
        <v>206</v>
      </c>
      <c r="B217" s="144"/>
      <c r="C217" s="144"/>
      <c r="D217" s="146"/>
      <c r="E217" s="16" t="str">
        <f t="shared" si="11"/>
        <v/>
      </c>
      <c r="G217" s="71"/>
      <c r="H217" s="64"/>
      <c r="I217" s="64"/>
      <c r="J217" s="64"/>
      <c r="K217" s="64"/>
      <c r="L217" s="64"/>
      <c r="M217" s="64"/>
      <c r="N217" s="64"/>
      <c r="O217" s="64"/>
      <c r="P217" s="64"/>
      <c r="Q217" s="64"/>
    </row>
    <row r="218" spans="1:17" s="70" customFormat="1">
      <c r="A218" s="143">
        <v>207</v>
      </c>
      <c r="B218" s="144"/>
      <c r="C218" s="144"/>
      <c r="D218" s="146"/>
      <c r="E218" s="16" t="str">
        <f t="shared" si="11"/>
        <v/>
      </c>
      <c r="G218" s="71"/>
      <c r="H218" s="64"/>
      <c r="I218" s="64"/>
      <c r="J218" s="64"/>
      <c r="K218" s="64"/>
      <c r="L218" s="64"/>
      <c r="M218" s="64"/>
      <c r="N218" s="64"/>
      <c r="O218" s="64"/>
      <c r="P218" s="64"/>
      <c r="Q218" s="64"/>
    </row>
    <row r="219" spans="1:17" s="70" customFormat="1">
      <c r="A219" s="143">
        <v>208</v>
      </c>
      <c r="B219" s="144"/>
      <c r="C219" s="144"/>
      <c r="D219" s="146"/>
      <c r="E219" s="16" t="str">
        <f t="shared" si="11"/>
        <v/>
      </c>
      <c r="G219" s="71"/>
      <c r="H219" s="64"/>
      <c r="I219" s="64"/>
      <c r="J219" s="64"/>
      <c r="K219" s="64"/>
      <c r="L219" s="64"/>
      <c r="M219" s="64"/>
      <c r="N219" s="64"/>
      <c r="O219" s="64"/>
      <c r="P219" s="64"/>
      <c r="Q219" s="64"/>
    </row>
    <row r="220" spans="1:17" s="70" customFormat="1">
      <c r="A220" s="143">
        <v>209</v>
      </c>
      <c r="B220" s="144"/>
      <c r="C220" s="144"/>
      <c r="D220" s="146"/>
      <c r="E220" s="16" t="str">
        <f t="shared" si="11"/>
        <v/>
      </c>
      <c r="G220" s="71"/>
      <c r="H220" s="64"/>
      <c r="I220" s="64"/>
      <c r="J220" s="64"/>
      <c r="K220" s="64"/>
      <c r="L220" s="64"/>
      <c r="M220" s="64"/>
      <c r="N220" s="64"/>
      <c r="O220" s="64"/>
      <c r="P220" s="64"/>
      <c r="Q220" s="64"/>
    </row>
    <row r="221" spans="1:17" s="70" customFormat="1">
      <c r="A221" s="143">
        <v>210</v>
      </c>
      <c r="B221" s="144"/>
      <c r="C221" s="144"/>
      <c r="D221" s="146"/>
      <c r="E221" s="16" t="str">
        <f t="shared" si="11"/>
        <v/>
      </c>
      <c r="G221" s="71"/>
      <c r="H221" s="64"/>
      <c r="I221" s="64"/>
      <c r="J221" s="64"/>
      <c r="K221" s="64"/>
      <c r="L221" s="64"/>
      <c r="M221" s="64"/>
      <c r="N221" s="64"/>
      <c r="O221" s="64"/>
      <c r="P221" s="64"/>
      <c r="Q221" s="64"/>
    </row>
    <row r="222" spans="1:17" s="70" customFormat="1">
      <c r="A222" s="143">
        <v>211</v>
      </c>
      <c r="B222" s="144"/>
      <c r="C222" s="144"/>
      <c r="D222" s="146"/>
      <c r="E222" s="16" t="str">
        <f t="shared" si="11"/>
        <v/>
      </c>
      <c r="G222" s="71"/>
      <c r="H222" s="64"/>
      <c r="I222" s="64"/>
      <c r="J222" s="64"/>
      <c r="K222" s="64"/>
      <c r="L222" s="64"/>
      <c r="M222" s="64"/>
      <c r="N222" s="64"/>
      <c r="O222" s="64"/>
      <c r="P222" s="64"/>
      <c r="Q222" s="64"/>
    </row>
    <row r="223" spans="1:17" s="70" customFormat="1">
      <c r="A223" s="143">
        <v>212</v>
      </c>
      <c r="B223" s="144"/>
      <c r="C223" s="144"/>
      <c r="D223" s="146"/>
      <c r="E223" s="16" t="str">
        <f t="shared" si="11"/>
        <v/>
      </c>
      <c r="G223" s="71"/>
      <c r="H223" s="64"/>
      <c r="I223" s="64"/>
      <c r="J223" s="64"/>
      <c r="K223" s="64"/>
      <c r="L223" s="64"/>
      <c r="M223" s="64"/>
      <c r="N223" s="64"/>
      <c r="O223" s="64"/>
      <c r="P223" s="64"/>
      <c r="Q223" s="64"/>
    </row>
    <row r="224" spans="1:17" s="70" customFormat="1">
      <c r="A224" s="143">
        <v>213</v>
      </c>
      <c r="B224" s="144"/>
      <c r="C224" s="144"/>
      <c r="D224" s="146"/>
      <c r="E224" s="16" t="str">
        <f t="shared" si="11"/>
        <v/>
      </c>
      <c r="G224" s="71"/>
      <c r="H224" s="64"/>
      <c r="I224" s="64"/>
      <c r="J224" s="64"/>
      <c r="K224" s="64"/>
      <c r="L224" s="64"/>
      <c r="M224" s="64"/>
      <c r="N224" s="64"/>
      <c r="O224" s="64"/>
      <c r="P224" s="64"/>
      <c r="Q224" s="64"/>
    </row>
    <row r="225" spans="1:17" s="70" customFormat="1">
      <c r="A225" s="143">
        <v>214</v>
      </c>
      <c r="B225" s="144"/>
      <c r="C225" s="144"/>
      <c r="D225" s="146"/>
      <c r="E225" s="16" t="str">
        <f t="shared" si="11"/>
        <v/>
      </c>
      <c r="G225" s="71"/>
      <c r="H225" s="64"/>
      <c r="I225" s="64"/>
      <c r="J225" s="64"/>
      <c r="K225" s="64"/>
      <c r="L225" s="64"/>
      <c r="M225" s="64"/>
      <c r="N225" s="64"/>
      <c r="O225" s="64"/>
      <c r="P225" s="64"/>
      <c r="Q225" s="64"/>
    </row>
    <row r="226" spans="1:17" s="70" customFormat="1">
      <c r="A226" s="143">
        <v>215</v>
      </c>
      <c r="B226" s="144"/>
      <c r="C226" s="144"/>
      <c r="D226" s="146"/>
      <c r="E226" s="16" t="str">
        <f t="shared" si="11"/>
        <v/>
      </c>
      <c r="G226" s="71"/>
      <c r="H226" s="64"/>
      <c r="I226" s="64"/>
      <c r="J226" s="64"/>
      <c r="K226" s="64"/>
      <c r="L226" s="64"/>
      <c r="M226" s="64"/>
      <c r="N226" s="64"/>
      <c r="O226" s="64"/>
      <c r="P226" s="64"/>
      <c r="Q226" s="64"/>
    </row>
    <row r="227" spans="1:17" s="70" customFormat="1">
      <c r="A227" s="143">
        <v>216</v>
      </c>
      <c r="B227" s="144"/>
      <c r="C227" s="144"/>
      <c r="D227" s="146"/>
      <c r="E227" s="16" t="str">
        <f t="shared" si="11"/>
        <v/>
      </c>
      <c r="G227" s="71"/>
      <c r="H227" s="64"/>
      <c r="I227" s="64"/>
      <c r="J227" s="64"/>
      <c r="K227" s="64"/>
      <c r="L227" s="64"/>
      <c r="M227" s="64"/>
      <c r="N227" s="64"/>
      <c r="O227" s="64"/>
      <c r="P227" s="64"/>
      <c r="Q227" s="64"/>
    </row>
    <row r="228" spans="1:17" s="70" customFormat="1">
      <c r="A228" s="143">
        <v>217</v>
      </c>
      <c r="B228" s="144"/>
      <c r="C228" s="144"/>
      <c r="D228" s="146"/>
      <c r="E228" s="16" t="str">
        <f t="shared" si="11"/>
        <v/>
      </c>
      <c r="G228" s="71"/>
      <c r="H228" s="64"/>
      <c r="I228" s="64"/>
      <c r="J228" s="64"/>
      <c r="K228" s="64"/>
      <c r="L228" s="64"/>
      <c r="M228" s="64"/>
      <c r="N228" s="64"/>
      <c r="O228" s="64"/>
      <c r="P228" s="64"/>
      <c r="Q228" s="64"/>
    </row>
    <row r="229" spans="1:17" s="70" customFormat="1">
      <c r="A229" s="143">
        <v>218</v>
      </c>
      <c r="B229" s="144"/>
      <c r="C229" s="144"/>
      <c r="D229" s="146"/>
      <c r="E229" s="16" t="str">
        <f t="shared" si="11"/>
        <v/>
      </c>
      <c r="G229" s="71"/>
      <c r="H229" s="64"/>
      <c r="I229" s="64"/>
      <c r="J229" s="64"/>
      <c r="K229" s="64"/>
      <c r="L229" s="64"/>
      <c r="M229" s="64"/>
      <c r="N229" s="64"/>
      <c r="O229" s="64"/>
      <c r="P229" s="64"/>
      <c r="Q229" s="64"/>
    </row>
    <row r="230" spans="1:17" s="70" customFormat="1">
      <c r="A230" s="143">
        <v>219</v>
      </c>
      <c r="B230" s="144"/>
      <c r="C230" s="144"/>
      <c r="D230" s="146"/>
      <c r="E230" s="16" t="str">
        <f t="shared" si="11"/>
        <v/>
      </c>
      <c r="G230" s="71"/>
      <c r="H230" s="64"/>
      <c r="I230" s="64"/>
      <c r="J230" s="64"/>
      <c r="K230" s="64"/>
      <c r="L230" s="64"/>
      <c r="M230" s="64"/>
      <c r="N230" s="64"/>
      <c r="O230" s="64"/>
      <c r="P230" s="64"/>
      <c r="Q230" s="64"/>
    </row>
    <row r="231" spans="1:17" s="70" customFormat="1">
      <c r="A231" s="143">
        <v>220</v>
      </c>
      <c r="B231" s="144"/>
      <c r="C231" s="144"/>
      <c r="D231" s="146"/>
      <c r="E231" s="16" t="str">
        <f t="shared" si="11"/>
        <v/>
      </c>
      <c r="G231" s="71"/>
      <c r="H231" s="64"/>
      <c r="I231" s="64"/>
      <c r="J231" s="64"/>
      <c r="K231" s="64"/>
      <c r="L231" s="64"/>
      <c r="M231" s="64"/>
      <c r="N231" s="64"/>
      <c r="O231" s="64"/>
      <c r="P231" s="64"/>
      <c r="Q231" s="64"/>
    </row>
    <row r="232" spans="1:17" s="70" customFormat="1">
      <c r="A232" s="143">
        <v>221</v>
      </c>
      <c r="B232" s="144"/>
      <c r="C232" s="144"/>
      <c r="D232" s="146"/>
      <c r="E232" s="16" t="str">
        <f t="shared" si="11"/>
        <v/>
      </c>
      <c r="G232" s="71"/>
      <c r="H232" s="64"/>
      <c r="I232" s="64"/>
      <c r="J232" s="64"/>
      <c r="K232" s="64"/>
      <c r="L232" s="64"/>
      <c r="M232" s="64"/>
      <c r="N232" s="64"/>
      <c r="O232" s="64"/>
      <c r="P232" s="64"/>
      <c r="Q232" s="64"/>
    </row>
    <row r="233" spans="1:17" s="70" customFormat="1">
      <c r="A233" s="143">
        <v>222</v>
      </c>
      <c r="B233" s="144"/>
      <c r="C233" s="144"/>
      <c r="D233" s="146"/>
      <c r="E233" s="16" t="str">
        <f t="shared" si="11"/>
        <v/>
      </c>
      <c r="G233" s="71"/>
      <c r="H233" s="64"/>
      <c r="I233" s="64"/>
      <c r="J233" s="64"/>
      <c r="K233" s="64"/>
      <c r="L233" s="64"/>
      <c r="M233" s="64"/>
      <c r="N233" s="64"/>
      <c r="O233" s="64"/>
      <c r="P233" s="64"/>
      <c r="Q233" s="64"/>
    </row>
    <row r="234" spans="1:17" s="70" customFormat="1">
      <c r="A234" s="143">
        <v>223</v>
      </c>
      <c r="B234" s="144"/>
      <c r="C234" s="144"/>
      <c r="D234" s="146"/>
      <c r="E234" s="16" t="str">
        <f t="shared" si="11"/>
        <v/>
      </c>
      <c r="G234" s="71"/>
      <c r="H234" s="64"/>
      <c r="I234" s="64"/>
      <c r="J234" s="64"/>
      <c r="K234" s="64"/>
      <c r="L234" s="64"/>
      <c r="M234" s="64"/>
      <c r="N234" s="64"/>
      <c r="O234" s="64"/>
      <c r="P234" s="64"/>
      <c r="Q234" s="64"/>
    </row>
    <row r="235" spans="1:17" s="70" customFormat="1">
      <c r="A235" s="143">
        <v>224</v>
      </c>
      <c r="B235" s="144"/>
      <c r="C235" s="144"/>
      <c r="D235" s="146"/>
      <c r="E235" s="16" t="str">
        <f t="shared" si="11"/>
        <v/>
      </c>
      <c r="G235" s="71"/>
      <c r="H235" s="64"/>
      <c r="I235" s="64"/>
      <c r="J235" s="64"/>
      <c r="K235" s="64"/>
      <c r="L235" s="64"/>
      <c r="M235" s="64"/>
      <c r="N235" s="64"/>
      <c r="O235" s="64"/>
      <c r="P235" s="64"/>
      <c r="Q235" s="64"/>
    </row>
    <row r="236" spans="1:17" s="70" customFormat="1">
      <c r="A236" s="143">
        <v>225</v>
      </c>
      <c r="B236" s="144"/>
      <c r="C236" s="144"/>
      <c r="D236" s="146"/>
      <c r="E236" s="16" t="str">
        <f t="shared" si="11"/>
        <v/>
      </c>
      <c r="G236" s="71"/>
      <c r="H236" s="64"/>
      <c r="I236" s="64"/>
      <c r="J236" s="64"/>
      <c r="K236" s="64"/>
      <c r="L236" s="64"/>
      <c r="M236" s="64"/>
      <c r="N236" s="64"/>
      <c r="O236" s="64"/>
      <c r="P236" s="64"/>
      <c r="Q236" s="64"/>
    </row>
    <row r="237" spans="1:17" s="70" customFormat="1">
      <c r="A237" s="143">
        <v>226</v>
      </c>
      <c r="B237" s="144"/>
      <c r="C237" s="144"/>
      <c r="D237" s="146"/>
      <c r="E237" s="16" t="str">
        <f t="shared" si="11"/>
        <v/>
      </c>
      <c r="G237" s="71"/>
      <c r="H237" s="64"/>
      <c r="I237" s="64"/>
      <c r="J237" s="64"/>
      <c r="K237" s="64"/>
      <c r="L237" s="64"/>
      <c r="M237" s="64"/>
      <c r="N237" s="64"/>
      <c r="O237" s="64"/>
      <c r="P237" s="64"/>
      <c r="Q237" s="64"/>
    </row>
    <row r="238" spans="1:17" s="70" customFormat="1">
      <c r="A238" s="143">
        <v>227</v>
      </c>
      <c r="B238" s="144"/>
      <c r="C238" s="144"/>
      <c r="D238" s="146"/>
      <c r="E238" s="16" t="str">
        <f t="shared" si="11"/>
        <v/>
      </c>
      <c r="G238" s="71"/>
      <c r="H238" s="64"/>
      <c r="I238" s="64"/>
      <c r="J238" s="64"/>
      <c r="K238" s="64"/>
      <c r="L238" s="64"/>
      <c r="M238" s="64"/>
      <c r="N238" s="64"/>
      <c r="O238" s="64"/>
      <c r="P238" s="64"/>
      <c r="Q238" s="64"/>
    </row>
    <row r="239" spans="1:17" s="70" customFormat="1">
      <c r="A239" s="143">
        <v>228</v>
      </c>
      <c r="B239" s="144"/>
      <c r="C239" s="144"/>
      <c r="D239" s="146"/>
      <c r="E239" s="16" t="str">
        <f t="shared" si="11"/>
        <v/>
      </c>
      <c r="G239" s="71"/>
      <c r="H239" s="64"/>
      <c r="I239" s="64"/>
      <c r="J239" s="64"/>
      <c r="K239" s="64"/>
      <c r="L239" s="64"/>
      <c r="M239" s="64"/>
      <c r="N239" s="64"/>
      <c r="O239" s="64"/>
      <c r="P239" s="64"/>
      <c r="Q239" s="64"/>
    </row>
    <row r="240" spans="1:17" s="70" customFormat="1">
      <c r="A240" s="143">
        <v>229</v>
      </c>
      <c r="B240" s="144"/>
      <c r="C240" s="144"/>
      <c r="D240" s="146"/>
      <c r="E240" s="16" t="str">
        <f t="shared" si="11"/>
        <v/>
      </c>
      <c r="G240" s="71"/>
      <c r="H240" s="64"/>
      <c r="I240" s="64"/>
      <c r="J240" s="64"/>
      <c r="K240" s="64"/>
      <c r="L240" s="64"/>
      <c r="M240" s="64"/>
      <c r="N240" s="64"/>
      <c r="O240" s="64"/>
      <c r="P240" s="64"/>
      <c r="Q240" s="64"/>
    </row>
    <row r="241" spans="1:17" s="70" customFormat="1">
      <c r="A241" s="143">
        <v>230</v>
      </c>
      <c r="B241" s="144"/>
      <c r="C241" s="144"/>
      <c r="D241" s="146"/>
      <c r="E241" s="16" t="str">
        <f t="shared" si="11"/>
        <v/>
      </c>
      <c r="G241" s="71"/>
      <c r="H241" s="64"/>
      <c r="I241" s="64"/>
      <c r="J241" s="64"/>
      <c r="K241" s="64"/>
      <c r="L241" s="64"/>
      <c r="M241" s="64"/>
      <c r="N241" s="64"/>
      <c r="O241" s="64"/>
      <c r="P241" s="64"/>
      <c r="Q241" s="64"/>
    </row>
    <row r="242" spans="1:17" s="70" customFormat="1">
      <c r="A242" s="143">
        <v>231</v>
      </c>
      <c r="B242" s="144"/>
      <c r="C242" s="144"/>
      <c r="D242" s="146"/>
      <c r="E242" s="16" t="str">
        <f t="shared" si="11"/>
        <v/>
      </c>
      <c r="G242" s="71"/>
      <c r="H242" s="64"/>
      <c r="I242" s="64"/>
      <c r="J242" s="64"/>
      <c r="K242" s="64"/>
      <c r="L242" s="64"/>
      <c r="M242" s="64"/>
      <c r="N242" s="64"/>
      <c r="O242" s="64"/>
      <c r="P242" s="64"/>
      <c r="Q242" s="64"/>
    </row>
    <row r="243" spans="1:17" s="70" customFormat="1">
      <c r="A243" s="143">
        <v>232</v>
      </c>
      <c r="B243" s="144"/>
      <c r="C243" s="144"/>
      <c r="D243" s="146"/>
      <c r="E243" s="16" t="str">
        <f t="shared" si="11"/>
        <v/>
      </c>
      <c r="G243" s="71"/>
      <c r="H243" s="64"/>
      <c r="I243" s="64"/>
      <c r="J243" s="64"/>
      <c r="K243" s="64"/>
      <c r="L243" s="64"/>
      <c r="M243" s="64"/>
      <c r="N243" s="64"/>
      <c r="O243" s="64"/>
      <c r="P243" s="64"/>
      <c r="Q243" s="64"/>
    </row>
    <row r="244" spans="1:17" s="70" customFormat="1">
      <c r="A244" s="143">
        <v>233</v>
      </c>
      <c r="B244" s="144"/>
      <c r="C244" s="144"/>
      <c r="D244" s="146"/>
      <c r="E244" s="16" t="str">
        <f t="shared" si="11"/>
        <v/>
      </c>
      <c r="G244" s="71"/>
      <c r="H244" s="64"/>
      <c r="I244" s="64"/>
      <c r="J244" s="64"/>
      <c r="K244" s="64"/>
      <c r="L244" s="64"/>
      <c r="M244" s="64"/>
      <c r="N244" s="64"/>
      <c r="O244" s="64"/>
      <c r="P244" s="64"/>
      <c r="Q244" s="64"/>
    </row>
    <row r="245" spans="1:17" s="70" customFormat="1">
      <c r="A245" s="143">
        <v>234</v>
      </c>
      <c r="B245" s="144"/>
      <c r="C245" s="144"/>
      <c r="D245" s="146"/>
      <c r="E245" s="16" t="str">
        <f t="shared" si="11"/>
        <v/>
      </c>
      <c r="G245" s="71"/>
      <c r="H245" s="64"/>
      <c r="I245" s="64"/>
      <c r="J245" s="64"/>
      <c r="K245" s="64"/>
      <c r="L245" s="64"/>
      <c r="M245" s="64"/>
      <c r="N245" s="64"/>
      <c r="O245" s="64"/>
      <c r="P245" s="64"/>
      <c r="Q245" s="64"/>
    </row>
    <row r="246" spans="1:17" s="70" customFormat="1">
      <c r="A246" s="143">
        <v>235</v>
      </c>
      <c r="B246" s="144"/>
      <c r="C246" s="144"/>
      <c r="D246" s="146"/>
      <c r="E246" s="16" t="str">
        <f t="shared" si="11"/>
        <v/>
      </c>
      <c r="G246" s="71"/>
      <c r="H246" s="64"/>
      <c r="I246" s="64"/>
      <c r="J246" s="64"/>
      <c r="K246" s="64"/>
      <c r="L246" s="64"/>
      <c r="M246" s="64"/>
      <c r="N246" s="64"/>
      <c r="O246" s="64"/>
      <c r="P246" s="64"/>
      <c r="Q246" s="64"/>
    </row>
    <row r="247" spans="1:17" s="70" customFormat="1">
      <c r="A247" s="143">
        <v>236</v>
      </c>
      <c r="B247" s="144"/>
      <c r="C247" s="144"/>
      <c r="D247" s="146"/>
      <c r="E247" s="16" t="str">
        <f t="shared" si="11"/>
        <v/>
      </c>
      <c r="G247" s="71"/>
      <c r="H247" s="64"/>
      <c r="I247" s="64"/>
      <c r="J247" s="64"/>
      <c r="K247" s="64"/>
      <c r="L247" s="64"/>
      <c r="M247" s="64"/>
      <c r="N247" s="64"/>
      <c r="O247" s="64"/>
      <c r="P247" s="64"/>
      <c r="Q247" s="64"/>
    </row>
    <row r="248" spans="1:17" s="70" customFormat="1">
      <c r="A248" s="143">
        <v>237</v>
      </c>
      <c r="B248" s="144"/>
      <c r="C248" s="144"/>
      <c r="D248" s="146"/>
      <c r="E248" s="16" t="str">
        <f t="shared" si="11"/>
        <v/>
      </c>
      <c r="G248" s="71"/>
      <c r="H248" s="64"/>
      <c r="I248" s="64"/>
      <c r="J248" s="64"/>
      <c r="K248" s="64"/>
      <c r="L248" s="64"/>
      <c r="M248" s="64"/>
      <c r="N248" s="64"/>
      <c r="O248" s="64"/>
      <c r="P248" s="64"/>
      <c r="Q248" s="64"/>
    </row>
    <row r="249" spans="1:17" s="70" customFormat="1">
      <c r="A249" s="143">
        <v>238</v>
      </c>
      <c r="B249" s="144"/>
      <c r="C249" s="144"/>
      <c r="D249" s="146"/>
      <c r="E249" s="16" t="str">
        <f t="shared" si="11"/>
        <v/>
      </c>
      <c r="G249" s="71"/>
      <c r="H249" s="64"/>
      <c r="I249" s="64"/>
      <c r="J249" s="64"/>
      <c r="K249" s="64"/>
      <c r="L249" s="64"/>
      <c r="M249" s="64"/>
      <c r="N249" s="64"/>
      <c r="O249" s="64"/>
      <c r="P249" s="64"/>
      <c r="Q249" s="64"/>
    </row>
    <row r="250" spans="1:17" s="70" customFormat="1">
      <c r="A250" s="143">
        <v>239</v>
      </c>
      <c r="B250" s="144"/>
      <c r="C250" s="144"/>
      <c r="D250" s="146"/>
      <c r="E250" s="16" t="str">
        <f t="shared" si="11"/>
        <v/>
      </c>
      <c r="G250" s="71"/>
      <c r="H250" s="64"/>
      <c r="I250" s="64"/>
      <c r="J250" s="64"/>
      <c r="K250" s="64"/>
      <c r="L250" s="64"/>
      <c r="M250" s="64"/>
      <c r="N250" s="64"/>
      <c r="O250" s="64"/>
      <c r="P250" s="64"/>
      <c r="Q250" s="64"/>
    </row>
    <row r="251" spans="1:17" s="70" customFormat="1">
      <c r="A251" s="143">
        <v>240</v>
      </c>
      <c r="B251" s="144"/>
      <c r="C251" s="144"/>
      <c r="D251" s="146"/>
      <c r="E251" s="16" t="str">
        <f t="shared" si="11"/>
        <v/>
      </c>
      <c r="G251" s="71"/>
      <c r="H251" s="64"/>
      <c r="I251" s="64"/>
      <c r="J251" s="64"/>
      <c r="K251" s="64"/>
      <c r="L251" s="64"/>
      <c r="M251" s="64"/>
      <c r="N251" s="64"/>
      <c r="O251" s="64"/>
      <c r="P251" s="64"/>
      <c r="Q251" s="64"/>
    </row>
    <row r="252" spans="1:17" s="70" customFormat="1">
      <c r="A252" s="143">
        <v>241</v>
      </c>
      <c r="B252" s="144"/>
      <c r="C252" s="144"/>
      <c r="D252" s="146"/>
      <c r="E252" s="16" t="str">
        <f t="shared" si="11"/>
        <v/>
      </c>
      <c r="G252" s="71"/>
      <c r="H252" s="64"/>
      <c r="I252" s="64"/>
      <c r="J252" s="64"/>
      <c r="K252" s="64"/>
      <c r="L252" s="64"/>
      <c r="M252" s="64"/>
      <c r="N252" s="64"/>
      <c r="O252" s="64"/>
      <c r="P252" s="64"/>
      <c r="Q252" s="64"/>
    </row>
    <row r="253" spans="1:17" s="70" customFormat="1">
      <c r="A253" s="143">
        <v>242</v>
      </c>
      <c r="B253" s="144"/>
      <c r="C253" s="144"/>
      <c r="D253" s="146"/>
      <c r="E253" s="16" t="str">
        <f t="shared" si="11"/>
        <v/>
      </c>
      <c r="G253" s="71"/>
      <c r="H253" s="64"/>
      <c r="I253" s="64"/>
      <c r="J253" s="64"/>
      <c r="K253" s="64"/>
      <c r="L253" s="64"/>
      <c r="M253" s="64"/>
      <c r="N253" s="64"/>
      <c r="O253" s="64"/>
      <c r="P253" s="64"/>
      <c r="Q253" s="64"/>
    </row>
    <row r="254" spans="1:17" s="70" customFormat="1">
      <c r="A254" s="143">
        <v>243</v>
      </c>
      <c r="B254" s="144"/>
      <c r="C254" s="144"/>
      <c r="D254" s="146"/>
      <c r="E254" s="16" t="str">
        <f t="shared" si="11"/>
        <v/>
      </c>
      <c r="G254" s="71"/>
      <c r="H254" s="64"/>
      <c r="I254" s="64"/>
      <c r="J254" s="64"/>
      <c r="K254" s="64"/>
      <c r="L254" s="64"/>
      <c r="M254" s="64"/>
      <c r="N254" s="64"/>
      <c r="O254" s="64"/>
      <c r="P254" s="64"/>
      <c r="Q254" s="64"/>
    </row>
    <row r="255" spans="1:17" s="70" customFormat="1">
      <c r="A255" s="143">
        <v>244</v>
      </c>
      <c r="B255" s="144"/>
      <c r="C255" s="144"/>
      <c r="D255" s="146"/>
      <c r="E255" s="16" t="str">
        <f t="shared" si="11"/>
        <v/>
      </c>
      <c r="G255" s="71"/>
      <c r="H255" s="64"/>
      <c r="I255" s="64"/>
      <c r="J255" s="64"/>
      <c r="K255" s="64"/>
      <c r="L255" s="64"/>
      <c r="M255" s="64"/>
      <c r="N255" s="64"/>
      <c r="O255" s="64"/>
      <c r="P255" s="64"/>
      <c r="Q255" s="64"/>
    </row>
    <row r="256" spans="1:17" s="70" customFormat="1">
      <c r="A256" s="143">
        <v>245</v>
      </c>
      <c r="B256" s="144"/>
      <c r="C256" s="144"/>
      <c r="D256" s="146"/>
      <c r="E256" s="16" t="str">
        <f t="shared" si="11"/>
        <v/>
      </c>
      <c r="G256" s="71"/>
      <c r="H256" s="64"/>
      <c r="I256" s="64"/>
      <c r="J256" s="64"/>
      <c r="K256" s="64"/>
      <c r="L256" s="64"/>
      <c r="M256" s="64"/>
      <c r="N256" s="64"/>
      <c r="O256" s="64"/>
      <c r="P256" s="64"/>
      <c r="Q256" s="64"/>
    </row>
    <row r="257" spans="1:17" s="70" customFormat="1">
      <c r="A257" s="143">
        <v>246</v>
      </c>
      <c r="B257" s="144"/>
      <c r="C257" s="144"/>
      <c r="D257" s="146"/>
      <c r="E257" s="16" t="str">
        <f t="shared" si="11"/>
        <v/>
      </c>
      <c r="G257" s="71"/>
      <c r="H257" s="64"/>
      <c r="I257" s="64"/>
      <c r="J257" s="64"/>
      <c r="K257" s="64"/>
      <c r="L257" s="64"/>
      <c r="M257" s="64"/>
      <c r="N257" s="64"/>
      <c r="O257" s="64"/>
      <c r="P257" s="64"/>
      <c r="Q257" s="64"/>
    </row>
    <row r="258" spans="1:17" s="70" customFormat="1">
      <c r="A258" s="143">
        <v>247</v>
      </c>
      <c r="B258" s="144"/>
      <c r="C258" s="144"/>
      <c r="D258" s="146"/>
      <c r="E258" s="16" t="str">
        <f t="shared" si="11"/>
        <v/>
      </c>
      <c r="G258" s="71"/>
      <c r="H258" s="64"/>
      <c r="I258" s="64"/>
      <c r="J258" s="64"/>
      <c r="K258" s="64"/>
      <c r="L258" s="64"/>
      <c r="M258" s="64"/>
      <c r="N258" s="64"/>
      <c r="O258" s="64"/>
      <c r="P258" s="64"/>
      <c r="Q258" s="64"/>
    </row>
    <row r="259" spans="1:17" s="70" customFormat="1">
      <c r="A259" s="143">
        <v>248</v>
      </c>
      <c r="B259" s="144"/>
      <c r="C259" s="144"/>
      <c r="D259" s="146"/>
      <c r="E259" s="16" t="str">
        <f t="shared" si="11"/>
        <v/>
      </c>
      <c r="G259" s="71"/>
      <c r="H259" s="64"/>
      <c r="I259" s="64"/>
      <c r="J259" s="64"/>
      <c r="K259" s="64"/>
      <c r="L259" s="64"/>
      <c r="M259" s="64"/>
      <c r="N259" s="64"/>
      <c r="O259" s="64"/>
      <c r="P259" s="64"/>
      <c r="Q259" s="64"/>
    </row>
    <row r="260" spans="1:17" s="70" customFormat="1">
      <c r="A260" s="143">
        <v>249</v>
      </c>
      <c r="B260" s="144"/>
      <c r="C260" s="144"/>
      <c r="D260" s="146"/>
      <c r="E260" s="16" t="str">
        <f t="shared" si="11"/>
        <v/>
      </c>
      <c r="G260" s="71"/>
      <c r="H260" s="64"/>
      <c r="I260" s="64"/>
      <c r="J260" s="64"/>
      <c r="K260" s="64"/>
      <c r="L260" s="64"/>
      <c r="M260" s="64"/>
      <c r="N260" s="64"/>
      <c r="O260" s="64"/>
      <c r="P260" s="64"/>
      <c r="Q260" s="64"/>
    </row>
    <row r="261" spans="1:17" s="70" customFormat="1">
      <c r="A261" s="143">
        <v>250</v>
      </c>
      <c r="B261" s="144"/>
      <c r="C261" s="144"/>
      <c r="D261" s="146"/>
      <c r="E261" s="16" t="str">
        <f t="shared" si="11"/>
        <v/>
      </c>
      <c r="G261" s="71"/>
      <c r="H261" s="64"/>
      <c r="I261" s="64"/>
      <c r="J261" s="64"/>
      <c r="K261" s="64"/>
      <c r="L261" s="64"/>
      <c r="M261" s="64"/>
      <c r="N261" s="64"/>
      <c r="O261" s="64"/>
      <c r="P261" s="64"/>
      <c r="Q261" s="64"/>
    </row>
  </sheetData>
  <sheetProtection algorithmName="SHA-512" hashValue="MuyIZTYJhuVLUR7SWWYztGdbwbjkYm1xgE5ARtaoczOGlSAgH4XzPrgb0lWnsW8p77FtBuNTJ0KEuJDaJGzCAg==" saltValue="VBQEt6PEHMcqIaHK0mPjJg==" spinCount="100000" sheet="1" objects="1" scenarios="1"/>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pageSetUpPr fitToPage="1"/>
  </sheetPr>
  <dimension ref="A1:R261"/>
  <sheetViews>
    <sheetView topLeftCell="A4" zoomScaleNormal="100" workbookViewId="0">
      <selection activeCell="B16" sqref="B16"/>
    </sheetView>
  </sheetViews>
  <sheetFormatPr defaultColWidth="9.109375" defaultRowHeight="15.6"/>
  <cols>
    <col min="1" max="1" width="5.6640625" style="60" customWidth="1"/>
    <col min="2" max="2" width="45.5546875" style="64" customWidth="1"/>
    <col min="3" max="3" width="75.6640625" style="64" customWidth="1"/>
    <col min="4" max="4" width="10.6640625" style="69" customWidth="1"/>
    <col min="5" max="5" width="17.6640625" style="64" customWidth="1"/>
    <col min="6" max="6" width="17.6640625" style="64" hidden="1" customWidth="1"/>
    <col min="7" max="7" width="10.6640625" style="70" hidden="1" customWidth="1"/>
    <col min="8" max="8" width="9.109375" style="71" hidden="1" customWidth="1"/>
    <col min="9" max="9" width="9.109375" style="64" hidden="1" customWidth="1"/>
    <col min="10" max="10" width="9.109375" customWidth="1"/>
    <col min="11" max="19" width="9.109375" style="64" customWidth="1"/>
    <col min="20" max="16384" width="9.109375" style="64"/>
  </cols>
  <sheetData>
    <row r="1" spans="1:10" s="60" customFormat="1">
      <c r="A1" s="59" t="s">
        <v>483</v>
      </c>
      <c r="D1" s="61"/>
      <c r="E1" s="63"/>
      <c r="F1" s="50"/>
      <c r="G1" s="62"/>
      <c r="H1" s="289"/>
      <c r="J1"/>
    </row>
    <row r="2" spans="1:10" s="60" customFormat="1">
      <c r="A2" s="346" t="str">
        <f>IF(ISBLANK(facultate), IF(ISBLANK(departament),"","Departament " &amp; departament), "Facultatea " &amp; facultate)</f>
        <v>Facultatea Inginerie din Hunedoara</v>
      </c>
      <c r="D2" s="61"/>
      <c r="E2" s="63"/>
      <c r="F2" s="50"/>
      <c r="G2" s="62"/>
      <c r="H2" s="289"/>
      <c r="J2"/>
    </row>
    <row r="3" spans="1:10" s="60" customFormat="1">
      <c r="A3" s="346" t="str">
        <f>IF(ISBLANK(departament),"","Departamentul " &amp; departament)</f>
        <v>Departamentul Inginerie și Management din Hunedoara</v>
      </c>
      <c r="D3" s="61"/>
      <c r="E3" s="63"/>
      <c r="F3" s="50"/>
      <c r="G3" s="62"/>
      <c r="H3" s="289"/>
      <c r="J3"/>
    </row>
    <row r="4" spans="1:10">
      <c r="A4" s="540" t="s">
        <v>836</v>
      </c>
      <c r="B4" s="540"/>
      <c r="C4" s="540"/>
      <c r="D4" s="540"/>
      <c r="E4" s="540"/>
      <c r="F4" s="540"/>
      <c r="G4" s="540"/>
      <c r="H4" s="540"/>
    </row>
    <row r="5" spans="1:10">
      <c r="A5" s="540" t="s">
        <v>860</v>
      </c>
      <c r="B5" s="540"/>
      <c r="C5" s="540"/>
      <c r="D5" s="540"/>
      <c r="E5" s="540"/>
      <c r="F5" s="423"/>
      <c r="G5" s="226"/>
    </row>
    <row r="6" spans="1:10" ht="13.5" customHeight="1">
      <c r="D6" s="64"/>
      <c r="E6" s="347" t="str">
        <f>CONCATENATE(functie," ",nume_candidat)</f>
        <v>Profesor Socalici Ana Virginia</v>
      </c>
      <c r="F6" s="347" t="str">
        <f>CONCATENATE(functie," ",nume_candidat)</f>
        <v>Profesor Socalici Ana Virginia</v>
      </c>
    </row>
    <row r="7" spans="1:10" ht="18.75" customHeight="1">
      <c r="A7" s="538" t="s">
        <v>338</v>
      </c>
      <c r="B7" s="538" t="s">
        <v>862</v>
      </c>
      <c r="C7" s="538" t="s">
        <v>1048</v>
      </c>
      <c r="D7" s="548" t="s">
        <v>2</v>
      </c>
      <c r="E7" s="538" t="s">
        <v>544</v>
      </c>
      <c r="F7" s="548" t="s">
        <v>1104</v>
      </c>
      <c r="G7" s="538" t="s">
        <v>4</v>
      </c>
      <c r="H7" s="559" t="s">
        <v>541</v>
      </c>
      <c r="I7" s="545" t="s">
        <v>551</v>
      </c>
    </row>
    <row r="8" spans="1:10" ht="18.75" customHeight="1">
      <c r="A8" s="555"/>
      <c r="B8" s="555"/>
      <c r="C8" s="555"/>
      <c r="D8" s="549"/>
      <c r="E8" s="555"/>
      <c r="F8" s="549"/>
      <c r="G8" s="555"/>
      <c r="H8" s="560"/>
      <c r="I8" s="545"/>
    </row>
    <row r="9" spans="1:10" ht="18.75" customHeight="1">
      <c r="A9" s="555"/>
      <c r="B9" s="555"/>
      <c r="C9" s="555"/>
      <c r="D9" s="549"/>
      <c r="E9" s="539"/>
      <c r="F9" s="549"/>
      <c r="G9" s="539"/>
      <c r="H9" s="560"/>
      <c r="I9" s="545"/>
    </row>
    <row r="10" spans="1:10" ht="18.75" customHeight="1">
      <c r="A10" s="539"/>
      <c r="B10" s="539"/>
      <c r="C10" s="539"/>
      <c r="D10" s="550"/>
      <c r="E10" s="348" t="str">
        <f>CONCATENATE("ultimii ",durata_evaluare," ani")</f>
        <v>ultimii 5 ani</v>
      </c>
      <c r="F10" s="550"/>
      <c r="G10" s="348" t="str">
        <f>CONCATENATE("ultimii                                  ",durata_evaluare," ani")</f>
        <v>ultimii                                  5 ani</v>
      </c>
      <c r="H10" s="561"/>
      <c r="I10" s="545"/>
    </row>
    <row r="11" spans="1:10">
      <c r="A11" s="88"/>
      <c r="B11" s="65"/>
      <c r="C11" s="65"/>
      <c r="D11" s="30"/>
      <c r="E11" s="148">
        <f>SUMIF(E12:E1012,"&gt;0")</f>
        <v>95</v>
      </c>
      <c r="F11" s="435"/>
      <c r="G11" s="4">
        <f>SUMIF(G12:G1110,"&gt;0")</f>
        <v>14</v>
      </c>
      <c r="H11" s="298"/>
    </row>
    <row r="12" spans="1:10">
      <c r="A12" s="37">
        <v>1</v>
      </c>
      <c r="B12" s="7" t="s">
        <v>1461</v>
      </c>
      <c r="C12" s="419" t="s">
        <v>857</v>
      </c>
      <c r="D12" s="220">
        <v>2019</v>
      </c>
      <c r="E12" s="16">
        <f t="shared" ref="E12:E75" si="0">IF(OR($B12="",,$D12&lt;an_initial,$D12&gt;an_final),"",G12*(HLOOKUP(C12,iii5punctaje,2,FALSE)))</f>
        <v>10</v>
      </c>
      <c r="F12" s="37"/>
      <c r="G12" s="58">
        <f t="shared" ref="G12:G43" si="1">IF(OR($B12="",,$D12="",$D12&gt;an_final),"",IF($D12&gt;=an_initial,1,""))</f>
        <v>1</v>
      </c>
      <c r="H12" s="349" t="b">
        <f t="shared" ref="H12:H75" si="2">IF(nume_candidat="",FALSE,ISNUMBER(SEARCH(nume_candidat,$B12)))</f>
        <v>0</v>
      </c>
      <c r="I12" s="350">
        <f t="shared" ref="I12:I43" si="3">LEN(B12)-LEN(SUBSTITUTE(B12,",",""))+1</f>
        <v>1</v>
      </c>
    </row>
    <row r="13" spans="1:10">
      <c r="A13" s="37">
        <v>2</v>
      </c>
      <c r="B13" s="7" t="s">
        <v>1459</v>
      </c>
      <c r="C13" s="419" t="s">
        <v>859</v>
      </c>
      <c r="D13" s="220">
        <v>2019</v>
      </c>
      <c r="E13" s="16">
        <f t="shared" si="0"/>
        <v>5</v>
      </c>
      <c r="F13" s="37"/>
      <c r="G13" s="58">
        <f t="shared" si="1"/>
        <v>1</v>
      </c>
      <c r="H13" s="349" t="b">
        <f t="shared" si="2"/>
        <v>0</v>
      </c>
      <c r="I13" s="350">
        <f t="shared" si="3"/>
        <v>1</v>
      </c>
    </row>
    <row r="14" spans="1:10">
      <c r="A14" s="37">
        <v>3</v>
      </c>
      <c r="B14" s="7" t="s">
        <v>861</v>
      </c>
      <c r="C14" s="419" t="s">
        <v>859</v>
      </c>
      <c r="D14" s="220">
        <v>2019</v>
      </c>
      <c r="E14" s="16">
        <f t="shared" si="0"/>
        <v>5</v>
      </c>
      <c r="F14" s="37"/>
      <c r="G14" s="58">
        <f t="shared" si="1"/>
        <v>1</v>
      </c>
      <c r="H14" s="349" t="b">
        <f t="shared" si="2"/>
        <v>0</v>
      </c>
      <c r="I14" s="350">
        <f t="shared" si="3"/>
        <v>1</v>
      </c>
    </row>
    <row r="15" spans="1:10">
      <c r="A15" s="37">
        <v>4</v>
      </c>
      <c r="B15" s="6" t="s">
        <v>1523</v>
      </c>
      <c r="C15" s="6" t="s">
        <v>857</v>
      </c>
      <c r="D15" s="216">
        <v>2018</v>
      </c>
      <c r="E15" s="16">
        <f t="shared" si="0"/>
        <v>10</v>
      </c>
      <c r="F15" s="37"/>
      <c r="G15" s="58">
        <f t="shared" si="1"/>
        <v>1</v>
      </c>
      <c r="H15" s="349" t="b">
        <f t="shared" si="2"/>
        <v>0</v>
      </c>
      <c r="I15" s="350">
        <f t="shared" si="3"/>
        <v>1</v>
      </c>
    </row>
    <row r="16" spans="1:10">
      <c r="A16" s="37">
        <v>5</v>
      </c>
      <c r="B16" s="6" t="s">
        <v>1459</v>
      </c>
      <c r="C16" s="6" t="s">
        <v>859</v>
      </c>
      <c r="D16" s="216">
        <v>2018</v>
      </c>
      <c r="E16" s="16">
        <f t="shared" si="0"/>
        <v>5</v>
      </c>
      <c r="F16" s="37"/>
      <c r="G16" s="58">
        <f t="shared" si="1"/>
        <v>1</v>
      </c>
      <c r="H16" s="349" t="b">
        <f t="shared" si="2"/>
        <v>0</v>
      </c>
      <c r="I16" s="350">
        <f t="shared" si="3"/>
        <v>1</v>
      </c>
    </row>
    <row r="17" spans="1:9">
      <c r="A17" s="37">
        <v>6</v>
      </c>
      <c r="B17" s="6" t="s">
        <v>861</v>
      </c>
      <c r="C17" s="6" t="s">
        <v>857</v>
      </c>
      <c r="D17" s="216">
        <v>2018</v>
      </c>
      <c r="E17" s="16">
        <f t="shared" si="0"/>
        <v>10</v>
      </c>
      <c r="F17" s="37"/>
      <c r="G17" s="58">
        <f t="shared" si="1"/>
        <v>1</v>
      </c>
      <c r="H17" s="349" t="b">
        <f t="shared" si="2"/>
        <v>0</v>
      </c>
      <c r="I17" s="350">
        <f t="shared" si="3"/>
        <v>1</v>
      </c>
    </row>
    <row r="18" spans="1:9">
      <c r="A18" s="37">
        <v>7</v>
      </c>
      <c r="B18" s="380" t="s">
        <v>1458</v>
      </c>
      <c r="C18" s="380" t="s">
        <v>857</v>
      </c>
      <c r="D18" s="511">
        <v>2016</v>
      </c>
      <c r="E18" s="16">
        <f t="shared" si="0"/>
        <v>10</v>
      </c>
      <c r="F18" s="37"/>
      <c r="G18" s="58">
        <f t="shared" si="1"/>
        <v>1</v>
      </c>
      <c r="H18" s="349" t="b">
        <f t="shared" si="2"/>
        <v>0</v>
      </c>
      <c r="I18" s="350">
        <f t="shared" si="3"/>
        <v>1</v>
      </c>
    </row>
    <row r="19" spans="1:9">
      <c r="A19" s="37">
        <v>8</v>
      </c>
      <c r="B19" s="380" t="s">
        <v>1462</v>
      </c>
      <c r="C19" s="380" t="s">
        <v>857</v>
      </c>
      <c r="D19" s="511">
        <v>2017</v>
      </c>
      <c r="E19" s="16">
        <f t="shared" si="0"/>
        <v>10</v>
      </c>
      <c r="F19" s="37"/>
      <c r="G19" s="58">
        <f t="shared" si="1"/>
        <v>1</v>
      </c>
      <c r="H19" s="349" t="b">
        <f t="shared" si="2"/>
        <v>0</v>
      </c>
      <c r="I19" s="350">
        <f t="shared" si="3"/>
        <v>1</v>
      </c>
    </row>
    <row r="20" spans="1:9">
      <c r="A20" s="37">
        <v>9</v>
      </c>
      <c r="B20" s="380" t="s">
        <v>1459</v>
      </c>
      <c r="C20" s="380" t="s">
        <v>859</v>
      </c>
      <c r="D20" s="511">
        <v>2017</v>
      </c>
      <c r="E20" s="16">
        <f t="shared" si="0"/>
        <v>5</v>
      </c>
      <c r="F20" s="37"/>
      <c r="G20" s="58">
        <f t="shared" si="1"/>
        <v>1</v>
      </c>
      <c r="H20" s="349" t="b">
        <f t="shared" si="2"/>
        <v>0</v>
      </c>
      <c r="I20" s="350">
        <f t="shared" si="3"/>
        <v>1</v>
      </c>
    </row>
    <row r="21" spans="1:9">
      <c r="A21" s="37">
        <v>10</v>
      </c>
      <c r="B21" s="380" t="s">
        <v>1460</v>
      </c>
      <c r="C21" s="6" t="s">
        <v>859</v>
      </c>
      <c r="D21" s="510">
        <v>2017</v>
      </c>
      <c r="E21" s="16">
        <f t="shared" si="0"/>
        <v>5</v>
      </c>
      <c r="F21" s="37"/>
      <c r="G21" s="58">
        <f t="shared" si="1"/>
        <v>1</v>
      </c>
      <c r="H21" s="349" t="b">
        <f t="shared" si="2"/>
        <v>0</v>
      </c>
      <c r="I21" s="350">
        <f t="shared" si="3"/>
        <v>1</v>
      </c>
    </row>
    <row r="22" spans="1:9">
      <c r="A22" s="37">
        <v>11</v>
      </c>
      <c r="B22" s="380" t="s">
        <v>1459</v>
      </c>
      <c r="C22" s="6" t="s">
        <v>859</v>
      </c>
      <c r="D22" s="510">
        <v>2016</v>
      </c>
      <c r="E22" s="16">
        <f t="shared" si="0"/>
        <v>5</v>
      </c>
      <c r="F22" s="37"/>
      <c r="G22" s="58">
        <f t="shared" si="1"/>
        <v>1</v>
      </c>
      <c r="H22" s="349" t="b">
        <f t="shared" si="2"/>
        <v>0</v>
      </c>
      <c r="I22" s="350">
        <f t="shared" si="3"/>
        <v>1</v>
      </c>
    </row>
    <row r="23" spans="1:9">
      <c r="A23" s="37">
        <v>12</v>
      </c>
      <c r="B23" s="380" t="s">
        <v>1460</v>
      </c>
      <c r="C23" s="6" t="s">
        <v>859</v>
      </c>
      <c r="D23" s="510">
        <v>2016</v>
      </c>
      <c r="E23" s="16">
        <f t="shared" si="0"/>
        <v>5</v>
      </c>
      <c r="F23" s="37"/>
      <c r="G23" s="58">
        <f t="shared" si="1"/>
        <v>1</v>
      </c>
      <c r="H23" s="349" t="b">
        <f t="shared" si="2"/>
        <v>0</v>
      </c>
      <c r="I23" s="350">
        <f t="shared" si="3"/>
        <v>1</v>
      </c>
    </row>
    <row r="24" spans="1:9">
      <c r="A24" s="37">
        <v>13</v>
      </c>
      <c r="B24" s="380" t="s">
        <v>1459</v>
      </c>
      <c r="C24" s="6" t="s">
        <v>859</v>
      </c>
      <c r="D24" s="216">
        <v>2015</v>
      </c>
      <c r="E24" s="16">
        <f t="shared" si="0"/>
        <v>5</v>
      </c>
      <c r="F24" s="37"/>
      <c r="G24" s="58">
        <f t="shared" si="1"/>
        <v>1</v>
      </c>
      <c r="H24" s="349" t="b">
        <f t="shared" si="2"/>
        <v>0</v>
      </c>
      <c r="I24" s="350">
        <f t="shared" si="3"/>
        <v>1</v>
      </c>
    </row>
    <row r="25" spans="1:9">
      <c r="A25" s="37">
        <v>14</v>
      </c>
      <c r="B25" s="380" t="s">
        <v>1460</v>
      </c>
      <c r="C25" s="6" t="s">
        <v>859</v>
      </c>
      <c r="D25" s="216">
        <v>2015</v>
      </c>
      <c r="E25" s="16">
        <f t="shared" si="0"/>
        <v>5</v>
      </c>
      <c r="F25" s="37"/>
      <c r="G25" s="58">
        <f t="shared" si="1"/>
        <v>1</v>
      </c>
      <c r="H25" s="349" t="b">
        <f t="shared" si="2"/>
        <v>0</v>
      </c>
      <c r="I25" s="350">
        <f t="shared" si="3"/>
        <v>1</v>
      </c>
    </row>
    <row r="26" spans="1:9">
      <c r="A26" s="37">
        <v>15</v>
      </c>
      <c r="B26" s="6"/>
      <c r="C26" s="6"/>
      <c r="D26" s="216"/>
      <c r="E26" s="16" t="str">
        <f t="shared" si="0"/>
        <v/>
      </c>
      <c r="F26" s="37"/>
      <c r="G26" s="58" t="str">
        <f t="shared" si="1"/>
        <v/>
      </c>
      <c r="H26" s="349" t="b">
        <f t="shared" si="2"/>
        <v>0</v>
      </c>
      <c r="I26" s="350">
        <f t="shared" si="3"/>
        <v>1</v>
      </c>
    </row>
    <row r="27" spans="1:9">
      <c r="A27" s="37">
        <v>16</v>
      </c>
      <c r="B27" s="6"/>
      <c r="C27" s="6"/>
      <c r="D27" s="216"/>
      <c r="E27" s="16" t="str">
        <f t="shared" si="0"/>
        <v/>
      </c>
      <c r="F27" s="37"/>
      <c r="G27" s="58" t="str">
        <f t="shared" si="1"/>
        <v/>
      </c>
      <c r="H27" s="349" t="b">
        <f t="shared" si="2"/>
        <v>0</v>
      </c>
      <c r="I27" s="350">
        <f t="shared" si="3"/>
        <v>1</v>
      </c>
    </row>
    <row r="28" spans="1:9">
      <c r="A28" s="37">
        <v>17</v>
      </c>
      <c r="B28" s="6"/>
      <c r="C28" s="6"/>
      <c r="D28" s="216"/>
      <c r="E28" s="16" t="str">
        <f t="shared" si="0"/>
        <v/>
      </c>
      <c r="F28" s="37"/>
      <c r="G28" s="58" t="str">
        <f t="shared" si="1"/>
        <v/>
      </c>
      <c r="H28" s="349" t="b">
        <f t="shared" si="2"/>
        <v>0</v>
      </c>
      <c r="I28" s="350">
        <f t="shared" si="3"/>
        <v>1</v>
      </c>
    </row>
    <row r="29" spans="1:9">
      <c r="A29" s="37">
        <v>18</v>
      </c>
      <c r="B29" s="6"/>
      <c r="C29" s="6"/>
      <c r="D29" s="216"/>
      <c r="E29" s="16" t="str">
        <f t="shared" si="0"/>
        <v/>
      </c>
      <c r="F29" s="37"/>
      <c r="G29" s="58" t="str">
        <f t="shared" si="1"/>
        <v/>
      </c>
      <c r="H29" s="349" t="b">
        <f t="shared" si="2"/>
        <v>0</v>
      </c>
      <c r="I29" s="350">
        <f t="shared" si="3"/>
        <v>1</v>
      </c>
    </row>
    <row r="30" spans="1:9">
      <c r="A30" s="37">
        <v>19</v>
      </c>
      <c r="B30" s="6"/>
      <c r="C30" s="6"/>
      <c r="D30" s="216"/>
      <c r="E30" s="16" t="str">
        <f t="shared" si="0"/>
        <v/>
      </c>
      <c r="F30" s="37"/>
      <c r="G30" s="58" t="str">
        <f t="shared" si="1"/>
        <v/>
      </c>
      <c r="H30" s="349" t="b">
        <f t="shared" si="2"/>
        <v>0</v>
      </c>
      <c r="I30" s="350">
        <f t="shared" si="3"/>
        <v>1</v>
      </c>
    </row>
    <row r="31" spans="1:9">
      <c r="A31" s="37">
        <v>20</v>
      </c>
      <c r="B31" s="6"/>
      <c r="C31" s="6"/>
      <c r="D31" s="216"/>
      <c r="E31" s="16" t="str">
        <f t="shared" si="0"/>
        <v/>
      </c>
      <c r="F31" s="37"/>
      <c r="G31" s="58" t="str">
        <f t="shared" si="1"/>
        <v/>
      </c>
      <c r="H31" s="349" t="b">
        <f t="shared" si="2"/>
        <v>0</v>
      </c>
      <c r="I31" s="350">
        <f t="shared" si="3"/>
        <v>1</v>
      </c>
    </row>
    <row r="32" spans="1:9">
      <c r="A32" s="37">
        <v>21</v>
      </c>
      <c r="B32" s="6"/>
      <c r="C32" s="6"/>
      <c r="D32" s="216"/>
      <c r="E32" s="16" t="str">
        <f t="shared" si="0"/>
        <v/>
      </c>
      <c r="F32" s="37"/>
      <c r="G32" s="58" t="str">
        <f t="shared" si="1"/>
        <v/>
      </c>
      <c r="H32" s="349" t="b">
        <f t="shared" si="2"/>
        <v>0</v>
      </c>
      <c r="I32" s="350">
        <f t="shared" si="3"/>
        <v>1</v>
      </c>
    </row>
    <row r="33" spans="1:9">
      <c r="A33" s="37">
        <v>22</v>
      </c>
      <c r="B33" s="6"/>
      <c r="C33" s="6"/>
      <c r="D33" s="216"/>
      <c r="E33" s="16" t="str">
        <f t="shared" si="0"/>
        <v/>
      </c>
      <c r="F33" s="37"/>
      <c r="G33" s="58" t="str">
        <f t="shared" si="1"/>
        <v/>
      </c>
      <c r="H33" s="349" t="b">
        <f t="shared" si="2"/>
        <v>0</v>
      </c>
      <c r="I33" s="350">
        <f t="shared" si="3"/>
        <v>1</v>
      </c>
    </row>
    <row r="34" spans="1:9">
      <c r="A34" s="37">
        <v>23</v>
      </c>
      <c r="B34" s="6"/>
      <c r="C34" s="6"/>
      <c r="D34" s="216"/>
      <c r="E34" s="16" t="str">
        <f t="shared" si="0"/>
        <v/>
      </c>
      <c r="F34" s="37"/>
      <c r="G34" s="58" t="str">
        <f t="shared" si="1"/>
        <v/>
      </c>
      <c r="H34" s="349" t="b">
        <f t="shared" si="2"/>
        <v>0</v>
      </c>
      <c r="I34" s="350">
        <f t="shared" si="3"/>
        <v>1</v>
      </c>
    </row>
    <row r="35" spans="1:9">
      <c r="A35" s="37">
        <v>24</v>
      </c>
      <c r="B35" s="6"/>
      <c r="C35" s="6"/>
      <c r="D35" s="216"/>
      <c r="E35" s="16" t="str">
        <f t="shared" si="0"/>
        <v/>
      </c>
      <c r="F35" s="37"/>
      <c r="G35" s="58" t="str">
        <f t="shared" si="1"/>
        <v/>
      </c>
      <c r="H35" s="349" t="b">
        <f t="shared" si="2"/>
        <v>0</v>
      </c>
      <c r="I35" s="350">
        <f t="shared" si="3"/>
        <v>1</v>
      </c>
    </row>
    <row r="36" spans="1:9">
      <c r="A36" s="37">
        <v>25</v>
      </c>
      <c r="B36" s="6"/>
      <c r="C36" s="6"/>
      <c r="D36" s="216"/>
      <c r="E36" s="16" t="str">
        <f t="shared" si="0"/>
        <v/>
      </c>
      <c r="F36" s="37"/>
      <c r="G36" s="58" t="str">
        <f t="shared" si="1"/>
        <v/>
      </c>
      <c r="H36" s="349" t="b">
        <f t="shared" si="2"/>
        <v>0</v>
      </c>
      <c r="I36" s="350">
        <f t="shared" si="3"/>
        <v>1</v>
      </c>
    </row>
    <row r="37" spans="1:9">
      <c r="A37" s="37">
        <v>26</v>
      </c>
      <c r="B37" s="6"/>
      <c r="C37" s="6"/>
      <c r="D37" s="216"/>
      <c r="E37" s="16" t="str">
        <f t="shared" si="0"/>
        <v/>
      </c>
      <c r="F37" s="37"/>
      <c r="G37" s="58" t="str">
        <f t="shared" si="1"/>
        <v/>
      </c>
      <c r="H37" s="349" t="b">
        <f t="shared" si="2"/>
        <v>0</v>
      </c>
      <c r="I37" s="350">
        <f t="shared" si="3"/>
        <v>1</v>
      </c>
    </row>
    <row r="38" spans="1:9">
      <c r="A38" s="37">
        <v>27</v>
      </c>
      <c r="B38" s="6"/>
      <c r="C38" s="6"/>
      <c r="D38" s="216"/>
      <c r="E38" s="16" t="str">
        <f t="shared" si="0"/>
        <v/>
      </c>
      <c r="F38" s="37"/>
      <c r="G38" s="58" t="str">
        <f t="shared" si="1"/>
        <v/>
      </c>
      <c r="H38" s="349" t="b">
        <f t="shared" si="2"/>
        <v>0</v>
      </c>
      <c r="I38" s="350">
        <f t="shared" si="3"/>
        <v>1</v>
      </c>
    </row>
    <row r="39" spans="1:9">
      <c r="A39" s="37">
        <v>28</v>
      </c>
      <c r="B39" s="6"/>
      <c r="C39" s="6"/>
      <c r="D39" s="216"/>
      <c r="E39" s="16" t="str">
        <f t="shared" si="0"/>
        <v/>
      </c>
      <c r="F39" s="37"/>
      <c r="G39" s="58" t="str">
        <f t="shared" si="1"/>
        <v/>
      </c>
      <c r="H39" s="349" t="b">
        <f t="shared" si="2"/>
        <v>0</v>
      </c>
      <c r="I39" s="350">
        <f t="shared" si="3"/>
        <v>1</v>
      </c>
    </row>
    <row r="40" spans="1:9">
      <c r="A40" s="37">
        <v>29</v>
      </c>
      <c r="B40" s="6"/>
      <c r="C40" s="6"/>
      <c r="D40" s="216"/>
      <c r="E40" s="16" t="str">
        <f t="shared" si="0"/>
        <v/>
      </c>
      <c r="F40" s="37"/>
      <c r="G40" s="58" t="str">
        <f t="shared" si="1"/>
        <v/>
      </c>
      <c r="H40" s="349" t="b">
        <f t="shared" si="2"/>
        <v>0</v>
      </c>
      <c r="I40" s="350">
        <f t="shared" si="3"/>
        <v>1</v>
      </c>
    </row>
    <row r="41" spans="1:9">
      <c r="A41" s="37">
        <v>30</v>
      </c>
      <c r="B41" s="6"/>
      <c r="C41" s="6"/>
      <c r="D41" s="216"/>
      <c r="E41" s="16" t="str">
        <f t="shared" si="0"/>
        <v/>
      </c>
      <c r="F41" s="37"/>
      <c r="G41" s="58" t="str">
        <f t="shared" si="1"/>
        <v/>
      </c>
      <c r="H41" s="349" t="b">
        <f t="shared" si="2"/>
        <v>0</v>
      </c>
      <c r="I41" s="350">
        <f t="shared" si="3"/>
        <v>1</v>
      </c>
    </row>
    <row r="42" spans="1:9">
      <c r="A42" s="37">
        <v>31</v>
      </c>
      <c r="B42" s="6"/>
      <c r="C42" s="6"/>
      <c r="D42" s="216"/>
      <c r="E42" s="16" t="str">
        <f t="shared" si="0"/>
        <v/>
      </c>
      <c r="F42" s="37"/>
      <c r="G42" s="58" t="str">
        <f t="shared" si="1"/>
        <v/>
      </c>
      <c r="H42" s="349" t="b">
        <f t="shared" si="2"/>
        <v>0</v>
      </c>
      <c r="I42" s="350">
        <f t="shared" si="3"/>
        <v>1</v>
      </c>
    </row>
    <row r="43" spans="1:9">
      <c r="A43" s="37">
        <v>32</v>
      </c>
      <c r="B43" s="6"/>
      <c r="C43" s="6"/>
      <c r="D43" s="216"/>
      <c r="E43" s="16" t="str">
        <f t="shared" si="0"/>
        <v/>
      </c>
      <c r="F43" s="37"/>
      <c r="G43" s="58" t="str">
        <f t="shared" si="1"/>
        <v/>
      </c>
      <c r="H43" s="349" t="b">
        <f t="shared" si="2"/>
        <v>0</v>
      </c>
      <c r="I43" s="350">
        <f t="shared" si="3"/>
        <v>1</v>
      </c>
    </row>
    <row r="44" spans="1:9">
      <c r="A44" s="37">
        <v>33</v>
      </c>
      <c r="B44" s="6"/>
      <c r="C44" s="6"/>
      <c r="D44" s="216"/>
      <c r="E44" s="16" t="str">
        <f t="shared" si="0"/>
        <v/>
      </c>
      <c r="F44" s="37"/>
      <c r="G44" s="58" t="str">
        <f t="shared" ref="G44:G75" si="4">IF(OR($B44="",,$D44="",$D44&gt;an_final),"",IF($D44&gt;=an_initial,1,""))</f>
        <v/>
      </c>
      <c r="H44" s="349" t="b">
        <f t="shared" si="2"/>
        <v>0</v>
      </c>
      <c r="I44" s="350">
        <f t="shared" ref="I44:I75" si="5">LEN(B44)-LEN(SUBSTITUTE(B44,",",""))+1</f>
        <v>1</v>
      </c>
    </row>
    <row r="45" spans="1:9">
      <c r="A45" s="37">
        <v>34</v>
      </c>
      <c r="B45" s="6"/>
      <c r="C45" s="6"/>
      <c r="D45" s="216"/>
      <c r="E45" s="16" t="str">
        <f t="shared" si="0"/>
        <v/>
      </c>
      <c r="F45" s="37"/>
      <c r="G45" s="58" t="str">
        <f t="shared" si="4"/>
        <v/>
      </c>
      <c r="H45" s="349" t="b">
        <f t="shared" si="2"/>
        <v>0</v>
      </c>
      <c r="I45" s="350">
        <f t="shared" si="5"/>
        <v>1</v>
      </c>
    </row>
    <row r="46" spans="1:9">
      <c r="A46" s="37">
        <v>35</v>
      </c>
      <c r="B46" s="6"/>
      <c r="C46" s="6"/>
      <c r="D46" s="216"/>
      <c r="E46" s="16" t="str">
        <f t="shared" si="0"/>
        <v/>
      </c>
      <c r="F46" s="37"/>
      <c r="G46" s="58" t="str">
        <f t="shared" si="4"/>
        <v/>
      </c>
      <c r="H46" s="349" t="b">
        <f t="shared" si="2"/>
        <v>0</v>
      </c>
      <c r="I46" s="350">
        <f t="shared" si="5"/>
        <v>1</v>
      </c>
    </row>
    <row r="47" spans="1:9">
      <c r="A47" s="37">
        <v>36</v>
      </c>
      <c r="B47" s="6"/>
      <c r="C47" s="6"/>
      <c r="D47" s="216"/>
      <c r="E47" s="16" t="str">
        <f t="shared" si="0"/>
        <v/>
      </c>
      <c r="F47" s="37"/>
      <c r="G47" s="58" t="str">
        <f t="shared" si="4"/>
        <v/>
      </c>
      <c r="H47" s="349" t="b">
        <f t="shared" si="2"/>
        <v>0</v>
      </c>
      <c r="I47" s="350">
        <f t="shared" si="5"/>
        <v>1</v>
      </c>
    </row>
    <row r="48" spans="1:9">
      <c r="A48" s="37">
        <v>37</v>
      </c>
      <c r="B48" s="6"/>
      <c r="C48" s="6"/>
      <c r="D48" s="216"/>
      <c r="E48" s="16" t="str">
        <f t="shared" si="0"/>
        <v/>
      </c>
      <c r="F48" s="37"/>
      <c r="G48" s="58" t="str">
        <f t="shared" si="4"/>
        <v/>
      </c>
      <c r="H48" s="349" t="b">
        <f t="shared" si="2"/>
        <v>0</v>
      </c>
      <c r="I48" s="350">
        <f t="shared" si="5"/>
        <v>1</v>
      </c>
    </row>
    <row r="49" spans="1:9">
      <c r="A49" s="37">
        <v>38</v>
      </c>
      <c r="B49" s="6"/>
      <c r="C49" s="6"/>
      <c r="D49" s="216"/>
      <c r="E49" s="16" t="str">
        <f t="shared" si="0"/>
        <v/>
      </c>
      <c r="F49" s="37"/>
      <c r="G49" s="58" t="str">
        <f t="shared" si="4"/>
        <v/>
      </c>
      <c r="H49" s="349" t="b">
        <f t="shared" si="2"/>
        <v>0</v>
      </c>
      <c r="I49" s="350">
        <f t="shared" si="5"/>
        <v>1</v>
      </c>
    </row>
    <row r="50" spans="1:9">
      <c r="A50" s="37">
        <v>39</v>
      </c>
      <c r="B50" s="6"/>
      <c r="C50" s="6"/>
      <c r="D50" s="216"/>
      <c r="E50" s="16" t="str">
        <f t="shared" si="0"/>
        <v/>
      </c>
      <c r="F50" s="37"/>
      <c r="G50" s="58" t="str">
        <f t="shared" si="4"/>
        <v/>
      </c>
      <c r="H50" s="349" t="b">
        <f t="shared" si="2"/>
        <v>0</v>
      </c>
      <c r="I50" s="350">
        <f t="shared" si="5"/>
        <v>1</v>
      </c>
    </row>
    <row r="51" spans="1:9">
      <c r="A51" s="37">
        <v>40</v>
      </c>
      <c r="B51" s="6"/>
      <c r="C51" s="6"/>
      <c r="D51" s="216"/>
      <c r="E51" s="16" t="str">
        <f t="shared" si="0"/>
        <v/>
      </c>
      <c r="F51" s="37"/>
      <c r="G51" s="58" t="str">
        <f t="shared" si="4"/>
        <v/>
      </c>
      <c r="H51" s="349" t="b">
        <f t="shared" si="2"/>
        <v>0</v>
      </c>
      <c r="I51" s="350">
        <f t="shared" si="5"/>
        <v>1</v>
      </c>
    </row>
    <row r="52" spans="1:9">
      <c r="A52" s="37">
        <v>41</v>
      </c>
      <c r="B52" s="6"/>
      <c r="C52" s="6"/>
      <c r="D52" s="216"/>
      <c r="E52" s="16" t="str">
        <f t="shared" si="0"/>
        <v/>
      </c>
      <c r="F52" s="37"/>
      <c r="G52" s="58" t="str">
        <f t="shared" si="4"/>
        <v/>
      </c>
      <c r="H52" s="349" t="b">
        <f t="shared" si="2"/>
        <v>0</v>
      </c>
      <c r="I52" s="350">
        <f t="shared" si="5"/>
        <v>1</v>
      </c>
    </row>
    <row r="53" spans="1:9">
      <c r="A53" s="37">
        <v>42</v>
      </c>
      <c r="B53" s="6"/>
      <c r="C53" s="6"/>
      <c r="D53" s="216"/>
      <c r="E53" s="16" t="str">
        <f t="shared" si="0"/>
        <v/>
      </c>
      <c r="F53" s="37"/>
      <c r="G53" s="58" t="str">
        <f t="shared" si="4"/>
        <v/>
      </c>
      <c r="H53" s="349" t="b">
        <f t="shared" si="2"/>
        <v>0</v>
      </c>
      <c r="I53" s="350">
        <f t="shared" si="5"/>
        <v>1</v>
      </c>
    </row>
    <row r="54" spans="1:9">
      <c r="A54" s="37">
        <v>43</v>
      </c>
      <c r="B54" s="6"/>
      <c r="C54" s="6"/>
      <c r="D54" s="216"/>
      <c r="E54" s="16" t="str">
        <f t="shared" si="0"/>
        <v/>
      </c>
      <c r="F54" s="37"/>
      <c r="G54" s="58" t="str">
        <f t="shared" si="4"/>
        <v/>
      </c>
      <c r="H54" s="349" t="b">
        <f t="shared" si="2"/>
        <v>0</v>
      </c>
      <c r="I54" s="350">
        <f t="shared" si="5"/>
        <v>1</v>
      </c>
    </row>
    <row r="55" spans="1:9">
      <c r="A55" s="37">
        <v>44</v>
      </c>
      <c r="B55" s="6"/>
      <c r="C55" s="6"/>
      <c r="D55" s="216"/>
      <c r="E55" s="16" t="str">
        <f t="shared" si="0"/>
        <v/>
      </c>
      <c r="F55" s="37"/>
      <c r="G55" s="58" t="str">
        <f t="shared" si="4"/>
        <v/>
      </c>
      <c r="H55" s="349" t="b">
        <f t="shared" si="2"/>
        <v>0</v>
      </c>
      <c r="I55" s="350">
        <f t="shared" si="5"/>
        <v>1</v>
      </c>
    </row>
    <row r="56" spans="1:9">
      <c r="A56" s="37">
        <v>45</v>
      </c>
      <c r="B56" s="6"/>
      <c r="C56" s="6"/>
      <c r="D56" s="216"/>
      <c r="E56" s="16" t="str">
        <f t="shared" si="0"/>
        <v/>
      </c>
      <c r="F56" s="37"/>
      <c r="G56" s="58" t="str">
        <f t="shared" si="4"/>
        <v/>
      </c>
      <c r="H56" s="349" t="b">
        <f t="shared" si="2"/>
        <v>0</v>
      </c>
      <c r="I56" s="350">
        <f t="shared" si="5"/>
        <v>1</v>
      </c>
    </row>
    <row r="57" spans="1:9">
      <c r="A57" s="37">
        <v>46</v>
      </c>
      <c r="B57" s="6"/>
      <c r="C57" s="6"/>
      <c r="D57" s="216"/>
      <c r="E57" s="16" t="str">
        <f t="shared" si="0"/>
        <v/>
      </c>
      <c r="F57" s="37"/>
      <c r="G57" s="58" t="str">
        <f t="shared" si="4"/>
        <v/>
      </c>
      <c r="H57" s="349" t="b">
        <f t="shared" si="2"/>
        <v>0</v>
      </c>
      <c r="I57" s="350">
        <f t="shared" si="5"/>
        <v>1</v>
      </c>
    </row>
    <row r="58" spans="1:9">
      <c r="A58" s="37">
        <v>47</v>
      </c>
      <c r="B58" s="6"/>
      <c r="C58" s="6"/>
      <c r="D58" s="216"/>
      <c r="E58" s="16" t="str">
        <f t="shared" si="0"/>
        <v/>
      </c>
      <c r="F58" s="37"/>
      <c r="G58" s="58" t="str">
        <f t="shared" si="4"/>
        <v/>
      </c>
      <c r="H58" s="349" t="b">
        <f t="shared" si="2"/>
        <v>0</v>
      </c>
      <c r="I58" s="350">
        <f t="shared" si="5"/>
        <v>1</v>
      </c>
    </row>
    <row r="59" spans="1:9">
      <c r="A59" s="37">
        <v>48</v>
      </c>
      <c r="B59" s="6"/>
      <c r="C59" s="6"/>
      <c r="D59" s="216"/>
      <c r="E59" s="16" t="str">
        <f t="shared" si="0"/>
        <v/>
      </c>
      <c r="F59" s="37"/>
      <c r="G59" s="58" t="str">
        <f t="shared" si="4"/>
        <v/>
      </c>
      <c r="H59" s="349" t="b">
        <f t="shared" si="2"/>
        <v>0</v>
      </c>
      <c r="I59" s="350">
        <f t="shared" si="5"/>
        <v>1</v>
      </c>
    </row>
    <row r="60" spans="1:9">
      <c r="A60" s="37">
        <v>49</v>
      </c>
      <c r="B60" s="6"/>
      <c r="C60" s="6"/>
      <c r="D60" s="216"/>
      <c r="E60" s="16" t="str">
        <f t="shared" si="0"/>
        <v/>
      </c>
      <c r="F60" s="37"/>
      <c r="G60" s="58" t="str">
        <f t="shared" si="4"/>
        <v/>
      </c>
      <c r="H60" s="349" t="b">
        <f t="shared" si="2"/>
        <v>0</v>
      </c>
      <c r="I60" s="350">
        <f t="shared" si="5"/>
        <v>1</v>
      </c>
    </row>
    <row r="61" spans="1:9">
      <c r="A61" s="37">
        <v>50</v>
      </c>
      <c r="B61" s="6"/>
      <c r="C61" s="6"/>
      <c r="D61" s="216"/>
      <c r="E61" s="16" t="str">
        <f t="shared" si="0"/>
        <v/>
      </c>
      <c r="F61" s="37"/>
      <c r="G61" s="58" t="str">
        <f t="shared" si="4"/>
        <v/>
      </c>
      <c r="H61" s="349" t="b">
        <f t="shared" si="2"/>
        <v>0</v>
      </c>
      <c r="I61" s="350">
        <f t="shared" si="5"/>
        <v>1</v>
      </c>
    </row>
    <row r="62" spans="1:9">
      <c r="A62" s="37">
        <v>51</v>
      </c>
      <c r="B62" s="6"/>
      <c r="C62" s="6"/>
      <c r="D62" s="216"/>
      <c r="E62" s="16" t="str">
        <f t="shared" si="0"/>
        <v/>
      </c>
      <c r="F62" s="37"/>
      <c r="G62" s="58" t="str">
        <f t="shared" si="4"/>
        <v/>
      </c>
      <c r="H62" s="349" t="b">
        <f t="shared" si="2"/>
        <v>0</v>
      </c>
      <c r="I62" s="350">
        <f t="shared" si="5"/>
        <v>1</v>
      </c>
    </row>
    <row r="63" spans="1:9">
      <c r="A63" s="37">
        <v>52</v>
      </c>
      <c r="B63" s="6"/>
      <c r="C63" s="6"/>
      <c r="D63" s="216"/>
      <c r="E63" s="16" t="str">
        <f t="shared" si="0"/>
        <v/>
      </c>
      <c r="F63" s="37"/>
      <c r="G63" s="58" t="str">
        <f t="shared" si="4"/>
        <v/>
      </c>
      <c r="H63" s="349" t="b">
        <f t="shared" si="2"/>
        <v>0</v>
      </c>
      <c r="I63" s="350">
        <f t="shared" si="5"/>
        <v>1</v>
      </c>
    </row>
    <row r="64" spans="1:9">
      <c r="A64" s="37">
        <v>53</v>
      </c>
      <c r="B64" s="6"/>
      <c r="C64" s="6"/>
      <c r="D64" s="216"/>
      <c r="E64" s="16" t="str">
        <f t="shared" si="0"/>
        <v/>
      </c>
      <c r="F64" s="37"/>
      <c r="G64" s="58" t="str">
        <f t="shared" si="4"/>
        <v/>
      </c>
      <c r="H64" s="349" t="b">
        <f t="shared" si="2"/>
        <v>0</v>
      </c>
      <c r="I64" s="350">
        <f t="shared" si="5"/>
        <v>1</v>
      </c>
    </row>
    <row r="65" spans="1:9">
      <c r="A65" s="37">
        <v>54</v>
      </c>
      <c r="B65" s="6"/>
      <c r="C65" s="6"/>
      <c r="D65" s="216"/>
      <c r="E65" s="16" t="str">
        <f t="shared" si="0"/>
        <v/>
      </c>
      <c r="F65" s="37"/>
      <c r="G65" s="58" t="str">
        <f t="shared" si="4"/>
        <v/>
      </c>
      <c r="H65" s="349" t="b">
        <f t="shared" si="2"/>
        <v>0</v>
      </c>
      <c r="I65" s="350">
        <f t="shared" si="5"/>
        <v>1</v>
      </c>
    </row>
    <row r="66" spans="1:9">
      <c r="A66" s="37">
        <v>55</v>
      </c>
      <c r="B66" s="6"/>
      <c r="C66" s="6"/>
      <c r="D66" s="216"/>
      <c r="E66" s="16" t="str">
        <f t="shared" si="0"/>
        <v/>
      </c>
      <c r="F66" s="37"/>
      <c r="G66" s="58" t="str">
        <f t="shared" si="4"/>
        <v/>
      </c>
      <c r="H66" s="349" t="b">
        <f t="shared" si="2"/>
        <v>0</v>
      </c>
      <c r="I66" s="350">
        <f t="shared" si="5"/>
        <v>1</v>
      </c>
    </row>
    <row r="67" spans="1:9">
      <c r="A67" s="37">
        <v>56</v>
      </c>
      <c r="B67" s="6"/>
      <c r="C67" s="6"/>
      <c r="D67" s="216"/>
      <c r="E67" s="16" t="str">
        <f t="shared" si="0"/>
        <v/>
      </c>
      <c r="F67" s="37"/>
      <c r="G67" s="58" t="str">
        <f t="shared" si="4"/>
        <v/>
      </c>
      <c r="H67" s="349" t="b">
        <f t="shared" si="2"/>
        <v>0</v>
      </c>
      <c r="I67" s="350">
        <f t="shared" si="5"/>
        <v>1</v>
      </c>
    </row>
    <row r="68" spans="1:9">
      <c r="A68" s="37">
        <v>57</v>
      </c>
      <c r="B68" s="6"/>
      <c r="C68" s="6"/>
      <c r="D68" s="216"/>
      <c r="E68" s="16" t="str">
        <f t="shared" si="0"/>
        <v/>
      </c>
      <c r="F68" s="37"/>
      <c r="G68" s="58" t="str">
        <f t="shared" si="4"/>
        <v/>
      </c>
      <c r="H68" s="349" t="b">
        <f t="shared" si="2"/>
        <v>0</v>
      </c>
      <c r="I68" s="350">
        <f t="shared" si="5"/>
        <v>1</v>
      </c>
    </row>
    <row r="69" spans="1:9">
      <c r="A69" s="37">
        <v>58</v>
      </c>
      <c r="B69" s="6"/>
      <c r="C69" s="6"/>
      <c r="D69" s="216"/>
      <c r="E69" s="16" t="str">
        <f t="shared" si="0"/>
        <v/>
      </c>
      <c r="F69" s="37"/>
      <c r="G69" s="58" t="str">
        <f t="shared" si="4"/>
        <v/>
      </c>
      <c r="H69" s="349" t="b">
        <f t="shared" si="2"/>
        <v>0</v>
      </c>
      <c r="I69" s="350">
        <f t="shared" si="5"/>
        <v>1</v>
      </c>
    </row>
    <row r="70" spans="1:9">
      <c r="A70" s="37">
        <v>59</v>
      </c>
      <c r="B70" s="6"/>
      <c r="C70" s="6"/>
      <c r="D70" s="216"/>
      <c r="E70" s="16" t="str">
        <f t="shared" si="0"/>
        <v/>
      </c>
      <c r="F70" s="37"/>
      <c r="G70" s="58" t="str">
        <f t="shared" si="4"/>
        <v/>
      </c>
      <c r="H70" s="349" t="b">
        <f t="shared" si="2"/>
        <v>0</v>
      </c>
      <c r="I70" s="350">
        <f t="shared" si="5"/>
        <v>1</v>
      </c>
    </row>
    <row r="71" spans="1:9">
      <c r="A71" s="37">
        <v>60</v>
      </c>
      <c r="B71" s="6"/>
      <c r="C71" s="6"/>
      <c r="D71" s="216"/>
      <c r="E71" s="16" t="str">
        <f t="shared" si="0"/>
        <v/>
      </c>
      <c r="F71" s="37"/>
      <c r="G71" s="58" t="str">
        <f t="shared" si="4"/>
        <v/>
      </c>
      <c r="H71" s="349" t="b">
        <f t="shared" si="2"/>
        <v>0</v>
      </c>
      <c r="I71" s="350">
        <f t="shared" si="5"/>
        <v>1</v>
      </c>
    </row>
    <row r="72" spans="1:9">
      <c r="A72" s="37">
        <v>61</v>
      </c>
      <c r="B72" s="6"/>
      <c r="C72" s="6"/>
      <c r="D72" s="216"/>
      <c r="E72" s="16" t="str">
        <f t="shared" si="0"/>
        <v/>
      </c>
      <c r="F72" s="37"/>
      <c r="G72" s="58" t="str">
        <f t="shared" si="4"/>
        <v/>
      </c>
      <c r="H72" s="349" t="b">
        <f t="shared" si="2"/>
        <v>0</v>
      </c>
      <c r="I72" s="350">
        <f t="shared" si="5"/>
        <v>1</v>
      </c>
    </row>
    <row r="73" spans="1:9">
      <c r="A73" s="37">
        <v>62</v>
      </c>
      <c r="B73" s="6"/>
      <c r="C73" s="6"/>
      <c r="D73" s="216"/>
      <c r="E73" s="16" t="str">
        <f t="shared" si="0"/>
        <v/>
      </c>
      <c r="F73" s="37"/>
      <c r="G73" s="58" t="str">
        <f t="shared" si="4"/>
        <v/>
      </c>
      <c r="H73" s="349" t="b">
        <f t="shared" si="2"/>
        <v>0</v>
      </c>
      <c r="I73" s="350">
        <f t="shared" si="5"/>
        <v>1</v>
      </c>
    </row>
    <row r="74" spans="1:9">
      <c r="A74" s="37">
        <v>63</v>
      </c>
      <c r="B74" s="6"/>
      <c r="C74" s="6"/>
      <c r="D74" s="216"/>
      <c r="E74" s="16" t="str">
        <f t="shared" si="0"/>
        <v/>
      </c>
      <c r="F74" s="37"/>
      <c r="G74" s="58" t="str">
        <f t="shared" si="4"/>
        <v/>
      </c>
      <c r="H74" s="349" t="b">
        <f t="shared" si="2"/>
        <v>0</v>
      </c>
      <c r="I74" s="350">
        <f t="shared" si="5"/>
        <v>1</v>
      </c>
    </row>
    <row r="75" spans="1:9">
      <c r="A75" s="37">
        <v>64</v>
      </c>
      <c r="B75" s="6"/>
      <c r="C75" s="6"/>
      <c r="D75" s="216"/>
      <c r="E75" s="16" t="str">
        <f t="shared" si="0"/>
        <v/>
      </c>
      <c r="F75" s="37"/>
      <c r="G75" s="58" t="str">
        <f t="shared" si="4"/>
        <v/>
      </c>
      <c r="H75" s="349" t="b">
        <f t="shared" si="2"/>
        <v>0</v>
      </c>
      <c r="I75" s="350">
        <f t="shared" si="5"/>
        <v>1</v>
      </c>
    </row>
    <row r="76" spans="1:9">
      <c r="A76" s="37">
        <v>65</v>
      </c>
      <c r="B76" s="6"/>
      <c r="C76" s="6"/>
      <c r="D76" s="216"/>
      <c r="E76" s="16" t="str">
        <f t="shared" ref="E76:E139" si="6">IF(OR($B76="",,$D76&lt;an_initial,$D76&gt;an_final),"",G76*(HLOOKUP(C76,iii5punctaje,2,FALSE)))</f>
        <v/>
      </c>
      <c r="F76" s="37"/>
      <c r="G76" s="58" t="str">
        <f t="shared" ref="G76:G110" si="7">IF(OR($B76="",,$D76="",$D76&gt;an_final),"",IF($D76&gt;=an_initial,1,""))</f>
        <v/>
      </c>
      <c r="H76" s="349" t="b">
        <f t="shared" ref="H76:H110" si="8">IF(nume_candidat="",FALSE,ISNUMBER(SEARCH(nume_candidat,$B76)))</f>
        <v>0</v>
      </c>
      <c r="I76" s="350">
        <f t="shared" ref="I76:I110" si="9">LEN(B76)-LEN(SUBSTITUTE(B76,",",""))+1</f>
        <v>1</v>
      </c>
    </row>
    <row r="77" spans="1:9">
      <c r="A77" s="37">
        <v>66</v>
      </c>
      <c r="B77" s="6"/>
      <c r="C77" s="6"/>
      <c r="D77" s="216"/>
      <c r="E77" s="16" t="str">
        <f t="shared" si="6"/>
        <v/>
      </c>
      <c r="F77" s="37"/>
      <c r="G77" s="58" t="str">
        <f t="shared" si="7"/>
        <v/>
      </c>
      <c r="H77" s="349" t="b">
        <f t="shared" si="8"/>
        <v>0</v>
      </c>
      <c r="I77" s="350">
        <f t="shared" si="9"/>
        <v>1</v>
      </c>
    </row>
    <row r="78" spans="1:9">
      <c r="A78" s="37">
        <v>67</v>
      </c>
      <c r="B78" s="6"/>
      <c r="C78" s="6"/>
      <c r="D78" s="216"/>
      <c r="E78" s="16" t="str">
        <f t="shared" si="6"/>
        <v/>
      </c>
      <c r="F78" s="37"/>
      <c r="G78" s="58" t="str">
        <f t="shared" si="7"/>
        <v/>
      </c>
      <c r="H78" s="349" t="b">
        <f t="shared" si="8"/>
        <v>0</v>
      </c>
      <c r="I78" s="350">
        <f t="shared" si="9"/>
        <v>1</v>
      </c>
    </row>
    <row r="79" spans="1:9">
      <c r="A79" s="37">
        <v>68</v>
      </c>
      <c r="B79" s="6"/>
      <c r="C79" s="6"/>
      <c r="D79" s="216"/>
      <c r="E79" s="16" t="str">
        <f t="shared" si="6"/>
        <v/>
      </c>
      <c r="F79" s="37"/>
      <c r="G79" s="58" t="str">
        <f t="shared" si="7"/>
        <v/>
      </c>
      <c r="H79" s="349" t="b">
        <f t="shared" si="8"/>
        <v>0</v>
      </c>
      <c r="I79" s="350">
        <f t="shared" si="9"/>
        <v>1</v>
      </c>
    </row>
    <row r="80" spans="1:9">
      <c r="A80" s="37">
        <v>69</v>
      </c>
      <c r="B80" s="6"/>
      <c r="C80" s="6"/>
      <c r="D80" s="216"/>
      <c r="E80" s="16" t="str">
        <f t="shared" si="6"/>
        <v/>
      </c>
      <c r="F80" s="37"/>
      <c r="G80" s="58" t="str">
        <f t="shared" si="7"/>
        <v/>
      </c>
      <c r="H80" s="349" t="b">
        <f t="shared" si="8"/>
        <v>0</v>
      </c>
      <c r="I80" s="350">
        <f t="shared" si="9"/>
        <v>1</v>
      </c>
    </row>
    <row r="81" spans="1:9">
      <c r="A81" s="37">
        <v>70</v>
      </c>
      <c r="B81" s="6"/>
      <c r="C81" s="6"/>
      <c r="D81" s="216"/>
      <c r="E81" s="16" t="str">
        <f t="shared" si="6"/>
        <v/>
      </c>
      <c r="F81" s="37"/>
      <c r="G81" s="58" t="str">
        <f t="shared" si="7"/>
        <v/>
      </c>
      <c r="H81" s="349" t="b">
        <f t="shared" si="8"/>
        <v>0</v>
      </c>
      <c r="I81" s="350">
        <f t="shared" si="9"/>
        <v>1</v>
      </c>
    </row>
    <row r="82" spans="1:9">
      <c r="A82" s="37">
        <v>71</v>
      </c>
      <c r="B82" s="6"/>
      <c r="C82" s="6"/>
      <c r="D82" s="216"/>
      <c r="E82" s="16" t="str">
        <f t="shared" si="6"/>
        <v/>
      </c>
      <c r="F82" s="37"/>
      <c r="G82" s="58" t="str">
        <f t="shared" si="7"/>
        <v/>
      </c>
      <c r="H82" s="349" t="b">
        <f t="shared" si="8"/>
        <v>0</v>
      </c>
      <c r="I82" s="350">
        <f t="shared" si="9"/>
        <v>1</v>
      </c>
    </row>
    <row r="83" spans="1:9">
      <c r="A83" s="37">
        <v>72</v>
      </c>
      <c r="B83" s="6"/>
      <c r="C83" s="6"/>
      <c r="D83" s="216"/>
      <c r="E83" s="16" t="str">
        <f t="shared" si="6"/>
        <v/>
      </c>
      <c r="F83" s="37"/>
      <c r="G83" s="58" t="str">
        <f t="shared" si="7"/>
        <v/>
      </c>
      <c r="H83" s="349" t="b">
        <f t="shared" si="8"/>
        <v>0</v>
      </c>
      <c r="I83" s="350">
        <f t="shared" si="9"/>
        <v>1</v>
      </c>
    </row>
    <row r="84" spans="1:9">
      <c r="A84" s="37">
        <v>73</v>
      </c>
      <c r="B84" s="6"/>
      <c r="C84" s="6"/>
      <c r="D84" s="216"/>
      <c r="E84" s="16" t="str">
        <f t="shared" si="6"/>
        <v/>
      </c>
      <c r="F84" s="37"/>
      <c r="G84" s="58" t="str">
        <f t="shared" si="7"/>
        <v/>
      </c>
      <c r="H84" s="349" t="b">
        <f t="shared" si="8"/>
        <v>0</v>
      </c>
      <c r="I84" s="350">
        <f t="shared" si="9"/>
        <v>1</v>
      </c>
    </row>
    <row r="85" spans="1:9">
      <c r="A85" s="37">
        <v>74</v>
      </c>
      <c r="B85" s="6"/>
      <c r="C85" s="6"/>
      <c r="D85" s="216"/>
      <c r="E85" s="16" t="str">
        <f t="shared" si="6"/>
        <v/>
      </c>
      <c r="F85" s="37"/>
      <c r="G85" s="58" t="str">
        <f t="shared" si="7"/>
        <v/>
      </c>
      <c r="H85" s="349" t="b">
        <f t="shared" si="8"/>
        <v>0</v>
      </c>
      <c r="I85" s="350">
        <f t="shared" si="9"/>
        <v>1</v>
      </c>
    </row>
    <row r="86" spans="1:9">
      <c r="A86" s="37">
        <v>75</v>
      </c>
      <c r="B86" s="6"/>
      <c r="C86" s="6"/>
      <c r="D86" s="216"/>
      <c r="E86" s="16" t="str">
        <f t="shared" si="6"/>
        <v/>
      </c>
      <c r="F86" s="37"/>
      <c r="G86" s="58" t="str">
        <f t="shared" si="7"/>
        <v/>
      </c>
      <c r="H86" s="349" t="b">
        <f t="shared" si="8"/>
        <v>0</v>
      </c>
      <c r="I86" s="350">
        <f t="shared" si="9"/>
        <v>1</v>
      </c>
    </row>
    <row r="87" spans="1:9">
      <c r="A87" s="37">
        <v>76</v>
      </c>
      <c r="B87" s="6"/>
      <c r="C87" s="6"/>
      <c r="D87" s="216"/>
      <c r="E87" s="16" t="str">
        <f t="shared" si="6"/>
        <v/>
      </c>
      <c r="F87" s="37"/>
      <c r="G87" s="58" t="str">
        <f t="shared" si="7"/>
        <v/>
      </c>
      <c r="H87" s="349" t="b">
        <f t="shared" si="8"/>
        <v>0</v>
      </c>
      <c r="I87" s="350">
        <f t="shared" si="9"/>
        <v>1</v>
      </c>
    </row>
    <row r="88" spans="1:9">
      <c r="A88" s="37">
        <v>77</v>
      </c>
      <c r="B88" s="6"/>
      <c r="C88" s="6"/>
      <c r="D88" s="216"/>
      <c r="E88" s="16" t="str">
        <f t="shared" si="6"/>
        <v/>
      </c>
      <c r="F88" s="37"/>
      <c r="G88" s="58" t="str">
        <f t="shared" si="7"/>
        <v/>
      </c>
      <c r="H88" s="349" t="b">
        <f t="shared" si="8"/>
        <v>0</v>
      </c>
      <c r="I88" s="350">
        <f t="shared" si="9"/>
        <v>1</v>
      </c>
    </row>
    <row r="89" spans="1:9">
      <c r="A89" s="37">
        <v>78</v>
      </c>
      <c r="B89" s="6"/>
      <c r="C89" s="6"/>
      <c r="D89" s="216"/>
      <c r="E89" s="16" t="str">
        <f t="shared" si="6"/>
        <v/>
      </c>
      <c r="F89" s="37"/>
      <c r="G89" s="58" t="str">
        <f t="shared" si="7"/>
        <v/>
      </c>
      <c r="H89" s="349" t="b">
        <f t="shared" si="8"/>
        <v>0</v>
      </c>
      <c r="I89" s="350">
        <f t="shared" si="9"/>
        <v>1</v>
      </c>
    </row>
    <row r="90" spans="1:9">
      <c r="A90" s="37">
        <v>79</v>
      </c>
      <c r="B90" s="6"/>
      <c r="C90" s="6"/>
      <c r="D90" s="216"/>
      <c r="E90" s="16" t="str">
        <f t="shared" si="6"/>
        <v/>
      </c>
      <c r="F90" s="37"/>
      <c r="G90" s="58" t="str">
        <f t="shared" si="7"/>
        <v/>
      </c>
      <c r="H90" s="349" t="b">
        <f t="shared" si="8"/>
        <v>0</v>
      </c>
      <c r="I90" s="350">
        <f t="shared" si="9"/>
        <v>1</v>
      </c>
    </row>
    <row r="91" spans="1:9">
      <c r="A91" s="37">
        <v>80</v>
      </c>
      <c r="B91" s="6"/>
      <c r="C91" s="6"/>
      <c r="D91" s="216"/>
      <c r="E91" s="16" t="str">
        <f t="shared" si="6"/>
        <v/>
      </c>
      <c r="F91" s="37"/>
      <c r="G91" s="58" t="str">
        <f t="shared" si="7"/>
        <v/>
      </c>
      <c r="H91" s="349" t="b">
        <f t="shared" si="8"/>
        <v>0</v>
      </c>
      <c r="I91" s="350">
        <f t="shared" si="9"/>
        <v>1</v>
      </c>
    </row>
    <row r="92" spans="1:9">
      <c r="A92" s="37">
        <v>81</v>
      </c>
      <c r="B92" s="6"/>
      <c r="C92" s="6"/>
      <c r="D92" s="216"/>
      <c r="E92" s="16" t="str">
        <f t="shared" si="6"/>
        <v/>
      </c>
      <c r="F92" s="37"/>
      <c r="G92" s="58" t="str">
        <f t="shared" si="7"/>
        <v/>
      </c>
      <c r="H92" s="349" t="b">
        <f t="shared" si="8"/>
        <v>0</v>
      </c>
      <c r="I92" s="350">
        <f t="shared" si="9"/>
        <v>1</v>
      </c>
    </row>
    <row r="93" spans="1:9">
      <c r="A93" s="37">
        <v>82</v>
      </c>
      <c r="B93" s="6"/>
      <c r="C93" s="6"/>
      <c r="D93" s="216"/>
      <c r="E93" s="16" t="str">
        <f t="shared" si="6"/>
        <v/>
      </c>
      <c r="F93" s="37"/>
      <c r="G93" s="58" t="str">
        <f t="shared" si="7"/>
        <v/>
      </c>
      <c r="H93" s="349" t="b">
        <f t="shared" si="8"/>
        <v>0</v>
      </c>
      <c r="I93" s="350">
        <f t="shared" si="9"/>
        <v>1</v>
      </c>
    </row>
    <row r="94" spans="1:9">
      <c r="A94" s="37">
        <v>83</v>
      </c>
      <c r="B94" s="6"/>
      <c r="C94" s="6"/>
      <c r="D94" s="216"/>
      <c r="E94" s="16" t="str">
        <f t="shared" si="6"/>
        <v/>
      </c>
      <c r="F94" s="37"/>
      <c r="G94" s="58" t="str">
        <f t="shared" si="7"/>
        <v/>
      </c>
      <c r="H94" s="349" t="b">
        <f t="shared" si="8"/>
        <v>0</v>
      </c>
      <c r="I94" s="350">
        <f t="shared" si="9"/>
        <v>1</v>
      </c>
    </row>
    <row r="95" spans="1:9">
      <c r="A95" s="37">
        <v>84</v>
      </c>
      <c r="B95" s="6"/>
      <c r="C95" s="6"/>
      <c r="D95" s="216"/>
      <c r="E95" s="16" t="str">
        <f t="shared" si="6"/>
        <v/>
      </c>
      <c r="F95" s="37"/>
      <c r="G95" s="58" t="str">
        <f t="shared" si="7"/>
        <v/>
      </c>
      <c r="H95" s="349" t="b">
        <f t="shared" si="8"/>
        <v>0</v>
      </c>
      <c r="I95" s="350">
        <f t="shared" si="9"/>
        <v>1</v>
      </c>
    </row>
    <row r="96" spans="1:9">
      <c r="A96" s="37">
        <v>85</v>
      </c>
      <c r="B96" s="6"/>
      <c r="C96" s="6"/>
      <c r="D96" s="216"/>
      <c r="E96" s="16" t="str">
        <f t="shared" si="6"/>
        <v/>
      </c>
      <c r="F96" s="37"/>
      <c r="G96" s="58" t="str">
        <f t="shared" si="7"/>
        <v/>
      </c>
      <c r="H96" s="349" t="b">
        <f t="shared" si="8"/>
        <v>0</v>
      </c>
      <c r="I96" s="350">
        <f t="shared" si="9"/>
        <v>1</v>
      </c>
    </row>
    <row r="97" spans="1:9">
      <c r="A97" s="37">
        <v>86</v>
      </c>
      <c r="B97" s="6"/>
      <c r="C97" s="6"/>
      <c r="D97" s="216"/>
      <c r="E97" s="16" t="str">
        <f t="shared" si="6"/>
        <v/>
      </c>
      <c r="F97" s="37"/>
      <c r="G97" s="58" t="str">
        <f t="shared" si="7"/>
        <v/>
      </c>
      <c r="H97" s="349" t="b">
        <f t="shared" si="8"/>
        <v>0</v>
      </c>
      <c r="I97" s="350">
        <f t="shared" si="9"/>
        <v>1</v>
      </c>
    </row>
    <row r="98" spans="1:9">
      <c r="A98" s="37">
        <v>87</v>
      </c>
      <c r="B98" s="6"/>
      <c r="C98" s="6"/>
      <c r="D98" s="216"/>
      <c r="E98" s="16" t="str">
        <f t="shared" si="6"/>
        <v/>
      </c>
      <c r="F98" s="37"/>
      <c r="G98" s="58" t="str">
        <f t="shared" si="7"/>
        <v/>
      </c>
      <c r="H98" s="349" t="b">
        <f t="shared" si="8"/>
        <v>0</v>
      </c>
      <c r="I98" s="350">
        <f t="shared" si="9"/>
        <v>1</v>
      </c>
    </row>
    <row r="99" spans="1:9">
      <c r="A99" s="37">
        <v>88</v>
      </c>
      <c r="B99" s="6"/>
      <c r="C99" s="6"/>
      <c r="D99" s="216"/>
      <c r="E99" s="16" t="str">
        <f t="shared" si="6"/>
        <v/>
      </c>
      <c r="F99" s="37"/>
      <c r="G99" s="58" t="str">
        <f t="shared" si="7"/>
        <v/>
      </c>
      <c r="H99" s="349" t="b">
        <f t="shared" si="8"/>
        <v>0</v>
      </c>
      <c r="I99" s="350">
        <f t="shared" si="9"/>
        <v>1</v>
      </c>
    </row>
    <row r="100" spans="1:9">
      <c r="A100" s="37">
        <v>89</v>
      </c>
      <c r="B100" s="6"/>
      <c r="C100" s="6"/>
      <c r="D100" s="216"/>
      <c r="E100" s="16" t="str">
        <f t="shared" si="6"/>
        <v/>
      </c>
      <c r="F100" s="37"/>
      <c r="G100" s="58" t="str">
        <f t="shared" si="7"/>
        <v/>
      </c>
      <c r="H100" s="349" t="b">
        <f t="shared" si="8"/>
        <v>0</v>
      </c>
      <c r="I100" s="350">
        <f t="shared" si="9"/>
        <v>1</v>
      </c>
    </row>
    <row r="101" spans="1:9">
      <c r="A101" s="37">
        <v>90</v>
      </c>
      <c r="B101" s="6"/>
      <c r="C101" s="6"/>
      <c r="D101" s="216"/>
      <c r="E101" s="16" t="str">
        <f t="shared" si="6"/>
        <v/>
      </c>
      <c r="F101" s="37"/>
      <c r="G101" s="58" t="str">
        <f t="shared" si="7"/>
        <v/>
      </c>
      <c r="H101" s="349" t="b">
        <f t="shared" si="8"/>
        <v>0</v>
      </c>
      <c r="I101" s="350">
        <f t="shared" si="9"/>
        <v>1</v>
      </c>
    </row>
    <row r="102" spans="1:9">
      <c r="A102" s="37">
        <v>91</v>
      </c>
      <c r="B102" s="6"/>
      <c r="C102" s="6"/>
      <c r="D102" s="216"/>
      <c r="E102" s="16" t="str">
        <f t="shared" si="6"/>
        <v/>
      </c>
      <c r="F102" s="37"/>
      <c r="G102" s="58" t="str">
        <f t="shared" si="7"/>
        <v/>
      </c>
      <c r="H102" s="349" t="b">
        <f t="shared" si="8"/>
        <v>0</v>
      </c>
      <c r="I102" s="350">
        <f t="shared" si="9"/>
        <v>1</v>
      </c>
    </row>
    <row r="103" spans="1:9">
      <c r="A103" s="37">
        <v>92</v>
      </c>
      <c r="B103" s="6"/>
      <c r="C103" s="6"/>
      <c r="D103" s="216"/>
      <c r="E103" s="16" t="str">
        <f t="shared" si="6"/>
        <v/>
      </c>
      <c r="F103" s="37"/>
      <c r="G103" s="58" t="str">
        <f t="shared" si="7"/>
        <v/>
      </c>
      <c r="H103" s="349" t="b">
        <f t="shared" si="8"/>
        <v>0</v>
      </c>
      <c r="I103" s="350">
        <f t="shared" si="9"/>
        <v>1</v>
      </c>
    </row>
    <row r="104" spans="1:9">
      <c r="A104" s="37">
        <v>93</v>
      </c>
      <c r="B104" s="6"/>
      <c r="C104" s="6"/>
      <c r="D104" s="216"/>
      <c r="E104" s="16" t="str">
        <f t="shared" si="6"/>
        <v/>
      </c>
      <c r="F104" s="37"/>
      <c r="G104" s="58" t="str">
        <f t="shared" si="7"/>
        <v/>
      </c>
      <c r="H104" s="349" t="b">
        <f t="shared" si="8"/>
        <v>0</v>
      </c>
      <c r="I104" s="350">
        <f t="shared" si="9"/>
        <v>1</v>
      </c>
    </row>
    <row r="105" spans="1:9">
      <c r="A105" s="37">
        <v>94</v>
      </c>
      <c r="B105" s="6"/>
      <c r="C105" s="6"/>
      <c r="D105" s="216"/>
      <c r="E105" s="16" t="str">
        <f t="shared" si="6"/>
        <v/>
      </c>
      <c r="F105" s="37"/>
      <c r="G105" s="58" t="str">
        <f t="shared" si="7"/>
        <v/>
      </c>
      <c r="H105" s="349" t="b">
        <f t="shared" si="8"/>
        <v>0</v>
      </c>
      <c r="I105" s="350">
        <f t="shared" si="9"/>
        <v>1</v>
      </c>
    </row>
    <row r="106" spans="1:9">
      <c r="A106" s="37">
        <v>95</v>
      </c>
      <c r="B106" s="6"/>
      <c r="C106" s="6"/>
      <c r="D106" s="216"/>
      <c r="E106" s="16" t="str">
        <f t="shared" si="6"/>
        <v/>
      </c>
      <c r="F106" s="37"/>
      <c r="G106" s="58" t="str">
        <f t="shared" si="7"/>
        <v/>
      </c>
      <c r="H106" s="349" t="b">
        <f t="shared" si="8"/>
        <v>0</v>
      </c>
      <c r="I106" s="350">
        <f t="shared" si="9"/>
        <v>1</v>
      </c>
    </row>
    <row r="107" spans="1:9">
      <c r="A107" s="37">
        <v>96</v>
      </c>
      <c r="B107" s="6"/>
      <c r="C107" s="6"/>
      <c r="D107" s="216"/>
      <c r="E107" s="16" t="str">
        <f t="shared" si="6"/>
        <v/>
      </c>
      <c r="F107" s="37"/>
      <c r="G107" s="58" t="str">
        <f t="shared" si="7"/>
        <v/>
      </c>
      <c r="H107" s="349" t="b">
        <f t="shared" si="8"/>
        <v>0</v>
      </c>
      <c r="I107" s="350">
        <f t="shared" si="9"/>
        <v>1</v>
      </c>
    </row>
    <row r="108" spans="1:9">
      <c r="A108" s="37">
        <v>97</v>
      </c>
      <c r="B108" s="6"/>
      <c r="C108" s="6"/>
      <c r="D108" s="216"/>
      <c r="E108" s="16" t="str">
        <f t="shared" si="6"/>
        <v/>
      </c>
      <c r="F108" s="37"/>
      <c r="G108" s="58" t="str">
        <f t="shared" si="7"/>
        <v/>
      </c>
      <c r="H108" s="349" t="b">
        <f t="shared" si="8"/>
        <v>0</v>
      </c>
      <c r="I108" s="350">
        <f t="shared" si="9"/>
        <v>1</v>
      </c>
    </row>
    <row r="109" spans="1:9">
      <c r="A109" s="37">
        <v>98</v>
      </c>
      <c r="B109" s="6"/>
      <c r="C109" s="6"/>
      <c r="D109" s="216"/>
      <c r="E109" s="16" t="str">
        <f t="shared" si="6"/>
        <v/>
      </c>
      <c r="F109" s="37"/>
      <c r="G109" s="58" t="str">
        <f t="shared" si="7"/>
        <v/>
      </c>
      <c r="H109" s="349" t="b">
        <f t="shared" si="8"/>
        <v>0</v>
      </c>
      <c r="I109" s="350">
        <f t="shared" si="9"/>
        <v>1</v>
      </c>
    </row>
    <row r="110" spans="1:9">
      <c r="A110" s="143">
        <v>99</v>
      </c>
      <c r="B110" s="6"/>
      <c r="C110" s="6"/>
      <c r="D110" s="216"/>
      <c r="E110" s="16" t="str">
        <f t="shared" si="6"/>
        <v/>
      </c>
      <c r="F110" s="143"/>
      <c r="G110" s="58" t="str">
        <f t="shared" si="7"/>
        <v/>
      </c>
      <c r="H110" s="349" t="b">
        <f t="shared" si="8"/>
        <v>0</v>
      </c>
      <c r="I110" s="350">
        <f t="shared" si="9"/>
        <v>1</v>
      </c>
    </row>
    <row r="111" spans="1:9">
      <c r="A111" s="143">
        <v>100</v>
      </c>
      <c r="B111" s="144"/>
      <c r="C111" s="144"/>
      <c r="D111" s="146"/>
      <c r="E111" s="16" t="str">
        <f t="shared" si="6"/>
        <v/>
      </c>
      <c r="F111" s="143"/>
    </row>
    <row r="112" spans="1:9">
      <c r="A112" s="143">
        <v>101</v>
      </c>
      <c r="B112" s="144"/>
      <c r="C112" s="144"/>
      <c r="D112" s="146"/>
      <c r="E112" s="16" t="str">
        <f t="shared" si="6"/>
        <v/>
      </c>
      <c r="F112" s="143"/>
    </row>
    <row r="113" spans="1:18">
      <c r="A113" s="143">
        <v>102</v>
      </c>
      <c r="B113" s="144"/>
      <c r="C113" s="144"/>
      <c r="D113" s="146"/>
      <c r="E113" s="16" t="str">
        <f t="shared" si="6"/>
        <v/>
      </c>
      <c r="F113" s="143"/>
    </row>
    <row r="114" spans="1:18">
      <c r="A114" s="143">
        <v>103</v>
      </c>
      <c r="B114" s="144"/>
      <c r="C114" s="144"/>
      <c r="D114" s="146"/>
      <c r="E114" s="16" t="str">
        <f t="shared" si="6"/>
        <v/>
      </c>
      <c r="F114" s="143"/>
    </row>
    <row r="115" spans="1:18" s="70" customFormat="1">
      <c r="A115" s="143">
        <v>104</v>
      </c>
      <c r="B115" s="144"/>
      <c r="C115" s="144"/>
      <c r="D115" s="146"/>
      <c r="E115" s="16" t="str">
        <f t="shared" si="6"/>
        <v/>
      </c>
      <c r="F115" s="143"/>
      <c r="H115" s="71"/>
      <c r="I115" s="64"/>
      <c r="J115"/>
      <c r="K115" s="64"/>
      <c r="L115" s="64"/>
      <c r="M115" s="64"/>
      <c r="N115" s="64"/>
      <c r="O115" s="64"/>
      <c r="P115" s="64"/>
      <c r="Q115" s="64"/>
      <c r="R115" s="64"/>
    </row>
    <row r="116" spans="1:18" s="70" customFormat="1">
      <c r="A116" s="143">
        <v>105</v>
      </c>
      <c r="B116" s="144"/>
      <c r="C116" s="144"/>
      <c r="D116" s="146"/>
      <c r="E116" s="16" t="str">
        <f t="shared" si="6"/>
        <v/>
      </c>
      <c r="F116" s="143"/>
      <c r="H116" s="71"/>
      <c r="I116" s="64"/>
      <c r="J116"/>
      <c r="K116" s="64"/>
      <c r="L116" s="64"/>
      <c r="M116" s="64"/>
      <c r="N116" s="64"/>
      <c r="O116" s="64"/>
      <c r="P116" s="64"/>
      <c r="Q116" s="64"/>
      <c r="R116" s="64"/>
    </row>
    <row r="117" spans="1:18" s="70" customFormat="1">
      <c r="A117" s="143">
        <v>106</v>
      </c>
      <c r="B117" s="144"/>
      <c r="C117" s="144"/>
      <c r="D117" s="146"/>
      <c r="E117" s="16" t="str">
        <f t="shared" si="6"/>
        <v/>
      </c>
      <c r="F117" s="143"/>
      <c r="H117" s="71"/>
      <c r="I117" s="64"/>
      <c r="J117"/>
      <c r="K117" s="64"/>
      <c r="L117" s="64"/>
      <c r="M117" s="64"/>
      <c r="N117" s="64"/>
      <c r="O117" s="64"/>
      <c r="P117" s="64"/>
      <c r="Q117" s="64"/>
      <c r="R117" s="64"/>
    </row>
    <row r="118" spans="1:18" s="70" customFormat="1">
      <c r="A118" s="143">
        <v>107</v>
      </c>
      <c r="B118" s="144"/>
      <c r="C118" s="144"/>
      <c r="D118" s="146"/>
      <c r="E118" s="16" t="str">
        <f t="shared" si="6"/>
        <v/>
      </c>
      <c r="F118" s="143"/>
      <c r="H118" s="71"/>
      <c r="I118" s="64"/>
      <c r="J118"/>
      <c r="K118" s="64"/>
      <c r="L118" s="64"/>
      <c r="M118" s="64"/>
      <c r="N118" s="64"/>
      <c r="O118" s="64"/>
      <c r="P118" s="64"/>
      <c r="Q118" s="64"/>
      <c r="R118" s="64"/>
    </row>
    <row r="119" spans="1:18" s="70" customFormat="1">
      <c r="A119" s="143">
        <v>108</v>
      </c>
      <c r="B119" s="144"/>
      <c r="C119" s="144"/>
      <c r="D119" s="146"/>
      <c r="E119" s="16" t="str">
        <f t="shared" si="6"/>
        <v/>
      </c>
      <c r="F119" s="143"/>
      <c r="H119" s="71"/>
      <c r="I119" s="64"/>
      <c r="J119"/>
      <c r="K119" s="64"/>
      <c r="L119" s="64"/>
      <c r="M119" s="64"/>
      <c r="N119" s="64"/>
      <c r="O119" s="64"/>
      <c r="P119" s="64"/>
      <c r="Q119" s="64"/>
      <c r="R119" s="64"/>
    </row>
    <row r="120" spans="1:18" s="70" customFormat="1">
      <c r="A120" s="143">
        <v>109</v>
      </c>
      <c r="B120" s="144"/>
      <c r="C120" s="144"/>
      <c r="D120" s="146"/>
      <c r="E120" s="16" t="str">
        <f t="shared" si="6"/>
        <v/>
      </c>
      <c r="F120" s="143"/>
      <c r="H120" s="71"/>
      <c r="I120" s="64"/>
      <c r="J120"/>
      <c r="K120" s="64"/>
      <c r="L120" s="64"/>
      <c r="M120" s="64"/>
      <c r="N120" s="64"/>
      <c r="O120" s="64"/>
      <c r="P120" s="64"/>
      <c r="Q120" s="64"/>
      <c r="R120" s="64"/>
    </row>
    <row r="121" spans="1:18" s="70" customFormat="1">
      <c r="A121" s="143">
        <v>110</v>
      </c>
      <c r="B121" s="144"/>
      <c r="C121" s="144"/>
      <c r="D121" s="146"/>
      <c r="E121" s="16" t="str">
        <f t="shared" si="6"/>
        <v/>
      </c>
      <c r="F121" s="143"/>
      <c r="H121" s="71"/>
      <c r="I121" s="64"/>
      <c r="J121"/>
      <c r="K121" s="64"/>
      <c r="L121" s="64"/>
      <c r="M121" s="64"/>
      <c r="N121" s="64"/>
      <c r="O121" s="64"/>
      <c r="P121" s="64"/>
      <c r="Q121" s="64"/>
      <c r="R121" s="64"/>
    </row>
    <row r="122" spans="1:18" s="70" customFormat="1">
      <c r="A122" s="143">
        <v>111</v>
      </c>
      <c r="B122" s="144"/>
      <c r="C122" s="144"/>
      <c r="D122" s="146"/>
      <c r="E122" s="16" t="str">
        <f t="shared" si="6"/>
        <v/>
      </c>
      <c r="F122" s="143"/>
      <c r="H122" s="71"/>
      <c r="I122" s="64"/>
      <c r="J122"/>
      <c r="K122" s="64"/>
      <c r="L122" s="64"/>
      <c r="M122" s="64"/>
      <c r="N122" s="64"/>
      <c r="O122" s="64"/>
      <c r="P122" s="64"/>
      <c r="Q122" s="64"/>
      <c r="R122" s="64"/>
    </row>
    <row r="123" spans="1:18" s="70" customFormat="1">
      <c r="A123" s="143">
        <v>112</v>
      </c>
      <c r="B123" s="144"/>
      <c r="C123" s="144"/>
      <c r="D123" s="146"/>
      <c r="E123" s="16" t="str">
        <f t="shared" si="6"/>
        <v/>
      </c>
      <c r="F123" s="143"/>
      <c r="H123" s="71"/>
      <c r="I123" s="64"/>
      <c r="J123"/>
      <c r="K123" s="64"/>
      <c r="L123" s="64"/>
      <c r="M123" s="64"/>
      <c r="N123" s="64"/>
      <c r="O123" s="64"/>
      <c r="P123" s="64"/>
      <c r="Q123" s="64"/>
      <c r="R123" s="64"/>
    </row>
    <row r="124" spans="1:18" s="70" customFormat="1">
      <c r="A124" s="143">
        <v>113</v>
      </c>
      <c r="B124" s="144"/>
      <c r="C124" s="144"/>
      <c r="D124" s="146"/>
      <c r="E124" s="16" t="str">
        <f t="shared" si="6"/>
        <v/>
      </c>
      <c r="F124" s="143"/>
      <c r="H124" s="71"/>
      <c r="I124" s="64"/>
      <c r="J124"/>
      <c r="K124" s="64"/>
      <c r="L124" s="64"/>
      <c r="M124" s="64"/>
      <c r="N124" s="64"/>
      <c r="O124" s="64"/>
      <c r="P124" s="64"/>
      <c r="Q124" s="64"/>
      <c r="R124" s="64"/>
    </row>
    <row r="125" spans="1:18" s="70" customFormat="1">
      <c r="A125" s="143">
        <v>114</v>
      </c>
      <c r="B125" s="144"/>
      <c r="C125" s="144"/>
      <c r="D125" s="146"/>
      <c r="E125" s="16" t="str">
        <f t="shared" si="6"/>
        <v/>
      </c>
      <c r="F125" s="143"/>
      <c r="H125" s="71"/>
      <c r="I125" s="64"/>
      <c r="J125"/>
      <c r="K125" s="64"/>
      <c r="L125" s="64"/>
      <c r="M125" s="64"/>
      <c r="N125" s="64"/>
      <c r="O125" s="64"/>
      <c r="P125" s="64"/>
      <c r="Q125" s="64"/>
      <c r="R125" s="64"/>
    </row>
    <row r="126" spans="1:18" s="70" customFormat="1">
      <c r="A126" s="143">
        <v>115</v>
      </c>
      <c r="B126" s="144"/>
      <c r="C126" s="144"/>
      <c r="D126" s="146"/>
      <c r="E126" s="16" t="str">
        <f t="shared" si="6"/>
        <v/>
      </c>
      <c r="F126" s="143"/>
      <c r="H126" s="71"/>
      <c r="I126" s="64"/>
      <c r="J126"/>
      <c r="K126" s="64"/>
      <c r="L126" s="64"/>
      <c r="M126" s="64"/>
      <c r="N126" s="64"/>
      <c r="O126" s="64"/>
      <c r="P126" s="64"/>
      <c r="Q126" s="64"/>
      <c r="R126" s="64"/>
    </row>
    <row r="127" spans="1:18" s="70" customFormat="1">
      <c r="A127" s="143">
        <v>116</v>
      </c>
      <c r="B127" s="144"/>
      <c r="C127" s="144"/>
      <c r="D127" s="146"/>
      <c r="E127" s="16" t="str">
        <f t="shared" si="6"/>
        <v/>
      </c>
      <c r="F127" s="143"/>
      <c r="H127" s="71"/>
      <c r="I127" s="64"/>
      <c r="J127"/>
      <c r="K127" s="64"/>
      <c r="L127" s="64"/>
      <c r="M127" s="64"/>
      <c r="N127" s="64"/>
      <c r="O127" s="64"/>
      <c r="P127" s="64"/>
      <c r="Q127" s="64"/>
      <c r="R127" s="64"/>
    </row>
    <row r="128" spans="1:18" s="70" customFormat="1">
      <c r="A128" s="143">
        <v>117</v>
      </c>
      <c r="B128" s="144"/>
      <c r="C128" s="144"/>
      <c r="D128" s="146"/>
      <c r="E128" s="16" t="str">
        <f t="shared" si="6"/>
        <v/>
      </c>
      <c r="F128" s="143"/>
      <c r="H128" s="71"/>
      <c r="I128" s="64"/>
      <c r="J128"/>
      <c r="K128" s="64"/>
      <c r="L128" s="64"/>
      <c r="M128" s="64"/>
      <c r="N128" s="64"/>
      <c r="O128" s="64"/>
      <c r="P128" s="64"/>
      <c r="Q128" s="64"/>
      <c r="R128" s="64"/>
    </row>
    <row r="129" spans="1:18" s="70" customFormat="1">
      <c r="A129" s="143">
        <v>118</v>
      </c>
      <c r="B129" s="144"/>
      <c r="C129" s="144"/>
      <c r="D129" s="146"/>
      <c r="E129" s="16" t="str">
        <f t="shared" si="6"/>
        <v/>
      </c>
      <c r="F129" s="143"/>
      <c r="H129" s="71"/>
      <c r="I129" s="64"/>
      <c r="J129"/>
      <c r="K129" s="64"/>
      <c r="L129" s="64"/>
      <c r="M129" s="64"/>
      <c r="N129" s="64"/>
      <c r="O129" s="64"/>
      <c r="P129" s="64"/>
      <c r="Q129" s="64"/>
      <c r="R129" s="64"/>
    </row>
    <row r="130" spans="1:18" s="70" customFormat="1">
      <c r="A130" s="143">
        <v>119</v>
      </c>
      <c r="B130" s="144"/>
      <c r="C130" s="144"/>
      <c r="D130" s="146"/>
      <c r="E130" s="16" t="str">
        <f t="shared" si="6"/>
        <v/>
      </c>
      <c r="F130" s="143"/>
      <c r="H130" s="71"/>
      <c r="I130" s="64"/>
      <c r="J130"/>
      <c r="K130" s="64"/>
      <c r="L130" s="64"/>
      <c r="M130" s="64"/>
      <c r="N130" s="64"/>
      <c r="O130" s="64"/>
      <c r="P130" s="64"/>
      <c r="Q130" s="64"/>
      <c r="R130" s="64"/>
    </row>
    <row r="131" spans="1:18" s="70" customFormat="1">
      <c r="A131" s="143">
        <v>120</v>
      </c>
      <c r="B131" s="144"/>
      <c r="C131" s="144"/>
      <c r="D131" s="146"/>
      <c r="E131" s="16" t="str">
        <f t="shared" si="6"/>
        <v/>
      </c>
      <c r="F131" s="143"/>
      <c r="H131" s="71"/>
      <c r="I131" s="64"/>
      <c r="J131"/>
      <c r="K131" s="64"/>
      <c r="L131" s="64"/>
      <c r="M131" s="64"/>
      <c r="N131" s="64"/>
      <c r="O131" s="64"/>
      <c r="P131" s="64"/>
      <c r="Q131" s="64"/>
      <c r="R131" s="64"/>
    </row>
    <row r="132" spans="1:18" s="70" customFormat="1">
      <c r="A132" s="143">
        <v>121</v>
      </c>
      <c r="B132" s="144"/>
      <c r="C132" s="144"/>
      <c r="D132" s="146"/>
      <c r="E132" s="16" t="str">
        <f t="shared" si="6"/>
        <v/>
      </c>
      <c r="F132" s="143"/>
      <c r="H132" s="71"/>
      <c r="I132" s="64"/>
      <c r="J132"/>
      <c r="K132" s="64"/>
      <c r="L132" s="64"/>
      <c r="M132" s="64"/>
      <c r="N132" s="64"/>
      <c r="O132" s="64"/>
      <c r="P132" s="64"/>
      <c r="Q132" s="64"/>
      <c r="R132" s="64"/>
    </row>
    <row r="133" spans="1:18" s="70" customFormat="1">
      <c r="A133" s="143">
        <v>122</v>
      </c>
      <c r="B133" s="144"/>
      <c r="C133" s="144"/>
      <c r="D133" s="146"/>
      <c r="E133" s="16" t="str">
        <f t="shared" si="6"/>
        <v/>
      </c>
      <c r="F133" s="143"/>
      <c r="H133" s="71"/>
      <c r="I133" s="64"/>
      <c r="J133"/>
      <c r="K133" s="64"/>
      <c r="L133" s="64"/>
      <c r="M133" s="64"/>
      <c r="N133" s="64"/>
      <c r="O133" s="64"/>
      <c r="P133" s="64"/>
      <c r="Q133" s="64"/>
      <c r="R133" s="64"/>
    </row>
    <row r="134" spans="1:18" s="70" customFormat="1">
      <c r="A134" s="143">
        <v>123</v>
      </c>
      <c r="B134" s="144"/>
      <c r="C134" s="144"/>
      <c r="D134" s="146"/>
      <c r="E134" s="16" t="str">
        <f t="shared" si="6"/>
        <v/>
      </c>
      <c r="F134" s="143"/>
      <c r="H134" s="71"/>
      <c r="I134" s="64"/>
      <c r="J134"/>
      <c r="K134" s="64"/>
      <c r="L134" s="64"/>
      <c r="M134" s="64"/>
      <c r="N134" s="64"/>
      <c r="O134" s="64"/>
      <c r="P134" s="64"/>
      <c r="Q134" s="64"/>
      <c r="R134" s="64"/>
    </row>
    <row r="135" spans="1:18" s="70" customFormat="1">
      <c r="A135" s="143">
        <v>124</v>
      </c>
      <c r="B135" s="144"/>
      <c r="C135" s="144"/>
      <c r="D135" s="146"/>
      <c r="E135" s="16" t="str">
        <f t="shared" si="6"/>
        <v/>
      </c>
      <c r="F135" s="143"/>
      <c r="H135" s="71"/>
      <c r="I135" s="64"/>
      <c r="J135"/>
      <c r="K135" s="64"/>
      <c r="L135" s="64"/>
      <c r="M135" s="64"/>
      <c r="N135" s="64"/>
      <c r="O135" s="64"/>
      <c r="P135" s="64"/>
      <c r="Q135" s="64"/>
      <c r="R135" s="64"/>
    </row>
    <row r="136" spans="1:18" s="70" customFormat="1">
      <c r="A136" s="143">
        <v>125</v>
      </c>
      <c r="B136" s="144"/>
      <c r="C136" s="144"/>
      <c r="D136" s="146"/>
      <c r="E136" s="16" t="str">
        <f t="shared" si="6"/>
        <v/>
      </c>
      <c r="F136" s="143"/>
      <c r="H136" s="71"/>
      <c r="I136" s="64"/>
      <c r="J136"/>
      <c r="K136" s="64"/>
      <c r="L136" s="64"/>
      <c r="M136" s="64"/>
      <c r="N136" s="64"/>
      <c r="O136" s="64"/>
      <c r="P136" s="64"/>
      <c r="Q136" s="64"/>
      <c r="R136" s="64"/>
    </row>
    <row r="137" spans="1:18" s="70" customFormat="1">
      <c r="A137" s="143">
        <v>126</v>
      </c>
      <c r="B137" s="144"/>
      <c r="C137" s="144"/>
      <c r="D137" s="146"/>
      <c r="E137" s="16" t="str">
        <f t="shared" si="6"/>
        <v/>
      </c>
      <c r="F137" s="143"/>
      <c r="H137" s="71"/>
      <c r="I137" s="64"/>
      <c r="J137"/>
      <c r="K137" s="64"/>
      <c r="L137" s="64"/>
      <c r="M137" s="64"/>
      <c r="N137" s="64"/>
      <c r="O137" s="64"/>
      <c r="P137" s="64"/>
      <c r="Q137" s="64"/>
      <c r="R137" s="64"/>
    </row>
    <row r="138" spans="1:18" s="70" customFormat="1">
      <c r="A138" s="143">
        <v>127</v>
      </c>
      <c r="B138" s="144"/>
      <c r="C138" s="144"/>
      <c r="D138" s="146"/>
      <c r="E138" s="16" t="str">
        <f t="shared" si="6"/>
        <v/>
      </c>
      <c r="F138" s="143"/>
      <c r="H138" s="71"/>
      <c r="I138" s="64"/>
      <c r="J138"/>
      <c r="K138" s="64"/>
      <c r="L138" s="64"/>
      <c r="M138" s="64"/>
      <c r="N138" s="64"/>
      <c r="O138" s="64"/>
      <c r="P138" s="64"/>
      <c r="Q138" s="64"/>
      <c r="R138" s="64"/>
    </row>
    <row r="139" spans="1:18" s="70" customFormat="1">
      <c r="A139" s="143">
        <v>128</v>
      </c>
      <c r="B139" s="144"/>
      <c r="C139" s="144"/>
      <c r="D139" s="146"/>
      <c r="E139" s="16" t="str">
        <f t="shared" si="6"/>
        <v/>
      </c>
      <c r="F139" s="143"/>
      <c r="H139" s="71"/>
      <c r="I139" s="64"/>
      <c r="J139"/>
      <c r="K139" s="64"/>
      <c r="L139" s="64"/>
      <c r="M139" s="64"/>
      <c r="N139" s="64"/>
      <c r="O139" s="64"/>
      <c r="P139" s="64"/>
      <c r="Q139" s="64"/>
      <c r="R139" s="64"/>
    </row>
    <row r="140" spans="1:18" s="70" customFormat="1">
      <c r="A140" s="143">
        <v>129</v>
      </c>
      <c r="B140" s="144"/>
      <c r="C140" s="144"/>
      <c r="D140" s="146"/>
      <c r="E140" s="16" t="str">
        <f t="shared" ref="E140:E203" si="10">IF(OR($B140="",,$D140&lt;an_initial,$D140&gt;an_final),"",G140*(HLOOKUP(C140,iii5punctaje,2,FALSE)))</f>
        <v/>
      </c>
      <c r="F140" s="143"/>
      <c r="H140" s="71"/>
      <c r="I140" s="64"/>
      <c r="J140"/>
      <c r="K140" s="64"/>
      <c r="L140" s="64"/>
      <c r="M140" s="64"/>
      <c r="N140" s="64"/>
      <c r="O140" s="64"/>
      <c r="P140" s="64"/>
      <c r="Q140" s="64"/>
      <c r="R140" s="64"/>
    </row>
    <row r="141" spans="1:18" s="70" customFormat="1">
      <c r="A141" s="143">
        <v>130</v>
      </c>
      <c r="B141" s="144"/>
      <c r="C141" s="144"/>
      <c r="D141" s="146"/>
      <c r="E141" s="16" t="str">
        <f t="shared" si="10"/>
        <v/>
      </c>
      <c r="F141" s="143"/>
      <c r="H141" s="71"/>
      <c r="I141" s="64"/>
      <c r="J141"/>
      <c r="K141" s="64"/>
      <c r="L141" s="64"/>
      <c r="M141" s="64"/>
      <c r="N141" s="64"/>
      <c r="O141" s="64"/>
      <c r="P141" s="64"/>
      <c r="Q141" s="64"/>
      <c r="R141" s="64"/>
    </row>
    <row r="142" spans="1:18" s="70" customFormat="1">
      <c r="A142" s="143">
        <v>131</v>
      </c>
      <c r="B142" s="144"/>
      <c r="C142" s="144"/>
      <c r="D142" s="146"/>
      <c r="E142" s="16" t="str">
        <f t="shared" si="10"/>
        <v/>
      </c>
      <c r="F142" s="143"/>
      <c r="H142" s="71"/>
      <c r="I142" s="64"/>
      <c r="J142"/>
      <c r="K142" s="64"/>
      <c r="L142" s="64"/>
      <c r="M142" s="64"/>
      <c r="N142" s="64"/>
      <c r="O142" s="64"/>
      <c r="P142" s="64"/>
      <c r="Q142" s="64"/>
      <c r="R142" s="64"/>
    </row>
    <row r="143" spans="1:18" s="70" customFormat="1">
      <c r="A143" s="143">
        <v>132</v>
      </c>
      <c r="B143" s="144"/>
      <c r="C143" s="144"/>
      <c r="D143" s="146"/>
      <c r="E143" s="16" t="str">
        <f t="shared" si="10"/>
        <v/>
      </c>
      <c r="F143" s="143"/>
      <c r="H143" s="71"/>
      <c r="I143" s="64"/>
      <c r="J143"/>
      <c r="K143" s="64"/>
      <c r="L143" s="64"/>
      <c r="M143" s="64"/>
      <c r="N143" s="64"/>
      <c r="O143" s="64"/>
      <c r="P143" s="64"/>
      <c r="Q143" s="64"/>
      <c r="R143" s="64"/>
    </row>
    <row r="144" spans="1:18" s="70" customFormat="1">
      <c r="A144" s="143">
        <v>133</v>
      </c>
      <c r="B144" s="144"/>
      <c r="C144" s="144"/>
      <c r="D144" s="146"/>
      <c r="E144" s="16" t="str">
        <f t="shared" si="10"/>
        <v/>
      </c>
      <c r="F144" s="143"/>
      <c r="H144" s="71"/>
      <c r="I144" s="64"/>
      <c r="J144"/>
      <c r="K144" s="64"/>
      <c r="L144" s="64"/>
      <c r="M144" s="64"/>
      <c r="N144" s="64"/>
      <c r="O144" s="64"/>
      <c r="P144" s="64"/>
      <c r="Q144" s="64"/>
      <c r="R144" s="64"/>
    </row>
    <row r="145" spans="1:18" s="70" customFormat="1">
      <c r="A145" s="143">
        <v>134</v>
      </c>
      <c r="B145" s="144"/>
      <c r="C145" s="144"/>
      <c r="D145" s="146"/>
      <c r="E145" s="16" t="str">
        <f t="shared" si="10"/>
        <v/>
      </c>
      <c r="F145" s="143"/>
      <c r="H145" s="71"/>
      <c r="I145" s="64"/>
      <c r="J145"/>
      <c r="K145" s="64"/>
      <c r="L145" s="64"/>
      <c r="M145" s="64"/>
      <c r="N145" s="64"/>
      <c r="O145" s="64"/>
      <c r="P145" s="64"/>
      <c r="Q145" s="64"/>
      <c r="R145" s="64"/>
    </row>
    <row r="146" spans="1:18" s="70" customFormat="1">
      <c r="A146" s="143">
        <v>135</v>
      </c>
      <c r="B146" s="144"/>
      <c r="C146" s="144"/>
      <c r="D146" s="146"/>
      <c r="E146" s="16" t="str">
        <f t="shared" si="10"/>
        <v/>
      </c>
      <c r="F146" s="143"/>
      <c r="H146" s="71"/>
      <c r="I146" s="64"/>
      <c r="J146"/>
      <c r="K146" s="64"/>
      <c r="L146" s="64"/>
      <c r="M146" s="64"/>
      <c r="N146" s="64"/>
      <c r="O146" s="64"/>
      <c r="P146" s="64"/>
      <c r="Q146" s="64"/>
      <c r="R146" s="64"/>
    </row>
    <row r="147" spans="1:18" s="70" customFormat="1">
      <c r="A147" s="143">
        <v>136</v>
      </c>
      <c r="B147" s="144"/>
      <c r="C147" s="144"/>
      <c r="D147" s="146"/>
      <c r="E147" s="16" t="str">
        <f t="shared" si="10"/>
        <v/>
      </c>
      <c r="F147" s="143"/>
      <c r="H147" s="71"/>
      <c r="I147" s="64"/>
      <c r="J147"/>
      <c r="K147" s="64"/>
      <c r="L147" s="64"/>
      <c r="M147" s="64"/>
      <c r="N147" s="64"/>
      <c r="O147" s="64"/>
      <c r="P147" s="64"/>
      <c r="Q147" s="64"/>
      <c r="R147" s="64"/>
    </row>
    <row r="148" spans="1:18" s="70" customFormat="1">
      <c r="A148" s="143">
        <v>137</v>
      </c>
      <c r="B148" s="144"/>
      <c r="C148" s="144"/>
      <c r="D148" s="146"/>
      <c r="E148" s="16" t="str">
        <f t="shared" si="10"/>
        <v/>
      </c>
      <c r="F148" s="143"/>
      <c r="H148" s="71"/>
      <c r="I148" s="64"/>
      <c r="J148"/>
      <c r="K148" s="64"/>
      <c r="L148" s="64"/>
      <c r="M148" s="64"/>
      <c r="N148" s="64"/>
      <c r="O148" s="64"/>
      <c r="P148" s="64"/>
      <c r="Q148" s="64"/>
      <c r="R148" s="64"/>
    </row>
    <row r="149" spans="1:18" s="70" customFormat="1">
      <c r="A149" s="143">
        <v>138</v>
      </c>
      <c r="B149" s="144"/>
      <c r="C149" s="144"/>
      <c r="D149" s="146"/>
      <c r="E149" s="16" t="str">
        <f t="shared" si="10"/>
        <v/>
      </c>
      <c r="F149" s="143"/>
      <c r="H149" s="71"/>
      <c r="I149" s="64"/>
      <c r="J149"/>
      <c r="K149" s="64"/>
      <c r="L149" s="64"/>
      <c r="M149" s="64"/>
      <c r="N149" s="64"/>
      <c r="O149" s="64"/>
      <c r="P149" s="64"/>
      <c r="Q149" s="64"/>
      <c r="R149" s="64"/>
    </row>
    <row r="150" spans="1:18" s="70" customFormat="1">
      <c r="A150" s="143">
        <v>139</v>
      </c>
      <c r="B150" s="144"/>
      <c r="C150" s="144"/>
      <c r="D150" s="146"/>
      <c r="E150" s="16" t="str">
        <f t="shared" si="10"/>
        <v/>
      </c>
      <c r="F150" s="143"/>
      <c r="H150" s="71"/>
      <c r="I150" s="64"/>
      <c r="J150"/>
      <c r="K150" s="64"/>
      <c r="L150" s="64"/>
      <c r="M150" s="64"/>
      <c r="N150" s="64"/>
      <c r="O150" s="64"/>
      <c r="P150" s="64"/>
      <c r="Q150" s="64"/>
      <c r="R150" s="64"/>
    </row>
    <row r="151" spans="1:18" s="70" customFormat="1">
      <c r="A151" s="143">
        <v>140</v>
      </c>
      <c r="B151" s="144"/>
      <c r="C151" s="144"/>
      <c r="D151" s="146"/>
      <c r="E151" s="16" t="str">
        <f t="shared" si="10"/>
        <v/>
      </c>
      <c r="F151" s="143"/>
      <c r="H151" s="71"/>
      <c r="I151" s="64"/>
      <c r="J151"/>
      <c r="K151" s="64"/>
      <c r="L151" s="64"/>
      <c r="M151" s="64"/>
      <c r="N151" s="64"/>
      <c r="O151" s="64"/>
      <c r="P151" s="64"/>
      <c r="Q151" s="64"/>
      <c r="R151" s="64"/>
    </row>
    <row r="152" spans="1:18" s="70" customFormat="1">
      <c r="A152" s="143">
        <v>141</v>
      </c>
      <c r="B152" s="144"/>
      <c r="C152" s="144"/>
      <c r="D152" s="146"/>
      <c r="E152" s="16" t="str">
        <f t="shared" si="10"/>
        <v/>
      </c>
      <c r="F152" s="143"/>
      <c r="H152" s="71"/>
      <c r="I152" s="64"/>
      <c r="J152"/>
      <c r="K152" s="64"/>
      <c r="L152" s="64"/>
      <c r="M152" s="64"/>
      <c r="N152" s="64"/>
      <c r="O152" s="64"/>
      <c r="P152" s="64"/>
      <c r="Q152" s="64"/>
      <c r="R152" s="64"/>
    </row>
    <row r="153" spans="1:18" s="70" customFormat="1">
      <c r="A153" s="143">
        <v>142</v>
      </c>
      <c r="B153" s="144"/>
      <c r="C153" s="144"/>
      <c r="D153" s="146"/>
      <c r="E153" s="16" t="str">
        <f t="shared" si="10"/>
        <v/>
      </c>
      <c r="F153" s="143"/>
      <c r="H153" s="71"/>
      <c r="I153" s="64"/>
      <c r="J153"/>
      <c r="K153" s="64"/>
      <c r="L153" s="64"/>
      <c r="M153" s="64"/>
      <c r="N153" s="64"/>
      <c r="O153" s="64"/>
      <c r="P153" s="64"/>
      <c r="Q153" s="64"/>
      <c r="R153" s="64"/>
    </row>
    <row r="154" spans="1:18" s="70" customFormat="1">
      <c r="A154" s="143">
        <v>143</v>
      </c>
      <c r="B154" s="144"/>
      <c r="C154" s="144"/>
      <c r="D154" s="146"/>
      <c r="E154" s="16" t="str">
        <f t="shared" si="10"/>
        <v/>
      </c>
      <c r="F154" s="143"/>
      <c r="H154" s="71"/>
      <c r="I154" s="64"/>
      <c r="J154"/>
      <c r="K154" s="64"/>
      <c r="L154" s="64"/>
      <c r="M154" s="64"/>
      <c r="N154" s="64"/>
      <c r="O154" s="64"/>
      <c r="P154" s="64"/>
      <c r="Q154" s="64"/>
      <c r="R154" s="64"/>
    </row>
    <row r="155" spans="1:18" s="70" customFormat="1">
      <c r="A155" s="143">
        <v>144</v>
      </c>
      <c r="B155" s="144"/>
      <c r="C155" s="144"/>
      <c r="D155" s="146"/>
      <c r="E155" s="16" t="str">
        <f t="shared" si="10"/>
        <v/>
      </c>
      <c r="F155" s="143"/>
      <c r="H155" s="71"/>
      <c r="I155" s="64"/>
      <c r="J155"/>
      <c r="K155" s="64"/>
      <c r="L155" s="64"/>
      <c r="M155" s="64"/>
      <c r="N155" s="64"/>
      <c r="O155" s="64"/>
      <c r="P155" s="64"/>
      <c r="Q155" s="64"/>
      <c r="R155" s="64"/>
    </row>
    <row r="156" spans="1:18" s="70" customFormat="1">
      <c r="A156" s="143">
        <v>145</v>
      </c>
      <c r="B156" s="144"/>
      <c r="C156" s="144"/>
      <c r="D156" s="146"/>
      <c r="E156" s="16" t="str">
        <f t="shared" si="10"/>
        <v/>
      </c>
      <c r="F156" s="143"/>
      <c r="H156" s="71"/>
      <c r="I156" s="64"/>
      <c r="J156"/>
      <c r="K156" s="64"/>
      <c r="L156" s="64"/>
      <c r="M156" s="64"/>
      <c r="N156" s="64"/>
      <c r="O156" s="64"/>
      <c r="P156" s="64"/>
      <c r="Q156" s="64"/>
      <c r="R156" s="64"/>
    </row>
    <row r="157" spans="1:18" s="70" customFormat="1">
      <c r="A157" s="143">
        <v>146</v>
      </c>
      <c r="B157" s="144"/>
      <c r="C157" s="144"/>
      <c r="D157" s="146"/>
      <c r="E157" s="16" t="str">
        <f t="shared" si="10"/>
        <v/>
      </c>
      <c r="F157" s="143"/>
      <c r="H157" s="71"/>
      <c r="I157" s="64"/>
      <c r="J157"/>
      <c r="K157" s="64"/>
      <c r="L157" s="64"/>
      <c r="M157" s="64"/>
      <c r="N157" s="64"/>
      <c r="O157" s="64"/>
      <c r="P157" s="64"/>
      <c r="Q157" s="64"/>
      <c r="R157" s="64"/>
    </row>
    <row r="158" spans="1:18" s="70" customFormat="1">
      <c r="A158" s="143">
        <v>147</v>
      </c>
      <c r="B158" s="144"/>
      <c r="C158" s="144"/>
      <c r="D158" s="146"/>
      <c r="E158" s="16" t="str">
        <f t="shared" si="10"/>
        <v/>
      </c>
      <c r="F158" s="143"/>
      <c r="H158" s="71"/>
      <c r="I158" s="64"/>
      <c r="J158"/>
      <c r="K158" s="64"/>
      <c r="L158" s="64"/>
      <c r="M158" s="64"/>
      <c r="N158" s="64"/>
      <c r="O158" s="64"/>
      <c r="P158" s="64"/>
      <c r="Q158" s="64"/>
      <c r="R158" s="64"/>
    </row>
    <row r="159" spans="1:18" s="70" customFormat="1">
      <c r="A159" s="143">
        <v>148</v>
      </c>
      <c r="B159" s="144"/>
      <c r="C159" s="144"/>
      <c r="D159" s="146"/>
      <c r="E159" s="16" t="str">
        <f t="shared" si="10"/>
        <v/>
      </c>
      <c r="F159" s="143"/>
      <c r="H159" s="71"/>
      <c r="I159" s="64"/>
      <c r="J159"/>
      <c r="K159" s="64"/>
      <c r="L159" s="64"/>
      <c r="M159" s="64"/>
      <c r="N159" s="64"/>
      <c r="O159" s="64"/>
      <c r="P159" s="64"/>
      <c r="Q159" s="64"/>
      <c r="R159" s="64"/>
    </row>
    <row r="160" spans="1:18" s="70" customFormat="1">
      <c r="A160" s="143">
        <v>149</v>
      </c>
      <c r="B160" s="144"/>
      <c r="C160" s="144"/>
      <c r="D160" s="146"/>
      <c r="E160" s="16" t="str">
        <f t="shared" si="10"/>
        <v/>
      </c>
      <c r="F160" s="143"/>
      <c r="H160" s="71"/>
      <c r="I160" s="64"/>
      <c r="J160"/>
      <c r="K160" s="64"/>
      <c r="L160" s="64"/>
      <c r="M160" s="64"/>
      <c r="N160" s="64"/>
      <c r="O160" s="64"/>
      <c r="P160" s="64"/>
      <c r="Q160" s="64"/>
      <c r="R160" s="64"/>
    </row>
    <row r="161" spans="1:18" s="70" customFormat="1">
      <c r="A161" s="143">
        <v>150</v>
      </c>
      <c r="B161" s="144"/>
      <c r="C161" s="144"/>
      <c r="D161" s="146"/>
      <c r="E161" s="16" t="str">
        <f t="shared" si="10"/>
        <v/>
      </c>
      <c r="F161" s="143"/>
      <c r="H161" s="71"/>
      <c r="I161" s="64"/>
      <c r="J161"/>
      <c r="K161" s="64"/>
      <c r="L161" s="64"/>
      <c r="M161" s="64"/>
      <c r="N161" s="64"/>
      <c r="O161" s="64"/>
      <c r="P161" s="64"/>
      <c r="Q161" s="64"/>
      <c r="R161" s="64"/>
    </row>
    <row r="162" spans="1:18" s="70" customFormat="1">
      <c r="A162" s="143">
        <v>151</v>
      </c>
      <c r="B162" s="144"/>
      <c r="C162" s="144"/>
      <c r="D162" s="146"/>
      <c r="E162" s="16" t="str">
        <f t="shared" si="10"/>
        <v/>
      </c>
      <c r="F162" s="143"/>
      <c r="H162" s="71"/>
      <c r="I162" s="64"/>
      <c r="J162"/>
      <c r="K162" s="64"/>
      <c r="L162" s="64"/>
      <c r="M162" s="64"/>
      <c r="N162" s="64"/>
      <c r="O162" s="64"/>
      <c r="P162" s="64"/>
      <c r="Q162" s="64"/>
      <c r="R162" s="64"/>
    </row>
    <row r="163" spans="1:18" s="70" customFormat="1">
      <c r="A163" s="143">
        <v>152</v>
      </c>
      <c r="B163" s="144"/>
      <c r="C163" s="144"/>
      <c r="D163" s="146"/>
      <c r="E163" s="16" t="str">
        <f t="shared" si="10"/>
        <v/>
      </c>
      <c r="F163" s="143"/>
      <c r="H163" s="71"/>
      <c r="I163" s="64"/>
      <c r="J163"/>
      <c r="K163" s="64"/>
      <c r="L163" s="64"/>
      <c r="M163" s="64"/>
      <c r="N163" s="64"/>
      <c r="O163" s="64"/>
      <c r="P163" s="64"/>
      <c r="Q163" s="64"/>
      <c r="R163" s="64"/>
    </row>
    <row r="164" spans="1:18" s="70" customFormat="1">
      <c r="A164" s="143">
        <v>153</v>
      </c>
      <c r="B164" s="144"/>
      <c r="C164" s="144"/>
      <c r="D164" s="146"/>
      <c r="E164" s="16" t="str">
        <f t="shared" si="10"/>
        <v/>
      </c>
      <c r="F164" s="143"/>
      <c r="H164" s="71"/>
      <c r="I164" s="64"/>
      <c r="J164"/>
      <c r="K164" s="64"/>
      <c r="L164" s="64"/>
      <c r="M164" s="64"/>
      <c r="N164" s="64"/>
      <c r="O164" s="64"/>
      <c r="P164" s="64"/>
      <c r="Q164" s="64"/>
      <c r="R164" s="64"/>
    </row>
    <row r="165" spans="1:18" s="70" customFormat="1">
      <c r="A165" s="143">
        <v>154</v>
      </c>
      <c r="B165" s="144"/>
      <c r="C165" s="144"/>
      <c r="D165" s="146"/>
      <c r="E165" s="16" t="str">
        <f t="shared" si="10"/>
        <v/>
      </c>
      <c r="F165" s="143"/>
      <c r="H165" s="71"/>
      <c r="I165" s="64"/>
      <c r="J165"/>
      <c r="K165" s="64"/>
      <c r="L165" s="64"/>
      <c r="M165" s="64"/>
      <c r="N165" s="64"/>
      <c r="O165" s="64"/>
      <c r="P165" s="64"/>
      <c r="Q165" s="64"/>
      <c r="R165" s="64"/>
    </row>
    <row r="166" spans="1:18" s="70" customFormat="1">
      <c r="A166" s="143">
        <v>155</v>
      </c>
      <c r="B166" s="144"/>
      <c r="C166" s="144"/>
      <c r="D166" s="146"/>
      <c r="E166" s="16" t="str">
        <f t="shared" si="10"/>
        <v/>
      </c>
      <c r="F166" s="143"/>
      <c r="H166" s="71"/>
      <c r="I166" s="64"/>
      <c r="J166"/>
      <c r="K166" s="64"/>
      <c r="L166" s="64"/>
      <c r="M166" s="64"/>
      <c r="N166" s="64"/>
      <c r="O166" s="64"/>
      <c r="P166" s="64"/>
      <c r="Q166" s="64"/>
      <c r="R166" s="64"/>
    </row>
    <row r="167" spans="1:18" s="70" customFormat="1">
      <c r="A167" s="143">
        <v>156</v>
      </c>
      <c r="B167" s="144"/>
      <c r="C167" s="144"/>
      <c r="D167" s="146"/>
      <c r="E167" s="16" t="str">
        <f t="shared" si="10"/>
        <v/>
      </c>
      <c r="F167" s="143"/>
      <c r="H167" s="71"/>
      <c r="I167" s="64"/>
      <c r="J167"/>
      <c r="K167" s="64"/>
      <c r="L167" s="64"/>
      <c r="M167" s="64"/>
      <c r="N167" s="64"/>
      <c r="O167" s="64"/>
      <c r="P167" s="64"/>
      <c r="Q167" s="64"/>
      <c r="R167" s="64"/>
    </row>
    <row r="168" spans="1:18" s="70" customFormat="1">
      <c r="A168" s="143">
        <v>157</v>
      </c>
      <c r="B168" s="144"/>
      <c r="C168" s="144"/>
      <c r="D168" s="146"/>
      <c r="E168" s="16" t="str">
        <f t="shared" si="10"/>
        <v/>
      </c>
      <c r="F168" s="143"/>
      <c r="H168" s="71"/>
      <c r="I168" s="64"/>
      <c r="J168"/>
      <c r="K168" s="64"/>
      <c r="L168" s="64"/>
      <c r="M168" s="64"/>
      <c r="N168" s="64"/>
      <c r="O168" s="64"/>
      <c r="P168" s="64"/>
      <c r="Q168" s="64"/>
      <c r="R168" s="64"/>
    </row>
    <row r="169" spans="1:18" s="70" customFormat="1">
      <c r="A169" s="143">
        <v>158</v>
      </c>
      <c r="B169" s="144"/>
      <c r="C169" s="144"/>
      <c r="D169" s="146"/>
      <c r="E169" s="16" t="str">
        <f t="shared" si="10"/>
        <v/>
      </c>
      <c r="F169" s="143"/>
      <c r="H169" s="71"/>
      <c r="I169" s="64"/>
      <c r="J169"/>
      <c r="K169" s="64"/>
      <c r="L169" s="64"/>
      <c r="M169" s="64"/>
      <c r="N169" s="64"/>
      <c r="O169" s="64"/>
      <c r="P169" s="64"/>
      <c r="Q169" s="64"/>
      <c r="R169" s="64"/>
    </row>
    <row r="170" spans="1:18" s="70" customFormat="1">
      <c r="A170" s="143">
        <v>159</v>
      </c>
      <c r="B170" s="144"/>
      <c r="C170" s="144"/>
      <c r="D170" s="146"/>
      <c r="E170" s="16" t="str">
        <f t="shared" si="10"/>
        <v/>
      </c>
      <c r="F170" s="143"/>
      <c r="H170" s="71"/>
      <c r="I170" s="64"/>
      <c r="J170"/>
      <c r="K170" s="64"/>
      <c r="L170" s="64"/>
      <c r="M170" s="64"/>
      <c r="N170" s="64"/>
      <c r="O170" s="64"/>
      <c r="P170" s="64"/>
      <c r="Q170" s="64"/>
      <c r="R170" s="64"/>
    </row>
    <row r="171" spans="1:18" s="70" customFormat="1">
      <c r="A171" s="143">
        <v>160</v>
      </c>
      <c r="B171" s="144"/>
      <c r="C171" s="144"/>
      <c r="D171" s="146"/>
      <c r="E171" s="16" t="str">
        <f t="shared" si="10"/>
        <v/>
      </c>
      <c r="F171" s="143"/>
      <c r="H171" s="71"/>
      <c r="I171" s="64"/>
      <c r="J171"/>
      <c r="K171" s="64"/>
      <c r="L171" s="64"/>
      <c r="M171" s="64"/>
      <c r="N171" s="64"/>
      <c r="O171" s="64"/>
      <c r="P171" s="64"/>
      <c r="Q171" s="64"/>
      <c r="R171" s="64"/>
    </row>
    <row r="172" spans="1:18" s="70" customFormat="1">
      <c r="A172" s="143">
        <v>161</v>
      </c>
      <c r="B172" s="144"/>
      <c r="C172" s="144"/>
      <c r="D172" s="146"/>
      <c r="E172" s="16" t="str">
        <f t="shared" si="10"/>
        <v/>
      </c>
      <c r="F172" s="143"/>
      <c r="H172" s="71"/>
      <c r="I172" s="64"/>
      <c r="J172"/>
      <c r="K172" s="64"/>
      <c r="L172" s="64"/>
      <c r="M172" s="64"/>
      <c r="N172" s="64"/>
      <c r="O172" s="64"/>
      <c r="P172" s="64"/>
      <c r="Q172" s="64"/>
      <c r="R172" s="64"/>
    </row>
    <row r="173" spans="1:18" s="70" customFormat="1">
      <c r="A173" s="143">
        <v>162</v>
      </c>
      <c r="B173" s="144"/>
      <c r="C173" s="144"/>
      <c r="D173" s="146"/>
      <c r="E173" s="16" t="str">
        <f t="shared" si="10"/>
        <v/>
      </c>
      <c r="F173" s="143"/>
      <c r="H173" s="71"/>
      <c r="I173" s="64"/>
      <c r="J173"/>
      <c r="K173" s="64"/>
      <c r="L173" s="64"/>
      <c r="M173" s="64"/>
      <c r="N173" s="64"/>
      <c r="O173" s="64"/>
      <c r="P173" s="64"/>
      <c r="Q173" s="64"/>
      <c r="R173" s="64"/>
    </row>
    <row r="174" spans="1:18" s="70" customFormat="1">
      <c r="A174" s="143">
        <v>163</v>
      </c>
      <c r="B174" s="144"/>
      <c r="C174" s="144"/>
      <c r="D174" s="146"/>
      <c r="E174" s="16" t="str">
        <f t="shared" si="10"/>
        <v/>
      </c>
      <c r="F174" s="143"/>
      <c r="H174" s="71"/>
      <c r="I174" s="64"/>
      <c r="J174"/>
      <c r="K174" s="64"/>
      <c r="L174" s="64"/>
      <c r="M174" s="64"/>
      <c r="N174" s="64"/>
      <c r="O174" s="64"/>
      <c r="P174" s="64"/>
      <c r="Q174" s="64"/>
      <c r="R174" s="64"/>
    </row>
    <row r="175" spans="1:18" s="70" customFormat="1">
      <c r="A175" s="143">
        <v>164</v>
      </c>
      <c r="B175" s="144"/>
      <c r="C175" s="144"/>
      <c r="D175" s="146"/>
      <c r="E175" s="16" t="str">
        <f t="shared" si="10"/>
        <v/>
      </c>
      <c r="F175" s="143"/>
      <c r="H175" s="71"/>
      <c r="I175" s="64"/>
      <c r="J175"/>
      <c r="K175" s="64"/>
      <c r="L175" s="64"/>
      <c r="M175" s="64"/>
      <c r="N175" s="64"/>
      <c r="O175" s="64"/>
      <c r="P175" s="64"/>
      <c r="Q175" s="64"/>
      <c r="R175" s="64"/>
    </row>
    <row r="176" spans="1:18" s="70" customFormat="1">
      <c r="A176" s="143">
        <v>165</v>
      </c>
      <c r="B176" s="144"/>
      <c r="C176" s="144"/>
      <c r="D176" s="146"/>
      <c r="E176" s="16" t="str">
        <f t="shared" si="10"/>
        <v/>
      </c>
      <c r="F176" s="143"/>
      <c r="H176" s="71"/>
      <c r="I176" s="64"/>
      <c r="J176"/>
      <c r="K176" s="64"/>
      <c r="L176" s="64"/>
      <c r="M176" s="64"/>
      <c r="N176" s="64"/>
      <c r="O176" s="64"/>
      <c r="P176" s="64"/>
      <c r="Q176" s="64"/>
      <c r="R176" s="64"/>
    </row>
    <row r="177" spans="1:18" s="70" customFormat="1">
      <c r="A177" s="143">
        <v>166</v>
      </c>
      <c r="B177" s="144"/>
      <c r="C177" s="144"/>
      <c r="D177" s="146"/>
      <c r="E177" s="16" t="str">
        <f t="shared" si="10"/>
        <v/>
      </c>
      <c r="F177" s="143"/>
      <c r="H177" s="71"/>
      <c r="I177" s="64"/>
      <c r="J177"/>
      <c r="K177" s="64"/>
      <c r="L177" s="64"/>
      <c r="M177" s="64"/>
      <c r="N177" s="64"/>
      <c r="O177" s="64"/>
      <c r="P177" s="64"/>
      <c r="Q177" s="64"/>
      <c r="R177" s="64"/>
    </row>
    <row r="178" spans="1:18" s="70" customFormat="1">
      <c r="A178" s="143">
        <v>167</v>
      </c>
      <c r="B178" s="144"/>
      <c r="C178" s="144"/>
      <c r="D178" s="146"/>
      <c r="E178" s="16" t="str">
        <f t="shared" si="10"/>
        <v/>
      </c>
      <c r="F178" s="143"/>
      <c r="H178" s="71"/>
      <c r="I178" s="64"/>
      <c r="J178"/>
      <c r="K178" s="64"/>
      <c r="L178" s="64"/>
      <c r="M178" s="64"/>
      <c r="N178" s="64"/>
      <c r="O178" s="64"/>
      <c r="P178" s="64"/>
      <c r="Q178" s="64"/>
      <c r="R178" s="64"/>
    </row>
    <row r="179" spans="1:18" s="70" customFormat="1">
      <c r="A179" s="143">
        <v>168</v>
      </c>
      <c r="B179" s="144"/>
      <c r="C179" s="144"/>
      <c r="D179" s="146"/>
      <c r="E179" s="16" t="str">
        <f t="shared" si="10"/>
        <v/>
      </c>
      <c r="F179" s="143"/>
      <c r="H179" s="71"/>
      <c r="I179" s="64"/>
      <c r="J179"/>
      <c r="K179" s="64"/>
      <c r="L179" s="64"/>
      <c r="M179" s="64"/>
      <c r="N179" s="64"/>
      <c r="O179" s="64"/>
      <c r="P179" s="64"/>
      <c r="Q179" s="64"/>
      <c r="R179" s="64"/>
    </row>
    <row r="180" spans="1:18" s="70" customFormat="1">
      <c r="A180" s="143">
        <v>169</v>
      </c>
      <c r="B180" s="144"/>
      <c r="C180" s="144"/>
      <c r="D180" s="146"/>
      <c r="E180" s="16" t="str">
        <f t="shared" si="10"/>
        <v/>
      </c>
      <c r="F180" s="143"/>
      <c r="H180" s="71"/>
      <c r="I180" s="64"/>
      <c r="J180"/>
      <c r="K180" s="64"/>
      <c r="L180" s="64"/>
      <c r="M180" s="64"/>
      <c r="N180" s="64"/>
      <c r="O180" s="64"/>
      <c r="P180" s="64"/>
      <c r="Q180" s="64"/>
      <c r="R180" s="64"/>
    </row>
    <row r="181" spans="1:18" s="70" customFormat="1">
      <c r="A181" s="143">
        <v>170</v>
      </c>
      <c r="B181" s="144"/>
      <c r="C181" s="144"/>
      <c r="D181" s="146"/>
      <c r="E181" s="16" t="str">
        <f t="shared" si="10"/>
        <v/>
      </c>
      <c r="F181" s="143"/>
      <c r="H181" s="71"/>
      <c r="I181" s="64"/>
      <c r="J181"/>
      <c r="K181" s="64"/>
      <c r="L181" s="64"/>
      <c r="M181" s="64"/>
      <c r="N181" s="64"/>
      <c r="O181" s="64"/>
      <c r="P181" s="64"/>
      <c r="Q181" s="64"/>
      <c r="R181" s="64"/>
    </row>
    <row r="182" spans="1:18" s="70" customFormat="1">
      <c r="A182" s="143">
        <v>171</v>
      </c>
      <c r="B182" s="144"/>
      <c r="C182" s="144"/>
      <c r="D182" s="146"/>
      <c r="E182" s="16" t="str">
        <f t="shared" si="10"/>
        <v/>
      </c>
      <c r="F182" s="143"/>
      <c r="H182" s="71"/>
      <c r="I182" s="64"/>
      <c r="J182"/>
      <c r="K182" s="64"/>
      <c r="L182" s="64"/>
      <c r="M182" s="64"/>
      <c r="N182" s="64"/>
      <c r="O182" s="64"/>
      <c r="P182" s="64"/>
      <c r="Q182" s="64"/>
      <c r="R182" s="64"/>
    </row>
    <row r="183" spans="1:18" s="70" customFormat="1">
      <c r="A183" s="143">
        <v>172</v>
      </c>
      <c r="B183" s="144"/>
      <c r="C183" s="144"/>
      <c r="D183" s="146"/>
      <c r="E183" s="16" t="str">
        <f t="shared" si="10"/>
        <v/>
      </c>
      <c r="F183" s="143"/>
      <c r="H183" s="71"/>
      <c r="I183" s="64"/>
      <c r="J183"/>
      <c r="K183" s="64"/>
      <c r="L183" s="64"/>
      <c r="M183" s="64"/>
      <c r="N183" s="64"/>
      <c r="O183" s="64"/>
      <c r="P183" s="64"/>
      <c r="Q183" s="64"/>
      <c r="R183" s="64"/>
    </row>
    <row r="184" spans="1:18" s="70" customFormat="1">
      <c r="A184" s="143">
        <v>173</v>
      </c>
      <c r="B184" s="144"/>
      <c r="C184" s="144"/>
      <c r="D184" s="146"/>
      <c r="E184" s="16" t="str">
        <f t="shared" si="10"/>
        <v/>
      </c>
      <c r="F184" s="143"/>
      <c r="H184" s="71"/>
      <c r="I184" s="64"/>
      <c r="J184"/>
      <c r="K184" s="64"/>
      <c r="L184" s="64"/>
      <c r="M184" s="64"/>
      <c r="N184" s="64"/>
      <c r="O184" s="64"/>
      <c r="P184" s="64"/>
      <c r="Q184" s="64"/>
      <c r="R184" s="64"/>
    </row>
    <row r="185" spans="1:18" s="70" customFormat="1">
      <c r="A185" s="143">
        <v>174</v>
      </c>
      <c r="B185" s="144"/>
      <c r="C185" s="144"/>
      <c r="D185" s="146"/>
      <c r="E185" s="16" t="str">
        <f t="shared" si="10"/>
        <v/>
      </c>
      <c r="F185" s="143"/>
      <c r="H185" s="71"/>
      <c r="I185" s="64"/>
      <c r="J185"/>
      <c r="K185" s="64"/>
      <c r="L185" s="64"/>
      <c r="M185" s="64"/>
      <c r="N185" s="64"/>
      <c r="O185" s="64"/>
      <c r="P185" s="64"/>
      <c r="Q185" s="64"/>
      <c r="R185" s="64"/>
    </row>
    <row r="186" spans="1:18" s="70" customFormat="1">
      <c r="A186" s="143">
        <v>175</v>
      </c>
      <c r="B186" s="144"/>
      <c r="C186" s="144"/>
      <c r="D186" s="146"/>
      <c r="E186" s="16" t="str">
        <f t="shared" si="10"/>
        <v/>
      </c>
      <c r="F186" s="143"/>
      <c r="H186" s="71"/>
      <c r="I186" s="64"/>
      <c r="J186"/>
      <c r="K186" s="64"/>
      <c r="L186" s="64"/>
      <c r="M186" s="64"/>
      <c r="N186" s="64"/>
      <c r="O186" s="64"/>
      <c r="P186" s="64"/>
      <c r="Q186" s="64"/>
      <c r="R186" s="64"/>
    </row>
    <row r="187" spans="1:18" s="70" customFormat="1">
      <c r="A187" s="143">
        <v>176</v>
      </c>
      <c r="B187" s="144"/>
      <c r="C187" s="144"/>
      <c r="D187" s="146"/>
      <c r="E187" s="16" t="str">
        <f t="shared" si="10"/>
        <v/>
      </c>
      <c r="F187" s="143"/>
      <c r="H187" s="71"/>
      <c r="I187" s="64"/>
      <c r="J187"/>
      <c r="K187" s="64"/>
      <c r="L187" s="64"/>
      <c r="M187" s="64"/>
      <c r="N187" s="64"/>
      <c r="O187" s="64"/>
      <c r="P187" s="64"/>
      <c r="Q187" s="64"/>
      <c r="R187" s="64"/>
    </row>
    <row r="188" spans="1:18" s="70" customFormat="1">
      <c r="A188" s="143">
        <v>177</v>
      </c>
      <c r="B188" s="144"/>
      <c r="C188" s="144"/>
      <c r="D188" s="146"/>
      <c r="E188" s="16" t="str">
        <f t="shared" si="10"/>
        <v/>
      </c>
      <c r="F188" s="143"/>
      <c r="H188" s="71"/>
      <c r="I188" s="64"/>
      <c r="J188"/>
      <c r="K188" s="64"/>
      <c r="L188" s="64"/>
      <c r="M188" s="64"/>
      <c r="N188" s="64"/>
      <c r="O188" s="64"/>
      <c r="P188" s="64"/>
      <c r="Q188" s="64"/>
      <c r="R188" s="64"/>
    </row>
    <row r="189" spans="1:18" s="70" customFormat="1">
      <c r="A189" s="143">
        <v>178</v>
      </c>
      <c r="B189" s="144"/>
      <c r="C189" s="144"/>
      <c r="D189" s="146"/>
      <c r="E189" s="16" t="str">
        <f t="shared" si="10"/>
        <v/>
      </c>
      <c r="F189" s="143"/>
      <c r="H189" s="71"/>
      <c r="I189" s="64"/>
      <c r="J189"/>
      <c r="K189" s="64"/>
      <c r="L189" s="64"/>
      <c r="M189" s="64"/>
      <c r="N189" s="64"/>
      <c r="O189" s="64"/>
      <c r="P189" s="64"/>
      <c r="Q189" s="64"/>
      <c r="R189" s="64"/>
    </row>
    <row r="190" spans="1:18" s="70" customFormat="1">
      <c r="A190" s="143">
        <v>179</v>
      </c>
      <c r="B190" s="144"/>
      <c r="C190" s="144"/>
      <c r="D190" s="146"/>
      <c r="E190" s="16" t="str">
        <f t="shared" si="10"/>
        <v/>
      </c>
      <c r="F190" s="143"/>
      <c r="H190" s="71"/>
      <c r="I190" s="64"/>
      <c r="J190"/>
      <c r="K190" s="64"/>
      <c r="L190" s="64"/>
      <c r="M190" s="64"/>
      <c r="N190" s="64"/>
      <c r="O190" s="64"/>
      <c r="P190" s="64"/>
      <c r="Q190" s="64"/>
      <c r="R190" s="64"/>
    </row>
    <row r="191" spans="1:18" s="70" customFormat="1">
      <c r="A191" s="143">
        <v>180</v>
      </c>
      <c r="B191" s="144"/>
      <c r="C191" s="144"/>
      <c r="D191" s="146"/>
      <c r="E191" s="16" t="str">
        <f t="shared" si="10"/>
        <v/>
      </c>
      <c r="F191" s="143"/>
      <c r="H191" s="71"/>
      <c r="I191" s="64"/>
      <c r="J191"/>
      <c r="K191" s="64"/>
      <c r="L191" s="64"/>
      <c r="M191" s="64"/>
      <c r="N191" s="64"/>
      <c r="O191" s="64"/>
      <c r="P191" s="64"/>
      <c r="Q191" s="64"/>
      <c r="R191" s="64"/>
    </row>
    <row r="192" spans="1:18" s="70" customFormat="1">
      <c r="A192" s="143">
        <v>181</v>
      </c>
      <c r="B192" s="144"/>
      <c r="C192" s="144"/>
      <c r="D192" s="146"/>
      <c r="E192" s="16" t="str">
        <f t="shared" si="10"/>
        <v/>
      </c>
      <c r="F192" s="143"/>
      <c r="H192" s="71"/>
      <c r="I192" s="64"/>
      <c r="J192"/>
      <c r="K192" s="64"/>
      <c r="L192" s="64"/>
      <c r="M192" s="64"/>
      <c r="N192" s="64"/>
      <c r="O192" s="64"/>
      <c r="P192" s="64"/>
      <c r="Q192" s="64"/>
      <c r="R192" s="64"/>
    </row>
    <row r="193" spans="1:18" s="70" customFormat="1">
      <c r="A193" s="143">
        <v>182</v>
      </c>
      <c r="B193" s="144"/>
      <c r="C193" s="144"/>
      <c r="D193" s="146"/>
      <c r="E193" s="16" t="str">
        <f t="shared" si="10"/>
        <v/>
      </c>
      <c r="F193" s="143"/>
      <c r="H193" s="71"/>
      <c r="I193" s="64"/>
      <c r="J193"/>
      <c r="K193" s="64"/>
      <c r="L193" s="64"/>
      <c r="M193" s="64"/>
      <c r="N193" s="64"/>
      <c r="O193" s="64"/>
      <c r="P193" s="64"/>
      <c r="Q193" s="64"/>
      <c r="R193" s="64"/>
    </row>
    <row r="194" spans="1:18" s="70" customFormat="1">
      <c r="A194" s="143">
        <v>183</v>
      </c>
      <c r="B194" s="144"/>
      <c r="C194" s="144"/>
      <c r="D194" s="146"/>
      <c r="E194" s="16" t="str">
        <f t="shared" si="10"/>
        <v/>
      </c>
      <c r="F194" s="143"/>
      <c r="H194" s="71"/>
      <c r="I194" s="64"/>
      <c r="J194"/>
      <c r="K194" s="64"/>
      <c r="L194" s="64"/>
      <c r="M194" s="64"/>
      <c r="N194" s="64"/>
      <c r="O194" s="64"/>
      <c r="P194" s="64"/>
      <c r="Q194" s="64"/>
      <c r="R194" s="64"/>
    </row>
    <row r="195" spans="1:18" s="70" customFormat="1">
      <c r="A195" s="143">
        <v>184</v>
      </c>
      <c r="B195" s="144"/>
      <c r="C195" s="144"/>
      <c r="D195" s="146"/>
      <c r="E195" s="16" t="str">
        <f t="shared" si="10"/>
        <v/>
      </c>
      <c r="F195" s="143"/>
      <c r="H195" s="71"/>
      <c r="I195" s="64"/>
      <c r="J195"/>
      <c r="K195" s="64"/>
      <c r="L195" s="64"/>
      <c r="M195" s="64"/>
      <c r="N195" s="64"/>
      <c r="O195" s="64"/>
      <c r="P195" s="64"/>
      <c r="Q195" s="64"/>
      <c r="R195" s="64"/>
    </row>
    <row r="196" spans="1:18" s="70" customFormat="1">
      <c r="A196" s="143">
        <v>185</v>
      </c>
      <c r="B196" s="144"/>
      <c r="C196" s="144"/>
      <c r="D196" s="146"/>
      <c r="E196" s="16" t="str">
        <f t="shared" si="10"/>
        <v/>
      </c>
      <c r="F196" s="143"/>
      <c r="H196" s="71"/>
      <c r="I196" s="64"/>
      <c r="J196"/>
      <c r="K196" s="64"/>
      <c r="L196" s="64"/>
      <c r="M196" s="64"/>
      <c r="N196" s="64"/>
      <c r="O196" s="64"/>
      <c r="P196" s="64"/>
      <c r="Q196" s="64"/>
      <c r="R196" s="64"/>
    </row>
    <row r="197" spans="1:18" s="70" customFormat="1">
      <c r="A197" s="143">
        <v>186</v>
      </c>
      <c r="B197" s="144"/>
      <c r="C197" s="144"/>
      <c r="D197" s="146"/>
      <c r="E197" s="16" t="str">
        <f t="shared" si="10"/>
        <v/>
      </c>
      <c r="F197" s="143"/>
      <c r="H197" s="71"/>
      <c r="I197" s="64"/>
      <c r="J197"/>
      <c r="K197" s="64"/>
      <c r="L197" s="64"/>
      <c r="M197" s="64"/>
      <c r="N197" s="64"/>
      <c r="O197" s="64"/>
      <c r="P197" s="64"/>
      <c r="Q197" s="64"/>
      <c r="R197" s="64"/>
    </row>
    <row r="198" spans="1:18" s="70" customFormat="1">
      <c r="A198" s="143">
        <v>187</v>
      </c>
      <c r="B198" s="144"/>
      <c r="C198" s="144"/>
      <c r="D198" s="146"/>
      <c r="E198" s="16" t="str">
        <f t="shared" si="10"/>
        <v/>
      </c>
      <c r="F198" s="143"/>
      <c r="H198" s="71"/>
      <c r="I198" s="64"/>
      <c r="J198"/>
      <c r="K198" s="64"/>
      <c r="L198" s="64"/>
      <c r="M198" s="64"/>
      <c r="N198" s="64"/>
      <c r="O198" s="64"/>
      <c r="P198" s="64"/>
      <c r="Q198" s="64"/>
      <c r="R198" s="64"/>
    </row>
    <row r="199" spans="1:18" s="70" customFormat="1">
      <c r="A199" s="143">
        <v>188</v>
      </c>
      <c r="B199" s="144"/>
      <c r="C199" s="144"/>
      <c r="D199" s="146"/>
      <c r="E199" s="16" t="str">
        <f t="shared" si="10"/>
        <v/>
      </c>
      <c r="F199" s="143"/>
      <c r="H199" s="71"/>
      <c r="I199" s="64"/>
      <c r="J199"/>
      <c r="K199" s="64"/>
      <c r="L199" s="64"/>
      <c r="M199" s="64"/>
      <c r="N199" s="64"/>
      <c r="O199" s="64"/>
      <c r="P199" s="64"/>
      <c r="Q199" s="64"/>
      <c r="R199" s="64"/>
    </row>
    <row r="200" spans="1:18" s="70" customFormat="1">
      <c r="A200" s="143">
        <v>189</v>
      </c>
      <c r="B200" s="144"/>
      <c r="C200" s="144"/>
      <c r="D200" s="146"/>
      <c r="E200" s="16" t="str">
        <f t="shared" si="10"/>
        <v/>
      </c>
      <c r="F200" s="143"/>
      <c r="H200" s="71"/>
      <c r="I200" s="64"/>
      <c r="J200"/>
      <c r="K200" s="64"/>
      <c r="L200" s="64"/>
      <c r="M200" s="64"/>
      <c r="N200" s="64"/>
      <c r="O200" s="64"/>
      <c r="P200" s="64"/>
      <c r="Q200" s="64"/>
      <c r="R200" s="64"/>
    </row>
    <row r="201" spans="1:18" s="70" customFormat="1">
      <c r="A201" s="143">
        <v>190</v>
      </c>
      <c r="B201" s="144"/>
      <c r="C201" s="144"/>
      <c r="D201" s="146"/>
      <c r="E201" s="16" t="str">
        <f t="shared" si="10"/>
        <v/>
      </c>
      <c r="F201" s="143"/>
      <c r="H201" s="71"/>
      <c r="I201" s="64"/>
      <c r="J201"/>
      <c r="K201" s="64"/>
      <c r="L201" s="64"/>
      <c r="M201" s="64"/>
      <c r="N201" s="64"/>
      <c r="O201" s="64"/>
      <c r="P201" s="64"/>
      <c r="Q201" s="64"/>
      <c r="R201" s="64"/>
    </row>
    <row r="202" spans="1:18" s="70" customFormat="1">
      <c r="A202" s="143">
        <v>191</v>
      </c>
      <c r="B202" s="144"/>
      <c r="C202" s="144"/>
      <c r="D202" s="146"/>
      <c r="E202" s="16" t="str">
        <f t="shared" si="10"/>
        <v/>
      </c>
      <c r="F202" s="143"/>
      <c r="H202" s="71"/>
      <c r="I202" s="64"/>
      <c r="J202"/>
      <c r="K202" s="64"/>
      <c r="L202" s="64"/>
      <c r="M202" s="64"/>
      <c r="N202" s="64"/>
      <c r="O202" s="64"/>
      <c r="P202" s="64"/>
      <c r="Q202" s="64"/>
      <c r="R202" s="64"/>
    </row>
    <row r="203" spans="1:18" s="70" customFormat="1">
      <c r="A203" s="143">
        <v>192</v>
      </c>
      <c r="B203" s="144"/>
      <c r="C203" s="144"/>
      <c r="D203" s="146"/>
      <c r="E203" s="16" t="str">
        <f t="shared" si="10"/>
        <v/>
      </c>
      <c r="F203" s="143"/>
      <c r="H203" s="71"/>
      <c r="I203" s="64"/>
      <c r="J203"/>
      <c r="K203" s="64"/>
      <c r="L203" s="64"/>
      <c r="M203" s="64"/>
      <c r="N203" s="64"/>
      <c r="O203" s="64"/>
      <c r="P203" s="64"/>
      <c r="Q203" s="64"/>
      <c r="R203" s="64"/>
    </row>
    <row r="204" spans="1:18" s="70" customFormat="1">
      <c r="A204" s="143">
        <v>193</v>
      </c>
      <c r="B204" s="144"/>
      <c r="C204" s="144"/>
      <c r="D204" s="146"/>
      <c r="E204" s="16" t="str">
        <f t="shared" ref="E204:E261" si="11">IF(OR($B204="",,$D204&lt;an_initial,$D204&gt;an_final),"",G204*(HLOOKUP(C204,iii5punctaje,2,FALSE)))</f>
        <v/>
      </c>
      <c r="F204" s="143"/>
      <c r="H204" s="71"/>
      <c r="I204" s="64"/>
      <c r="J204"/>
      <c r="K204" s="64"/>
      <c r="L204" s="64"/>
      <c r="M204" s="64"/>
      <c r="N204" s="64"/>
      <c r="O204" s="64"/>
      <c r="P204" s="64"/>
      <c r="Q204" s="64"/>
      <c r="R204" s="64"/>
    </row>
    <row r="205" spans="1:18" s="70" customFormat="1">
      <c r="A205" s="143">
        <v>194</v>
      </c>
      <c r="B205" s="144"/>
      <c r="C205" s="144"/>
      <c r="D205" s="146"/>
      <c r="E205" s="16" t="str">
        <f t="shared" si="11"/>
        <v/>
      </c>
      <c r="F205" s="143"/>
      <c r="H205" s="71"/>
      <c r="I205" s="64"/>
      <c r="J205"/>
      <c r="K205" s="64"/>
      <c r="L205" s="64"/>
      <c r="M205" s="64"/>
      <c r="N205" s="64"/>
      <c r="O205" s="64"/>
      <c r="P205" s="64"/>
      <c r="Q205" s="64"/>
      <c r="R205" s="64"/>
    </row>
    <row r="206" spans="1:18" s="70" customFormat="1">
      <c r="A206" s="143">
        <v>195</v>
      </c>
      <c r="B206" s="144"/>
      <c r="C206" s="144"/>
      <c r="D206" s="146"/>
      <c r="E206" s="16" t="str">
        <f t="shared" si="11"/>
        <v/>
      </c>
      <c r="F206" s="143"/>
      <c r="H206" s="71"/>
      <c r="I206" s="64"/>
      <c r="J206"/>
      <c r="K206" s="64"/>
      <c r="L206" s="64"/>
      <c r="M206" s="64"/>
      <c r="N206" s="64"/>
      <c r="O206" s="64"/>
      <c r="P206" s="64"/>
      <c r="Q206" s="64"/>
      <c r="R206" s="64"/>
    </row>
    <row r="207" spans="1:18" s="70" customFormat="1">
      <c r="A207" s="143">
        <v>196</v>
      </c>
      <c r="B207" s="144"/>
      <c r="C207" s="144"/>
      <c r="D207" s="146"/>
      <c r="E207" s="16" t="str">
        <f t="shared" si="11"/>
        <v/>
      </c>
      <c r="F207" s="143"/>
      <c r="H207" s="71"/>
      <c r="I207" s="64"/>
      <c r="J207"/>
      <c r="K207" s="64"/>
      <c r="L207" s="64"/>
      <c r="M207" s="64"/>
      <c r="N207" s="64"/>
      <c r="O207" s="64"/>
      <c r="P207" s="64"/>
      <c r="Q207" s="64"/>
      <c r="R207" s="64"/>
    </row>
    <row r="208" spans="1:18" s="70" customFormat="1">
      <c r="A208" s="143">
        <v>197</v>
      </c>
      <c r="B208" s="144"/>
      <c r="C208" s="144"/>
      <c r="D208" s="146"/>
      <c r="E208" s="16" t="str">
        <f t="shared" si="11"/>
        <v/>
      </c>
      <c r="F208" s="143"/>
      <c r="H208" s="71"/>
      <c r="I208" s="64"/>
      <c r="J208"/>
      <c r="K208" s="64"/>
      <c r="L208" s="64"/>
      <c r="M208" s="64"/>
      <c r="N208" s="64"/>
      <c r="O208" s="64"/>
      <c r="P208" s="64"/>
      <c r="Q208" s="64"/>
      <c r="R208" s="64"/>
    </row>
    <row r="209" spans="1:18" s="70" customFormat="1">
      <c r="A209" s="143">
        <v>198</v>
      </c>
      <c r="B209" s="144"/>
      <c r="C209" s="144"/>
      <c r="D209" s="146"/>
      <c r="E209" s="16" t="str">
        <f t="shared" si="11"/>
        <v/>
      </c>
      <c r="F209" s="143"/>
      <c r="H209" s="71"/>
      <c r="I209" s="64"/>
      <c r="J209"/>
      <c r="K209" s="64"/>
      <c r="L209" s="64"/>
      <c r="M209" s="64"/>
      <c r="N209" s="64"/>
      <c r="O209" s="64"/>
      <c r="P209" s="64"/>
      <c r="Q209" s="64"/>
      <c r="R209" s="64"/>
    </row>
    <row r="210" spans="1:18" s="70" customFormat="1">
      <c r="A210" s="143">
        <v>199</v>
      </c>
      <c r="B210" s="144"/>
      <c r="C210" s="144"/>
      <c r="D210" s="146"/>
      <c r="E210" s="16" t="str">
        <f t="shared" si="11"/>
        <v/>
      </c>
      <c r="F210" s="143"/>
      <c r="H210" s="71"/>
      <c r="I210" s="64"/>
      <c r="J210"/>
      <c r="K210" s="64"/>
      <c r="L210" s="64"/>
      <c r="M210" s="64"/>
      <c r="N210" s="64"/>
      <c r="O210" s="64"/>
      <c r="P210" s="64"/>
      <c r="Q210" s="64"/>
      <c r="R210" s="64"/>
    </row>
    <row r="211" spans="1:18" s="70" customFormat="1">
      <c r="A211" s="143">
        <v>200</v>
      </c>
      <c r="B211" s="144"/>
      <c r="C211" s="144"/>
      <c r="D211" s="146"/>
      <c r="E211" s="16" t="str">
        <f t="shared" si="11"/>
        <v/>
      </c>
      <c r="F211" s="143"/>
      <c r="H211" s="71"/>
      <c r="I211" s="64"/>
      <c r="J211"/>
      <c r="K211" s="64"/>
      <c r="L211" s="64"/>
      <c r="M211" s="64"/>
      <c r="N211" s="64"/>
      <c r="O211" s="64"/>
      <c r="P211" s="64"/>
      <c r="Q211" s="64"/>
      <c r="R211" s="64"/>
    </row>
    <row r="212" spans="1:18" s="70" customFormat="1">
      <c r="A212" s="143">
        <v>201</v>
      </c>
      <c r="B212" s="144"/>
      <c r="C212" s="144"/>
      <c r="D212" s="146"/>
      <c r="E212" s="16" t="str">
        <f t="shared" si="11"/>
        <v/>
      </c>
      <c r="F212" s="143"/>
      <c r="H212" s="71"/>
      <c r="I212" s="64"/>
      <c r="J212"/>
      <c r="K212" s="64"/>
      <c r="L212" s="64"/>
      <c r="M212" s="64"/>
      <c r="N212" s="64"/>
      <c r="O212" s="64"/>
      <c r="P212" s="64"/>
      <c r="Q212" s="64"/>
      <c r="R212" s="64"/>
    </row>
    <row r="213" spans="1:18" s="70" customFormat="1">
      <c r="A213" s="143">
        <v>202</v>
      </c>
      <c r="B213" s="144"/>
      <c r="C213" s="144"/>
      <c r="D213" s="146"/>
      <c r="E213" s="16" t="str">
        <f t="shared" si="11"/>
        <v/>
      </c>
      <c r="F213" s="143"/>
      <c r="H213" s="71"/>
      <c r="I213" s="64"/>
      <c r="J213"/>
      <c r="K213" s="64"/>
      <c r="L213" s="64"/>
      <c r="M213" s="64"/>
      <c r="N213" s="64"/>
      <c r="O213" s="64"/>
      <c r="P213" s="64"/>
      <c r="Q213" s="64"/>
      <c r="R213" s="64"/>
    </row>
    <row r="214" spans="1:18" s="70" customFormat="1">
      <c r="A214" s="143">
        <v>203</v>
      </c>
      <c r="B214" s="144"/>
      <c r="C214" s="144"/>
      <c r="D214" s="146"/>
      <c r="E214" s="16" t="str">
        <f t="shared" si="11"/>
        <v/>
      </c>
      <c r="F214" s="143"/>
      <c r="H214" s="71"/>
      <c r="I214" s="64"/>
      <c r="J214"/>
      <c r="K214" s="64"/>
      <c r="L214" s="64"/>
      <c r="M214" s="64"/>
      <c r="N214" s="64"/>
      <c r="O214" s="64"/>
      <c r="P214" s="64"/>
      <c r="Q214" s="64"/>
      <c r="R214" s="64"/>
    </row>
    <row r="215" spans="1:18" s="70" customFormat="1">
      <c r="A215" s="143">
        <v>204</v>
      </c>
      <c r="B215" s="144"/>
      <c r="C215" s="144"/>
      <c r="D215" s="146"/>
      <c r="E215" s="16" t="str">
        <f t="shared" si="11"/>
        <v/>
      </c>
      <c r="F215" s="143"/>
      <c r="H215" s="71"/>
      <c r="I215" s="64"/>
      <c r="J215"/>
      <c r="K215" s="64"/>
      <c r="L215" s="64"/>
      <c r="M215" s="64"/>
      <c r="N215" s="64"/>
      <c r="O215" s="64"/>
      <c r="P215" s="64"/>
      <c r="Q215" s="64"/>
      <c r="R215" s="64"/>
    </row>
    <row r="216" spans="1:18" s="70" customFormat="1">
      <c r="A216" s="143">
        <v>205</v>
      </c>
      <c r="B216" s="144"/>
      <c r="C216" s="144"/>
      <c r="D216" s="146"/>
      <c r="E216" s="16" t="str">
        <f t="shared" si="11"/>
        <v/>
      </c>
      <c r="F216" s="143"/>
      <c r="H216" s="71"/>
      <c r="I216" s="64"/>
      <c r="J216"/>
      <c r="K216" s="64"/>
      <c r="L216" s="64"/>
      <c r="M216" s="64"/>
      <c r="N216" s="64"/>
      <c r="O216" s="64"/>
      <c r="P216" s="64"/>
      <c r="Q216" s="64"/>
      <c r="R216" s="64"/>
    </row>
    <row r="217" spans="1:18" s="70" customFormat="1">
      <c r="A217" s="143">
        <v>206</v>
      </c>
      <c r="B217" s="144"/>
      <c r="C217" s="144"/>
      <c r="D217" s="146"/>
      <c r="E217" s="16" t="str">
        <f t="shared" si="11"/>
        <v/>
      </c>
      <c r="F217" s="143"/>
      <c r="H217" s="71"/>
      <c r="I217" s="64"/>
      <c r="J217"/>
      <c r="K217" s="64"/>
      <c r="L217" s="64"/>
      <c r="M217" s="64"/>
      <c r="N217" s="64"/>
      <c r="O217" s="64"/>
      <c r="P217" s="64"/>
      <c r="Q217" s="64"/>
      <c r="R217" s="64"/>
    </row>
    <row r="218" spans="1:18" s="70" customFormat="1">
      <c r="A218" s="143">
        <v>207</v>
      </c>
      <c r="B218" s="144"/>
      <c r="C218" s="144"/>
      <c r="D218" s="146"/>
      <c r="E218" s="16" t="str">
        <f t="shared" si="11"/>
        <v/>
      </c>
      <c r="F218" s="143"/>
      <c r="H218" s="71"/>
      <c r="I218" s="64"/>
      <c r="J218"/>
      <c r="K218" s="64"/>
      <c r="L218" s="64"/>
      <c r="M218" s="64"/>
      <c r="N218" s="64"/>
      <c r="O218" s="64"/>
      <c r="P218" s="64"/>
      <c r="Q218" s="64"/>
      <c r="R218" s="64"/>
    </row>
    <row r="219" spans="1:18" s="70" customFormat="1">
      <c r="A219" s="143">
        <v>208</v>
      </c>
      <c r="B219" s="144"/>
      <c r="C219" s="144"/>
      <c r="D219" s="146"/>
      <c r="E219" s="16" t="str">
        <f t="shared" si="11"/>
        <v/>
      </c>
      <c r="F219" s="143"/>
      <c r="H219" s="71"/>
      <c r="I219" s="64"/>
      <c r="J219"/>
      <c r="K219" s="64"/>
      <c r="L219" s="64"/>
      <c r="M219" s="64"/>
      <c r="N219" s="64"/>
      <c r="O219" s="64"/>
      <c r="P219" s="64"/>
      <c r="Q219" s="64"/>
      <c r="R219" s="64"/>
    </row>
    <row r="220" spans="1:18" s="70" customFormat="1">
      <c r="A220" s="143">
        <v>209</v>
      </c>
      <c r="B220" s="144"/>
      <c r="C220" s="144"/>
      <c r="D220" s="146"/>
      <c r="E220" s="16" t="str">
        <f t="shared" si="11"/>
        <v/>
      </c>
      <c r="F220" s="143"/>
      <c r="H220" s="71"/>
      <c r="I220" s="64"/>
      <c r="J220"/>
      <c r="K220" s="64"/>
      <c r="L220" s="64"/>
      <c r="M220" s="64"/>
      <c r="N220" s="64"/>
      <c r="O220" s="64"/>
      <c r="P220" s="64"/>
      <c r="Q220" s="64"/>
      <c r="R220" s="64"/>
    </row>
    <row r="221" spans="1:18" s="70" customFormat="1">
      <c r="A221" s="143">
        <v>210</v>
      </c>
      <c r="B221" s="144"/>
      <c r="C221" s="144"/>
      <c r="D221" s="146"/>
      <c r="E221" s="16" t="str">
        <f t="shared" si="11"/>
        <v/>
      </c>
      <c r="F221" s="143"/>
      <c r="H221" s="71"/>
      <c r="I221" s="64"/>
      <c r="J221"/>
      <c r="K221" s="64"/>
      <c r="L221" s="64"/>
      <c r="M221" s="64"/>
      <c r="N221" s="64"/>
      <c r="O221" s="64"/>
      <c r="P221" s="64"/>
      <c r="Q221" s="64"/>
      <c r="R221" s="64"/>
    </row>
    <row r="222" spans="1:18" s="70" customFormat="1">
      <c r="A222" s="143">
        <v>211</v>
      </c>
      <c r="B222" s="144"/>
      <c r="C222" s="144"/>
      <c r="D222" s="146"/>
      <c r="E222" s="16" t="str">
        <f t="shared" si="11"/>
        <v/>
      </c>
      <c r="F222" s="143"/>
      <c r="H222" s="71"/>
      <c r="I222" s="64"/>
      <c r="J222"/>
      <c r="K222" s="64"/>
      <c r="L222" s="64"/>
      <c r="M222" s="64"/>
      <c r="N222" s="64"/>
      <c r="O222" s="64"/>
      <c r="P222" s="64"/>
      <c r="Q222" s="64"/>
      <c r="R222" s="64"/>
    </row>
    <row r="223" spans="1:18" s="70" customFormat="1">
      <c r="A223" s="143">
        <v>212</v>
      </c>
      <c r="B223" s="144"/>
      <c r="C223" s="144"/>
      <c r="D223" s="146"/>
      <c r="E223" s="16" t="str">
        <f t="shared" si="11"/>
        <v/>
      </c>
      <c r="F223" s="143"/>
      <c r="H223" s="71"/>
      <c r="I223" s="64"/>
      <c r="J223"/>
      <c r="K223" s="64"/>
      <c r="L223" s="64"/>
      <c r="M223" s="64"/>
      <c r="N223" s="64"/>
      <c r="O223" s="64"/>
      <c r="P223" s="64"/>
      <c r="Q223" s="64"/>
      <c r="R223" s="64"/>
    </row>
    <row r="224" spans="1:18" s="70" customFormat="1">
      <c r="A224" s="143">
        <v>213</v>
      </c>
      <c r="B224" s="144"/>
      <c r="C224" s="144"/>
      <c r="D224" s="146"/>
      <c r="E224" s="16" t="str">
        <f t="shared" si="11"/>
        <v/>
      </c>
      <c r="F224" s="143"/>
      <c r="H224" s="71"/>
      <c r="I224" s="64"/>
      <c r="J224"/>
      <c r="K224" s="64"/>
      <c r="L224" s="64"/>
      <c r="M224" s="64"/>
      <c r="N224" s="64"/>
      <c r="O224" s="64"/>
      <c r="P224" s="64"/>
      <c r="Q224" s="64"/>
      <c r="R224" s="64"/>
    </row>
    <row r="225" spans="1:18" s="70" customFormat="1">
      <c r="A225" s="143">
        <v>214</v>
      </c>
      <c r="B225" s="144"/>
      <c r="C225" s="144"/>
      <c r="D225" s="146"/>
      <c r="E225" s="16" t="str">
        <f t="shared" si="11"/>
        <v/>
      </c>
      <c r="F225" s="143"/>
      <c r="H225" s="71"/>
      <c r="I225" s="64"/>
      <c r="J225"/>
      <c r="K225" s="64"/>
      <c r="L225" s="64"/>
      <c r="M225" s="64"/>
      <c r="N225" s="64"/>
      <c r="O225" s="64"/>
      <c r="P225" s="64"/>
      <c r="Q225" s="64"/>
      <c r="R225" s="64"/>
    </row>
    <row r="226" spans="1:18" s="70" customFormat="1">
      <c r="A226" s="143">
        <v>215</v>
      </c>
      <c r="B226" s="144"/>
      <c r="C226" s="144"/>
      <c r="D226" s="146"/>
      <c r="E226" s="16" t="str">
        <f t="shared" si="11"/>
        <v/>
      </c>
      <c r="F226" s="143"/>
      <c r="H226" s="71"/>
      <c r="I226" s="64"/>
      <c r="J226"/>
      <c r="K226" s="64"/>
      <c r="L226" s="64"/>
      <c r="M226" s="64"/>
      <c r="N226" s="64"/>
      <c r="O226" s="64"/>
      <c r="P226" s="64"/>
      <c r="Q226" s="64"/>
      <c r="R226" s="64"/>
    </row>
    <row r="227" spans="1:18" s="70" customFormat="1">
      <c r="A227" s="143">
        <v>216</v>
      </c>
      <c r="B227" s="144"/>
      <c r="C227" s="144"/>
      <c r="D227" s="146"/>
      <c r="E227" s="16" t="str">
        <f t="shared" si="11"/>
        <v/>
      </c>
      <c r="F227" s="143"/>
      <c r="H227" s="71"/>
      <c r="I227" s="64"/>
      <c r="J227"/>
      <c r="K227" s="64"/>
      <c r="L227" s="64"/>
      <c r="M227" s="64"/>
      <c r="N227" s="64"/>
      <c r="O227" s="64"/>
      <c r="P227" s="64"/>
      <c r="Q227" s="64"/>
      <c r="R227" s="64"/>
    </row>
    <row r="228" spans="1:18" s="70" customFormat="1">
      <c r="A228" s="143">
        <v>217</v>
      </c>
      <c r="B228" s="144"/>
      <c r="C228" s="144"/>
      <c r="D228" s="146"/>
      <c r="E228" s="16" t="str">
        <f t="shared" si="11"/>
        <v/>
      </c>
      <c r="F228" s="143"/>
      <c r="H228" s="71"/>
      <c r="I228" s="64"/>
      <c r="J228"/>
      <c r="K228" s="64"/>
      <c r="L228" s="64"/>
      <c r="M228" s="64"/>
      <c r="N228" s="64"/>
      <c r="O228" s="64"/>
      <c r="P228" s="64"/>
      <c r="Q228" s="64"/>
      <c r="R228" s="64"/>
    </row>
    <row r="229" spans="1:18" s="70" customFormat="1">
      <c r="A229" s="143">
        <v>218</v>
      </c>
      <c r="B229" s="144"/>
      <c r="C229" s="144"/>
      <c r="D229" s="146"/>
      <c r="E229" s="16" t="str">
        <f t="shared" si="11"/>
        <v/>
      </c>
      <c r="F229" s="143"/>
      <c r="H229" s="71"/>
      <c r="I229" s="64"/>
      <c r="J229"/>
      <c r="K229" s="64"/>
      <c r="L229" s="64"/>
      <c r="M229" s="64"/>
      <c r="N229" s="64"/>
      <c r="O229" s="64"/>
      <c r="P229" s="64"/>
      <c r="Q229" s="64"/>
      <c r="R229" s="64"/>
    </row>
    <row r="230" spans="1:18" s="70" customFormat="1">
      <c r="A230" s="143">
        <v>219</v>
      </c>
      <c r="B230" s="144"/>
      <c r="C230" s="144"/>
      <c r="D230" s="146"/>
      <c r="E230" s="16" t="str">
        <f t="shared" si="11"/>
        <v/>
      </c>
      <c r="F230" s="143"/>
      <c r="H230" s="71"/>
      <c r="I230" s="64"/>
      <c r="J230"/>
      <c r="K230" s="64"/>
      <c r="L230" s="64"/>
      <c r="M230" s="64"/>
      <c r="N230" s="64"/>
      <c r="O230" s="64"/>
      <c r="P230" s="64"/>
      <c r="Q230" s="64"/>
      <c r="R230" s="64"/>
    </row>
    <row r="231" spans="1:18" s="70" customFormat="1">
      <c r="A231" s="143">
        <v>220</v>
      </c>
      <c r="B231" s="144"/>
      <c r="C231" s="144"/>
      <c r="D231" s="146"/>
      <c r="E231" s="16" t="str">
        <f t="shared" si="11"/>
        <v/>
      </c>
      <c r="F231" s="143"/>
      <c r="H231" s="71"/>
      <c r="I231" s="64"/>
      <c r="J231"/>
      <c r="K231" s="64"/>
      <c r="L231" s="64"/>
      <c r="M231" s="64"/>
      <c r="N231" s="64"/>
      <c r="O231" s="64"/>
      <c r="P231" s="64"/>
      <c r="Q231" s="64"/>
      <c r="R231" s="64"/>
    </row>
    <row r="232" spans="1:18" s="70" customFormat="1">
      <c r="A232" s="143">
        <v>221</v>
      </c>
      <c r="B232" s="144"/>
      <c r="C232" s="144"/>
      <c r="D232" s="146"/>
      <c r="E232" s="16" t="str">
        <f t="shared" si="11"/>
        <v/>
      </c>
      <c r="F232" s="143"/>
      <c r="H232" s="71"/>
      <c r="I232" s="64"/>
      <c r="J232"/>
      <c r="K232" s="64"/>
      <c r="L232" s="64"/>
      <c r="M232" s="64"/>
      <c r="N232" s="64"/>
      <c r="O232" s="64"/>
      <c r="P232" s="64"/>
      <c r="Q232" s="64"/>
      <c r="R232" s="64"/>
    </row>
    <row r="233" spans="1:18" s="70" customFormat="1">
      <c r="A233" s="143">
        <v>222</v>
      </c>
      <c r="B233" s="144"/>
      <c r="C233" s="144"/>
      <c r="D233" s="146"/>
      <c r="E233" s="16" t="str">
        <f t="shared" si="11"/>
        <v/>
      </c>
      <c r="F233" s="143"/>
      <c r="H233" s="71"/>
      <c r="I233" s="64"/>
      <c r="J233"/>
      <c r="K233" s="64"/>
      <c r="L233" s="64"/>
      <c r="M233" s="64"/>
      <c r="N233" s="64"/>
      <c r="O233" s="64"/>
      <c r="P233" s="64"/>
      <c r="Q233" s="64"/>
      <c r="R233" s="64"/>
    </row>
    <row r="234" spans="1:18" s="70" customFormat="1">
      <c r="A234" s="143">
        <v>223</v>
      </c>
      <c r="B234" s="144"/>
      <c r="C234" s="144"/>
      <c r="D234" s="146"/>
      <c r="E234" s="16" t="str">
        <f t="shared" si="11"/>
        <v/>
      </c>
      <c r="F234" s="143"/>
      <c r="H234" s="71"/>
      <c r="I234" s="64"/>
      <c r="J234"/>
      <c r="K234" s="64"/>
      <c r="L234" s="64"/>
      <c r="M234" s="64"/>
      <c r="N234" s="64"/>
      <c r="O234" s="64"/>
      <c r="P234" s="64"/>
      <c r="Q234" s="64"/>
      <c r="R234" s="64"/>
    </row>
    <row r="235" spans="1:18" s="70" customFormat="1">
      <c r="A235" s="143">
        <v>224</v>
      </c>
      <c r="B235" s="144"/>
      <c r="C235" s="144"/>
      <c r="D235" s="146"/>
      <c r="E235" s="16" t="str">
        <f t="shared" si="11"/>
        <v/>
      </c>
      <c r="F235" s="143"/>
      <c r="H235" s="71"/>
      <c r="I235" s="64"/>
      <c r="J235"/>
      <c r="K235" s="64"/>
      <c r="L235" s="64"/>
      <c r="M235" s="64"/>
      <c r="N235" s="64"/>
      <c r="O235" s="64"/>
      <c r="P235" s="64"/>
      <c r="Q235" s="64"/>
      <c r="R235" s="64"/>
    </row>
    <row r="236" spans="1:18" s="70" customFormat="1">
      <c r="A236" s="143">
        <v>225</v>
      </c>
      <c r="B236" s="144"/>
      <c r="C236" s="144"/>
      <c r="D236" s="146"/>
      <c r="E236" s="16" t="str">
        <f t="shared" si="11"/>
        <v/>
      </c>
      <c r="F236" s="143"/>
      <c r="H236" s="71"/>
      <c r="I236" s="64"/>
      <c r="J236"/>
      <c r="K236" s="64"/>
      <c r="L236" s="64"/>
      <c r="M236" s="64"/>
      <c r="N236" s="64"/>
      <c r="O236" s="64"/>
      <c r="P236" s="64"/>
      <c r="Q236" s="64"/>
      <c r="R236" s="64"/>
    </row>
    <row r="237" spans="1:18" s="70" customFormat="1">
      <c r="A237" s="143">
        <v>226</v>
      </c>
      <c r="B237" s="144"/>
      <c r="C237" s="144"/>
      <c r="D237" s="146"/>
      <c r="E237" s="16" t="str">
        <f t="shared" si="11"/>
        <v/>
      </c>
      <c r="F237" s="143"/>
      <c r="H237" s="71"/>
      <c r="I237" s="64"/>
      <c r="J237"/>
      <c r="K237" s="64"/>
      <c r="L237" s="64"/>
      <c r="M237" s="64"/>
      <c r="N237" s="64"/>
      <c r="O237" s="64"/>
      <c r="P237" s="64"/>
      <c r="Q237" s="64"/>
      <c r="R237" s="64"/>
    </row>
    <row r="238" spans="1:18" s="70" customFormat="1">
      <c r="A238" s="143">
        <v>227</v>
      </c>
      <c r="B238" s="144"/>
      <c r="C238" s="144"/>
      <c r="D238" s="146"/>
      <c r="E238" s="16" t="str">
        <f t="shared" si="11"/>
        <v/>
      </c>
      <c r="F238" s="143"/>
      <c r="H238" s="71"/>
      <c r="I238" s="64"/>
      <c r="J238"/>
      <c r="K238" s="64"/>
      <c r="L238" s="64"/>
      <c r="M238" s="64"/>
      <c r="N238" s="64"/>
      <c r="O238" s="64"/>
      <c r="P238" s="64"/>
      <c r="Q238" s="64"/>
      <c r="R238" s="64"/>
    </row>
    <row r="239" spans="1:18" s="70" customFormat="1">
      <c r="A239" s="143">
        <v>228</v>
      </c>
      <c r="B239" s="144"/>
      <c r="C239" s="144"/>
      <c r="D239" s="146"/>
      <c r="E239" s="16" t="str">
        <f t="shared" si="11"/>
        <v/>
      </c>
      <c r="F239" s="143"/>
      <c r="H239" s="71"/>
      <c r="I239" s="64"/>
      <c r="J239"/>
      <c r="K239" s="64"/>
      <c r="L239" s="64"/>
      <c r="M239" s="64"/>
      <c r="N239" s="64"/>
      <c r="O239" s="64"/>
      <c r="P239" s="64"/>
      <c r="Q239" s="64"/>
      <c r="R239" s="64"/>
    </row>
    <row r="240" spans="1:18" s="70" customFormat="1">
      <c r="A240" s="143">
        <v>229</v>
      </c>
      <c r="B240" s="144"/>
      <c r="C240" s="144"/>
      <c r="D240" s="146"/>
      <c r="E240" s="16" t="str">
        <f t="shared" si="11"/>
        <v/>
      </c>
      <c r="F240" s="143"/>
      <c r="H240" s="71"/>
      <c r="I240" s="64"/>
      <c r="J240"/>
      <c r="K240" s="64"/>
      <c r="L240" s="64"/>
      <c r="M240" s="64"/>
      <c r="N240" s="64"/>
      <c r="O240" s="64"/>
      <c r="P240" s="64"/>
      <c r="Q240" s="64"/>
      <c r="R240" s="64"/>
    </row>
    <row r="241" spans="1:18" s="70" customFormat="1">
      <c r="A241" s="143">
        <v>230</v>
      </c>
      <c r="B241" s="144"/>
      <c r="C241" s="144"/>
      <c r="D241" s="146"/>
      <c r="E241" s="16" t="str">
        <f t="shared" si="11"/>
        <v/>
      </c>
      <c r="F241" s="143"/>
      <c r="H241" s="71"/>
      <c r="I241" s="64"/>
      <c r="J241"/>
      <c r="K241" s="64"/>
      <c r="L241" s="64"/>
      <c r="M241" s="64"/>
      <c r="N241" s="64"/>
      <c r="O241" s="64"/>
      <c r="P241" s="64"/>
      <c r="Q241" s="64"/>
      <c r="R241" s="64"/>
    </row>
    <row r="242" spans="1:18" s="70" customFormat="1">
      <c r="A242" s="143">
        <v>231</v>
      </c>
      <c r="B242" s="144"/>
      <c r="C242" s="144"/>
      <c r="D242" s="146"/>
      <c r="E242" s="16" t="str">
        <f t="shared" si="11"/>
        <v/>
      </c>
      <c r="F242" s="143"/>
      <c r="H242" s="71"/>
      <c r="I242" s="64"/>
      <c r="J242"/>
      <c r="K242" s="64"/>
      <c r="L242" s="64"/>
      <c r="M242" s="64"/>
      <c r="N242" s="64"/>
      <c r="O242" s="64"/>
      <c r="P242" s="64"/>
      <c r="Q242" s="64"/>
      <c r="R242" s="64"/>
    </row>
    <row r="243" spans="1:18" s="70" customFormat="1">
      <c r="A243" s="143">
        <v>232</v>
      </c>
      <c r="B243" s="144"/>
      <c r="C243" s="144"/>
      <c r="D243" s="146"/>
      <c r="E243" s="16" t="str">
        <f t="shared" si="11"/>
        <v/>
      </c>
      <c r="F243" s="143"/>
      <c r="H243" s="71"/>
      <c r="I243" s="64"/>
      <c r="J243"/>
      <c r="K243" s="64"/>
      <c r="L243" s="64"/>
      <c r="M243" s="64"/>
      <c r="N243" s="64"/>
      <c r="O243" s="64"/>
      <c r="P243" s="64"/>
      <c r="Q243" s="64"/>
      <c r="R243" s="64"/>
    </row>
    <row r="244" spans="1:18" s="70" customFormat="1">
      <c r="A244" s="143">
        <v>233</v>
      </c>
      <c r="B244" s="144"/>
      <c r="C244" s="144"/>
      <c r="D244" s="146"/>
      <c r="E244" s="16" t="str">
        <f t="shared" si="11"/>
        <v/>
      </c>
      <c r="F244" s="143"/>
      <c r="H244" s="71"/>
      <c r="I244" s="64"/>
      <c r="J244"/>
      <c r="K244" s="64"/>
      <c r="L244" s="64"/>
      <c r="M244" s="64"/>
      <c r="N244" s="64"/>
      <c r="O244" s="64"/>
      <c r="P244" s="64"/>
      <c r="Q244" s="64"/>
      <c r="R244" s="64"/>
    </row>
    <row r="245" spans="1:18" s="70" customFormat="1">
      <c r="A245" s="143">
        <v>234</v>
      </c>
      <c r="B245" s="144"/>
      <c r="C245" s="144"/>
      <c r="D245" s="146"/>
      <c r="E245" s="16" t="str">
        <f t="shared" si="11"/>
        <v/>
      </c>
      <c r="F245" s="143"/>
      <c r="H245" s="71"/>
      <c r="I245" s="64"/>
      <c r="J245"/>
      <c r="K245" s="64"/>
      <c r="L245" s="64"/>
      <c r="M245" s="64"/>
      <c r="N245" s="64"/>
      <c r="O245" s="64"/>
      <c r="P245" s="64"/>
      <c r="Q245" s="64"/>
      <c r="R245" s="64"/>
    </row>
    <row r="246" spans="1:18" s="70" customFormat="1">
      <c r="A246" s="143">
        <v>235</v>
      </c>
      <c r="B246" s="144"/>
      <c r="C246" s="144"/>
      <c r="D246" s="146"/>
      <c r="E246" s="16" t="str">
        <f t="shared" si="11"/>
        <v/>
      </c>
      <c r="F246" s="143"/>
      <c r="H246" s="71"/>
      <c r="I246" s="64"/>
      <c r="J246"/>
      <c r="K246" s="64"/>
      <c r="L246" s="64"/>
      <c r="M246" s="64"/>
      <c r="N246" s="64"/>
      <c r="O246" s="64"/>
      <c r="P246" s="64"/>
      <c r="Q246" s="64"/>
      <c r="R246" s="64"/>
    </row>
    <row r="247" spans="1:18" s="70" customFormat="1">
      <c r="A247" s="143">
        <v>236</v>
      </c>
      <c r="B247" s="144"/>
      <c r="C247" s="144"/>
      <c r="D247" s="146"/>
      <c r="E247" s="16" t="str">
        <f t="shared" si="11"/>
        <v/>
      </c>
      <c r="F247" s="143"/>
      <c r="H247" s="71"/>
      <c r="I247" s="64"/>
      <c r="J247"/>
      <c r="K247" s="64"/>
      <c r="L247" s="64"/>
      <c r="M247" s="64"/>
      <c r="N247" s="64"/>
      <c r="O247" s="64"/>
      <c r="P247" s="64"/>
      <c r="Q247" s="64"/>
      <c r="R247" s="64"/>
    </row>
    <row r="248" spans="1:18" s="70" customFormat="1">
      <c r="A248" s="143">
        <v>237</v>
      </c>
      <c r="B248" s="144"/>
      <c r="C248" s="144"/>
      <c r="D248" s="146"/>
      <c r="E248" s="16" t="str">
        <f t="shared" si="11"/>
        <v/>
      </c>
      <c r="F248" s="143"/>
      <c r="H248" s="71"/>
      <c r="I248" s="64"/>
      <c r="J248"/>
      <c r="K248" s="64"/>
      <c r="L248" s="64"/>
      <c r="M248" s="64"/>
      <c r="N248" s="64"/>
      <c r="O248" s="64"/>
      <c r="P248" s="64"/>
      <c r="Q248" s="64"/>
      <c r="R248" s="64"/>
    </row>
    <row r="249" spans="1:18" s="70" customFormat="1">
      <c r="A249" s="143">
        <v>238</v>
      </c>
      <c r="B249" s="144"/>
      <c r="C249" s="144"/>
      <c r="D249" s="146"/>
      <c r="E249" s="16" t="str">
        <f t="shared" si="11"/>
        <v/>
      </c>
      <c r="F249" s="143"/>
      <c r="H249" s="71"/>
      <c r="I249" s="64"/>
      <c r="J249"/>
      <c r="K249" s="64"/>
      <c r="L249" s="64"/>
      <c r="M249" s="64"/>
      <c r="N249" s="64"/>
      <c r="O249" s="64"/>
      <c r="P249" s="64"/>
      <c r="Q249" s="64"/>
      <c r="R249" s="64"/>
    </row>
    <row r="250" spans="1:18" s="70" customFormat="1">
      <c r="A250" s="143">
        <v>239</v>
      </c>
      <c r="B250" s="144"/>
      <c r="C250" s="144"/>
      <c r="D250" s="146"/>
      <c r="E250" s="16" t="str">
        <f t="shared" si="11"/>
        <v/>
      </c>
      <c r="F250" s="143"/>
      <c r="H250" s="71"/>
      <c r="I250" s="64"/>
      <c r="J250"/>
      <c r="K250" s="64"/>
      <c r="L250" s="64"/>
      <c r="M250" s="64"/>
      <c r="N250" s="64"/>
      <c r="O250" s="64"/>
      <c r="P250" s="64"/>
      <c r="Q250" s="64"/>
      <c r="R250" s="64"/>
    </row>
    <row r="251" spans="1:18" s="70" customFormat="1">
      <c r="A251" s="143">
        <v>240</v>
      </c>
      <c r="B251" s="144"/>
      <c r="C251" s="144"/>
      <c r="D251" s="146"/>
      <c r="E251" s="16" t="str">
        <f t="shared" si="11"/>
        <v/>
      </c>
      <c r="F251" s="143"/>
      <c r="H251" s="71"/>
      <c r="I251" s="64"/>
      <c r="J251"/>
      <c r="K251" s="64"/>
      <c r="L251" s="64"/>
      <c r="M251" s="64"/>
      <c r="N251" s="64"/>
      <c r="O251" s="64"/>
      <c r="P251" s="64"/>
      <c r="Q251" s="64"/>
      <c r="R251" s="64"/>
    </row>
    <row r="252" spans="1:18" s="70" customFormat="1">
      <c r="A252" s="143">
        <v>241</v>
      </c>
      <c r="B252" s="144"/>
      <c r="C252" s="144"/>
      <c r="D252" s="146"/>
      <c r="E252" s="16" t="str">
        <f t="shared" si="11"/>
        <v/>
      </c>
      <c r="F252" s="143"/>
      <c r="H252" s="71"/>
      <c r="I252" s="64"/>
      <c r="J252"/>
      <c r="K252" s="64"/>
      <c r="L252" s="64"/>
      <c r="M252" s="64"/>
      <c r="N252" s="64"/>
      <c r="O252" s="64"/>
      <c r="P252" s="64"/>
      <c r="Q252" s="64"/>
      <c r="R252" s="64"/>
    </row>
    <row r="253" spans="1:18" s="70" customFormat="1">
      <c r="A253" s="143">
        <v>242</v>
      </c>
      <c r="B253" s="144"/>
      <c r="C253" s="144"/>
      <c r="D253" s="146"/>
      <c r="E253" s="16" t="str">
        <f t="shared" si="11"/>
        <v/>
      </c>
      <c r="F253" s="143"/>
      <c r="H253" s="71"/>
      <c r="I253" s="64"/>
      <c r="J253"/>
      <c r="K253" s="64"/>
      <c r="L253" s="64"/>
      <c r="M253" s="64"/>
      <c r="N253" s="64"/>
      <c r="O253" s="64"/>
      <c r="P253" s="64"/>
      <c r="Q253" s="64"/>
      <c r="R253" s="64"/>
    </row>
    <row r="254" spans="1:18" s="70" customFormat="1">
      <c r="A254" s="143">
        <v>243</v>
      </c>
      <c r="B254" s="144"/>
      <c r="C254" s="144"/>
      <c r="D254" s="146"/>
      <c r="E254" s="16" t="str">
        <f t="shared" si="11"/>
        <v/>
      </c>
      <c r="F254" s="143"/>
      <c r="H254" s="71"/>
      <c r="I254" s="64"/>
      <c r="J254"/>
      <c r="K254" s="64"/>
      <c r="L254" s="64"/>
      <c r="M254" s="64"/>
      <c r="N254" s="64"/>
      <c r="O254" s="64"/>
      <c r="P254" s="64"/>
      <c r="Q254" s="64"/>
      <c r="R254" s="64"/>
    </row>
    <row r="255" spans="1:18" s="70" customFormat="1">
      <c r="A255" s="143">
        <v>244</v>
      </c>
      <c r="B255" s="144"/>
      <c r="C255" s="144"/>
      <c r="D255" s="146"/>
      <c r="E255" s="16" t="str">
        <f t="shared" si="11"/>
        <v/>
      </c>
      <c r="F255" s="143"/>
      <c r="H255" s="71"/>
      <c r="I255" s="64"/>
      <c r="J255"/>
      <c r="K255" s="64"/>
      <c r="L255" s="64"/>
      <c r="M255" s="64"/>
      <c r="N255" s="64"/>
      <c r="O255" s="64"/>
      <c r="P255" s="64"/>
      <c r="Q255" s="64"/>
      <c r="R255" s="64"/>
    </row>
    <row r="256" spans="1:18" s="70" customFormat="1">
      <c r="A256" s="143">
        <v>245</v>
      </c>
      <c r="B256" s="144"/>
      <c r="C256" s="144"/>
      <c r="D256" s="146"/>
      <c r="E256" s="16" t="str">
        <f t="shared" si="11"/>
        <v/>
      </c>
      <c r="F256" s="143"/>
      <c r="H256" s="71"/>
      <c r="I256" s="64"/>
      <c r="J256"/>
      <c r="K256" s="64"/>
      <c r="L256" s="64"/>
      <c r="M256" s="64"/>
      <c r="N256" s="64"/>
      <c r="O256" s="64"/>
      <c r="P256" s="64"/>
      <c r="Q256" s="64"/>
      <c r="R256" s="64"/>
    </row>
    <row r="257" spans="1:18" s="70" customFormat="1">
      <c r="A257" s="143">
        <v>246</v>
      </c>
      <c r="B257" s="144"/>
      <c r="C257" s="144"/>
      <c r="D257" s="146"/>
      <c r="E257" s="16" t="str">
        <f t="shared" si="11"/>
        <v/>
      </c>
      <c r="F257" s="143"/>
      <c r="H257" s="71"/>
      <c r="I257" s="64"/>
      <c r="J257"/>
      <c r="K257" s="64"/>
      <c r="L257" s="64"/>
      <c r="M257" s="64"/>
      <c r="N257" s="64"/>
      <c r="O257" s="64"/>
      <c r="P257" s="64"/>
      <c r="Q257" s="64"/>
      <c r="R257" s="64"/>
    </row>
    <row r="258" spans="1:18" s="70" customFormat="1">
      <c r="A258" s="143">
        <v>247</v>
      </c>
      <c r="B258" s="144"/>
      <c r="C258" s="144"/>
      <c r="D258" s="146"/>
      <c r="E258" s="16" t="str">
        <f t="shared" si="11"/>
        <v/>
      </c>
      <c r="F258" s="143"/>
      <c r="H258" s="71"/>
      <c r="I258" s="64"/>
      <c r="J258"/>
      <c r="K258" s="64"/>
      <c r="L258" s="64"/>
      <c r="M258" s="64"/>
      <c r="N258" s="64"/>
      <c r="O258" s="64"/>
      <c r="P258" s="64"/>
      <c r="Q258" s="64"/>
      <c r="R258" s="64"/>
    </row>
    <row r="259" spans="1:18" s="70" customFormat="1">
      <c r="A259" s="143">
        <v>248</v>
      </c>
      <c r="B259" s="144"/>
      <c r="C259" s="144"/>
      <c r="D259" s="146"/>
      <c r="E259" s="16" t="str">
        <f t="shared" si="11"/>
        <v/>
      </c>
      <c r="F259" s="143"/>
      <c r="H259" s="71"/>
      <c r="I259" s="64"/>
      <c r="J259"/>
      <c r="K259" s="64"/>
      <c r="L259" s="64"/>
      <c r="M259" s="64"/>
      <c r="N259" s="64"/>
      <c r="O259" s="64"/>
      <c r="P259" s="64"/>
      <c r="Q259" s="64"/>
      <c r="R259" s="64"/>
    </row>
    <row r="260" spans="1:18" s="70" customFormat="1">
      <c r="A260" s="143">
        <v>249</v>
      </c>
      <c r="B260" s="144"/>
      <c r="C260" s="144"/>
      <c r="D260" s="146"/>
      <c r="E260" s="16" t="str">
        <f t="shared" si="11"/>
        <v/>
      </c>
      <c r="F260" s="143"/>
      <c r="H260" s="71"/>
      <c r="I260" s="64"/>
      <c r="J260"/>
      <c r="K260" s="64"/>
      <c r="L260" s="64"/>
      <c r="M260" s="64"/>
      <c r="N260" s="64"/>
      <c r="O260" s="64"/>
      <c r="P260" s="64"/>
      <c r="Q260" s="64"/>
      <c r="R260" s="64"/>
    </row>
    <row r="261" spans="1:18" s="70" customFormat="1">
      <c r="A261" s="143">
        <v>250</v>
      </c>
      <c r="B261" s="144"/>
      <c r="C261" s="144"/>
      <c r="D261" s="146"/>
      <c r="E261" s="16" t="str">
        <f t="shared" si="11"/>
        <v/>
      </c>
      <c r="F261" s="143"/>
      <c r="H261" s="71"/>
      <c r="I261" s="64"/>
      <c r="J261"/>
      <c r="K261" s="64"/>
      <c r="L261" s="64"/>
      <c r="M261" s="64"/>
      <c r="N261" s="64"/>
      <c r="O261" s="64"/>
      <c r="P261" s="64"/>
      <c r="Q261" s="64"/>
      <c r="R261" s="64"/>
    </row>
  </sheetData>
  <sheetProtection algorithmName="SHA-512" hashValue="eTOOpTtsgWmI+iwABashAMgx2rWKCIF3JwzgFAwxprF8a8SC4RaBb+2RIKKsG5eI+cKwotIui7tGNlm3tWpeMA==" saltValue="e3MAhAaibNodVJl7T4/MAw==" spinCount="100000" sheet="1" objects="1" scenarios="1"/>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pageSetUpPr fitToPage="1"/>
  </sheetPr>
  <dimension ref="A1:R261"/>
  <sheetViews>
    <sheetView zoomScaleNormal="100" workbookViewId="0">
      <selection activeCell="C17" sqref="C17"/>
    </sheetView>
  </sheetViews>
  <sheetFormatPr defaultColWidth="9.109375" defaultRowHeight="15.6"/>
  <cols>
    <col min="1" max="1" width="5.6640625" style="60" customWidth="1"/>
    <col min="2" max="2" width="36.33203125" style="64" customWidth="1"/>
    <col min="3" max="3" width="36" style="64" customWidth="1"/>
    <col min="4" max="4" width="48.3320312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3" width="17.6640625" style="64" hidden="1" customWidth="1"/>
    <col min="14" max="19" width="9.109375" style="64" customWidth="1"/>
    <col min="20" max="16384" width="9.109375" style="64"/>
  </cols>
  <sheetData>
    <row r="1" spans="1:13" s="60" customFormat="1">
      <c r="A1" s="59" t="s">
        <v>483</v>
      </c>
      <c r="E1" s="61"/>
      <c r="F1" s="63"/>
      <c r="G1" s="62"/>
      <c r="H1" s="289"/>
      <c r="J1" s="63"/>
      <c r="K1" s="63"/>
      <c r="L1" s="63"/>
      <c r="M1" s="63"/>
    </row>
    <row r="2" spans="1:13" s="60" customFormat="1">
      <c r="A2" s="346" t="str">
        <f>IF(ISBLANK(facultate), IF(ISBLANK(departament),"","Departament " &amp; departament), "Facultatea " &amp; facultate)</f>
        <v>Facultatea Inginerie din Hunedoara</v>
      </c>
      <c r="E2" s="61"/>
      <c r="F2" s="63"/>
      <c r="G2" s="62"/>
      <c r="H2" s="289"/>
      <c r="J2" s="63"/>
      <c r="K2" s="63"/>
      <c r="L2" s="63"/>
      <c r="M2" s="63"/>
    </row>
    <row r="3" spans="1:13" s="60" customFormat="1">
      <c r="A3" s="346" t="str">
        <f>IF(ISBLANK(departament),"","Departamentul " &amp; departament)</f>
        <v>Departamentul Inginerie și Management din Hunedoara</v>
      </c>
      <c r="E3" s="61"/>
      <c r="F3" s="63"/>
      <c r="G3" s="62"/>
      <c r="H3" s="289"/>
      <c r="J3" s="63"/>
      <c r="K3" s="63"/>
      <c r="L3" s="63"/>
      <c r="M3" s="63"/>
    </row>
    <row r="4" spans="1:13">
      <c r="A4" s="540" t="s">
        <v>836</v>
      </c>
      <c r="B4" s="540"/>
      <c r="C4" s="540"/>
      <c r="D4" s="540"/>
      <c r="E4" s="540"/>
      <c r="F4" s="540"/>
      <c r="G4" s="540"/>
      <c r="H4" s="540"/>
    </row>
    <row r="5" spans="1:13">
      <c r="A5" s="540" t="s">
        <v>863</v>
      </c>
      <c r="B5" s="540"/>
      <c r="C5" s="540"/>
      <c r="D5" s="540"/>
      <c r="E5" s="540"/>
      <c r="F5" s="540"/>
      <c r="G5" s="226"/>
    </row>
    <row r="6" spans="1:13" ht="13.5" customHeight="1">
      <c r="E6" s="64"/>
      <c r="F6" s="347" t="str">
        <f>CONCATENATE(functie," ",nume_candidat)</f>
        <v>Profesor Socalici Ana Virginia</v>
      </c>
      <c r="J6" s="347" t="str">
        <f>CONCATENATE(functie," ",nume_candidat)</f>
        <v>Profesor Socalici Ana Virginia</v>
      </c>
      <c r="K6" s="347" t="str">
        <f>CONCATENATE(functie," ",nume_candidat)</f>
        <v>Profesor Socalici Ana Virginia</v>
      </c>
      <c r="L6" s="347" t="str">
        <f>CONCATENATE(functie," ",nume_candidat)</f>
        <v>Profesor Socalici Ana Virginia</v>
      </c>
      <c r="M6" s="347" t="str">
        <f>CONCATENATE(functie," ",nume_candidat)</f>
        <v>Profesor Socalici Ana Virginia</v>
      </c>
    </row>
    <row r="7" spans="1:13" ht="18.75" customHeight="1">
      <c r="A7" s="538" t="s">
        <v>338</v>
      </c>
      <c r="B7" s="538" t="s">
        <v>824</v>
      </c>
      <c r="C7" s="538" t="s">
        <v>864</v>
      </c>
      <c r="D7" s="538" t="s">
        <v>870</v>
      </c>
      <c r="E7" s="548" t="s">
        <v>2</v>
      </c>
      <c r="F7" s="538" t="s">
        <v>544</v>
      </c>
      <c r="G7" s="538" t="s">
        <v>4</v>
      </c>
      <c r="H7" s="559" t="s">
        <v>541</v>
      </c>
      <c r="I7" s="545" t="s">
        <v>551</v>
      </c>
      <c r="J7" s="538" t="s">
        <v>866</v>
      </c>
      <c r="K7" s="538" t="s">
        <v>867</v>
      </c>
      <c r="L7" s="538" t="s">
        <v>868</v>
      </c>
      <c r="M7" s="538" t="s">
        <v>869</v>
      </c>
    </row>
    <row r="8" spans="1:13" ht="18.75" customHeight="1">
      <c r="A8" s="555"/>
      <c r="B8" s="555"/>
      <c r="C8" s="555"/>
      <c r="D8" s="555"/>
      <c r="E8" s="549"/>
      <c r="F8" s="555"/>
      <c r="G8" s="555"/>
      <c r="H8" s="560"/>
      <c r="I8" s="545"/>
      <c r="J8" s="555"/>
      <c r="K8" s="555"/>
      <c r="L8" s="555"/>
      <c r="M8" s="555"/>
    </row>
    <row r="9" spans="1:13" ht="18.75" customHeight="1">
      <c r="A9" s="555"/>
      <c r="B9" s="555"/>
      <c r="C9" s="555"/>
      <c r="D9" s="555"/>
      <c r="E9" s="549"/>
      <c r="F9" s="539"/>
      <c r="G9" s="539"/>
      <c r="H9" s="560"/>
      <c r="I9" s="545"/>
      <c r="J9" s="539"/>
      <c r="K9" s="539"/>
      <c r="L9" s="539"/>
      <c r="M9" s="539"/>
    </row>
    <row r="10" spans="1:13" ht="18.75" customHeight="1">
      <c r="A10" s="539"/>
      <c r="B10" s="539"/>
      <c r="C10" s="539"/>
      <c r="D10" s="539"/>
      <c r="E10" s="550"/>
      <c r="F10" s="348" t="str">
        <f>CONCATENATE("ultimii ",durata_evaluare," ani")</f>
        <v>ultimii 5 ani</v>
      </c>
      <c r="G10" s="348" t="str">
        <f>CONCATENATE("ultimii                                  ",durata_evaluare," ani")</f>
        <v>ultimii                                  5 ani</v>
      </c>
      <c r="H10" s="561"/>
      <c r="I10" s="545"/>
      <c r="J10" s="438" t="str">
        <f>CONCATENATE("ultimii ",durata_evaluare," ani")</f>
        <v>ultimii 5 ani</v>
      </c>
      <c r="K10" s="438" t="str">
        <f>CONCATENATE("ultimii ",durata_evaluare," ani")</f>
        <v>ultimii 5 ani</v>
      </c>
      <c r="L10" s="438" t="str">
        <f>CONCATENATE("ultimii ",durata_evaluare," ani")</f>
        <v>ultimii 5 ani</v>
      </c>
      <c r="M10" s="438" t="str">
        <f>CONCATENATE("ultimii ",durata_evaluare," ani")</f>
        <v>ultimii 5 ani</v>
      </c>
    </row>
    <row r="11" spans="1:13">
      <c r="A11" s="88"/>
      <c r="B11" s="65"/>
      <c r="C11" s="65"/>
      <c r="D11" s="65"/>
      <c r="E11" s="30"/>
      <c r="F11" s="148">
        <f>SUMIF(F12:F1012,"&gt;0")</f>
        <v>140</v>
      </c>
      <c r="G11" s="4">
        <f>SUMIF(G12:G1110,"&gt;0")</f>
        <v>4</v>
      </c>
      <c r="H11" s="298"/>
      <c r="J11" s="148">
        <f>SUMIF(J12:J1110,"&gt;0")</f>
        <v>0</v>
      </c>
      <c r="K11" s="148">
        <f>SUMIF(K12:K1110,"&gt;0")</f>
        <v>0</v>
      </c>
      <c r="L11" s="148">
        <f>SUMIF(L12:L1110,"&gt;0")</f>
        <v>120</v>
      </c>
      <c r="M11" s="148">
        <f>SUMIF(M12:M1110,"&gt;0")</f>
        <v>20</v>
      </c>
    </row>
    <row r="12" spans="1:13">
      <c r="A12" s="37">
        <v>1</v>
      </c>
      <c r="B12" s="7" t="s">
        <v>1463</v>
      </c>
      <c r="C12" s="7" t="s">
        <v>1468</v>
      </c>
      <c r="D12" s="7" t="s">
        <v>868</v>
      </c>
      <c r="E12" s="220">
        <v>2019</v>
      </c>
      <c r="F12" s="16">
        <f t="shared" ref="F12:F75" si="0">IF(OR($B12="",,$E12&lt;an_initial,$E12&gt;an_final),"",G12*(HLOOKUP(D12,iii6punctaje,2,FALSE)))</f>
        <v>40</v>
      </c>
      <c r="G12" s="58">
        <f t="shared" ref="G12:G43" si="1">IF(OR($B12="",,$E12="",$E12&gt;an_final),"",IF($E12&gt;=an_initial,1,""))</f>
        <v>1</v>
      </c>
      <c r="H12" s="349" t="b">
        <f t="shared" ref="H12:H75" si="2">IF(nume_candidat="",FALSE,ISNUMBER(SEARCH(nume_candidat,$B12)))</f>
        <v>0</v>
      </c>
      <c r="I12" s="350">
        <f t="shared" ref="I12:I43" si="3">LEN(B12)-LEN(SUBSTITUTE(B12,",",""))+1</f>
        <v>1</v>
      </c>
      <c r="J12" s="382">
        <f t="shared" ref="J12:J75" si="4">IF(OR($B12="",,$E12&lt;an_initial,$E12&gt;an_final),"",G12*(HLOOKUP(D12,iii6punctaje,2,FALSE))*COUNTIF(D12,$J$7))</f>
        <v>0</v>
      </c>
      <c r="K12" s="382">
        <f t="shared" ref="K12:K75" si="5">IF(OR($B12="",,$E12&lt;an_initial,$E12&gt;an_final),"",G12*(HLOOKUP(D12,iii6punctaje,2,FALSE))*COUNTIF(D12,$K$7))</f>
        <v>0</v>
      </c>
      <c r="L12" s="382">
        <f t="shared" ref="L12:L75" si="6">IF(OR($B12="",,$E12&lt;an_initial,$E12&gt;an_final),"",G12*(HLOOKUP(D12,iii6punctaje,2,FALSE))*COUNTIF(D12,$L$7))</f>
        <v>40</v>
      </c>
      <c r="M12" s="382">
        <f t="shared" ref="M12:M75" si="7">IF(OR($B12="",,$E12&lt;an_initial,$E12&gt;an_final),"",G12*(HLOOKUP(D12,iii6punctaje,2,FALSE))*COUNTIF(D12,$M$7))</f>
        <v>0</v>
      </c>
    </row>
    <row r="13" spans="1:13" ht="31.2">
      <c r="A13" s="37">
        <v>2</v>
      </c>
      <c r="B13" s="7" t="s">
        <v>1465</v>
      </c>
      <c r="C13" s="380" t="s">
        <v>1464</v>
      </c>
      <c r="D13" s="7" t="s">
        <v>869</v>
      </c>
      <c r="E13" s="220">
        <v>2019</v>
      </c>
      <c r="F13" s="16">
        <f t="shared" si="0"/>
        <v>20</v>
      </c>
      <c r="G13" s="58">
        <f t="shared" si="1"/>
        <v>1</v>
      </c>
      <c r="H13" s="349" t="b">
        <f t="shared" si="2"/>
        <v>0</v>
      </c>
      <c r="I13" s="350">
        <f t="shared" si="3"/>
        <v>1</v>
      </c>
      <c r="J13" s="382">
        <f t="shared" si="4"/>
        <v>0</v>
      </c>
      <c r="K13" s="382">
        <f t="shared" si="5"/>
        <v>0</v>
      </c>
      <c r="L13" s="382">
        <f t="shared" si="6"/>
        <v>0</v>
      </c>
      <c r="M13" s="382">
        <f t="shared" si="7"/>
        <v>20</v>
      </c>
    </row>
    <row r="14" spans="1:13">
      <c r="A14" s="37">
        <v>3</v>
      </c>
      <c r="B14" s="7" t="s">
        <v>1466</v>
      </c>
      <c r="C14" s="7" t="s">
        <v>1467</v>
      </c>
      <c r="D14" s="7" t="s">
        <v>868</v>
      </c>
      <c r="E14" s="220">
        <v>2019</v>
      </c>
      <c r="F14" s="16">
        <f t="shared" si="0"/>
        <v>40</v>
      </c>
      <c r="G14" s="58">
        <f t="shared" si="1"/>
        <v>1</v>
      </c>
      <c r="H14" s="349" t="b">
        <f t="shared" si="2"/>
        <v>0</v>
      </c>
      <c r="I14" s="350">
        <f t="shared" si="3"/>
        <v>1</v>
      </c>
      <c r="J14" s="382">
        <f t="shared" si="4"/>
        <v>0</v>
      </c>
      <c r="K14" s="382">
        <f t="shared" si="5"/>
        <v>0</v>
      </c>
      <c r="L14" s="382">
        <f t="shared" si="6"/>
        <v>40</v>
      </c>
      <c r="M14" s="382">
        <f t="shared" si="7"/>
        <v>0</v>
      </c>
    </row>
    <row r="15" spans="1:13" ht="31.2">
      <c r="A15" s="37">
        <v>4</v>
      </c>
      <c r="B15" s="380" t="s">
        <v>1463</v>
      </c>
      <c r="C15" s="380" t="s">
        <v>1469</v>
      </c>
      <c r="D15" s="380" t="s">
        <v>868</v>
      </c>
      <c r="E15" s="437">
        <v>2019</v>
      </c>
      <c r="F15" s="16">
        <f t="shared" si="0"/>
        <v>40</v>
      </c>
      <c r="G15" s="58">
        <f t="shared" si="1"/>
        <v>1</v>
      </c>
      <c r="H15" s="349" t="b">
        <f t="shared" si="2"/>
        <v>0</v>
      </c>
      <c r="I15" s="350">
        <f t="shared" si="3"/>
        <v>1</v>
      </c>
      <c r="J15" s="382">
        <f t="shared" si="4"/>
        <v>0</v>
      </c>
      <c r="K15" s="382">
        <f t="shared" si="5"/>
        <v>0</v>
      </c>
      <c r="L15" s="382">
        <f t="shared" si="6"/>
        <v>40</v>
      </c>
      <c r="M15" s="382">
        <f t="shared" si="7"/>
        <v>0</v>
      </c>
    </row>
    <row r="16" spans="1:13">
      <c r="A16" s="37">
        <v>5</v>
      </c>
      <c r="B16" s="6"/>
      <c r="C16" s="6"/>
      <c r="D16" s="6"/>
      <c r="E16" s="216"/>
      <c r="F16" s="16" t="str">
        <f t="shared" si="0"/>
        <v/>
      </c>
      <c r="G16" s="58" t="str">
        <f t="shared" si="1"/>
        <v/>
      </c>
      <c r="H16" s="349" t="b">
        <f t="shared" si="2"/>
        <v>0</v>
      </c>
      <c r="I16" s="350">
        <f t="shared" si="3"/>
        <v>1</v>
      </c>
      <c r="J16" s="382" t="str">
        <f t="shared" si="4"/>
        <v/>
      </c>
      <c r="K16" s="382" t="str">
        <f t="shared" si="5"/>
        <v/>
      </c>
      <c r="L16" s="382" t="str">
        <f t="shared" si="6"/>
        <v/>
      </c>
      <c r="M16" s="382" t="str">
        <f t="shared" si="7"/>
        <v/>
      </c>
    </row>
    <row r="17" spans="1:13">
      <c r="A17" s="37">
        <v>6</v>
      </c>
      <c r="B17" s="6"/>
      <c r="C17" s="6"/>
      <c r="D17" s="6"/>
      <c r="E17" s="216"/>
      <c r="F17" s="16" t="str">
        <f t="shared" si="0"/>
        <v/>
      </c>
      <c r="G17" s="58" t="str">
        <f t="shared" si="1"/>
        <v/>
      </c>
      <c r="H17" s="349" t="b">
        <f t="shared" si="2"/>
        <v>0</v>
      </c>
      <c r="I17" s="350">
        <f t="shared" si="3"/>
        <v>1</v>
      </c>
      <c r="J17" s="382" t="str">
        <f t="shared" si="4"/>
        <v/>
      </c>
      <c r="K17" s="382" t="str">
        <f t="shared" si="5"/>
        <v/>
      </c>
      <c r="L17" s="382" t="str">
        <f t="shared" si="6"/>
        <v/>
      </c>
      <c r="M17" s="382" t="str">
        <f t="shared" si="7"/>
        <v/>
      </c>
    </row>
    <row r="18" spans="1:13">
      <c r="A18" s="37">
        <v>7</v>
      </c>
      <c r="B18" s="6"/>
      <c r="C18" s="6"/>
      <c r="D18" s="6"/>
      <c r="E18" s="216"/>
      <c r="F18" s="16" t="str">
        <f t="shared" si="0"/>
        <v/>
      </c>
      <c r="G18" s="58" t="str">
        <f t="shared" si="1"/>
        <v/>
      </c>
      <c r="H18" s="349" t="b">
        <f t="shared" si="2"/>
        <v>0</v>
      </c>
      <c r="I18" s="350">
        <f t="shared" si="3"/>
        <v>1</v>
      </c>
      <c r="J18" s="382" t="str">
        <f t="shared" si="4"/>
        <v/>
      </c>
      <c r="K18" s="382" t="str">
        <f t="shared" si="5"/>
        <v/>
      </c>
      <c r="L18" s="382" t="str">
        <f t="shared" si="6"/>
        <v/>
      </c>
      <c r="M18" s="382" t="str">
        <f t="shared" si="7"/>
        <v/>
      </c>
    </row>
    <row r="19" spans="1:13">
      <c r="A19" s="37">
        <v>8</v>
      </c>
      <c r="B19" s="6"/>
      <c r="C19" s="6"/>
      <c r="D19" s="6"/>
      <c r="E19" s="216"/>
      <c r="F19" s="16" t="str">
        <f t="shared" si="0"/>
        <v/>
      </c>
      <c r="G19" s="58" t="str">
        <f t="shared" si="1"/>
        <v/>
      </c>
      <c r="H19" s="349" t="b">
        <f t="shared" si="2"/>
        <v>0</v>
      </c>
      <c r="I19" s="350">
        <f t="shared" si="3"/>
        <v>1</v>
      </c>
      <c r="J19" s="382" t="str">
        <f t="shared" si="4"/>
        <v/>
      </c>
      <c r="K19" s="382" t="str">
        <f t="shared" si="5"/>
        <v/>
      </c>
      <c r="L19" s="382" t="str">
        <f t="shared" si="6"/>
        <v/>
      </c>
      <c r="M19" s="382" t="str">
        <f t="shared" si="7"/>
        <v/>
      </c>
    </row>
    <row r="20" spans="1:13">
      <c r="A20" s="37">
        <v>9</v>
      </c>
      <c r="B20" s="6"/>
      <c r="C20" s="6"/>
      <c r="D20" s="6"/>
      <c r="E20" s="216"/>
      <c r="F20" s="16" t="str">
        <f t="shared" si="0"/>
        <v/>
      </c>
      <c r="G20" s="58" t="str">
        <f t="shared" si="1"/>
        <v/>
      </c>
      <c r="H20" s="349" t="b">
        <f t="shared" si="2"/>
        <v>0</v>
      </c>
      <c r="I20" s="350">
        <f t="shared" si="3"/>
        <v>1</v>
      </c>
      <c r="J20" s="382" t="str">
        <f t="shared" si="4"/>
        <v/>
      </c>
      <c r="K20" s="382" t="str">
        <f t="shared" si="5"/>
        <v/>
      </c>
      <c r="L20" s="382" t="str">
        <f t="shared" si="6"/>
        <v/>
      </c>
      <c r="M20" s="382" t="str">
        <f t="shared" si="7"/>
        <v/>
      </c>
    </row>
    <row r="21" spans="1:13">
      <c r="A21" s="37">
        <v>10</v>
      </c>
      <c r="B21" s="6"/>
      <c r="C21" s="6"/>
      <c r="D21" s="6"/>
      <c r="E21" s="216"/>
      <c r="F21" s="16" t="str">
        <f t="shared" si="0"/>
        <v/>
      </c>
      <c r="G21" s="58" t="str">
        <f t="shared" si="1"/>
        <v/>
      </c>
      <c r="H21" s="349" t="b">
        <f t="shared" si="2"/>
        <v>0</v>
      </c>
      <c r="I21" s="350">
        <f t="shared" si="3"/>
        <v>1</v>
      </c>
      <c r="J21" s="382" t="str">
        <f t="shared" si="4"/>
        <v/>
      </c>
      <c r="K21" s="382" t="str">
        <f t="shared" si="5"/>
        <v/>
      </c>
      <c r="L21" s="382" t="str">
        <f t="shared" si="6"/>
        <v/>
      </c>
      <c r="M21" s="382" t="str">
        <f t="shared" si="7"/>
        <v/>
      </c>
    </row>
    <row r="22" spans="1:13">
      <c r="A22" s="37">
        <v>11</v>
      </c>
      <c r="B22" s="6"/>
      <c r="C22" s="6"/>
      <c r="D22" s="6"/>
      <c r="E22" s="216"/>
      <c r="F22" s="16" t="str">
        <f t="shared" si="0"/>
        <v/>
      </c>
      <c r="G22" s="58" t="str">
        <f t="shared" si="1"/>
        <v/>
      </c>
      <c r="H22" s="349" t="b">
        <f t="shared" si="2"/>
        <v>0</v>
      </c>
      <c r="I22" s="350">
        <f t="shared" si="3"/>
        <v>1</v>
      </c>
      <c r="J22" s="382" t="str">
        <f t="shared" si="4"/>
        <v/>
      </c>
      <c r="K22" s="382" t="str">
        <f t="shared" si="5"/>
        <v/>
      </c>
      <c r="L22" s="382" t="str">
        <f t="shared" si="6"/>
        <v/>
      </c>
      <c r="M22" s="382" t="str">
        <f t="shared" si="7"/>
        <v/>
      </c>
    </row>
    <row r="23" spans="1:13">
      <c r="A23" s="37">
        <v>12</v>
      </c>
      <c r="B23" s="6"/>
      <c r="C23" s="6"/>
      <c r="D23" s="6"/>
      <c r="E23" s="216"/>
      <c r="F23" s="16" t="str">
        <f t="shared" si="0"/>
        <v/>
      </c>
      <c r="G23" s="58" t="str">
        <f t="shared" si="1"/>
        <v/>
      </c>
      <c r="H23" s="349" t="b">
        <f t="shared" si="2"/>
        <v>0</v>
      </c>
      <c r="I23" s="350">
        <f t="shared" si="3"/>
        <v>1</v>
      </c>
      <c r="J23" s="382" t="str">
        <f t="shared" si="4"/>
        <v/>
      </c>
      <c r="K23" s="382" t="str">
        <f t="shared" si="5"/>
        <v/>
      </c>
      <c r="L23" s="382" t="str">
        <f t="shared" si="6"/>
        <v/>
      </c>
      <c r="M23" s="382" t="str">
        <f t="shared" si="7"/>
        <v/>
      </c>
    </row>
    <row r="24" spans="1:13">
      <c r="A24" s="37">
        <v>13</v>
      </c>
      <c r="B24" s="6"/>
      <c r="C24" s="6"/>
      <c r="D24" s="6"/>
      <c r="E24" s="216"/>
      <c r="F24" s="16" t="str">
        <f t="shared" si="0"/>
        <v/>
      </c>
      <c r="G24" s="58" t="str">
        <f t="shared" si="1"/>
        <v/>
      </c>
      <c r="H24" s="349" t="b">
        <f t="shared" si="2"/>
        <v>0</v>
      </c>
      <c r="I24" s="350">
        <f t="shared" si="3"/>
        <v>1</v>
      </c>
      <c r="J24" s="382" t="str">
        <f t="shared" si="4"/>
        <v/>
      </c>
      <c r="K24" s="382" t="str">
        <f t="shared" si="5"/>
        <v/>
      </c>
      <c r="L24" s="382" t="str">
        <f t="shared" si="6"/>
        <v/>
      </c>
      <c r="M24" s="382" t="str">
        <f t="shared" si="7"/>
        <v/>
      </c>
    </row>
    <row r="25" spans="1:13">
      <c r="A25" s="37">
        <v>14</v>
      </c>
      <c r="B25" s="6"/>
      <c r="C25" s="6"/>
      <c r="D25" s="6"/>
      <c r="E25" s="216"/>
      <c r="F25" s="16" t="str">
        <f t="shared" si="0"/>
        <v/>
      </c>
      <c r="G25" s="58" t="str">
        <f t="shared" si="1"/>
        <v/>
      </c>
      <c r="H25" s="349" t="b">
        <f t="shared" si="2"/>
        <v>0</v>
      </c>
      <c r="I25" s="350">
        <f t="shared" si="3"/>
        <v>1</v>
      </c>
      <c r="J25" s="382" t="str">
        <f t="shared" si="4"/>
        <v/>
      </c>
      <c r="K25" s="382" t="str">
        <f t="shared" si="5"/>
        <v/>
      </c>
      <c r="L25" s="382" t="str">
        <f t="shared" si="6"/>
        <v/>
      </c>
      <c r="M25" s="382" t="str">
        <f t="shared" si="7"/>
        <v/>
      </c>
    </row>
    <row r="26" spans="1:13">
      <c r="A26" s="37">
        <v>15</v>
      </c>
      <c r="B26" s="6"/>
      <c r="C26" s="6"/>
      <c r="D26" s="6"/>
      <c r="E26" s="216"/>
      <c r="F26" s="16" t="str">
        <f t="shared" si="0"/>
        <v/>
      </c>
      <c r="G26" s="58" t="str">
        <f t="shared" si="1"/>
        <v/>
      </c>
      <c r="H26" s="349" t="b">
        <f t="shared" si="2"/>
        <v>0</v>
      </c>
      <c r="I26" s="350">
        <f t="shared" si="3"/>
        <v>1</v>
      </c>
      <c r="J26" s="382" t="str">
        <f t="shared" si="4"/>
        <v/>
      </c>
      <c r="K26" s="382" t="str">
        <f t="shared" si="5"/>
        <v/>
      </c>
      <c r="L26" s="382" t="str">
        <f t="shared" si="6"/>
        <v/>
      </c>
      <c r="M26" s="382" t="str">
        <f t="shared" si="7"/>
        <v/>
      </c>
    </row>
    <row r="27" spans="1:13">
      <c r="A27" s="37">
        <v>16</v>
      </c>
      <c r="B27" s="6"/>
      <c r="C27" s="6"/>
      <c r="D27" s="6"/>
      <c r="E27" s="216"/>
      <c r="F27" s="16" t="str">
        <f t="shared" si="0"/>
        <v/>
      </c>
      <c r="G27" s="58" t="str">
        <f t="shared" si="1"/>
        <v/>
      </c>
      <c r="H27" s="349" t="b">
        <f t="shared" si="2"/>
        <v>0</v>
      </c>
      <c r="I27" s="350">
        <f t="shared" si="3"/>
        <v>1</v>
      </c>
      <c r="J27" s="382" t="str">
        <f t="shared" si="4"/>
        <v/>
      </c>
      <c r="K27" s="382" t="str">
        <f t="shared" si="5"/>
        <v/>
      </c>
      <c r="L27" s="382" t="str">
        <f t="shared" si="6"/>
        <v/>
      </c>
      <c r="M27" s="382" t="str">
        <f t="shared" si="7"/>
        <v/>
      </c>
    </row>
    <row r="28" spans="1:13">
      <c r="A28" s="37">
        <v>17</v>
      </c>
      <c r="B28" s="6"/>
      <c r="C28" s="6"/>
      <c r="D28" s="6"/>
      <c r="E28" s="216"/>
      <c r="F28" s="16" t="str">
        <f t="shared" si="0"/>
        <v/>
      </c>
      <c r="G28" s="58" t="str">
        <f t="shared" si="1"/>
        <v/>
      </c>
      <c r="H28" s="349" t="b">
        <f t="shared" si="2"/>
        <v>0</v>
      </c>
      <c r="I28" s="350">
        <f t="shared" si="3"/>
        <v>1</v>
      </c>
      <c r="J28" s="382" t="str">
        <f t="shared" si="4"/>
        <v/>
      </c>
      <c r="K28" s="382" t="str">
        <f t="shared" si="5"/>
        <v/>
      </c>
      <c r="L28" s="382" t="str">
        <f t="shared" si="6"/>
        <v/>
      </c>
      <c r="M28" s="382" t="str">
        <f t="shared" si="7"/>
        <v/>
      </c>
    </row>
    <row r="29" spans="1:13">
      <c r="A29" s="37">
        <v>18</v>
      </c>
      <c r="B29" s="6"/>
      <c r="C29" s="6"/>
      <c r="D29" s="6"/>
      <c r="E29" s="216"/>
      <c r="F29" s="16" t="str">
        <f t="shared" si="0"/>
        <v/>
      </c>
      <c r="G29" s="58" t="str">
        <f t="shared" si="1"/>
        <v/>
      </c>
      <c r="H29" s="349" t="b">
        <f t="shared" si="2"/>
        <v>0</v>
      </c>
      <c r="I29" s="350">
        <f t="shared" si="3"/>
        <v>1</v>
      </c>
      <c r="J29" s="382" t="str">
        <f t="shared" si="4"/>
        <v/>
      </c>
      <c r="K29" s="382" t="str">
        <f t="shared" si="5"/>
        <v/>
      </c>
      <c r="L29" s="382" t="str">
        <f t="shared" si="6"/>
        <v/>
      </c>
      <c r="M29" s="382" t="str">
        <f t="shared" si="7"/>
        <v/>
      </c>
    </row>
    <row r="30" spans="1:13">
      <c r="A30" s="37">
        <v>19</v>
      </c>
      <c r="B30" s="6"/>
      <c r="C30" s="6"/>
      <c r="D30" s="6"/>
      <c r="E30" s="216"/>
      <c r="F30" s="16" t="str">
        <f t="shared" si="0"/>
        <v/>
      </c>
      <c r="G30" s="58" t="str">
        <f t="shared" si="1"/>
        <v/>
      </c>
      <c r="H30" s="349" t="b">
        <f t="shared" si="2"/>
        <v>0</v>
      </c>
      <c r="I30" s="350">
        <f t="shared" si="3"/>
        <v>1</v>
      </c>
      <c r="J30" s="382" t="str">
        <f t="shared" si="4"/>
        <v/>
      </c>
      <c r="K30" s="382" t="str">
        <f t="shared" si="5"/>
        <v/>
      </c>
      <c r="L30" s="382" t="str">
        <f t="shared" si="6"/>
        <v/>
      </c>
      <c r="M30" s="382" t="str">
        <f t="shared" si="7"/>
        <v/>
      </c>
    </row>
    <row r="31" spans="1:13">
      <c r="A31" s="37">
        <v>20</v>
      </c>
      <c r="B31" s="6"/>
      <c r="C31" s="6"/>
      <c r="D31" s="6"/>
      <c r="E31" s="216"/>
      <c r="F31" s="16" t="str">
        <f t="shared" si="0"/>
        <v/>
      </c>
      <c r="G31" s="58" t="str">
        <f t="shared" si="1"/>
        <v/>
      </c>
      <c r="H31" s="349" t="b">
        <f t="shared" si="2"/>
        <v>0</v>
      </c>
      <c r="I31" s="350">
        <f t="shared" si="3"/>
        <v>1</v>
      </c>
      <c r="J31" s="382" t="str">
        <f t="shared" si="4"/>
        <v/>
      </c>
      <c r="K31" s="382" t="str">
        <f t="shared" si="5"/>
        <v/>
      </c>
      <c r="L31" s="382" t="str">
        <f t="shared" si="6"/>
        <v/>
      </c>
      <c r="M31" s="382" t="str">
        <f t="shared" si="7"/>
        <v/>
      </c>
    </row>
    <row r="32" spans="1:13">
      <c r="A32" s="37">
        <v>21</v>
      </c>
      <c r="B32" s="6"/>
      <c r="C32" s="6"/>
      <c r="D32" s="6"/>
      <c r="E32" s="216"/>
      <c r="F32" s="16" t="str">
        <f t="shared" si="0"/>
        <v/>
      </c>
      <c r="G32" s="58" t="str">
        <f t="shared" si="1"/>
        <v/>
      </c>
      <c r="H32" s="349" t="b">
        <f t="shared" si="2"/>
        <v>0</v>
      </c>
      <c r="I32" s="350">
        <f t="shared" si="3"/>
        <v>1</v>
      </c>
      <c r="J32" s="382" t="str">
        <f t="shared" si="4"/>
        <v/>
      </c>
      <c r="K32" s="382" t="str">
        <f t="shared" si="5"/>
        <v/>
      </c>
      <c r="L32" s="382" t="str">
        <f t="shared" si="6"/>
        <v/>
      </c>
      <c r="M32" s="382" t="str">
        <f t="shared" si="7"/>
        <v/>
      </c>
    </row>
    <row r="33" spans="1:13">
      <c r="A33" s="37">
        <v>22</v>
      </c>
      <c r="B33" s="6"/>
      <c r="C33" s="6"/>
      <c r="D33" s="6"/>
      <c r="E33" s="216"/>
      <c r="F33" s="16" t="str">
        <f t="shared" si="0"/>
        <v/>
      </c>
      <c r="G33" s="58" t="str">
        <f t="shared" si="1"/>
        <v/>
      </c>
      <c r="H33" s="349" t="b">
        <f t="shared" si="2"/>
        <v>0</v>
      </c>
      <c r="I33" s="350">
        <f t="shared" si="3"/>
        <v>1</v>
      </c>
      <c r="J33" s="382" t="str">
        <f t="shared" si="4"/>
        <v/>
      </c>
      <c r="K33" s="382" t="str">
        <f t="shared" si="5"/>
        <v/>
      </c>
      <c r="L33" s="382" t="str">
        <f t="shared" si="6"/>
        <v/>
      </c>
      <c r="M33" s="382" t="str">
        <f t="shared" si="7"/>
        <v/>
      </c>
    </row>
    <row r="34" spans="1:13">
      <c r="A34" s="37">
        <v>23</v>
      </c>
      <c r="B34" s="6"/>
      <c r="C34" s="6"/>
      <c r="D34" s="6"/>
      <c r="E34" s="216"/>
      <c r="F34" s="16" t="str">
        <f t="shared" si="0"/>
        <v/>
      </c>
      <c r="G34" s="58" t="str">
        <f t="shared" si="1"/>
        <v/>
      </c>
      <c r="H34" s="349" t="b">
        <f t="shared" si="2"/>
        <v>0</v>
      </c>
      <c r="I34" s="350">
        <f t="shared" si="3"/>
        <v>1</v>
      </c>
      <c r="J34" s="382" t="str">
        <f t="shared" si="4"/>
        <v/>
      </c>
      <c r="K34" s="382" t="str">
        <f t="shared" si="5"/>
        <v/>
      </c>
      <c r="L34" s="382" t="str">
        <f t="shared" si="6"/>
        <v/>
      </c>
      <c r="M34" s="382" t="str">
        <f t="shared" si="7"/>
        <v/>
      </c>
    </row>
    <row r="35" spans="1:13">
      <c r="A35" s="37">
        <v>24</v>
      </c>
      <c r="B35" s="6"/>
      <c r="C35" s="6"/>
      <c r="D35" s="6"/>
      <c r="E35" s="216"/>
      <c r="F35" s="16" t="str">
        <f t="shared" si="0"/>
        <v/>
      </c>
      <c r="G35" s="58" t="str">
        <f t="shared" si="1"/>
        <v/>
      </c>
      <c r="H35" s="349" t="b">
        <f t="shared" si="2"/>
        <v>0</v>
      </c>
      <c r="I35" s="350">
        <f t="shared" si="3"/>
        <v>1</v>
      </c>
      <c r="J35" s="382" t="str">
        <f t="shared" si="4"/>
        <v/>
      </c>
      <c r="K35" s="382" t="str">
        <f t="shared" si="5"/>
        <v/>
      </c>
      <c r="L35" s="382" t="str">
        <f t="shared" si="6"/>
        <v/>
      </c>
      <c r="M35" s="382" t="str">
        <f t="shared" si="7"/>
        <v/>
      </c>
    </row>
    <row r="36" spans="1:13">
      <c r="A36" s="37">
        <v>25</v>
      </c>
      <c r="B36" s="6"/>
      <c r="C36" s="6"/>
      <c r="D36" s="6"/>
      <c r="E36" s="216"/>
      <c r="F36" s="16" t="str">
        <f t="shared" si="0"/>
        <v/>
      </c>
      <c r="G36" s="58" t="str">
        <f t="shared" si="1"/>
        <v/>
      </c>
      <c r="H36" s="349" t="b">
        <f t="shared" si="2"/>
        <v>0</v>
      </c>
      <c r="I36" s="350">
        <f t="shared" si="3"/>
        <v>1</v>
      </c>
      <c r="J36" s="382" t="str">
        <f t="shared" si="4"/>
        <v/>
      </c>
      <c r="K36" s="382" t="str">
        <f t="shared" si="5"/>
        <v/>
      </c>
      <c r="L36" s="382" t="str">
        <f t="shared" si="6"/>
        <v/>
      </c>
      <c r="M36" s="382" t="str">
        <f t="shared" si="7"/>
        <v/>
      </c>
    </row>
    <row r="37" spans="1:13">
      <c r="A37" s="37">
        <v>26</v>
      </c>
      <c r="B37" s="6"/>
      <c r="C37" s="6"/>
      <c r="D37" s="6"/>
      <c r="E37" s="216"/>
      <c r="F37" s="16" t="str">
        <f t="shared" si="0"/>
        <v/>
      </c>
      <c r="G37" s="58" t="str">
        <f t="shared" si="1"/>
        <v/>
      </c>
      <c r="H37" s="349" t="b">
        <f t="shared" si="2"/>
        <v>0</v>
      </c>
      <c r="I37" s="350">
        <f t="shared" si="3"/>
        <v>1</v>
      </c>
      <c r="J37" s="382" t="str">
        <f t="shared" si="4"/>
        <v/>
      </c>
      <c r="K37" s="382" t="str">
        <f t="shared" si="5"/>
        <v/>
      </c>
      <c r="L37" s="382" t="str">
        <f t="shared" si="6"/>
        <v/>
      </c>
      <c r="M37" s="382" t="str">
        <f t="shared" si="7"/>
        <v/>
      </c>
    </row>
    <row r="38" spans="1:13">
      <c r="A38" s="37">
        <v>27</v>
      </c>
      <c r="B38" s="6"/>
      <c r="C38" s="6"/>
      <c r="D38" s="6"/>
      <c r="E38" s="216"/>
      <c r="F38" s="16" t="str">
        <f t="shared" si="0"/>
        <v/>
      </c>
      <c r="G38" s="58" t="str">
        <f t="shared" si="1"/>
        <v/>
      </c>
      <c r="H38" s="349" t="b">
        <f t="shared" si="2"/>
        <v>0</v>
      </c>
      <c r="I38" s="350">
        <f t="shared" si="3"/>
        <v>1</v>
      </c>
      <c r="J38" s="382" t="str">
        <f t="shared" si="4"/>
        <v/>
      </c>
      <c r="K38" s="382" t="str">
        <f t="shared" si="5"/>
        <v/>
      </c>
      <c r="L38" s="382" t="str">
        <f t="shared" si="6"/>
        <v/>
      </c>
      <c r="M38" s="382" t="str">
        <f t="shared" si="7"/>
        <v/>
      </c>
    </row>
    <row r="39" spans="1:13">
      <c r="A39" s="37">
        <v>28</v>
      </c>
      <c r="B39" s="6"/>
      <c r="C39" s="6"/>
      <c r="D39" s="6"/>
      <c r="E39" s="216"/>
      <c r="F39" s="16" t="str">
        <f t="shared" si="0"/>
        <v/>
      </c>
      <c r="G39" s="58" t="str">
        <f t="shared" si="1"/>
        <v/>
      </c>
      <c r="H39" s="349" t="b">
        <f t="shared" si="2"/>
        <v>0</v>
      </c>
      <c r="I39" s="350">
        <f t="shared" si="3"/>
        <v>1</v>
      </c>
      <c r="J39" s="382" t="str">
        <f t="shared" si="4"/>
        <v/>
      </c>
      <c r="K39" s="382" t="str">
        <f t="shared" si="5"/>
        <v/>
      </c>
      <c r="L39" s="382" t="str">
        <f t="shared" si="6"/>
        <v/>
      </c>
      <c r="M39" s="382" t="str">
        <f t="shared" si="7"/>
        <v/>
      </c>
    </row>
    <row r="40" spans="1:13">
      <c r="A40" s="37">
        <v>29</v>
      </c>
      <c r="B40" s="6"/>
      <c r="C40" s="6"/>
      <c r="D40" s="6"/>
      <c r="E40" s="216"/>
      <c r="F40" s="16" t="str">
        <f t="shared" si="0"/>
        <v/>
      </c>
      <c r="G40" s="58" t="str">
        <f t="shared" si="1"/>
        <v/>
      </c>
      <c r="H40" s="349" t="b">
        <f t="shared" si="2"/>
        <v>0</v>
      </c>
      <c r="I40" s="350">
        <f t="shared" si="3"/>
        <v>1</v>
      </c>
      <c r="J40" s="382" t="str">
        <f t="shared" si="4"/>
        <v/>
      </c>
      <c r="K40" s="382" t="str">
        <f t="shared" si="5"/>
        <v/>
      </c>
      <c r="L40" s="382" t="str">
        <f t="shared" si="6"/>
        <v/>
      </c>
      <c r="M40" s="382" t="str">
        <f t="shared" si="7"/>
        <v/>
      </c>
    </row>
    <row r="41" spans="1:13">
      <c r="A41" s="37">
        <v>30</v>
      </c>
      <c r="B41" s="6"/>
      <c r="C41" s="6"/>
      <c r="D41" s="6"/>
      <c r="E41" s="216"/>
      <c r="F41" s="16" t="str">
        <f t="shared" si="0"/>
        <v/>
      </c>
      <c r="G41" s="58" t="str">
        <f t="shared" si="1"/>
        <v/>
      </c>
      <c r="H41" s="349" t="b">
        <f t="shared" si="2"/>
        <v>0</v>
      </c>
      <c r="I41" s="350">
        <f t="shared" si="3"/>
        <v>1</v>
      </c>
      <c r="J41" s="382" t="str">
        <f t="shared" si="4"/>
        <v/>
      </c>
      <c r="K41" s="382" t="str">
        <f t="shared" si="5"/>
        <v/>
      </c>
      <c r="L41" s="382" t="str">
        <f t="shared" si="6"/>
        <v/>
      </c>
      <c r="M41" s="382" t="str">
        <f t="shared" si="7"/>
        <v/>
      </c>
    </row>
    <row r="42" spans="1:13">
      <c r="A42" s="37">
        <v>31</v>
      </c>
      <c r="B42" s="6"/>
      <c r="C42" s="6"/>
      <c r="D42" s="6"/>
      <c r="E42" s="216"/>
      <c r="F42" s="16" t="str">
        <f t="shared" si="0"/>
        <v/>
      </c>
      <c r="G42" s="58" t="str">
        <f t="shared" si="1"/>
        <v/>
      </c>
      <c r="H42" s="349" t="b">
        <f t="shared" si="2"/>
        <v>0</v>
      </c>
      <c r="I42" s="350">
        <f t="shared" si="3"/>
        <v>1</v>
      </c>
      <c r="J42" s="382" t="str">
        <f t="shared" si="4"/>
        <v/>
      </c>
      <c r="K42" s="382" t="str">
        <f t="shared" si="5"/>
        <v/>
      </c>
      <c r="L42" s="382" t="str">
        <f t="shared" si="6"/>
        <v/>
      </c>
      <c r="M42" s="382" t="str">
        <f t="shared" si="7"/>
        <v/>
      </c>
    </row>
    <row r="43" spans="1:13">
      <c r="A43" s="37">
        <v>32</v>
      </c>
      <c r="B43" s="6"/>
      <c r="C43" s="6"/>
      <c r="D43" s="6"/>
      <c r="E43" s="216"/>
      <c r="F43" s="16" t="str">
        <f t="shared" si="0"/>
        <v/>
      </c>
      <c r="G43" s="58" t="str">
        <f t="shared" si="1"/>
        <v/>
      </c>
      <c r="H43" s="349" t="b">
        <f t="shared" si="2"/>
        <v>0</v>
      </c>
      <c r="I43" s="350">
        <f t="shared" si="3"/>
        <v>1</v>
      </c>
      <c r="J43" s="382" t="str">
        <f t="shared" si="4"/>
        <v/>
      </c>
      <c r="K43" s="382" t="str">
        <f t="shared" si="5"/>
        <v/>
      </c>
      <c r="L43" s="382" t="str">
        <f t="shared" si="6"/>
        <v/>
      </c>
      <c r="M43" s="382" t="str">
        <f t="shared" si="7"/>
        <v/>
      </c>
    </row>
    <row r="44" spans="1:13">
      <c r="A44" s="37">
        <v>33</v>
      </c>
      <c r="B44" s="6"/>
      <c r="C44" s="6"/>
      <c r="D44" s="6"/>
      <c r="E44" s="216"/>
      <c r="F44" s="16" t="str">
        <f t="shared" si="0"/>
        <v/>
      </c>
      <c r="G44" s="58" t="str">
        <f t="shared" ref="G44:G75" si="8">IF(OR($B44="",,$E44="",$E44&gt;an_final),"",IF($E44&gt;=an_initial,1,""))</f>
        <v/>
      </c>
      <c r="H44" s="349" t="b">
        <f t="shared" si="2"/>
        <v>0</v>
      </c>
      <c r="I44" s="350">
        <f t="shared" ref="I44:I75" si="9">LEN(B44)-LEN(SUBSTITUTE(B44,",",""))+1</f>
        <v>1</v>
      </c>
      <c r="J44" s="382" t="str">
        <f t="shared" si="4"/>
        <v/>
      </c>
      <c r="K44" s="382" t="str">
        <f t="shared" si="5"/>
        <v/>
      </c>
      <c r="L44" s="382" t="str">
        <f t="shared" si="6"/>
        <v/>
      </c>
      <c r="M44" s="382" t="str">
        <f t="shared" si="7"/>
        <v/>
      </c>
    </row>
    <row r="45" spans="1:13">
      <c r="A45" s="37">
        <v>34</v>
      </c>
      <c r="B45" s="6"/>
      <c r="C45" s="6"/>
      <c r="D45" s="6"/>
      <c r="E45" s="216"/>
      <c r="F45" s="16" t="str">
        <f t="shared" si="0"/>
        <v/>
      </c>
      <c r="G45" s="58" t="str">
        <f t="shared" si="8"/>
        <v/>
      </c>
      <c r="H45" s="349" t="b">
        <f t="shared" si="2"/>
        <v>0</v>
      </c>
      <c r="I45" s="350">
        <f t="shared" si="9"/>
        <v>1</v>
      </c>
      <c r="J45" s="382" t="str">
        <f t="shared" si="4"/>
        <v/>
      </c>
      <c r="K45" s="382" t="str">
        <f t="shared" si="5"/>
        <v/>
      </c>
      <c r="L45" s="382" t="str">
        <f t="shared" si="6"/>
        <v/>
      </c>
      <c r="M45" s="382" t="str">
        <f t="shared" si="7"/>
        <v/>
      </c>
    </row>
    <row r="46" spans="1:13">
      <c r="A46" s="37">
        <v>35</v>
      </c>
      <c r="B46" s="6"/>
      <c r="C46" s="6"/>
      <c r="D46" s="6"/>
      <c r="E46" s="216"/>
      <c r="F46" s="16" t="str">
        <f t="shared" si="0"/>
        <v/>
      </c>
      <c r="G46" s="58" t="str">
        <f t="shared" si="8"/>
        <v/>
      </c>
      <c r="H46" s="349" t="b">
        <f t="shared" si="2"/>
        <v>0</v>
      </c>
      <c r="I46" s="350">
        <f t="shared" si="9"/>
        <v>1</v>
      </c>
      <c r="J46" s="382" t="str">
        <f t="shared" si="4"/>
        <v/>
      </c>
      <c r="K46" s="382" t="str">
        <f t="shared" si="5"/>
        <v/>
      </c>
      <c r="L46" s="382" t="str">
        <f t="shared" si="6"/>
        <v/>
      </c>
      <c r="M46" s="382" t="str">
        <f t="shared" si="7"/>
        <v/>
      </c>
    </row>
    <row r="47" spans="1:13">
      <c r="A47" s="37">
        <v>36</v>
      </c>
      <c r="B47" s="6"/>
      <c r="C47" s="6"/>
      <c r="D47" s="6"/>
      <c r="E47" s="216"/>
      <c r="F47" s="16" t="str">
        <f t="shared" si="0"/>
        <v/>
      </c>
      <c r="G47" s="58" t="str">
        <f t="shared" si="8"/>
        <v/>
      </c>
      <c r="H47" s="349" t="b">
        <f t="shared" si="2"/>
        <v>0</v>
      </c>
      <c r="I47" s="350">
        <f t="shared" si="9"/>
        <v>1</v>
      </c>
      <c r="J47" s="382" t="str">
        <f t="shared" si="4"/>
        <v/>
      </c>
      <c r="K47" s="382" t="str">
        <f t="shared" si="5"/>
        <v/>
      </c>
      <c r="L47" s="382" t="str">
        <f t="shared" si="6"/>
        <v/>
      </c>
      <c r="M47" s="382" t="str">
        <f t="shared" si="7"/>
        <v/>
      </c>
    </row>
    <row r="48" spans="1:13">
      <c r="A48" s="37">
        <v>37</v>
      </c>
      <c r="B48" s="6"/>
      <c r="C48" s="6"/>
      <c r="D48" s="6"/>
      <c r="E48" s="216"/>
      <c r="F48" s="16" t="str">
        <f t="shared" si="0"/>
        <v/>
      </c>
      <c r="G48" s="58" t="str">
        <f t="shared" si="8"/>
        <v/>
      </c>
      <c r="H48" s="349" t="b">
        <f t="shared" si="2"/>
        <v>0</v>
      </c>
      <c r="I48" s="350">
        <f t="shared" si="9"/>
        <v>1</v>
      </c>
      <c r="J48" s="382" t="str">
        <f t="shared" si="4"/>
        <v/>
      </c>
      <c r="K48" s="382" t="str">
        <f t="shared" si="5"/>
        <v/>
      </c>
      <c r="L48" s="382" t="str">
        <f t="shared" si="6"/>
        <v/>
      </c>
      <c r="M48" s="382" t="str">
        <f t="shared" si="7"/>
        <v/>
      </c>
    </row>
    <row r="49" spans="1:13">
      <c r="A49" s="37">
        <v>38</v>
      </c>
      <c r="B49" s="6"/>
      <c r="C49" s="6"/>
      <c r="D49" s="6"/>
      <c r="E49" s="216"/>
      <c r="F49" s="16" t="str">
        <f t="shared" si="0"/>
        <v/>
      </c>
      <c r="G49" s="58" t="str">
        <f t="shared" si="8"/>
        <v/>
      </c>
      <c r="H49" s="349" t="b">
        <f t="shared" si="2"/>
        <v>0</v>
      </c>
      <c r="I49" s="350">
        <f t="shared" si="9"/>
        <v>1</v>
      </c>
      <c r="J49" s="382" t="str">
        <f t="shared" si="4"/>
        <v/>
      </c>
      <c r="K49" s="382" t="str">
        <f t="shared" si="5"/>
        <v/>
      </c>
      <c r="L49" s="382" t="str">
        <f t="shared" si="6"/>
        <v/>
      </c>
      <c r="M49" s="382" t="str">
        <f t="shared" si="7"/>
        <v/>
      </c>
    </row>
    <row r="50" spans="1:13">
      <c r="A50" s="37">
        <v>39</v>
      </c>
      <c r="B50" s="6"/>
      <c r="C50" s="6"/>
      <c r="D50" s="6"/>
      <c r="E50" s="216"/>
      <c r="F50" s="16" t="str">
        <f t="shared" si="0"/>
        <v/>
      </c>
      <c r="G50" s="58" t="str">
        <f t="shared" si="8"/>
        <v/>
      </c>
      <c r="H50" s="349" t="b">
        <f t="shared" si="2"/>
        <v>0</v>
      </c>
      <c r="I50" s="350">
        <f t="shared" si="9"/>
        <v>1</v>
      </c>
      <c r="J50" s="382" t="str">
        <f t="shared" si="4"/>
        <v/>
      </c>
      <c r="K50" s="382" t="str">
        <f t="shared" si="5"/>
        <v/>
      </c>
      <c r="L50" s="382" t="str">
        <f t="shared" si="6"/>
        <v/>
      </c>
      <c r="M50" s="382" t="str">
        <f t="shared" si="7"/>
        <v/>
      </c>
    </row>
    <row r="51" spans="1:13">
      <c r="A51" s="37">
        <v>40</v>
      </c>
      <c r="B51" s="6"/>
      <c r="C51" s="6"/>
      <c r="D51" s="6"/>
      <c r="E51" s="216"/>
      <c r="F51" s="16" t="str">
        <f t="shared" si="0"/>
        <v/>
      </c>
      <c r="G51" s="58" t="str">
        <f t="shared" si="8"/>
        <v/>
      </c>
      <c r="H51" s="349" t="b">
        <f t="shared" si="2"/>
        <v>0</v>
      </c>
      <c r="I51" s="350">
        <f t="shared" si="9"/>
        <v>1</v>
      </c>
      <c r="J51" s="382" t="str">
        <f t="shared" si="4"/>
        <v/>
      </c>
      <c r="K51" s="382" t="str">
        <f t="shared" si="5"/>
        <v/>
      </c>
      <c r="L51" s="382" t="str">
        <f t="shared" si="6"/>
        <v/>
      </c>
      <c r="M51" s="382" t="str">
        <f t="shared" si="7"/>
        <v/>
      </c>
    </row>
    <row r="52" spans="1:13">
      <c r="A52" s="37">
        <v>41</v>
      </c>
      <c r="B52" s="6"/>
      <c r="C52" s="6"/>
      <c r="D52" s="6"/>
      <c r="E52" s="216"/>
      <c r="F52" s="16" t="str">
        <f t="shared" si="0"/>
        <v/>
      </c>
      <c r="G52" s="58" t="str">
        <f t="shared" si="8"/>
        <v/>
      </c>
      <c r="H52" s="349" t="b">
        <f t="shared" si="2"/>
        <v>0</v>
      </c>
      <c r="I52" s="350">
        <f t="shared" si="9"/>
        <v>1</v>
      </c>
      <c r="J52" s="382" t="str">
        <f t="shared" si="4"/>
        <v/>
      </c>
      <c r="K52" s="382" t="str">
        <f t="shared" si="5"/>
        <v/>
      </c>
      <c r="L52" s="382" t="str">
        <f t="shared" si="6"/>
        <v/>
      </c>
      <c r="M52" s="382" t="str">
        <f t="shared" si="7"/>
        <v/>
      </c>
    </row>
    <row r="53" spans="1:13">
      <c r="A53" s="37">
        <v>42</v>
      </c>
      <c r="B53" s="6"/>
      <c r="C53" s="6"/>
      <c r="D53" s="6"/>
      <c r="E53" s="216"/>
      <c r="F53" s="16" t="str">
        <f t="shared" si="0"/>
        <v/>
      </c>
      <c r="G53" s="58" t="str">
        <f t="shared" si="8"/>
        <v/>
      </c>
      <c r="H53" s="349" t="b">
        <f t="shared" si="2"/>
        <v>0</v>
      </c>
      <c r="I53" s="350">
        <f t="shared" si="9"/>
        <v>1</v>
      </c>
      <c r="J53" s="382" t="str">
        <f t="shared" si="4"/>
        <v/>
      </c>
      <c r="K53" s="382" t="str">
        <f t="shared" si="5"/>
        <v/>
      </c>
      <c r="L53" s="382" t="str">
        <f t="shared" si="6"/>
        <v/>
      </c>
      <c r="M53" s="382" t="str">
        <f t="shared" si="7"/>
        <v/>
      </c>
    </row>
    <row r="54" spans="1:13">
      <c r="A54" s="37">
        <v>43</v>
      </c>
      <c r="B54" s="6"/>
      <c r="C54" s="6"/>
      <c r="D54" s="6"/>
      <c r="E54" s="216"/>
      <c r="F54" s="16" t="str">
        <f t="shared" si="0"/>
        <v/>
      </c>
      <c r="G54" s="58" t="str">
        <f t="shared" si="8"/>
        <v/>
      </c>
      <c r="H54" s="349" t="b">
        <f t="shared" si="2"/>
        <v>0</v>
      </c>
      <c r="I54" s="350">
        <f t="shared" si="9"/>
        <v>1</v>
      </c>
      <c r="J54" s="382" t="str">
        <f t="shared" si="4"/>
        <v/>
      </c>
      <c r="K54" s="382" t="str">
        <f t="shared" si="5"/>
        <v/>
      </c>
      <c r="L54" s="382" t="str">
        <f t="shared" si="6"/>
        <v/>
      </c>
      <c r="M54" s="382" t="str">
        <f t="shared" si="7"/>
        <v/>
      </c>
    </row>
    <row r="55" spans="1:13">
      <c r="A55" s="37">
        <v>44</v>
      </c>
      <c r="B55" s="6"/>
      <c r="C55" s="6"/>
      <c r="D55" s="6"/>
      <c r="E55" s="216"/>
      <c r="F55" s="16" t="str">
        <f t="shared" si="0"/>
        <v/>
      </c>
      <c r="G55" s="58" t="str">
        <f t="shared" si="8"/>
        <v/>
      </c>
      <c r="H55" s="349" t="b">
        <f t="shared" si="2"/>
        <v>0</v>
      </c>
      <c r="I55" s="350">
        <f t="shared" si="9"/>
        <v>1</v>
      </c>
      <c r="J55" s="382" t="str">
        <f t="shared" si="4"/>
        <v/>
      </c>
      <c r="K55" s="382" t="str">
        <f t="shared" si="5"/>
        <v/>
      </c>
      <c r="L55" s="382" t="str">
        <f t="shared" si="6"/>
        <v/>
      </c>
      <c r="M55" s="382" t="str">
        <f t="shared" si="7"/>
        <v/>
      </c>
    </row>
    <row r="56" spans="1:13">
      <c r="A56" s="37">
        <v>45</v>
      </c>
      <c r="B56" s="6"/>
      <c r="C56" s="6"/>
      <c r="D56" s="6"/>
      <c r="E56" s="216"/>
      <c r="F56" s="16" t="str">
        <f t="shared" si="0"/>
        <v/>
      </c>
      <c r="G56" s="58" t="str">
        <f t="shared" si="8"/>
        <v/>
      </c>
      <c r="H56" s="349" t="b">
        <f t="shared" si="2"/>
        <v>0</v>
      </c>
      <c r="I56" s="350">
        <f t="shared" si="9"/>
        <v>1</v>
      </c>
      <c r="J56" s="382" t="str">
        <f t="shared" si="4"/>
        <v/>
      </c>
      <c r="K56" s="382" t="str">
        <f t="shared" si="5"/>
        <v/>
      </c>
      <c r="L56" s="382" t="str">
        <f t="shared" si="6"/>
        <v/>
      </c>
      <c r="M56" s="382" t="str">
        <f t="shared" si="7"/>
        <v/>
      </c>
    </row>
    <row r="57" spans="1:13">
      <c r="A57" s="37">
        <v>46</v>
      </c>
      <c r="B57" s="6"/>
      <c r="C57" s="6"/>
      <c r="D57" s="6"/>
      <c r="E57" s="216"/>
      <c r="F57" s="16" t="str">
        <f t="shared" si="0"/>
        <v/>
      </c>
      <c r="G57" s="58" t="str">
        <f t="shared" si="8"/>
        <v/>
      </c>
      <c r="H57" s="349" t="b">
        <f t="shared" si="2"/>
        <v>0</v>
      </c>
      <c r="I57" s="350">
        <f t="shared" si="9"/>
        <v>1</v>
      </c>
      <c r="J57" s="382" t="str">
        <f t="shared" si="4"/>
        <v/>
      </c>
      <c r="K57" s="382" t="str">
        <f t="shared" si="5"/>
        <v/>
      </c>
      <c r="L57" s="382" t="str">
        <f t="shared" si="6"/>
        <v/>
      </c>
      <c r="M57" s="382" t="str">
        <f t="shared" si="7"/>
        <v/>
      </c>
    </row>
    <row r="58" spans="1:13">
      <c r="A58" s="37">
        <v>47</v>
      </c>
      <c r="B58" s="6"/>
      <c r="C58" s="6"/>
      <c r="D58" s="6"/>
      <c r="E58" s="216"/>
      <c r="F58" s="16" t="str">
        <f t="shared" si="0"/>
        <v/>
      </c>
      <c r="G58" s="58" t="str">
        <f t="shared" si="8"/>
        <v/>
      </c>
      <c r="H58" s="349" t="b">
        <f t="shared" si="2"/>
        <v>0</v>
      </c>
      <c r="I58" s="350">
        <f t="shared" si="9"/>
        <v>1</v>
      </c>
      <c r="J58" s="382" t="str">
        <f t="shared" si="4"/>
        <v/>
      </c>
      <c r="K58" s="382" t="str">
        <f t="shared" si="5"/>
        <v/>
      </c>
      <c r="L58" s="382" t="str">
        <f t="shared" si="6"/>
        <v/>
      </c>
      <c r="M58" s="382" t="str">
        <f t="shared" si="7"/>
        <v/>
      </c>
    </row>
    <row r="59" spans="1:13">
      <c r="A59" s="37">
        <v>48</v>
      </c>
      <c r="B59" s="6"/>
      <c r="C59" s="6"/>
      <c r="D59" s="6"/>
      <c r="E59" s="216"/>
      <c r="F59" s="16" t="str">
        <f t="shared" si="0"/>
        <v/>
      </c>
      <c r="G59" s="58" t="str">
        <f t="shared" si="8"/>
        <v/>
      </c>
      <c r="H59" s="349" t="b">
        <f t="shared" si="2"/>
        <v>0</v>
      </c>
      <c r="I59" s="350">
        <f t="shared" si="9"/>
        <v>1</v>
      </c>
      <c r="J59" s="382" t="str">
        <f t="shared" si="4"/>
        <v/>
      </c>
      <c r="K59" s="382" t="str">
        <f t="shared" si="5"/>
        <v/>
      </c>
      <c r="L59" s="382" t="str">
        <f t="shared" si="6"/>
        <v/>
      </c>
      <c r="M59" s="382" t="str">
        <f t="shared" si="7"/>
        <v/>
      </c>
    </row>
    <row r="60" spans="1:13">
      <c r="A60" s="37">
        <v>49</v>
      </c>
      <c r="B60" s="6"/>
      <c r="C60" s="6"/>
      <c r="D60" s="6"/>
      <c r="E60" s="216"/>
      <c r="F60" s="16" t="str">
        <f t="shared" si="0"/>
        <v/>
      </c>
      <c r="G60" s="58" t="str">
        <f t="shared" si="8"/>
        <v/>
      </c>
      <c r="H60" s="349" t="b">
        <f t="shared" si="2"/>
        <v>0</v>
      </c>
      <c r="I60" s="350">
        <f t="shared" si="9"/>
        <v>1</v>
      </c>
      <c r="J60" s="382" t="str">
        <f t="shared" si="4"/>
        <v/>
      </c>
      <c r="K60" s="382" t="str">
        <f t="shared" si="5"/>
        <v/>
      </c>
      <c r="L60" s="382" t="str">
        <f t="shared" si="6"/>
        <v/>
      </c>
      <c r="M60" s="382" t="str">
        <f t="shared" si="7"/>
        <v/>
      </c>
    </row>
    <row r="61" spans="1:13">
      <c r="A61" s="37">
        <v>50</v>
      </c>
      <c r="B61" s="6"/>
      <c r="C61" s="6"/>
      <c r="D61" s="6"/>
      <c r="E61" s="216"/>
      <c r="F61" s="16" t="str">
        <f t="shared" si="0"/>
        <v/>
      </c>
      <c r="G61" s="58" t="str">
        <f t="shared" si="8"/>
        <v/>
      </c>
      <c r="H61" s="349" t="b">
        <f t="shared" si="2"/>
        <v>0</v>
      </c>
      <c r="I61" s="350">
        <f t="shared" si="9"/>
        <v>1</v>
      </c>
      <c r="J61" s="382" t="str">
        <f t="shared" si="4"/>
        <v/>
      </c>
      <c r="K61" s="382" t="str">
        <f t="shared" si="5"/>
        <v/>
      </c>
      <c r="L61" s="382" t="str">
        <f t="shared" si="6"/>
        <v/>
      </c>
      <c r="M61" s="382" t="str">
        <f t="shared" si="7"/>
        <v/>
      </c>
    </row>
    <row r="62" spans="1:13">
      <c r="A62" s="37">
        <v>51</v>
      </c>
      <c r="B62" s="6"/>
      <c r="C62" s="6"/>
      <c r="D62" s="6"/>
      <c r="E62" s="216"/>
      <c r="F62" s="16" t="str">
        <f t="shared" si="0"/>
        <v/>
      </c>
      <c r="G62" s="58" t="str">
        <f t="shared" si="8"/>
        <v/>
      </c>
      <c r="H62" s="349" t="b">
        <f t="shared" si="2"/>
        <v>0</v>
      </c>
      <c r="I62" s="350">
        <f t="shared" si="9"/>
        <v>1</v>
      </c>
      <c r="J62" s="382" t="str">
        <f t="shared" si="4"/>
        <v/>
      </c>
      <c r="K62" s="382" t="str">
        <f t="shared" si="5"/>
        <v/>
      </c>
      <c r="L62" s="382" t="str">
        <f t="shared" si="6"/>
        <v/>
      </c>
      <c r="M62" s="382" t="str">
        <f t="shared" si="7"/>
        <v/>
      </c>
    </row>
    <row r="63" spans="1:13">
      <c r="A63" s="37">
        <v>52</v>
      </c>
      <c r="B63" s="6"/>
      <c r="C63" s="6"/>
      <c r="D63" s="6"/>
      <c r="E63" s="216"/>
      <c r="F63" s="16" t="str">
        <f t="shared" si="0"/>
        <v/>
      </c>
      <c r="G63" s="58" t="str">
        <f t="shared" si="8"/>
        <v/>
      </c>
      <c r="H63" s="349" t="b">
        <f t="shared" si="2"/>
        <v>0</v>
      </c>
      <c r="I63" s="350">
        <f t="shared" si="9"/>
        <v>1</v>
      </c>
      <c r="J63" s="382" t="str">
        <f t="shared" si="4"/>
        <v/>
      </c>
      <c r="K63" s="382" t="str">
        <f t="shared" si="5"/>
        <v/>
      </c>
      <c r="L63" s="382" t="str">
        <f t="shared" si="6"/>
        <v/>
      </c>
      <c r="M63" s="382" t="str">
        <f t="shared" si="7"/>
        <v/>
      </c>
    </row>
    <row r="64" spans="1:13">
      <c r="A64" s="37">
        <v>53</v>
      </c>
      <c r="B64" s="6"/>
      <c r="C64" s="6"/>
      <c r="D64" s="6"/>
      <c r="E64" s="216"/>
      <c r="F64" s="16" t="str">
        <f t="shared" si="0"/>
        <v/>
      </c>
      <c r="G64" s="58" t="str">
        <f t="shared" si="8"/>
        <v/>
      </c>
      <c r="H64" s="349" t="b">
        <f t="shared" si="2"/>
        <v>0</v>
      </c>
      <c r="I64" s="350">
        <f t="shared" si="9"/>
        <v>1</v>
      </c>
      <c r="J64" s="382" t="str">
        <f t="shared" si="4"/>
        <v/>
      </c>
      <c r="K64" s="382" t="str">
        <f t="shared" si="5"/>
        <v/>
      </c>
      <c r="L64" s="382" t="str">
        <f t="shared" si="6"/>
        <v/>
      </c>
      <c r="M64" s="382" t="str">
        <f t="shared" si="7"/>
        <v/>
      </c>
    </row>
    <row r="65" spans="1:13">
      <c r="A65" s="37">
        <v>54</v>
      </c>
      <c r="B65" s="6"/>
      <c r="C65" s="6"/>
      <c r="D65" s="6"/>
      <c r="E65" s="216"/>
      <c r="F65" s="16" t="str">
        <f t="shared" si="0"/>
        <v/>
      </c>
      <c r="G65" s="58" t="str">
        <f t="shared" si="8"/>
        <v/>
      </c>
      <c r="H65" s="349" t="b">
        <f t="shared" si="2"/>
        <v>0</v>
      </c>
      <c r="I65" s="350">
        <f t="shared" si="9"/>
        <v>1</v>
      </c>
      <c r="J65" s="382" t="str">
        <f t="shared" si="4"/>
        <v/>
      </c>
      <c r="K65" s="382" t="str">
        <f t="shared" si="5"/>
        <v/>
      </c>
      <c r="L65" s="382" t="str">
        <f t="shared" si="6"/>
        <v/>
      </c>
      <c r="M65" s="382" t="str">
        <f t="shared" si="7"/>
        <v/>
      </c>
    </row>
    <row r="66" spans="1:13">
      <c r="A66" s="37">
        <v>55</v>
      </c>
      <c r="B66" s="6"/>
      <c r="C66" s="6"/>
      <c r="D66" s="6"/>
      <c r="E66" s="216"/>
      <c r="F66" s="16" t="str">
        <f t="shared" si="0"/>
        <v/>
      </c>
      <c r="G66" s="58" t="str">
        <f t="shared" si="8"/>
        <v/>
      </c>
      <c r="H66" s="349" t="b">
        <f t="shared" si="2"/>
        <v>0</v>
      </c>
      <c r="I66" s="350">
        <f t="shared" si="9"/>
        <v>1</v>
      </c>
      <c r="J66" s="382" t="str">
        <f t="shared" si="4"/>
        <v/>
      </c>
      <c r="K66" s="382" t="str">
        <f t="shared" si="5"/>
        <v/>
      </c>
      <c r="L66" s="382" t="str">
        <f t="shared" si="6"/>
        <v/>
      </c>
      <c r="M66" s="382" t="str">
        <f t="shared" si="7"/>
        <v/>
      </c>
    </row>
    <row r="67" spans="1:13">
      <c r="A67" s="37">
        <v>56</v>
      </c>
      <c r="B67" s="6"/>
      <c r="C67" s="6"/>
      <c r="D67" s="6"/>
      <c r="E67" s="216"/>
      <c r="F67" s="16" t="str">
        <f t="shared" si="0"/>
        <v/>
      </c>
      <c r="G67" s="58" t="str">
        <f t="shared" si="8"/>
        <v/>
      </c>
      <c r="H67" s="349" t="b">
        <f t="shared" si="2"/>
        <v>0</v>
      </c>
      <c r="I67" s="350">
        <f t="shared" si="9"/>
        <v>1</v>
      </c>
      <c r="J67" s="382" t="str">
        <f t="shared" si="4"/>
        <v/>
      </c>
      <c r="K67" s="382" t="str">
        <f t="shared" si="5"/>
        <v/>
      </c>
      <c r="L67" s="382" t="str">
        <f t="shared" si="6"/>
        <v/>
      </c>
      <c r="M67" s="382" t="str">
        <f t="shared" si="7"/>
        <v/>
      </c>
    </row>
    <row r="68" spans="1:13">
      <c r="A68" s="37">
        <v>57</v>
      </c>
      <c r="B68" s="6"/>
      <c r="C68" s="6"/>
      <c r="D68" s="6"/>
      <c r="E68" s="216"/>
      <c r="F68" s="16" t="str">
        <f t="shared" si="0"/>
        <v/>
      </c>
      <c r="G68" s="58" t="str">
        <f t="shared" si="8"/>
        <v/>
      </c>
      <c r="H68" s="349" t="b">
        <f t="shared" si="2"/>
        <v>0</v>
      </c>
      <c r="I68" s="350">
        <f t="shared" si="9"/>
        <v>1</v>
      </c>
      <c r="J68" s="382" t="str">
        <f t="shared" si="4"/>
        <v/>
      </c>
      <c r="K68" s="382" t="str">
        <f t="shared" si="5"/>
        <v/>
      </c>
      <c r="L68" s="382" t="str">
        <f t="shared" si="6"/>
        <v/>
      </c>
      <c r="M68" s="382" t="str">
        <f t="shared" si="7"/>
        <v/>
      </c>
    </row>
    <row r="69" spans="1:13">
      <c r="A69" s="37">
        <v>58</v>
      </c>
      <c r="B69" s="6"/>
      <c r="C69" s="6"/>
      <c r="D69" s="6"/>
      <c r="E69" s="216"/>
      <c r="F69" s="16" t="str">
        <f t="shared" si="0"/>
        <v/>
      </c>
      <c r="G69" s="58" t="str">
        <f t="shared" si="8"/>
        <v/>
      </c>
      <c r="H69" s="349" t="b">
        <f t="shared" si="2"/>
        <v>0</v>
      </c>
      <c r="I69" s="350">
        <f t="shared" si="9"/>
        <v>1</v>
      </c>
      <c r="J69" s="382" t="str">
        <f t="shared" si="4"/>
        <v/>
      </c>
      <c r="K69" s="382" t="str">
        <f t="shared" si="5"/>
        <v/>
      </c>
      <c r="L69" s="382" t="str">
        <f t="shared" si="6"/>
        <v/>
      </c>
      <c r="M69" s="382" t="str">
        <f t="shared" si="7"/>
        <v/>
      </c>
    </row>
    <row r="70" spans="1:13">
      <c r="A70" s="37">
        <v>59</v>
      </c>
      <c r="B70" s="6"/>
      <c r="C70" s="6"/>
      <c r="D70" s="6"/>
      <c r="E70" s="216"/>
      <c r="F70" s="16" t="str">
        <f t="shared" si="0"/>
        <v/>
      </c>
      <c r="G70" s="58" t="str">
        <f t="shared" si="8"/>
        <v/>
      </c>
      <c r="H70" s="349" t="b">
        <f t="shared" si="2"/>
        <v>0</v>
      </c>
      <c r="I70" s="350">
        <f t="shared" si="9"/>
        <v>1</v>
      </c>
      <c r="J70" s="382" t="str">
        <f t="shared" si="4"/>
        <v/>
      </c>
      <c r="K70" s="382" t="str">
        <f t="shared" si="5"/>
        <v/>
      </c>
      <c r="L70" s="382" t="str">
        <f t="shared" si="6"/>
        <v/>
      </c>
      <c r="M70" s="382" t="str">
        <f t="shared" si="7"/>
        <v/>
      </c>
    </row>
    <row r="71" spans="1:13">
      <c r="A71" s="37">
        <v>60</v>
      </c>
      <c r="B71" s="6"/>
      <c r="C71" s="6"/>
      <c r="D71" s="6"/>
      <c r="E71" s="216"/>
      <c r="F71" s="16" t="str">
        <f t="shared" si="0"/>
        <v/>
      </c>
      <c r="G71" s="58" t="str">
        <f t="shared" si="8"/>
        <v/>
      </c>
      <c r="H71" s="349" t="b">
        <f t="shared" si="2"/>
        <v>0</v>
      </c>
      <c r="I71" s="350">
        <f t="shared" si="9"/>
        <v>1</v>
      </c>
      <c r="J71" s="382" t="str">
        <f t="shared" si="4"/>
        <v/>
      </c>
      <c r="K71" s="382" t="str">
        <f t="shared" si="5"/>
        <v/>
      </c>
      <c r="L71" s="382" t="str">
        <f t="shared" si="6"/>
        <v/>
      </c>
      <c r="M71" s="382" t="str">
        <f t="shared" si="7"/>
        <v/>
      </c>
    </row>
    <row r="72" spans="1:13">
      <c r="A72" s="37">
        <v>61</v>
      </c>
      <c r="B72" s="6"/>
      <c r="C72" s="6"/>
      <c r="D72" s="6"/>
      <c r="E72" s="216"/>
      <c r="F72" s="16" t="str">
        <f t="shared" si="0"/>
        <v/>
      </c>
      <c r="G72" s="58" t="str">
        <f t="shared" si="8"/>
        <v/>
      </c>
      <c r="H72" s="349" t="b">
        <f t="shared" si="2"/>
        <v>0</v>
      </c>
      <c r="I72" s="350">
        <f t="shared" si="9"/>
        <v>1</v>
      </c>
      <c r="J72" s="382" t="str">
        <f t="shared" si="4"/>
        <v/>
      </c>
      <c r="K72" s="382" t="str">
        <f t="shared" si="5"/>
        <v/>
      </c>
      <c r="L72" s="382" t="str">
        <f t="shared" si="6"/>
        <v/>
      </c>
      <c r="M72" s="382" t="str">
        <f t="shared" si="7"/>
        <v/>
      </c>
    </row>
    <row r="73" spans="1:13">
      <c r="A73" s="37">
        <v>62</v>
      </c>
      <c r="B73" s="6"/>
      <c r="C73" s="6"/>
      <c r="D73" s="6"/>
      <c r="E73" s="216"/>
      <c r="F73" s="16" t="str">
        <f t="shared" si="0"/>
        <v/>
      </c>
      <c r="G73" s="58" t="str">
        <f t="shared" si="8"/>
        <v/>
      </c>
      <c r="H73" s="349" t="b">
        <f t="shared" si="2"/>
        <v>0</v>
      </c>
      <c r="I73" s="350">
        <f t="shared" si="9"/>
        <v>1</v>
      </c>
      <c r="J73" s="382" t="str">
        <f t="shared" si="4"/>
        <v/>
      </c>
      <c r="K73" s="382" t="str">
        <f t="shared" si="5"/>
        <v/>
      </c>
      <c r="L73" s="382" t="str">
        <f t="shared" si="6"/>
        <v/>
      </c>
      <c r="M73" s="382" t="str">
        <f t="shared" si="7"/>
        <v/>
      </c>
    </row>
    <row r="74" spans="1:13">
      <c r="A74" s="37">
        <v>63</v>
      </c>
      <c r="B74" s="6"/>
      <c r="C74" s="6"/>
      <c r="D74" s="6"/>
      <c r="E74" s="216"/>
      <c r="F74" s="16" t="str">
        <f t="shared" si="0"/>
        <v/>
      </c>
      <c r="G74" s="58" t="str">
        <f t="shared" si="8"/>
        <v/>
      </c>
      <c r="H74" s="349" t="b">
        <f t="shared" si="2"/>
        <v>0</v>
      </c>
      <c r="I74" s="350">
        <f t="shared" si="9"/>
        <v>1</v>
      </c>
      <c r="J74" s="382" t="str">
        <f t="shared" si="4"/>
        <v/>
      </c>
      <c r="K74" s="382" t="str">
        <f t="shared" si="5"/>
        <v/>
      </c>
      <c r="L74" s="382" t="str">
        <f t="shared" si="6"/>
        <v/>
      </c>
      <c r="M74" s="382" t="str">
        <f t="shared" si="7"/>
        <v/>
      </c>
    </row>
    <row r="75" spans="1:13">
      <c r="A75" s="37">
        <v>64</v>
      </c>
      <c r="B75" s="6"/>
      <c r="C75" s="6"/>
      <c r="D75" s="6"/>
      <c r="E75" s="216"/>
      <c r="F75" s="16" t="str">
        <f t="shared" si="0"/>
        <v/>
      </c>
      <c r="G75" s="58" t="str">
        <f t="shared" si="8"/>
        <v/>
      </c>
      <c r="H75" s="349" t="b">
        <f t="shared" si="2"/>
        <v>0</v>
      </c>
      <c r="I75" s="350">
        <f t="shared" si="9"/>
        <v>1</v>
      </c>
      <c r="J75" s="382" t="str">
        <f t="shared" si="4"/>
        <v/>
      </c>
      <c r="K75" s="382" t="str">
        <f t="shared" si="5"/>
        <v/>
      </c>
      <c r="L75" s="382" t="str">
        <f t="shared" si="6"/>
        <v/>
      </c>
      <c r="M75" s="382" t="str">
        <f t="shared" si="7"/>
        <v/>
      </c>
    </row>
    <row r="76" spans="1:13">
      <c r="A76" s="37">
        <v>65</v>
      </c>
      <c r="B76" s="6"/>
      <c r="C76" s="6"/>
      <c r="D76" s="6"/>
      <c r="E76" s="216"/>
      <c r="F76" s="16" t="str">
        <f t="shared" ref="F76:F139" si="10">IF(OR($B76="",,$E76&lt;an_initial,$E76&gt;an_final),"",G76*(HLOOKUP(D76,iii6punctaje,2,FALSE)))</f>
        <v/>
      </c>
      <c r="G76" s="58" t="str">
        <f t="shared" ref="G76:G110" si="11">IF(OR($B76="",,$E76="",$E76&gt;an_final),"",IF($E76&gt;=an_initial,1,""))</f>
        <v/>
      </c>
      <c r="H76" s="349" t="b">
        <f t="shared" ref="H76:H110" si="12">IF(nume_candidat="",FALSE,ISNUMBER(SEARCH(nume_candidat,$B76)))</f>
        <v>0</v>
      </c>
      <c r="I76" s="350">
        <f t="shared" ref="I76:I110" si="13">LEN(B76)-LEN(SUBSTITUTE(B76,",",""))+1</f>
        <v>1</v>
      </c>
      <c r="J76" s="382" t="str">
        <f t="shared" ref="J76:J139" si="14">IF(OR($B76="",,$E76&lt;an_initial,$E76&gt;an_final),"",G76*(HLOOKUP(D76,iii6punctaje,2,FALSE))*COUNTIF(D76,$J$7))</f>
        <v/>
      </c>
      <c r="K76" s="382" t="str">
        <f t="shared" ref="K76:K139" si="15">IF(OR($B76="",,$E76&lt;an_initial,$E76&gt;an_final),"",G76*(HLOOKUP(D76,iii6punctaje,2,FALSE))*COUNTIF(D76,$K$7))</f>
        <v/>
      </c>
      <c r="L76" s="382" t="str">
        <f t="shared" ref="L76:L139" si="16">IF(OR($B76="",,$E76&lt;an_initial,$E76&gt;an_final),"",G76*(HLOOKUP(D76,iii6punctaje,2,FALSE))*COUNTIF(D76,$L$7))</f>
        <v/>
      </c>
      <c r="M76" s="382" t="str">
        <f t="shared" ref="M76:M139" si="17">IF(OR($B76="",,$E76&lt;an_initial,$E76&gt;an_final),"",G76*(HLOOKUP(D76,iii6punctaje,2,FALSE))*COUNTIF(D76,$M$7))</f>
        <v/>
      </c>
    </row>
    <row r="77" spans="1:13">
      <c r="A77" s="37">
        <v>66</v>
      </c>
      <c r="B77" s="6"/>
      <c r="C77" s="6"/>
      <c r="D77" s="6"/>
      <c r="E77" s="216"/>
      <c r="F77" s="16" t="str">
        <f t="shared" si="10"/>
        <v/>
      </c>
      <c r="G77" s="58" t="str">
        <f t="shared" si="11"/>
        <v/>
      </c>
      <c r="H77" s="349" t="b">
        <f t="shared" si="12"/>
        <v>0</v>
      </c>
      <c r="I77" s="350">
        <f t="shared" si="13"/>
        <v>1</v>
      </c>
      <c r="J77" s="382" t="str">
        <f t="shared" si="14"/>
        <v/>
      </c>
      <c r="K77" s="382" t="str">
        <f t="shared" si="15"/>
        <v/>
      </c>
      <c r="L77" s="382" t="str">
        <f t="shared" si="16"/>
        <v/>
      </c>
      <c r="M77" s="382" t="str">
        <f t="shared" si="17"/>
        <v/>
      </c>
    </row>
    <row r="78" spans="1:13">
      <c r="A78" s="37">
        <v>67</v>
      </c>
      <c r="B78" s="6"/>
      <c r="C78" s="6"/>
      <c r="D78" s="6"/>
      <c r="E78" s="216"/>
      <c r="F78" s="16" t="str">
        <f t="shared" si="10"/>
        <v/>
      </c>
      <c r="G78" s="58" t="str">
        <f t="shared" si="11"/>
        <v/>
      </c>
      <c r="H78" s="349" t="b">
        <f t="shared" si="12"/>
        <v>0</v>
      </c>
      <c r="I78" s="350">
        <f t="shared" si="13"/>
        <v>1</v>
      </c>
      <c r="J78" s="382" t="str">
        <f t="shared" si="14"/>
        <v/>
      </c>
      <c r="K78" s="382" t="str">
        <f t="shared" si="15"/>
        <v/>
      </c>
      <c r="L78" s="382" t="str">
        <f t="shared" si="16"/>
        <v/>
      </c>
      <c r="M78" s="382" t="str">
        <f t="shared" si="17"/>
        <v/>
      </c>
    </row>
    <row r="79" spans="1:13">
      <c r="A79" s="37">
        <v>68</v>
      </c>
      <c r="B79" s="6"/>
      <c r="C79" s="6"/>
      <c r="D79" s="6"/>
      <c r="E79" s="216"/>
      <c r="F79" s="16" t="str">
        <f t="shared" si="10"/>
        <v/>
      </c>
      <c r="G79" s="58" t="str">
        <f t="shared" si="11"/>
        <v/>
      </c>
      <c r="H79" s="349" t="b">
        <f t="shared" si="12"/>
        <v>0</v>
      </c>
      <c r="I79" s="350">
        <f t="shared" si="13"/>
        <v>1</v>
      </c>
      <c r="J79" s="382" t="str">
        <f t="shared" si="14"/>
        <v/>
      </c>
      <c r="K79" s="382" t="str">
        <f t="shared" si="15"/>
        <v/>
      </c>
      <c r="L79" s="382" t="str">
        <f t="shared" si="16"/>
        <v/>
      </c>
      <c r="M79" s="382" t="str">
        <f t="shared" si="17"/>
        <v/>
      </c>
    </row>
    <row r="80" spans="1:13">
      <c r="A80" s="37">
        <v>69</v>
      </c>
      <c r="B80" s="6"/>
      <c r="C80" s="6"/>
      <c r="D80" s="6"/>
      <c r="E80" s="216"/>
      <c r="F80" s="16" t="str">
        <f t="shared" si="10"/>
        <v/>
      </c>
      <c r="G80" s="58" t="str">
        <f t="shared" si="11"/>
        <v/>
      </c>
      <c r="H80" s="349" t="b">
        <f t="shared" si="12"/>
        <v>0</v>
      </c>
      <c r="I80" s="350">
        <f t="shared" si="13"/>
        <v>1</v>
      </c>
      <c r="J80" s="382" t="str">
        <f t="shared" si="14"/>
        <v/>
      </c>
      <c r="K80" s="382" t="str">
        <f t="shared" si="15"/>
        <v/>
      </c>
      <c r="L80" s="382" t="str">
        <f t="shared" si="16"/>
        <v/>
      </c>
      <c r="M80" s="382" t="str">
        <f t="shared" si="17"/>
        <v/>
      </c>
    </row>
    <row r="81" spans="1:13">
      <c r="A81" s="37">
        <v>70</v>
      </c>
      <c r="B81" s="6"/>
      <c r="C81" s="6"/>
      <c r="D81" s="6"/>
      <c r="E81" s="216"/>
      <c r="F81" s="16" t="str">
        <f t="shared" si="10"/>
        <v/>
      </c>
      <c r="G81" s="58" t="str">
        <f t="shared" si="11"/>
        <v/>
      </c>
      <c r="H81" s="349" t="b">
        <f t="shared" si="12"/>
        <v>0</v>
      </c>
      <c r="I81" s="350">
        <f t="shared" si="13"/>
        <v>1</v>
      </c>
      <c r="J81" s="382" t="str">
        <f t="shared" si="14"/>
        <v/>
      </c>
      <c r="K81" s="382" t="str">
        <f t="shared" si="15"/>
        <v/>
      </c>
      <c r="L81" s="382" t="str">
        <f t="shared" si="16"/>
        <v/>
      </c>
      <c r="M81" s="382" t="str">
        <f t="shared" si="17"/>
        <v/>
      </c>
    </row>
    <row r="82" spans="1:13">
      <c r="A82" s="37">
        <v>71</v>
      </c>
      <c r="B82" s="6"/>
      <c r="C82" s="6"/>
      <c r="D82" s="6"/>
      <c r="E82" s="216"/>
      <c r="F82" s="16" t="str">
        <f t="shared" si="10"/>
        <v/>
      </c>
      <c r="G82" s="58" t="str">
        <f t="shared" si="11"/>
        <v/>
      </c>
      <c r="H82" s="349" t="b">
        <f t="shared" si="12"/>
        <v>0</v>
      </c>
      <c r="I82" s="350">
        <f t="shared" si="13"/>
        <v>1</v>
      </c>
      <c r="J82" s="382" t="str">
        <f t="shared" si="14"/>
        <v/>
      </c>
      <c r="K82" s="382" t="str">
        <f t="shared" si="15"/>
        <v/>
      </c>
      <c r="L82" s="382" t="str">
        <f t="shared" si="16"/>
        <v/>
      </c>
      <c r="M82" s="382" t="str">
        <f t="shared" si="17"/>
        <v/>
      </c>
    </row>
    <row r="83" spans="1:13">
      <c r="A83" s="37">
        <v>72</v>
      </c>
      <c r="B83" s="6"/>
      <c r="C83" s="6"/>
      <c r="D83" s="6"/>
      <c r="E83" s="216"/>
      <c r="F83" s="16" t="str">
        <f t="shared" si="10"/>
        <v/>
      </c>
      <c r="G83" s="58" t="str">
        <f t="shared" si="11"/>
        <v/>
      </c>
      <c r="H83" s="349" t="b">
        <f t="shared" si="12"/>
        <v>0</v>
      </c>
      <c r="I83" s="350">
        <f t="shared" si="13"/>
        <v>1</v>
      </c>
      <c r="J83" s="382" t="str">
        <f t="shared" si="14"/>
        <v/>
      </c>
      <c r="K83" s="382" t="str">
        <f t="shared" si="15"/>
        <v/>
      </c>
      <c r="L83" s="382" t="str">
        <f t="shared" si="16"/>
        <v/>
      </c>
      <c r="M83" s="382" t="str">
        <f t="shared" si="17"/>
        <v/>
      </c>
    </row>
    <row r="84" spans="1:13">
      <c r="A84" s="37">
        <v>73</v>
      </c>
      <c r="B84" s="6"/>
      <c r="C84" s="6"/>
      <c r="D84" s="6"/>
      <c r="E84" s="216"/>
      <c r="F84" s="16" t="str">
        <f t="shared" si="10"/>
        <v/>
      </c>
      <c r="G84" s="58" t="str">
        <f t="shared" si="11"/>
        <v/>
      </c>
      <c r="H84" s="349" t="b">
        <f t="shared" si="12"/>
        <v>0</v>
      </c>
      <c r="I84" s="350">
        <f t="shared" si="13"/>
        <v>1</v>
      </c>
      <c r="J84" s="382" t="str">
        <f t="shared" si="14"/>
        <v/>
      </c>
      <c r="K84" s="382" t="str">
        <f t="shared" si="15"/>
        <v/>
      </c>
      <c r="L84" s="382" t="str">
        <f t="shared" si="16"/>
        <v/>
      </c>
      <c r="M84" s="382" t="str">
        <f t="shared" si="17"/>
        <v/>
      </c>
    </row>
    <row r="85" spans="1:13">
      <c r="A85" s="37">
        <v>74</v>
      </c>
      <c r="B85" s="6"/>
      <c r="C85" s="6"/>
      <c r="D85" s="6"/>
      <c r="E85" s="216"/>
      <c r="F85" s="16" t="str">
        <f t="shared" si="10"/>
        <v/>
      </c>
      <c r="G85" s="58" t="str">
        <f t="shared" si="11"/>
        <v/>
      </c>
      <c r="H85" s="349" t="b">
        <f t="shared" si="12"/>
        <v>0</v>
      </c>
      <c r="I85" s="350">
        <f t="shared" si="13"/>
        <v>1</v>
      </c>
      <c r="J85" s="382" t="str">
        <f t="shared" si="14"/>
        <v/>
      </c>
      <c r="K85" s="382" t="str">
        <f t="shared" si="15"/>
        <v/>
      </c>
      <c r="L85" s="382" t="str">
        <f t="shared" si="16"/>
        <v/>
      </c>
      <c r="M85" s="382" t="str">
        <f t="shared" si="17"/>
        <v/>
      </c>
    </row>
    <row r="86" spans="1:13">
      <c r="A86" s="37">
        <v>75</v>
      </c>
      <c r="B86" s="6"/>
      <c r="C86" s="6"/>
      <c r="D86" s="6"/>
      <c r="E86" s="216"/>
      <c r="F86" s="16" t="str">
        <f t="shared" si="10"/>
        <v/>
      </c>
      <c r="G86" s="58" t="str">
        <f t="shared" si="11"/>
        <v/>
      </c>
      <c r="H86" s="349" t="b">
        <f t="shared" si="12"/>
        <v>0</v>
      </c>
      <c r="I86" s="350">
        <f t="shared" si="13"/>
        <v>1</v>
      </c>
      <c r="J86" s="382" t="str">
        <f t="shared" si="14"/>
        <v/>
      </c>
      <c r="K86" s="382" t="str">
        <f t="shared" si="15"/>
        <v/>
      </c>
      <c r="L86" s="382" t="str">
        <f t="shared" si="16"/>
        <v/>
      </c>
      <c r="M86" s="382" t="str">
        <f t="shared" si="17"/>
        <v/>
      </c>
    </row>
    <row r="87" spans="1:13">
      <c r="A87" s="37">
        <v>76</v>
      </c>
      <c r="B87" s="6"/>
      <c r="C87" s="6"/>
      <c r="D87" s="6"/>
      <c r="E87" s="216"/>
      <c r="F87" s="16" t="str">
        <f t="shared" si="10"/>
        <v/>
      </c>
      <c r="G87" s="58" t="str">
        <f t="shared" si="11"/>
        <v/>
      </c>
      <c r="H87" s="349" t="b">
        <f t="shared" si="12"/>
        <v>0</v>
      </c>
      <c r="I87" s="350">
        <f t="shared" si="13"/>
        <v>1</v>
      </c>
      <c r="J87" s="382" t="str">
        <f t="shared" si="14"/>
        <v/>
      </c>
      <c r="K87" s="382" t="str">
        <f t="shared" si="15"/>
        <v/>
      </c>
      <c r="L87" s="382" t="str">
        <f t="shared" si="16"/>
        <v/>
      </c>
      <c r="M87" s="382" t="str">
        <f t="shared" si="17"/>
        <v/>
      </c>
    </row>
    <row r="88" spans="1:13">
      <c r="A88" s="37">
        <v>77</v>
      </c>
      <c r="B88" s="6"/>
      <c r="C88" s="6"/>
      <c r="D88" s="6"/>
      <c r="E88" s="216"/>
      <c r="F88" s="16" t="str">
        <f t="shared" si="10"/>
        <v/>
      </c>
      <c r="G88" s="58" t="str">
        <f t="shared" si="11"/>
        <v/>
      </c>
      <c r="H88" s="349" t="b">
        <f t="shared" si="12"/>
        <v>0</v>
      </c>
      <c r="I88" s="350">
        <f t="shared" si="13"/>
        <v>1</v>
      </c>
      <c r="J88" s="382" t="str">
        <f t="shared" si="14"/>
        <v/>
      </c>
      <c r="K88" s="382" t="str">
        <f t="shared" si="15"/>
        <v/>
      </c>
      <c r="L88" s="382" t="str">
        <f t="shared" si="16"/>
        <v/>
      </c>
      <c r="M88" s="382" t="str">
        <f t="shared" si="17"/>
        <v/>
      </c>
    </row>
    <row r="89" spans="1:13">
      <c r="A89" s="37">
        <v>78</v>
      </c>
      <c r="B89" s="6"/>
      <c r="C89" s="6"/>
      <c r="D89" s="6"/>
      <c r="E89" s="216"/>
      <c r="F89" s="16" t="str">
        <f t="shared" si="10"/>
        <v/>
      </c>
      <c r="G89" s="58" t="str">
        <f t="shared" si="11"/>
        <v/>
      </c>
      <c r="H89" s="349" t="b">
        <f t="shared" si="12"/>
        <v>0</v>
      </c>
      <c r="I89" s="350">
        <f t="shared" si="13"/>
        <v>1</v>
      </c>
      <c r="J89" s="382" t="str">
        <f t="shared" si="14"/>
        <v/>
      </c>
      <c r="K89" s="382" t="str">
        <f t="shared" si="15"/>
        <v/>
      </c>
      <c r="L89" s="382" t="str">
        <f t="shared" si="16"/>
        <v/>
      </c>
      <c r="M89" s="382" t="str">
        <f t="shared" si="17"/>
        <v/>
      </c>
    </row>
    <row r="90" spans="1:13">
      <c r="A90" s="37">
        <v>79</v>
      </c>
      <c r="B90" s="6"/>
      <c r="C90" s="6"/>
      <c r="D90" s="6"/>
      <c r="E90" s="216"/>
      <c r="F90" s="16" t="str">
        <f t="shared" si="10"/>
        <v/>
      </c>
      <c r="G90" s="58" t="str">
        <f t="shared" si="11"/>
        <v/>
      </c>
      <c r="H90" s="349" t="b">
        <f t="shared" si="12"/>
        <v>0</v>
      </c>
      <c r="I90" s="350">
        <f t="shared" si="13"/>
        <v>1</v>
      </c>
      <c r="J90" s="382" t="str">
        <f t="shared" si="14"/>
        <v/>
      </c>
      <c r="K90" s="382" t="str">
        <f t="shared" si="15"/>
        <v/>
      </c>
      <c r="L90" s="382" t="str">
        <f t="shared" si="16"/>
        <v/>
      </c>
      <c r="M90" s="382" t="str">
        <f t="shared" si="17"/>
        <v/>
      </c>
    </row>
    <row r="91" spans="1:13">
      <c r="A91" s="37">
        <v>80</v>
      </c>
      <c r="B91" s="6"/>
      <c r="C91" s="6"/>
      <c r="D91" s="6"/>
      <c r="E91" s="216"/>
      <c r="F91" s="16" t="str">
        <f t="shared" si="10"/>
        <v/>
      </c>
      <c r="G91" s="58" t="str">
        <f t="shared" si="11"/>
        <v/>
      </c>
      <c r="H91" s="349" t="b">
        <f t="shared" si="12"/>
        <v>0</v>
      </c>
      <c r="I91" s="350">
        <f t="shared" si="13"/>
        <v>1</v>
      </c>
      <c r="J91" s="382" t="str">
        <f t="shared" si="14"/>
        <v/>
      </c>
      <c r="K91" s="382" t="str">
        <f t="shared" si="15"/>
        <v/>
      </c>
      <c r="L91" s="382" t="str">
        <f t="shared" si="16"/>
        <v/>
      </c>
      <c r="M91" s="382" t="str">
        <f t="shared" si="17"/>
        <v/>
      </c>
    </row>
    <row r="92" spans="1:13">
      <c r="A92" s="37">
        <v>81</v>
      </c>
      <c r="B92" s="6"/>
      <c r="C92" s="6"/>
      <c r="D92" s="6"/>
      <c r="E92" s="216"/>
      <c r="F92" s="16" t="str">
        <f t="shared" si="10"/>
        <v/>
      </c>
      <c r="G92" s="58" t="str">
        <f t="shared" si="11"/>
        <v/>
      </c>
      <c r="H92" s="349" t="b">
        <f t="shared" si="12"/>
        <v>0</v>
      </c>
      <c r="I92" s="350">
        <f t="shared" si="13"/>
        <v>1</v>
      </c>
      <c r="J92" s="382" t="str">
        <f t="shared" si="14"/>
        <v/>
      </c>
      <c r="K92" s="382" t="str">
        <f t="shared" si="15"/>
        <v/>
      </c>
      <c r="L92" s="382" t="str">
        <f t="shared" si="16"/>
        <v/>
      </c>
      <c r="M92" s="382" t="str">
        <f t="shared" si="17"/>
        <v/>
      </c>
    </row>
    <row r="93" spans="1:13">
      <c r="A93" s="37">
        <v>82</v>
      </c>
      <c r="B93" s="6"/>
      <c r="C93" s="6"/>
      <c r="D93" s="6"/>
      <c r="E93" s="216"/>
      <c r="F93" s="16" t="str">
        <f t="shared" si="10"/>
        <v/>
      </c>
      <c r="G93" s="58" t="str">
        <f t="shared" si="11"/>
        <v/>
      </c>
      <c r="H93" s="349" t="b">
        <f t="shared" si="12"/>
        <v>0</v>
      </c>
      <c r="I93" s="350">
        <f t="shared" si="13"/>
        <v>1</v>
      </c>
      <c r="J93" s="382" t="str">
        <f t="shared" si="14"/>
        <v/>
      </c>
      <c r="K93" s="382" t="str">
        <f t="shared" si="15"/>
        <v/>
      </c>
      <c r="L93" s="382" t="str">
        <f t="shared" si="16"/>
        <v/>
      </c>
      <c r="M93" s="382" t="str">
        <f t="shared" si="17"/>
        <v/>
      </c>
    </row>
    <row r="94" spans="1:13">
      <c r="A94" s="37">
        <v>83</v>
      </c>
      <c r="B94" s="6"/>
      <c r="C94" s="6"/>
      <c r="D94" s="6"/>
      <c r="E94" s="216"/>
      <c r="F94" s="16" t="str">
        <f t="shared" si="10"/>
        <v/>
      </c>
      <c r="G94" s="58" t="str">
        <f t="shared" si="11"/>
        <v/>
      </c>
      <c r="H94" s="349" t="b">
        <f t="shared" si="12"/>
        <v>0</v>
      </c>
      <c r="I94" s="350">
        <f t="shared" si="13"/>
        <v>1</v>
      </c>
      <c r="J94" s="382" t="str">
        <f t="shared" si="14"/>
        <v/>
      </c>
      <c r="K94" s="382" t="str">
        <f t="shared" si="15"/>
        <v/>
      </c>
      <c r="L94" s="382" t="str">
        <f t="shared" si="16"/>
        <v/>
      </c>
      <c r="M94" s="382" t="str">
        <f t="shared" si="17"/>
        <v/>
      </c>
    </row>
    <row r="95" spans="1:13">
      <c r="A95" s="37">
        <v>84</v>
      </c>
      <c r="B95" s="6"/>
      <c r="C95" s="6"/>
      <c r="D95" s="6"/>
      <c r="E95" s="216"/>
      <c r="F95" s="16" t="str">
        <f t="shared" si="10"/>
        <v/>
      </c>
      <c r="G95" s="58" t="str">
        <f t="shared" si="11"/>
        <v/>
      </c>
      <c r="H95" s="349" t="b">
        <f t="shared" si="12"/>
        <v>0</v>
      </c>
      <c r="I95" s="350">
        <f t="shared" si="13"/>
        <v>1</v>
      </c>
      <c r="J95" s="382" t="str">
        <f t="shared" si="14"/>
        <v/>
      </c>
      <c r="K95" s="382" t="str">
        <f t="shared" si="15"/>
        <v/>
      </c>
      <c r="L95" s="382" t="str">
        <f t="shared" si="16"/>
        <v/>
      </c>
      <c r="M95" s="382" t="str">
        <f t="shared" si="17"/>
        <v/>
      </c>
    </row>
    <row r="96" spans="1:13">
      <c r="A96" s="37">
        <v>85</v>
      </c>
      <c r="B96" s="6"/>
      <c r="C96" s="6"/>
      <c r="D96" s="6"/>
      <c r="E96" s="216"/>
      <c r="F96" s="16" t="str">
        <f t="shared" si="10"/>
        <v/>
      </c>
      <c r="G96" s="58" t="str">
        <f t="shared" si="11"/>
        <v/>
      </c>
      <c r="H96" s="349" t="b">
        <f t="shared" si="12"/>
        <v>0</v>
      </c>
      <c r="I96" s="350">
        <f t="shared" si="13"/>
        <v>1</v>
      </c>
      <c r="J96" s="382" t="str">
        <f t="shared" si="14"/>
        <v/>
      </c>
      <c r="K96" s="382" t="str">
        <f t="shared" si="15"/>
        <v/>
      </c>
      <c r="L96" s="382" t="str">
        <f t="shared" si="16"/>
        <v/>
      </c>
      <c r="M96" s="382" t="str">
        <f t="shared" si="17"/>
        <v/>
      </c>
    </row>
    <row r="97" spans="1:13">
      <c r="A97" s="37">
        <v>86</v>
      </c>
      <c r="B97" s="6"/>
      <c r="C97" s="6"/>
      <c r="D97" s="6"/>
      <c r="E97" s="216"/>
      <c r="F97" s="16" t="str">
        <f t="shared" si="10"/>
        <v/>
      </c>
      <c r="G97" s="58" t="str">
        <f t="shared" si="11"/>
        <v/>
      </c>
      <c r="H97" s="349" t="b">
        <f t="shared" si="12"/>
        <v>0</v>
      </c>
      <c r="I97" s="350">
        <f t="shared" si="13"/>
        <v>1</v>
      </c>
      <c r="J97" s="382" t="str">
        <f t="shared" si="14"/>
        <v/>
      </c>
      <c r="K97" s="382" t="str">
        <f t="shared" si="15"/>
        <v/>
      </c>
      <c r="L97" s="382" t="str">
        <f t="shared" si="16"/>
        <v/>
      </c>
      <c r="M97" s="382" t="str">
        <f t="shared" si="17"/>
        <v/>
      </c>
    </row>
    <row r="98" spans="1:13">
      <c r="A98" s="37">
        <v>87</v>
      </c>
      <c r="B98" s="6"/>
      <c r="C98" s="6"/>
      <c r="D98" s="6"/>
      <c r="E98" s="216"/>
      <c r="F98" s="16" t="str">
        <f t="shared" si="10"/>
        <v/>
      </c>
      <c r="G98" s="58" t="str">
        <f t="shared" si="11"/>
        <v/>
      </c>
      <c r="H98" s="349" t="b">
        <f t="shared" si="12"/>
        <v>0</v>
      </c>
      <c r="I98" s="350">
        <f t="shared" si="13"/>
        <v>1</v>
      </c>
      <c r="J98" s="382" t="str">
        <f t="shared" si="14"/>
        <v/>
      </c>
      <c r="K98" s="382" t="str">
        <f t="shared" si="15"/>
        <v/>
      </c>
      <c r="L98" s="382" t="str">
        <f t="shared" si="16"/>
        <v/>
      </c>
      <c r="M98" s="382" t="str">
        <f t="shared" si="17"/>
        <v/>
      </c>
    </row>
    <row r="99" spans="1:13">
      <c r="A99" s="37">
        <v>88</v>
      </c>
      <c r="B99" s="6"/>
      <c r="C99" s="6"/>
      <c r="D99" s="6"/>
      <c r="E99" s="216"/>
      <c r="F99" s="16" t="str">
        <f t="shared" si="10"/>
        <v/>
      </c>
      <c r="G99" s="58" t="str">
        <f t="shared" si="11"/>
        <v/>
      </c>
      <c r="H99" s="349" t="b">
        <f t="shared" si="12"/>
        <v>0</v>
      </c>
      <c r="I99" s="350">
        <f t="shared" si="13"/>
        <v>1</v>
      </c>
      <c r="J99" s="382" t="str">
        <f t="shared" si="14"/>
        <v/>
      </c>
      <c r="K99" s="382" t="str">
        <f t="shared" si="15"/>
        <v/>
      </c>
      <c r="L99" s="382" t="str">
        <f t="shared" si="16"/>
        <v/>
      </c>
      <c r="M99" s="382" t="str">
        <f t="shared" si="17"/>
        <v/>
      </c>
    </row>
    <row r="100" spans="1:13">
      <c r="A100" s="37">
        <v>89</v>
      </c>
      <c r="B100" s="6"/>
      <c r="C100" s="6"/>
      <c r="D100" s="6"/>
      <c r="E100" s="216"/>
      <c r="F100" s="16" t="str">
        <f t="shared" si="10"/>
        <v/>
      </c>
      <c r="G100" s="58" t="str">
        <f t="shared" si="11"/>
        <v/>
      </c>
      <c r="H100" s="349" t="b">
        <f t="shared" si="12"/>
        <v>0</v>
      </c>
      <c r="I100" s="350">
        <f t="shared" si="13"/>
        <v>1</v>
      </c>
      <c r="J100" s="382" t="str">
        <f t="shared" si="14"/>
        <v/>
      </c>
      <c r="K100" s="382" t="str">
        <f t="shared" si="15"/>
        <v/>
      </c>
      <c r="L100" s="382" t="str">
        <f t="shared" si="16"/>
        <v/>
      </c>
      <c r="M100" s="382" t="str">
        <f t="shared" si="17"/>
        <v/>
      </c>
    </row>
    <row r="101" spans="1:13">
      <c r="A101" s="37">
        <v>90</v>
      </c>
      <c r="B101" s="6"/>
      <c r="C101" s="6"/>
      <c r="D101" s="6"/>
      <c r="E101" s="216"/>
      <c r="F101" s="16" t="str">
        <f t="shared" si="10"/>
        <v/>
      </c>
      <c r="G101" s="58" t="str">
        <f t="shared" si="11"/>
        <v/>
      </c>
      <c r="H101" s="349" t="b">
        <f t="shared" si="12"/>
        <v>0</v>
      </c>
      <c r="I101" s="350">
        <f t="shared" si="13"/>
        <v>1</v>
      </c>
      <c r="J101" s="382" t="str">
        <f t="shared" si="14"/>
        <v/>
      </c>
      <c r="K101" s="382" t="str">
        <f t="shared" si="15"/>
        <v/>
      </c>
      <c r="L101" s="382" t="str">
        <f t="shared" si="16"/>
        <v/>
      </c>
      <c r="M101" s="382" t="str">
        <f t="shared" si="17"/>
        <v/>
      </c>
    </row>
    <row r="102" spans="1:13">
      <c r="A102" s="37">
        <v>91</v>
      </c>
      <c r="B102" s="6"/>
      <c r="C102" s="6"/>
      <c r="D102" s="6"/>
      <c r="E102" s="216"/>
      <c r="F102" s="16" t="str">
        <f t="shared" si="10"/>
        <v/>
      </c>
      <c r="G102" s="58" t="str">
        <f t="shared" si="11"/>
        <v/>
      </c>
      <c r="H102" s="349" t="b">
        <f t="shared" si="12"/>
        <v>0</v>
      </c>
      <c r="I102" s="350">
        <f t="shared" si="13"/>
        <v>1</v>
      </c>
      <c r="J102" s="382" t="str">
        <f t="shared" si="14"/>
        <v/>
      </c>
      <c r="K102" s="382" t="str">
        <f t="shared" si="15"/>
        <v/>
      </c>
      <c r="L102" s="382" t="str">
        <f t="shared" si="16"/>
        <v/>
      </c>
      <c r="M102" s="382" t="str">
        <f t="shared" si="17"/>
        <v/>
      </c>
    </row>
    <row r="103" spans="1:13">
      <c r="A103" s="37">
        <v>92</v>
      </c>
      <c r="B103" s="6"/>
      <c r="C103" s="6"/>
      <c r="D103" s="6"/>
      <c r="E103" s="216"/>
      <c r="F103" s="16" t="str">
        <f t="shared" si="10"/>
        <v/>
      </c>
      <c r="G103" s="58" t="str">
        <f t="shared" si="11"/>
        <v/>
      </c>
      <c r="H103" s="349" t="b">
        <f t="shared" si="12"/>
        <v>0</v>
      </c>
      <c r="I103" s="350">
        <f t="shared" si="13"/>
        <v>1</v>
      </c>
      <c r="J103" s="382" t="str">
        <f t="shared" si="14"/>
        <v/>
      </c>
      <c r="K103" s="382" t="str">
        <f t="shared" si="15"/>
        <v/>
      </c>
      <c r="L103" s="382" t="str">
        <f t="shared" si="16"/>
        <v/>
      </c>
      <c r="M103" s="382" t="str">
        <f t="shared" si="17"/>
        <v/>
      </c>
    </row>
    <row r="104" spans="1:13">
      <c r="A104" s="37">
        <v>93</v>
      </c>
      <c r="B104" s="6"/>
      <c r="C104" s="6"/>
      <c r="D104" s="6"/>
      <c r="E104" s="216"/>
      <c r="F104" s="16" t="str">
        <f t="shared" si="10"/>
        <v/>
      </c>
      <c r="G104" s="58" t="str">
        <f t="shared" si="11"/>
        <v/>
      </c>
      <c r="H104" s="349" t="b">
        <f t="shared" si="12"/>
        <v>0</v>
      </c>
      <c r="I104" s="350">
        <f t="shared" si="13"/>
        <v>1</v>
      </c>
      <c r="J104" s="382" t="str">
        <f t="shared" si="14"/>
        <v/>
      </c>
      <c r="K104" s="382" t="str">
        <f t="shared" si="15"/>
        <v/>
      </c>
      <c r="L104" s="382" t="str">
        <f t="shared" si="16"/>
        <v/>
      </c>
      <c r="M104" s="382" t="str">
        <f t="shared" si="17"/>
        <v/>
      </c>
    </row>
    <row r="105" spans="1:13">
      <c r="A105" s="37">
        <v>94</v>
      </c>
      <c r="B105" s="6"/>
      <c r="C105" s="6"/>
      <c r="D105" s="6"/>
      <c r="E105" s="216"/>
      <c r="F105" s="16" t="str">
        <f t="shared" si="10"/>
        <v/>
      </c>
      <c r="G105" s="58" t="str">
        <f t="shared" si="11"/>
        <v/>
      </c>
      <c r="H105" s="349" t="b">
        <f t="shared" si="12"/>
        <v>0</v>
      </c>
      <c r="I105" s="350">
        <f t="shared" si="13"/>
        <v>1</v>
      </c>
      <c r="J105" s="382" t="str">
        <f t="shared" si="14"/>
        <v/>
      </c>
      <c r="K105" s="382" t="str">
        <f t="shared" si="15"/>
        <v/>
      </c>
      <c r="L105" s="382" t="str">
        <f t="shared" si="16"/>
        <v/>
      </c>
      <c r="M105" s="382" t="str">
        <f t="shared" si="17"/>
        <v/>
      </c>
    </row>
    <row r="106" spans="1:13">
      <c r="A106" s="37">
        <v>95</v>
      </c>
      <c r="B106" s="6"/>
      <c r="C106" s="6"/>
      <c r="D106" s="6"/>
      <c r="E106" s="216"/>
      <c r="F106" s="16" t="str">
        <f t="shared" si="10"/>
        <v/>
      </c>
      <c r="G106" s="58" t="str">
        <f t="shared" si="11"/>
        <v/>
      </c>
      <c r="H106" s="349" t="b">
        <f t="shared" si="12"/>
        <v>0</v>
      </c>
      <c r="I106" s="350">
        <f t="shared" si="13"/>
        <v>1</v>
      </c>
      <c r="J106" s="382" t="str">
        <f t="shared" si="14"/>
        <v/>
      </c>
      <c r="K106" s="382" t="str">
        <f t="shared" si="15"/>
        <v/>
      </c>
      <c r="L106" s="382" t="str">
        <f t="shared" si="16"/>
        <v/>
      </c>
      <c r="M106" s="382" t="str">
        <f t="shared" si="17"/>
        <v/>
      </c>
    </row>
    <row r="107" spans="1:13">
      <c r="A107" s="37">
        <v>96</v>
      </c>
      <c r="B107" s="6"/>
      <c r="C107" s="6"/>
      <c r="D107" s="6"/>
      <c r="E107" s="216"/>
      <c r="F107" s="16" t="str">
        <f t="shared" si="10"/>
        <v/>
      </c>
      <c r="G107" s="58" t="str">
        <f t="shared" si="11"/>
        <v/>
      </c>
      <c r="H107" s="349" t="b">
        <f t="shared" si="12"/>
        <v>0</v>
      </c>
      <c r="I107" s="350">
        <f t="shared" si="13"/>
        <v>1</v>
      </c>
      <c r="J107" s="382" t="str">
        <f t="shared" si="14"/>
        <v/>
      </c>
      <c r="K107" s="382" t="str">
        <f t="shared" si="15"/>
        <v/>
      </c>
      <c r="L107" s="382" t="str">
        <f t="shared" si="16"/>
        <v/>
      </c>
      <c r="M107" s="382" t="str">
        <f t="shared" si="17"/>
        <v/>
      </c>
    </row>
    <row r="108" spans="1:13">
      <c r="A108" s="37">
        <v>97</v>
      </c>
      <c r="B108" s="6"/>
      <c r="C108" s="6"/>
      <c r="D108" s="6"/>
      <c r="E108" s="216"/>
      <c r="F108" s="16" t="str">
        <f t="shared" si="10"/>
        <v/>
      </c>
      <c r="G108" s="58" t="str">
        <f t="shared" si="11"/>
        <v/>
      </c>
      <c r="H108" s="349" t="b">
        <f t="shared" si="12"/>
        <v>0</v>
      </c>
      <c r="I108" s="350">
        <f t="shared" si="13"/>
        <v>1</v>
      </c>
      <c r="J108" s="382" t="str">
        <f t="shared" si="14"/>
        <v/>
      </c>
      <c r="K108" s="382" t="str">
        <f t="shared" si="15"/>
        <v/>
      </c>
      <c r="L108" s="382" t="str">
        <f t="shared" si="16"/>
        <v/>
      </c>
      <c r="M108" s="382" t="str">
        <f t="shared" si="17"/>
        <v/>
      </c>
    </row>
    <row r="109" spans="1:13">
      <c r="A109" s="37">
        <v>98</v>
      </c>
      <c r="B109" s="6"/>
      <c r="C109" s="6"/>
      <c r="D109" s="6"/>
      <c r="E109" s="216"/>
      <c r="F109" s="16" t="str">
        <f t="shared" si="10"/>
        <v/>
      </c>
      <c r="G109" s="58" t="str">
        <f t="shared" si="11"/>
        <v/>
      </c>
      <c r="H109" s="349" t="b">
        <f t="shared" si="12"/>
        <v>0</v>
      </c>
      <c r="I109" s="350">
        <f t="shared" si="13"/>
        <v>1</v>
      </c>
      <c r="J109" s="382" t="str">
        <f t="shared" si="14"/>
        <v/>
      </c>
      <c r="K109" s="382" t="str">
        <f t="shared" si="15"/>
        <v/>
      </c>
      <c r="L109" s="382" t="str">
        <f t="shared" si="16"/>
        <v/>
      </c>
      <c r="M109" s="382" t="str">
        <f t="shared" si="17"/>
        <v/>
      </c>
    </row>
    <row r="110" spans="1:13">
      <c r="A110" s="143">
        <v>99</v>
      </c>
      <c r="B110" s="6"/>
      <c r="C110" s="6"/>
      <c r="D110" s="6"/>
      <c r="E110" s="216"/>
      <c r="F110" s="16" t="str">
        <f t="shared" si="10"/>
        <v/>
      </c>
      <c r="G110" s="58" t="str">
        <f t="shared" si="11"/>
        <v/>
      </c>
      <c r="H110" s="349" t="b">
        <f t="shared" si="12"/>
        <v>0</v>
      </c>
      <c r="I110" s="350">
        <f t="shared" si="13"/>
        <v>1</v>
      </c>
      <c r="J110" s="382" t="str">
        <f t="shared" si="14"/>
        <v/>
      </c>
      <c r="K110" s="382" t="str">
        <f t="shared" si="15"/>
        <v/>
      </c>
      <c r="L110" s="382" t="str">
        <f t="shared" si="16"/>
        <v/>
      </c>
      <c r="M110" s="382" t="str">
        <f t="shared" si="17"/>
        <v/>
      </c>
    </row>
    <row r="111" spans="1:13">
      <c r="A111" s="143">
        <v>100</v>
      </c>
      <c r="B111" s="144"/>
      <c r="C111" s="144"/>
      <c r="D111" s="144"/>
      <c r="E111" s="146"/>
      <c r="F111" s="16" t="str">
        <f t="shared" si="10"/>
        <v/>
      </c>
      <c r="J111" s="382" t="str">
        <f t="shared" si="14"/>
        <v/>
      </c>
      <c r="K111" s="382" t="str">
        <f t="shared" si="15"/>
        <v/>
      </c>
      <c r="L111" s="382" t="str">
        <f t="shared" si="16"/>
        <v/>
      </c>
      <c r="M111" s="382" t="str">
        <f t="shared" si="17"/>
        <v/>
      </c>
    </row>
    <row r="112" spans="1:13">
      <c r="A112" s="143">
        <v>101</v>
      </c>
      <c r="B112" s="144"/>
      <c r="C112" s="144"/>
      <c r="D112" s="144"/>
      <c r="E112" s="146"/>
      <c r="F112" s="16" t="str">
        <f t="shared" si="10"/>
        <v/>
      </c>
      <c r="J112" s="382" t="str">
        <f t="shared" si="14"/>
        <v/>
      </c>
      <c r="K112" s="382" t="str">
        <f t="shared" si="15"/>
        <v/>
      </c>
      <c r="L112" s="382" t="str">
        <f t="shared" si="16"/>
        <v/>
      </c>
      <c r="M112" s="382" t="str">
        <f t="shared" si="17"/>
        <v/>
      </c>
    </row>
    <row r="113" spans="1:18">
      <c r="A113" s="143">
        <v>102</v>
      </c>
      <c r="B113" s="144"/>
      <c r="C113" s="144"/>
      <c r="D113" s="144"/>
      <c r="E113" s="146"/>
      <c r="F113" s="16" t="str">
        <f t="shared" si="10"/>
        <v/>
      </c>
      <c r="J113" s="382" t="str">
        <f t="shared" si="14"/>
        <v/>
      </c>
      <c r="K113" s="382" t="str">
        <f t="shared" si="15"/>
        <v/>
      </c>
      <c r="L113" s="382" t="str">
        <f t="shared" si="16"/>
        <v/>
      </c>
      <c r="M113" s="382" t="str">
        <f t="shared" si="17"/>
        <v/>
      </c>
    </row>
    <row r="114" spans="1:18">
      <c r="A114" s="143">
        <v>103</v>
      </c>
      <c r="B114" s="144"/>
      <c r="C114" s="144"/>
      <c r="D114" s="144"/>
      <c r="E114" s="146"/>
      <c r="F114" s="16" t="str">
        <f t="shared" si="10"/>
        <v/>
      </c>
      <c r="J114" s="382" t="str">
        <f t="shared" si="14"/>
        <v/>
      </c>
      <c r="K114" s="382" t="str">
        <f t="shared" si="15"/>
        <v/>
      </c>
      <c r="L114" s="382" t="str">
        <f t="shared" si="16"/>
        <v/>
      </c>
      <c r="M114" s="382" t="str">
        <f t="shared" si="17"/>
        <v/>
      </c>
    </row>
    <row r="115" spans="1:18" s="70" customFormat="1">
      <c r="A115" s="143">
        <v>104</v>
      </c>
      <c r="B115" s="144"/>
      <c r="C115" s="144"/>
      <c r="D115" s="144"/>
      <c r="E115" s="146"/>
      <c r="F115" s="16" t="str">
        <f t="shared" si="10"/>
        <v/>
      </c>
      <c r="H115" s="71"/>
      <c r="I115" s="64"/>
      <c r="J115" s="382" t="str">
        <f t="shared" si="14"/>
        <v/>
      </c>
      <c r="K115" s="382" t="str">
        <f t="shared" si="15"/>
        <v/>
      </c>
      <c r="L115" s="382" t="str">
        <f t="shared" si="16"/>
        <v/>
      </c>
      <c r="M115" s="382" t="str">
        <f t="shared" si="17"/>
        <v/>
      </c>
      <c r="N115" s="64"/>
      <c r="O115" s="64"/>
      <c r="P115" s="64"/>
      <c r="Q115" s="64"/>
      <c r="R115" s="64"/>
    </row>
    <row r="116" spans="1:18" s="70" customFormat="1">
      <c r="A116" s="143">
        <v>105</v>
      </c>
      <c r="B116" s="144"/>
      <c r="C116" s="144"/>
      <c r="D116" s="144"/>
      <c r="E116" s="146"/>
      <c r="F116" s="16" t="str">
        <f t="shared" si="10"/>
        <v/>
      </c>
      <c r="H116" s="71"/>
      <c r="I116" s="64"/>
      <c r="J116" s="382" t="str">
        <f t="shared" si="14"/>
        <v/>
      </c>
      <c r="K116" s="382" t="str">
        <f t="shared" si="15"/>
        <v/>
      </c>
      <c r="L116" s="382" t="str">
        <f t="shared" si="16"/>
        <v/>
      </c>
      <c r="M116" s="382" t="str">
        <f t="shared" si="17"/>
        <v/>
      </c>
      <c r="N116" s="64"/>
      <c r="O116" s="64"/>
      <c r="P116" s="64"/>
      <c r="Q116" s="64"/>
      <c r="R116" s="64"/>
    </row>
    <row r="117" spans="1:18" s="70" customFormat="1">
      <c r="A117" s="143">
        <v>106</v>
      </c>
      <c r="B117" s="144"/>
      <c r="C117" s="144"/>
      <c r="D117" s="144"/>
      <c r="E117" s="146"/>
      <c r="F117" s="16" t="str">
        <f t="shared" si="10"/>
        <v/>
      </c>
      <c r="H117" s="71"/>
      <c r="I117" s="64"/>
      <c r="J117" s="382" t="str">
        <f t="shared" si="14"/>
        <v/>
      </c>
      <c r="K117" s="382" t="str">
        <f t="shared" si="15"/>
        <v/>
      </c>
      <c r="L117" s="382" t="str">
        <f t="shared" si="16"/>
        <v/>
      </c>
      <c r="M117" s="382" t="str">
        <f t="shared" si="17"/>
        <v/>
      </c>
      <c r="N117" s="64"/>
      <c r="O117" s="64"/>
      <c r="P117" s="64"/>
      <c r="Q117" s="64"/>
      <c r="R117" s="64"/>
    </row>
    <row r="118" spans="1:18" s="70" customFormat="1">
      <c r="A118" s="143">
        <v>107</v>
      </c>
      <c r="B118" s="144"/>
      <c r="C118" s="144"/>
      <c r="D118" s="144"/>
      <c r="E118" s="146"/>
      <c r="F118" s="16" t="str">
        <f t="shared" si="10"/>
        <v/>
      </c>
      <c r="H118" s="71"/>
      <c r="I118" s="64"/>
      <c r="J118" s="382" t="str">
        <f t="shared" si="14"/>
        <v/>
      </c>
      <c r="K118" s="382" t="str">
        <f t="shared" si="15"/>
        <v/>
      </c>
      <c r="L118" s="382" t="str">
        <f t="shared" si="16"/>
        <v/>
      </c>
      <c r="M118" s="382" t="str">
        <f t="shared" si="17"/>
        <v/>
      </c>
      <c r="N118" s="64"/>
      <c r="O118" s="64"/>
      <c r="P118" s="64"/>
      <c r="Q118" s="64"/>
      <c r="R118" s="64"/>
    </row>
    <row r="119" spans="1:18" s="70" customFormat="1">
      <c r="A119" s="143">
        <v>108</v>
      </c>
      <c r="B119" s="144"/>
      <c r="C119" s="144"/>
      <c r="D119" s="144"/>
      <c r="E119" s="146"/>
      <c r="F119" s="16" t="str">
        <f t="shared" si="10"/>
        <v/>
      </c>
      <c r="H119" s="71"/>
      <c r="I119" s="64"/>
      <c r="J119" s="382" t="str">
        <f t="shared" si="14"/>
        <v/>
      </c>
      <c r="K119" s="382" t="str">
        <f t="shared" si="15"/>
        <v/>
      </c>
      <c r="L119" s="382" t="str">
        <f t="shared" si="16"/>
        <v/>
      </c>
      <c r="M119" s="382" t="str">
        <f t="shared" si="17"/>
        <v/>
      </c>
      <c r="N119" s="64"/>
      <c r="O119" s="64"/>
      <c r="P119" s="64"/>
      <c r="Q119" s="64"/>
      <c r="R119" s="64"/>
    </row>
    <row r="120" spans="1:18" s="70" customFormat="1">
      <c r="A120" s="143">
        <v>109</v>
      </c>
      <c r="B120" s="144"/>
      <c r="C120" s="144"/>
      <c r="D120" s="144"/>
      <c r="E120" s="146"/>
      <c r="F120" s="16" t="str">
        <f t="shared" si="10"/>
        <v/>
      </c>
      <c r="H120" s="71"/>
      <c r="I120" s="64"/>
      <c r="J120" s="382" t="str">
        <f t="shared" si="14"/>
        <v/>
      </c>
      <c r="K120" s="382" t="str">
        <f t="shared" si="15"/>
        <v/>
      </c>
      <c r="L120" s="382" t="str">
        <f t="shared" si="16"/>
        <v/>
      </c>
      <c r="M120" s="382" t="str">
        <f t="shared" si="17"/>
        <v/>
      </c>
      <c r="N120" s="64"/>
      <c r="O120" s="64"/>
      <c r="P120" s="64"/>
      <c r="Q120" s="64"/>
      <c r="R120" s="64"/>
    </row>
    <row r="121" spans="1:18" s="70" customFormat="1">
      <c r="A121" s="143">
        <v>110</v>
      </c>
      <c r="B121" s="144"/>
      <c r="C121" s="144"/>
      <c r="D121" s="144"/>
      <c r="E121" s="146"/>
      <c r="F121" s="16" t="str">
        <f t="shared" si="10"/>
        <v/>
      </c>
      <c r="H121" s="71"/>
      <c r="I121" s="64"/>
      <c r="J121" s="382" t="str">
        <f t="shared" si="14"/>
        <v/>
      </c>
      <c r="K121" s="382" t="str">
        <f t="shared" si="15"/>
        <v/>
      </c>
      <c r="L121" s="382" t="str">
        <f t="shared" si="16"/>
        <v/>
      </c>
      <c r="M121" s="382" t="str">
        <f t="shared" si="17"/>
        <v/>
      </c>
      <c r="N121" s="64"/>
      <c r="O121" s="64"/>
      <c r="P121" s="64"/>
      <c r="Q121" s="64"/>
      <c r="R121" s="64"/>
    </row>
    <row r="122" spans="1:18" s="70" customFormat="1">
      <c r="A122" s="143">
        <v>111</v>
      </c>
      <c r="B122" s="144"/>
      <c r="C122" s="144"/>
      <c r="D122" s="144"/>
      <c r="E122" s="146"/>
      <c r="F122" s="16" t="str">
        <f t="shared" si="10"/>
        <v/>
      </c>
      <c r="H122" s="71"/>
      <c r="I122" s="64"/>
      <c r="J122" s="382" t="str">
        <f t="shared" si="14"/>
        <v/>
      </c>
      <c r="K122" s="382" t="str">
        <f t="shared" si="15"/>
        <v/>
      </c>
      <c r="L122" s="382" t="str">
        <f t="shared" si="16"/>
        <v/>
      </c>
      <c r="M122" s="382" t="str">
        <f t="shared" si="17"/>
        <v/>
      </c>
      <c r="N122" s="64"/>
      <c r="O122" s="64"/>
      <c r="P122" s="64"/>
      <c r="Q122" s="64"/>
      <c r="R122" s="64"/>
    </row>
    <row r="123" spans="1:18" s="70" customFormat="1">
      <c r="A123" s="143">
        <v>112</v>
      </c>
      <c r="B123" s="144"/>
      <c r="C123" s="144"/>
      <c r="D123" s="144"/>
      <c r="E123" s="146"/>
      <c r="F123" s="16" t="str">
        <f t="shared" si="10"/>
        <v/>
      </c>
      <c r="H123" s="71"/>
      <c r="I123" s="64"/>
      <c r="J123" s="382" t="str">
        <f t="shared" si="14"/>
        <v/>
      </c>
      <c r="K123" s="382" t="str">
        <f t="shared" si="15"/>
        <v/>
      </c>
      <c r="L123" s="382" t="str">
        <f t="shared" si="16"/>
        <v/>
      </c>
      <c r="M123" s="382" t="str">
        <f t="shared" si="17"/>
        <v/>
      </c>
      <c r="N123" s="64"/>
      <c r="O123" s="64"/>
      <c r="P123" s="64"/>
      <c r="Q123" s="64"/>
      <c r="R123" s="64"/>
    </row>
    <row r="124" spans="1:18" s="70" customFormat="1">
      <c r="A124" s="143">
        <v>113</v>
      </c>
      <c r="B124" s="144"/>
      <c r="C124" s="144"/>
      <c r="D124" s="144"/>
      <c r="E124" s="146"/>
      <c r="F124" s="16" t="str">
        <f t="shared" si="10"/>
        <v/>
      </c>
      <c r="H124" s="71"/>
      <c r="I124" s="64"/>
      <c r="J124" s="382" t="str">
        <f t="shared" si="14"/>
        <v/>
      </c>
      <c r="K124" s="382" t="str">
        <f t="shared" si="15"/>
        <v/>
      </c>
      <c r="L124" s="382" t="str">
        <f t="shared" si="16"/>
        <v/>
      </c>
      <c r="M124" s="382" t="str">
        <f t="shared" si="17"/>
        <v/>
      </c>
      <c r="N124" s="64"/>
      <c r="O124" s="64"/>
      <c r="P124" s="64"/>
      <c r="Q124" s="64"/>
      <c r="R124" s="64"/>
    </row>
    <row r="125" spans="1:18" s="70" customFormat="1">
      <c r="A125" s="143">
        <v>114</v>
      </c>
      <c r="B125" s="144"/>
      <c r="C125" s="144"/>
      <c r="D125" s="144"/>
      <c r="E125" s="146"/>
      <c r="F125" s="16" t="str">
        <f t="shared" si="10"/>
        <v/>
      </c>
      <c r="H125" s="71"/>
      <c r="I125" s="64"/>
      <c r="J125" s="382" t="str">
        <f t="shared" si="14"/>
        <v/>
      </c>
      <c r="K125" s="382" t="str">
        <f t="shared" si="15"/>
        <v/>
      </c>
      <c r="L125" s="382" t="str">
        <f t="shared" si="16"/>
        <v/>
      </c>
      <c r="M125" s="382" t="str">
        <f t="shared" si="17"/>
        <v/>
      </c>
      <c r="N125" s="64"/>
      <c r="O125" s="64"/>
      <c r="P125" s="64"/>
      <c r="Q125" s="64"/>
      <c r="R125" s="64"/>
    </row>
    <row r="126" spans="1:18" s="70" customFormat="1">
      <c r="A126" s="143">
        <v>115</v>
      </c>
      <c r="B126" s="144"/>
      <c r="C126" s="144"/>
      <c r="D126" s="144"/>
      <c r="E126" s="146"/>
      <c r="F126" s="16" t="str">
        <f t="shared" si="10"/>
        <v/>
      </c>
      <c r="H126" s="71"/>
      <c r="I126" s="64"/>
      <c r="J126" s="382" t="str">
        <f t="shared" si="14"/>
        <v/>
      </c>
      <c r="K126" s="382" t="str">
        <f t="shared" si="15"/>
        <v/>
      </c>
      <c r="L126" s="382" t="str">
        <f t="shared" si="16"/>
        <v/>
      </c>
      <c r="M126" s="382" t="str">
        <f t="shared" si="17"/>
        <v/>
      </c>
      <c r="N126" s="64"/>
      <c r="O126" s="64"/>
      <c r="P126" s="64"/>
      <c r="Q126" s="64"/>
      <c r="R126" s="64"/>
    </row>
    <row r="127" spans="1:18" s="70" customFormat="1">
      <c r="A127" s="143">
        <v>116</v>
      </c>
      <c r="B127" s="144"/>
      <c r="C127" s="144"/>
      <c r="D127" s="144"/>
      <c r="E127" s="146"/>
      <c r="F127" s="16" t="str">
        <f t="shared" si="10"/>
        <v/>
      </c>
      <c r="H127" s="71"/>
      <c r="I127" s="64"/>
      <c r="J127" s="382" t="str">
        <f t="shared" si="14"/>
        <v/>
      </c>
      <c r="K127" s="382" t="str">
        <f t="shared" si="15"/>
        <v/>
      </c>
      <c r="L127" s="382" t="str">
        <f t="shared" si="16"/>
        <v/>
      </c>
      <c r="M127" s="382" t="str">
        <f t="shared" si="17"/>
        <v/>
      </c>
      <c r="N127" s="64"/>
      <c r="O127" s="64"/>
      <c r="P127" s="64"/>
      <c r="Q127" s="64"/>
      <c r="R127" s="64"/>
    </row>
    <row r="128" spans="1:18" s="70" customFormat="1">
      <c r="A128" s="143">
        <v>117</v>
      </c>
      <c r="B128" s="144"/>
      <c r="C128" s="144"/>
      <c r="D128" s="144"/>
      <c r="E128" s="146"/>
      <c r="F128" s="16" t="str">
        <f t="shared" si="10"/>
        <v/>
      </c>
      <c r="H128" s="71"/>
      <c r="I128" s="64"/>
      <c r="J128" s="382" t="str">
        <f t="shared" si="14"/>
        <v/>
      </c>
      <c r="K128" s="382" t="str">
        <f t="shared" si="15"/>
        <v/>
      </c>
      <c r="L128" s="382" t="str">
        <f t="shared" si="16"/>
        <v/>
      </c>
      <c r="M128" s="382" t="str">
        <f t="shared" si="17"/>
        <v/>
      </c>
      <c r="N128" s="64"/>
      <c r="O128" s="64"/>
      <c r="P128" s="64"/>
      <c r="Q128" s="64"/>
      <c r="R128" s="64"/>
    </row>
    <row r="129" spans="1:18" s="70" customFormat="1">
      <c r="A129" s="143">
        <v>118</v>
      </c>
      <c r="B129" s="144"/>
      <c r="C129" s="144"/>
      <c r="D129" s="144"/>
      <c r="E129" s="146"/>
      <c r="F129" s="16" t="str">
        <f t="shared" si="10"/>
        <v/>
      </c>
      <c r="H129" s="71"/>
      <c r="I129" s="64"/>
      <c r="J129" s="382" t="str">
        <f t="shared" si="14"/>
        <v/>
      </c>
      <c r="K129" s="382" t="str">
        <f t="shared" si="15"/>
        <v/>
      </c>
      <c r="L129" s="382" t="str">
        <f t="shared" si="16"/>
        <v/>
      </c>
      <c r="M129" s="382" t="str">
        <f t="shared" si="17"/>
        <v/>
      </c>
      <c r="N129" s="64"/>
      <c r="O129" s="64"/>
      <c r="P129" s="64"/>
      <c r="Q129" s="64"/>
      <c r="R129" s="64"/>
    </row>
    <row r="130" spans="1:18" s="70" customFormat="1">
      <c r="A130" s="143">
        <v>119</v>
      </c>
      <c r="B130" s="144"/>
      <c r="C130" s="144"/>
      <c r="D130" s="144"/>
      <c r="E130" s="146"/>
      <c r="F130" s="16" t="str">
        <f t="shared" si="10"/>
        <v/>
      </c>
      <c r="H130" s="71"/>
      <c r="I130" s="64"/>
      <c r="J130" s="382" t="str">
        <f t="shared" si="14"/>
        <v/>
      </c>
      <c r="K130" s="382" t="str">
        <f t="shared" si="15"/>
        <v/>
      </c>
      <c r="L130" s="382" t="str">
        <f t="shared" si="16"/>
        <v/>
      </c>
      <c r="M130" s="382" t="str">
        <f t="shared" si="17"/>
        <v/>
      </c>
      <c r="N130" s="64"/>
      <c r="O130" s="64"/>
      <c r="P130" s="64"/>
      <c r="Q130" s="64"/>
      <c r="R130" s="64"/>
    </row>
    <row r="131" spans="1:18" s="70" customFormat="1">
      <c r="A131" s="143">
        <v>120</v>
      </c>
      <c r="B131" s="144"/>
      <c r="C131" s="144"/>
      <c r="D131" s="144"/>
      <c r="E131" s="146"/>
      <c r="F131" s="16" t="str">
        <f t="shared" si="10"/>
        <v/>
      </c>
      <c r="H131" s="71"/>
      <c r="I131" s="64"/>
      <c r="J131" s="382" t="str">
        <f t="shared" si="14"/>
        <v/>
      </c>
      <c r="K131" s="382" t="str">
        <f t="shared" si="15"/>
        <v/>
      </c>
      <c r="L131" s="382" t="str">
        <f t="shared" si="16"/>
        <v/>
      </c>
      <c r="M131" s="382" t="str">
        <f t="shared" si="17"/>
        <v/>
      </c>
      <c r="N131" s="64"/>
      <c r="O131" s="64"/>
      <c r="P131" s="64"/>
      <c r="Q131" s="64"/>
      <c r="R131" s="64"/>
    </row>
    <row r="132" spans="1:18" s="70" customFormat="1">
      <c r="A132" s="143">
        <v>121</v>
      </c>
      <c r="B132" s="144"/>
      <c r="C132" s="144"/>
      <c r="D132" s="144"/>
      <c r="E132" s="146"/>
      <c r="F132" s="16" t="str">
        <f t="shared" si="10"/>
        <v/>
      </c>
      <c r="H132" s="71"/>
      <c r="I132" s="64"/>
      <c r="J132" s="382" t="str">
        <f t="shared" si="14"/>
        <v/>
      </c>
      <c r="K132" s="382" t="str">
        <f t="shared" si="15"/>
        <v/>
      </c>
      <c r="L132" s="382" t="str">
        <f t="shared" si="16"/>
        <v/>
      </c>
      <c r="M132" s="382" t="str">
        <f t="shared" si="17"/>
        <v/>
      </c>
      <c r="N132" s="64"/>
      <c r="O132" s="64"/>
      <c r="P132" s="64"/>
      <c r="Q132" s="64"/>
      <c r="R132" s="64"/>
    </row>
    <row r="133" spans="1:18" s="70" customFormat="1">
      <c r="A133" s="143">
        <v>122</v>
      </c>
      <c r="B133" s="144"/>
      <c r="C133" s="144"/>
      <c r="D133" s="144"/>
      <c r="E133" s="146"/>
      <c r="F133" s="16" t="str">
        <f t="shared" si="10"/>
        <v/>
      </c>
      <c r="H133" s="71"/>
      <c r="I133" s="64"/>
      <c r="J133" s="382" t="str">
        <f t="shared" si="14"/>
        <v/>
      </c>
      <c r="K133" s="382" t="str">
        <f t="shared" si="15"/>
        <v/>
      </c>
      <c r="L133" s="382" t="str">
        <f t="shared" si="16"/>
        <v/>
      </c>
      <c r="M133" s="382" t="str">
        <f t="shared" si="17"/>
        <v/>
      </c>
      <c r="N133" s="64"/>
      <c r="O133" s="64"/>
      <c r="P133" s="64"/>
      <c r="Q133" s="64"/>
      <c r="R133" s="64"/>
    </row>
    <row r="134" spans="1:18" s="70" customFormat="1">
      <c r="A134" s="143">
        <v>123</v>
      </c>
      <c r="B134" s="144"/>
      <c r="C134" s="144"/>
      <c r="D134" s="144"/>
      <c r="E134" s="146"/>
      <c r="F134" s="16" t="str">
        <f t="shared" si="10"/>
        <v/>
      </c>
      <c r="H134" s="71"/>
      <c r="I134" s="64"/>
      <c r="J134" s="382" t="str">
        <f t="shared" si="14"/>
        <v/>
      </c>
      <c r="K134" s="382" t="str">
        <f t="shared" si="15"/>
        <v/>
      </c>
      <c r="L134" s="382" t="str">
        <f t="shared" si="16"/>
        <v/>
      </c>
      <c r="M134" s="382" t="str">
        <f t="shared" si="17"/>
        <v/>
      </c>
      <c r="N134" s="64"/>
      <c r="O134" s="64"/>
      <c r="P134" s="64"/>
      <c r="Q134" s="64"/>
      <c r="R134" s="64"/>
    </row>
    <row r="135" spans="1:18" s="70" customFormat="1">
      <c r="A135" s="143">
        <v>124</v>
      </c>
      <c r="B135" s="144"/>
      <c r="C135" s="144"/>
      <c r="D135" s="144"/>
      <c r="E135" s="146"/>
      <c r="F135" s="16" t="str">
        <f t="shared" si="10"/>
        <v/>
      </c>
      <c r="H135" s="71"/>
      <c r="I135" s="64"/>
      <c r="J135" s="382" t="str">
        <f t="shared" si="14"/>
        <v/>
      </c>
      <c r="K135" s="382" t="str">
        <f t="shared" si="15"/>
        <v/>
      </c>
      <c r="L135" s="382" t="str">
        <f t="shared" si="16"/>
        <v/>
      </c>
      <c r="M135" s="382" t="str">
        <f t="shared" si="17"/>
        <v/>
      </c>
      <c r="N135" s="64"/>
      <c r="O135" s="64"/>
      <c r="P135" s="64"/>
      <c r="Q135" s="64"/>
      <c r="R135" s="64"/>
    </row>
    <row r="136" spans="1:18" s="70" customFormat="1">
      <c r="A136" s="143">
        <v>125</v>
      </c>
      <c r="B136" s="144"/>
      <c r="C136" s="144"/>
      <c r="D136" s="144"/>
      <c r="E136" s="146"/>
      <c r="F136" s="16" t="str">
        <f t="shared" si="10"/>
        <v/>
      </c>
      <c r="H136" s="71"/>
      <c r="I136" s="64"/>
      <c r="J136" s="382" t="str">
        <f t="shared" si="14"/>
        <v/>
      </c>
      <c r="K136" s="382" t="str">
        <f t="shared" si="15"/>
        <v/>
      </c>
      <c r="L136" s="382" t="str">
        <f t="shared" si="16"/>
        <v/>
      </c>
      <c r="M136" s="382" t="str">
        <f t="shared" si="17"/>
        <v/>
      </c>
      <c r="N136" s="64"/>
      <c r="O136" s="64"/>
      <c r="P136" s="64"/>
      <c r="Q136" s="64"/>
      <c r="R136" s="64"/>
    </row>
    <row r="137" spans="1:18" s="70" customFormat="1">
      <c r="A137" s="143">
        <v>126</v>
      </c>
      <c r="B137" s="144"/>
      <c r="C137" s="144"/>
      <c r="D137" s="144"/>
      <c r="E137" s="146"/>
      <c r="F137" s="16" t="str">
        <f t="shared" si="10"/>
        <v/>
      </c>
      <c r="H137" s="71"/>
      <c r="I137" s="64"/>
      <c r="J137" s="382" t="str">
        <f t="shared" si="14"/>
        <v/>
      </c>
      <c r="K137" s="382" t="str">
        <f t="shared" si="15"/>
        <v/>
      </c>
      <c r="L137" s="382" t="str">
        <f t="shared" si="16"/>
        <v/>
      </c>
      <c r="M137" s="382" t="str">
        <f t="shared" si="17"/>
        <v/>
      </c>
      <c r="N137" s="64"/>
      <c r="O137" s="64"/>
      <c r="P137" s="64"/>
      <c r="Q137" s="64"/>
      <c r="R137" s="64"/>
    </row>
    <row r="138" spans="1:18" s="70" customFormat="1">
      <c r="A138" s="143">
        <v>127</v>
      </c>
      <c r="B138" s="144"/>
      <c r="C138" s="144"/>
      <c r="D138" s="144"/>
      <c r="E138" s="146"/>
      <c r="F138" s="16" t="str">
        <f t="shared" si="10"/>
        <v/>
      </c>
      <c r="H138" s="71"/>
      <c r="I138" s="64"/>
      <c r="J138" s="382" t="str">
        <f t="shared" si="14"/>
        <v/>
      </c>
      <c r="K138" s="382" t="str">
        <f t="shared" si="15"/>
        <v/>
      </c>
      <c r="L138" s="382" t="str">
        <f t="shared" si="16"/>
        <v/>
      </c>
      <c r="M138" s="382" t="str">
        <f t="shared" si="17"/>
        <v/>
      </c>
      <c r="N138" s="64"/>
      <c r="O138" s="64"/>
      <c r="P138" s="64"/>
      <c r="Q138" s="64"/>
      <c r="R138" s="64"/>
    </row>
    <row r="139" spans="1:18" s="70" customFormat="1">
      <c r="A139" s="143">
        <v>128</v>
      </c>
      <c r="B139" s="144"/>
      <c r="C139" s="144"/>
      <c r="D139" s="144"/>
      <c r="E139" s="146"/>
      <c r="F139" s="16" t="str">
        <f t="shared" si="10"/>
        <v/>
      </c>
      <c r="H139" s="71"/>
      <c r="I139" s="64"/>
      <c r="J139" s="382" t="str">
        <f t="shared" si="14"/>
        <v/>
      </c>
      <c r="K139" s="382" t="str">
        <f t="shared" si="15"/>
        <v/>
      </c>
      <c r="L139" s="382" t="str">
        <f t="shared" si="16"/>
        <v/>
      </c>
      <c r="M139" s="382" t="str">
        <f t="shared" si="17"/>
        <v/>
      </c>
      <c r="N139" s="64"/>
      <c r="O139" s="64"/>
      <c r="P139" s="64"/>
      <c r="Q139" s="64"/>
      <c r="R139" s="64"/>
    </row>
    <row r="140" spans="1:18" s="70" customFormat="1">
      <c r="A140" s="143">
        <v>129</v>
      </c>
      <c r="B140" s="144"/>
      <c r="C140" s="144"/>
      <c r="D140" s="144"/>
      <c r="E140" s="146"/>
      <c r="F140" s="16" t="str">
        <f t="shared" ref="F140:F203" si="18">IF(OR($B140="",,$E140&lt;an_initial,$E140&gt;an_final),"",G140*(HLOOKUP(D140,iii6punctaje,2,FALSE)))</f>
        <v/>
      </c>
      <c r="H140" s="71"/>
      <c r="I140" s="64"/>
      <c r="J140" s="382" t="str">
        <f t="shared" ref="J140:J203" si="19">IF(OR($B140="",,$E140&lt;an_initial,$E140&gt;an_final),"",G140*(HLOOKUP(D140,iii6punctaje,2,FALSE))*COUNTIF(D140,$J$7))</f>
        <v/>
      </c>
      <c r="K140" s="382" t="str">
        <f t="shared" ref="K140:K203" si="20">IF(OR($B140="",,$E140&lt;an_initial,$E140&gt;an_final),"",G140*(HLOOKUP(D140,iii6punctaje,2,FALSE))*COUNTIF(D140,$K$7))</f>
        <v/>
      </c>
      <c r="L140" s="382" t="str">
        <f t="shared" ref="L140:L203" si="21">IF(OR($B140="",,$E140&lt;an_initial,$E140&gt;an_final),"",G140*(HLOOKUP(D140,iii6punctaje,2,FALSE))*COUNTIF(D140,$L$7))</f>
        <v/>
      </c>
      <c r="M140" s="382" t="str">
        <f t="shared" ref="M140:M203" si="22">IF(OR($B140="",,$E140&lt;an_initial,$E140&gt;an_final),"",G140*(HLOOKUP(D140,iii6punctaje,2,FALSE))*COUNTIF(D140,$M$7))</f>
        <v/>
      </c>
      <c r="N140" s="64"/>
      <c r="O140" s="64"/>
      <c r="P140" s="64"/>
      <c r="Q140" s="64"/>
      <c r="R140" s="64"/>
    </row>
    <row r="141" spans="1:18" s="70" customFormat="1">
      <c r="A141" s="143">
        <v>130</v>
      </c>
      <c r="B141" s="144"/>
      <c r="C141" s="144"/>
      <c r="D141" s="144"/>
      <c r="E141" s="146"/>
      <c r="F141" s="16" t="str">
        <f t="shared" si="18"/>
        <v/>
      </c>
      <c r="H141" s="71"/>
      <c r="I141" s="64"/>
      <c r="J141" s="382" t="str">
        <f t="shared" si="19"/>
        <v/>
      </c>
      <c r="K141" s="382" t="str">
        <f t="shared" si="20"/>
        <v/>
      </c>
      <c r="L141" s="382" t="str">
        <f t="shared" si="21"/>
        <v/>
      </c>
      <c r="M141" s="382" t="str">
        <f t="shared" si="22"/>
        <v/>
      </c>
      <c r="N141" s="64"/>
      <c r="O141" s="64"/>
      <c r="P141" s="64"/>
      <c r="Q141" s="64"/>
      <c r="R141" s="64"/>
    </row>
    <row r="142" spans="1:18" s="70" customFormat="1">
      <c r="A142" s="143">
        <v>131</v>
      </c>
      <c r="B142" s="144"/>
      <c r="C142" s="144"/>
      <c r="D142" s="144"/>
      <c r="E142" s="146"/>
      <c r="F142" s="16" t="str">
        <f t="shared" si="18"/>
        <v/>
      </c>
      <c r="H142" s="71"/>
      <c r="I142" s="64"/>
      <c r="J142" s="382" t="str">
        <f t="shared" si="19"/>
        <v/>
      </c>
      <c r="K142" s="382" t="str">
        <f t="shared" si="20"/>
        <v/>
      </c>
      <c r="L142" s="382" t="str">
        <f t="shared" si="21"/>
        <v/>
      </c>
      <c r="M142" s="382" t="str">
        <f t="shared" si="22"/>
        <v/>
      </c>
      <c r="N142" s="64"/>
      <c r="O142" s="64"/>
      <c r="P142" s="64"/>
      <c r="Q142" s="64"/>
      <c r="R142" s="64"/>
    </row>
    <row r="143" spans="1:18" s="70" customFormat="1">
      <c r="A143" s="143">
        <v>132</v>
      </c>
      <c r="B143" s="144"/>
      <c r="C143" s="144"/>
      <c r="D143" s="144"/>
      <c r="E143" s="146"/>
      <c r="F143" s="16" t="str">
        <f t="shared" si="18"/>
        <v/>
      </c>
      <c r="H143" s="71"/>
      <c r="I143" s="64"/>
      <c r="J143" s="382" t="str">
        <f t="shared" si="19"/>
        <v/>
      </c>
      <c r="K143" s="382" t="str">
        <f t="shared" si="20"/>
        <v/>
      </c>
      <c r="L143" s="382" t="str">
        <f t="shared" si="21"/>
        <v/>
      </c>
      <c r="M143" s="382" t="str">
        <f t="shared" si="22"/>
        <v/>
      </c>
      <c r="N143" s="64"/>
      <c r="O143" s="64"/>
      <c r="P143" s="64"/>
      <c r="Q143" s="64"/>
      <c r="R143" s="64"/>
    </row>
    <row r="144" spans="1:18" s="70" customFormat="1">
      <c r="A144" s="143">
        <v>133</v>
      </c>
      <c r="B144" s="144"/>
      <c r="C144" s="144"/>
      <c r="D144" s="144"/>
      <c r="E144" s="146"/>
      <c r="F144" s="16" t="str">
        <f t="shared" si="18"/>
        <v/>
      </c>
      <c r="H144" s="71"/>
      <c r="I144" s="64"/>
      <c r="J144" s="382" t="str">
        <f t="shared" si="19"/>
        <v/>
      </c>
      <c r="K144" s="382" t="str">
        <f t="shared" si="20"/>
        <v/>
      </c>
      <c r="L144" s="382" t="str">
        <f t="shared" si="21"/>
        <v/>
      </c>
      <c r="M144" s="382" t="str">
        <f t="shared" si="22"/>
        <v/>
      </c>
      <c r="N144" s="64"/>
      <c r="O144" s="64"/>
      <c r="P144" s="64"/>
      <c r="Q144" s="64"/>
      <c r="R144" s="64"/>
    </row>
    <row r="145" spans="1:18" s="70" customFormat="1">
      <c r="A145" s="143">
        <v>134</v>
      </c>
      <c r="B145" s="144"/>
      <c r="C145" s="144"/>
      <c r="D145" s="144"/>
      <c r="E145" s="146"/>
      <c r="F145" s="16" t="str">
        <f t="shared" si="18"/>
        <v/>
      </c>
      <c r="H145" s="71"/>
      <c r="I145" s="64"/>
      <c r="J145" s="382" t="str">
        <f t="shared" si="19"/>
        <v/>
      </c>
      <c r="K145" s="382" t="str">
        <f t="shared" si="20"/>
        <v/>
      </c>
      <c r="L145" s="382" t="str">
        <f t="shared" si="21"/>
        <v/>
      </c>
      <c r="M145" s="382" t="str">
        <f t="shared" si="22"/>
        <v/>
      </c>
      <c r="N145" s="64"/>
      <c r="O145" s="64"/>
      <c r="P145" s="64"/>
      <c r="Q145" s="64"/>
      <c r="R145" s="64"/>
    </row>
    <row r="146" spans="1:18" s="70" customFormat="1">
      <c r="A146" s="143">
        <v>135</v>
      </c>
      <c r="B146" s="144"/>
      <c r="C146" s="144"/>
      <c r="D146" s="144"/>
      <c r="E146" s="146"/>
      <c r="F146" s="16" t="str">
        <f t="shared" si="18"/>
        <v/>
      </c>
      <c r="H146" s="71"/>
      <c r="I146" s="64"/>
      <c r="J146" s="382" t="str">
        <f t="shared" si="19"/>
        <v/>
      </c>
      <c r="K146" s="382" t="str">
        <f t="shared" si="20"/>
        <v/>
      </c>
      <c r="L146" s="382" t="str">
        <f t="shared" si="21"/>
        <v/>
      </c>
      <c r="M146" s="382" t="str">
        <f t="shared" si="22"/>
        <v/>
      </c>
      <c r="N146" s="64"/>
      <c r="O146" s="64"/>
      <c r="P146" s="64"/>
      <c r="Q146" s="64"/>
      <c r="R146" s="64"/>
    </row>
    <row r="147" spans="1:18" s="70" customFormat="1">
      <c r="A147" s="143">
        <v>136</v>
      </c>
      <c r="B147" s="144"/>
      <c r="C147" s="144"/>
      <c r="D147" s="144"/>
      <c r="E147" s="146"/>
      <c r="F147" s="16" t="str">
        <f t="shared" si="18"/>
        <v/>
      </c>
      <c r="H147" s="71"/>
      <c r="I147" s="64"/>
      <c r="J147" s="382" t="str">
        <f t="shared" si="19"/>
        <v/>
      </c>
      <c r="K147" s="382" t="str">
        <f t="shared" si="20"/>
        <v/>
      </c>
      <c r="L147" s="382" t="str">
        <f t="shared" si="21"/>
        <v/>
      </c>
      <c r="M147" s="382" t="str">
        <f t="shared" si="22"/>
        <v/>
      </c>
      <c r="N147" s="64"/>
      <c r="O147" s="64"/>
      <c r="P147" s="64"/>
      <c r="Q147" s="64"/>
      <c r="R147" s="64"/>
    </row>
    <row r="148" spans="1:18" s="70" customFormat="1">
      <c r="A148" s="143">
        <v>137</v>
      </c>
      <c r="B148" s="144"/>
      <c r="C148" s="144"/>
      <c r="D148" s="144"/>
      <c r="E148" s="146"/>
      <c r="F148" s="16" t="str">
        <f t="shared" si="18"/>
        <v/>
      </c>
      <c r="H148" s="71"/>
      <c r="I148" s="64"/>
      <c r="J148" s="382" t="str">
        <f t="shared" si="19"/>
        <v/>
      </c>
      <c r="K148" s="382" t="str">
        <f t="shared" si="20"/>
        <v/>
      </c>
      <c r="L148" s="382" t="str">
        <f t="shared" si="21"/>
        <v/>
      </c>
      <c r="M148" s="382" t="str">
        <f t="shared" si="22"/>
        <v/>
      </c>
      <c r="N148" s="64"/>
      <c r="O148" s="64"/>
      <c r="P148" s="64"/>
      <c r="Q148" s="64"/>
      <c r="R148" s="64"/>
    </row>
    <row r="149" spans="1:18" s="70" customFormat="1">
      <c r="A149" s="143">
        <v>138</v>
      </c>
      <c r="B149" s="144"/>
      <c r="C149" s="144"/>
      <c r="D149" s="144"/>
      <c r="E149" s="146"/>
      <c r="F149" s="16" t="str">
        <f t="shared" si="18"/>
        <v/>
      </c>
      <c r="H149" s="71"/>
      <c r="I149" s="64"/>
      <c r="J149" s="382" t="str">
        <f t="shared" si="19"/>
        <v/>
      </c>
      <c r="K149" s="382" t="str">
        <f t="shared" si="20"/>
        <v/>
      </c>
      <c r="L149" s="382" t="str">
        <f t="shared" si="21"/>
        <v/>
      </c>
      <c r="M149" s="382" t="str">
        <f t="shared" si="22"/>
        <v/>
      </c>
      <c r="N149" s="64"/>
      <c r="O149" s="64"/>
      <c r="P149" s="64"/>
      <c r="Q149" s="64"/>
      <c r="R149" s="64"/>
    </row>
    <row r="150" spans="1:18" s="70" customFormat="1">
      <c r="A150" s="143">
        <v>139</v>
      </c>
      <c r="B150" s="144"/>
      <c r="C150" s="144"/>
      <c r="D150" s="144"/>
      <c r="E150" s="146"/>
      <c r="F150" s="16" t="str">
        <f t="shared" si="18"/>
        <v/>
      </c>
      <c r="H150" s="71"/>
      <c r="I150" s="64"/>
      <c r="J150" s="382" t="str">
        <f t="shared" si="19"/>
        <v/>
      </c>
      <c r="K150" s="382" t="str">
        <f t="shared" si="20"/>
        <v/>
      </c>
      <c r="L150" s="382" t="str">
        <f t="shared" si="21"/>
        <v/>
      </c>
      <c r="M150" s="382" t="str">
        <f t="shared" si="22"/>
        <v/>
      </c>
      <c r="N150" s="64"/>
      <c r="O150" s="64"/>
      <c r="P150" s="64"/>
      <c r="Q150" s="64"/>
      <c r="R150" s="64"/>
    </row>
    <row r="151" spans="1:18" s="70" customFormat="1">
      <c r="A151" s="143">
        <v>140</v>
      </c>
      <c r="B151" s="144"/>
      <c r="C151" s="144"/>
      <c r="D151" s="144"/>
      <c r="E151" s="146"/>
      <c r="F151" s="16" t="str">
        <f t="shared" si="18"/>
        <v/>
      </c>
      <c r="H151" s="71"/>
      <c r="I151" s="64"/>
      <c r="J151" s="382" t="str">
        <f t="shared" si="19"/>
        <v/>
      </c>
      <c r="K151" s="382" t="str">
        <f t="shared" si="20"/>
        <v/>
      </c>
      <c r="L151" s="382" t="str">
        <f t="shared" si="21"/>
        <v/>
      </c>
      <c r="M151" s="382" t="str">
        <f t="shared" si="22"/>
        <v/>
      </c>
      <c r="N151" s="64"/>
      <c r="O151" s="64"/>
      <c r="P151" s="64"/>
      <c r="Q151" s="64"/>
      <c r="R151" s="64"/>
    </row>
    <row r="152" spans="1:18" s="70" customFormat="1">
      <c r="A152" s="143">
        <v>141</v>
      </c>
      <c r="B152" s="144"/>
      <c r="C152" s="144"/>
      <c r="D152" s="144"/>
      <c r="E152" s="146"/>
      <c r="F152" s="16" t="str">
        <f t="shared" si="18"/>
        <v/>
      </c>
      <c r="H152" s="71"/>
      <c r="I152" s="64"/>
      <c r="J152" s="382" t="str">
        <f t="shared" si="19"/>
        <v/>
      </c>
      <c r="K152" s="382" t="str">
        <f t="shared" si="20"/>
        <v/>
      </c>
      <c r="L152" s="382" t="str">
        <f t="shared" si="21"/>
        <v/>
      </c>
      <c r="M152" s="382" t="str">
        <f t="shared" si="22"/>
        <v/>
      </c>
      <c r="N152" s="64"/>
      <c r="O152" s="64"/>
      <c r="P152" s="64"/>
      <c r="Q152" s="64"/>
      <c r="R152" s="64"/>
    </row>
    <row r="153" spans="1:18" s="70" customFormat="1">
      <c r="A153" s="143">
        <v>142</v>
      </c>
      <c r="B153" s="144"/>
      <c r="C153" s="144"/>
      <c r="D153" s="144"/>
      <c r="E153" s="146"/>
      <c r="F153" s="16" t="str">
        <f t="shared" si="18"/>
        <v/>
      </c>
      <c r="H153" s="71"/>
      <c r="I153" s="64"/>
      <c r="J153" s="382" t="str">
        <f t="shared" si="19"/>
        <v/>
      </c>
      <c r="K153" s="382" t="str">
        <f t="shared" si="20"/>
        <v/>
      </c>
      <c r="L153" s="382" t="str">
        <f t="shared" si="21"/>
        <v/>
      </c>
      <c r="M153" s="382" t="str">
        <f t="shared" si="22"/>
        <v/>
      </c>
      <c r="N153" s="64"/>
      <c r="O153" s="64"/>
      <c r="P153" s="64"/>
      <c r="Q153" s="64"/>
      <c r="R153" s="64"/>
    </row>
    <row r="154" spans="1:18" s="70" customFormat="1">
      <c r="A154" s="143">
        <v>143</v>
      </c>
      <c r="B154" s="144"/>
      <c r="C154" s="144"/>
      <c r="D154" s="144"/>
      <c r="E154" s="146"/>
      <c r="F154" s="16" t="str">
        <f t="shared" si="18"/>
        <v/>
      </c>
      <c r="H154" s="71"/>
      <c r="I154" s="64"/>
      <c r="J154" s="382" t="str">
        <f t="shared" si="19"/>
        <v/>
      </c>
      <c r="K154" s="382" t="str">
        <f t="shared" si="20"/>
        <v/>
      </c>
      <c r="L154" s="382" t="str">
        <f t="shared" si="21"/>
        <v/>
      </c>
      <c r="M154" s="382" t="str">
        <f t="shared" si="22"/>
        <v/>
      </c>
      <c r="N154" s="64"/>
      <c r="O154" s="64"/>
      <c r="P154" s="64"/>
      <c r="Q154" s="64"/>
      <c r="R154" s="64"/>
    </row>
    <row r="155" spans="1:18" s="70" customFormat="1">
      <c r="A155" s="143">
        <v>144</v>
      </c>
      <c r="B155" s="144"/>
      <c r="C155" s="144"/>
      <c r="D155" s="144"/>
      <c r="E155" s="146"/>
      <c r="F155" s="16" t="str">
        <f t="shared" si="18"/>
        <v/>
      </c>
      <c r="H155" s="71"/>
      <c r="I155" s="64"/>
      <c r="J155" s="382" t="str">
        <f t="shared" si="19"/>
        <v/>
      </c>
      <c r="K155" s="382" t="str">
        <f t="shared" si="20"/>
        <v/>
      </c>
      <c r="L155" s="382" t="str">
        <f t="shared" si="21"/>
        <v/>
      </c>
      <c r="M155" s="382" t="str">
        <f t="shared" si="22"/>
        <v/>
      </c>
      <c r="N155" s="64"/>
      <c r="O155" s="64"/>
      <c r="P155" s="64"/>
      <c r="Q155" s="64"/>
      <c r="R155" s="64"/>
    </row>
    <row r="156" spans="1:18" s="70" customFormat="1">
      <c r="A156" s="143">
        <v>145</v>
      </c>
      <c r="B156" s="144"/>
      <c r="C156" s="144"/>
      <c r="D156" s="144"/>
      <c r="E156" s="146"/>
      <c r="F156" s="16" t="str">
        <f t="shared" si="18"/>
        <v/>
      </c>
      <c r="H156" s="71"/>
      <c r="I156" s="64"/>
      <c r="J156" s="382" t="str">
        <f t="shared" si="19"/>
        <v/>
      </c>
      <c r="K156" s="382" t="str">
        <f t="shared" si="20"/>
        <v/>
      </c>
      <c r="L156" s="382" t="str">
        <f t="shared" si="21"/>
        <v/>
      </c>
      <c r="M156" s="382" t="str">
        <f t="shared" si="22"/>
        <v/>
      </c>
      <c r="N156" s="64"/>
      <c r="O156" s="64"/>
      <c r="P156" s="64"/>
      <c r="Q156" s="64"/>
      <c r="R156" s="64"/>
    </row>
    <row r="157" spans="1:18" s="70" customFormat="1">
      <c r="A157" s="143">
        <v>146</v>
      </c>
      <c r="B157" s="144"/>
      <c r="C157" s="144"/>
      <c r="D157" s="144"/>
      <c r="E157" s="146"/>
      <c r="F157" s="16" t="str">
        <f t="shared" si="18"/>
        <v/>
      </c>
      <c r="H157" s="71"/>
      <c r="I157" s="64"/>
      <c r="J157" s="382" t="str">
        <f t="shared" si="19"/>
        <v/>
      </c>
      <c r="K157" s="382" t="str">
        <f t="shared" si="20"/>
        <v/>
      </c>
      <c r="L157" s="382" t="str">
        <f t="shared" si="21"/>
        <v/>
      </c>
      <c r="M157" s="382" t="str">
        <f t="shared" si="22"/>
        <v/>
      </c>
      <c r="N157" s="64"/>
      <c r="O157" s="64"/>
      <c r="P157" s="64"/>
      <c r="Q157" s="64"/>
      <c r="R157" s="64"/>
    </row>
    <row r="158" spans="1:18" s="70" customFormat="1">
      <c r="A158" s="143">
        <v>147</v>
      </c>
      <c r="B158" s="144"/>
      <c r="C158" s="144"/>
      <c r="D158" s="144"/>
      <c r="E158" s="146"/>
      <c r="F158" s="16" t="str">
        <f t="shared" si="18"/>
        <v/>
      </c>
      <c r="H158" s="71"/>
      <c r="I158" s="64"/>
      <c r="J158" s="382" t="str">
        <f t="shared" si="19"/>
        <v/>
      </c>
      <c r="K158" s="382" t="str">
        <f t="shared" si="20"/>
        <v/>
      </c>
      <c r="L158" s="382" t="str">
        <f t="shared" si="21"/>
        <v/>
      </c>
      <c r="M158" s="382" t="str">
        <f t="shared" si="22"/>
        <v/>
      </c>
      <c r="N158" s="64"/>
      <c r="O158" s="64"/>
      <c r="P158" s="64"/>
      <c r="Q158" s="64"/>
      <c r="R158" s="64"/>
    </row>
    <row r="159" spans="1:18" s="70" customFormat="1">
      <c r="A159" s="143">
        <v>148</v>
      </c>
      <c r="B159" s="144"/>
      <c r="C159" s="144"/>
      <c r="D159" s="144"/>
      <c r="E159" s="146"/>
      <c r="F159" s="16" t="str">
        <f t="shared" si="18"/>
        <v/>
      </c>
      <c r="H159" s="71"/>
      <c r="I159" s="64"/>
      <c r="J159" s="382" t="str">
        <f t="shared" si="19"/>
        <v/>
      </c>
      <c r="K159" s="382" t="str">
        <f t="shared" si="20"/>
        <v/>
      </c>
      <c r="L159" s="382" t="str">
        <f t="shared" si="21"/>
        <v/>
      </c>
      <c r="M159" s="382" t="str">
        <f t="shared" si="22"/>
        <v/>
      </c>
      <c r="N159" s="64"/>
      <c r="O159" s="64"/>
      <c r="P159" s="64"/>
      <c r="Q159" s="64"/>
      <c r="R159" s="64"/>
    </row>
    <row r="160" spans="1:18" s="70" customFormat="1">
      <c r="A160" s="143">
        <v>149</v>
      </c>
      <c r="B160" s="144"/>
      <c r="C160" s="144"/>
      <c r="D160" s="144"/>
      <c r="E160" s="146"/>
      <c r="F160" s="16" t="str">
        <f t="shared" si="18"/>
        <v/>
      </c>
      <c r="H160" s="71"/>
      <c r="I160" s="64"/>
      <c r="J160" s="382" t="str">
        <f t="shared" si="19"/>
        <v/>
      </c>
      <c r="K160" s="382" t="str">
        <f t="shared" si="20"/>
        <v/>
      </c>
      <c r="L160" s="382" t="str">
        <f t="shared" si="21"/>
        <v/>
      </c>
      <c r="M160" s="382" t="str">
        <f t="shared" si="22"/>
        <v/>
      </c>
      <c r="N160" s="64"/>
      <c r="O160" s="64"/>
      <c r="P160" s="64"/>
      <c r="Q160" s="64"/>
      <c r="R160" s="64"/>
    </row>
    <row r="161" spans="1:18" s="70" customFormat="1">
      <c r="A161" s="143">
        <v>150</v>
      </c>
      <c r="B161" s="144"/>
      <c r="C161" s="144"/>
      <c r="D161" s="144"/>
      <c r="E161" s="146"/>
      <c r="F161" s="16" t="str">
        <f t="shared" si="18"/>
        <v/>
      </c>
      <c r="H161" s="71"/>
      <c r="I161" s="64"/>
      <c r="J161" s="382" t="str">
        <f t="shared" si="19"/>
        <v/>
      </c>
      <c r="K161" s="382" t="str">
        <f t="shared" si="20"/>
        <v/>
      </c>
      <c r="L161" s="382" t="str">
        <f t="shared" si="21"/>
        <v/>
      </c>
      <c r="M161" s="382" t="str">
        <f t="shared" si="22"/>
        <v/>
      </c>
      <c r="N161" s="64"/>
      <c r="O161" s="64"/>
      <c r="P161" s="64"/>
      <c r="Q161" s="64"/>
      <c r="R161" s="64"/>
    </row>
    <row r="162" spans="1:18" s="70" customFormat="1">
      <c r="A162" s="143">
        <v>151</v>
      </c>
      <c r="B162" s="144"/>
      <c r="C162" s="144"/>
      <c r="D162" s="144"/>
      <c r="E162" s="146"/>
      <c r="F162" s="16" t="str">
        <f t="shared" si="18"/>
        <v/>
      </c>
      <c r="H162" s="71"/>
      <c r="I162" s="64"/>
      <c r="J162" s="382" t="str">
        <f t="shared" si="19"/>
        <v/>
      </c>
      <c r="K162" s="382" t="str">
        <f t="shared" si="20"/>
        <v/>
      </c>
      <c r="L162" s="382" t="str">
        <f t="shared" si="21"/>
        <v/>
      </c>
      <c r="M162" s="382" t="str">
        <f t="shared" si="22"/>
        <v/>
      </c>
      <c r="N162" s="64"/>
      <c r="O162" s="64"/>
      <c r="P162" s="64"/>
      <c r="Q162" s="64"/>
      <c r="R162" s="64"/>
    </row>
    <row r="163" spans="1:18" s="70" customFormat="1">
      <c r="A163" s="143">
        <v>152</v>
      </c>
      <c r="B163" s="144"/>
      <c r="C163" s="144"/>
      <c r="D163" s="144"/>
      <c r="E163" s="146"/>
      <c r="F163" s="16" t="str">
        <f t="shared" si="18"/>
        <v/>
      </c>
      <c r="H163" s="71"/>
      <c r="I163" s="64"/>
      <c r="J163" s="382" t="str">
        <f t="shared" si="19"/>
        <v/>
      </c>
      <c r="K163" s="382" t="str">
        <f t="shared" si="20"/>
        <v/>
      </c>
      <c r="L163" s="382" t="str">
        <f t="shared" si="21"/>
        <v/>
      </c>
      <c r="M163" s="382" t="str">
        <f t="shared" si="22"/>
        <v/>
      </c>
      <c r="N163" s="64"/>
      <c r="O163" s="64"/>
      <c r="P163" s="64"/>
      <c r="Q163" s="64"/>
      <c r="R163" s="64"/>
    </row>
    <row r="164" spans="1:18" s="70" customFormat="1">
      <c r="A164" s="143">
        <v>153</v>
      </c>
      <c r="B164" s="144"/>
      <c r="C164" s="144"/>
      <c r="D164" s="144"/>
      <c r="E164" s="146"/>
      <c r="F164" s="16" t="str">
        <f t="shared" si="18"/>
        <v/>
      </c>
      <c r="H164" s="71"/>
      <c r="I164" s="64"/>
      <c r="J164" s="382" t="str">
        <f t="shared" si="19"/>
        <v/>
      </c>
      <c r="K164" s="382" t="str">
        <f t="shared" si="20"/>
        <v/>
      </c>
      <c r="L164" s="382" t="str">
        <f t="shared" si="21"/>
        <v/>
      </c>
      <c r="M164" s="382" t="str">
        <f t="shared" si="22"/>
        <v/>
      </c>
      <c r="N164" s="64"/>
      <c r="O164" s="64"/>
      <c r="P164" s="64"/>
      <c r="Q164" s="64"/>
      <c r="R164" s="64"/>
    </row>
    <row r="165" spans="1:18" s="70" customFormat="1">
      <c r="A165" s="143">
        <v>154</v>
      </c>
      <c r="B165" s="144"/>
      <c r="C165" s="144"/>
      <c r="D165" s="144"/>
      <c r="E165" s="146"/>
      <c r="F165" s="16" t="str">
        <f t="shared" si="18"/>
        <v/>
      </c>
      <c r="H165" s="71"/>
      <c r="I165" s="64"/>
      <c r="J165" s="382" t="str">
        <f t="shared" si="19"/>
        <v/>
      </c>
      <c r="K165" s="382" t="str">
        <f t="shared" si="20"/>
        <v/>
      </c>
      <c r="L165" s="382" t="str">
        <f t="shared" si="21"/>
        <v/>
      </c>
      <c r="M165" s="382" t="str">
        <f t="shared" si="22"/>
        <v/>
      </c>
      <c r="N165" s="64"/>
      <c r="O165" s="64"/>
      <c r="P165" s="64"/>
      <c r="Q165" s="64"/>
      <c r="R165" s="64"/>
    </row>
    <row r="166" spans="1:18" s="70" customFormat="1">
      <c r="A166" s="143">
        <v>155</v>
      </c>
      <c r="B166" s="144"/>
      <c r="C166" s="144"/>
      <c r="D166" s="144"/>
      <c r="E166" s="146"/>
      <c r="F166" s="16" t="str">
        <f t="shared" si="18"/>
        <v/>
      </c>
      <c r="H166" s="71"/>
      <c r="I166" s="64"/>
      <c r="J166" s="382" t="str">
        <f t="shared" si="19"/>
        <v/>
      </c>
      <c r="K166" s="382" t="str">
        <f t="shared" si="20"/>
        <v/>
      </c>
      <c r="L166" s="382" t="str">
        <f t="shared" si="21"/>
        <v/>
      </c>
      <c r="M166" s="382" t="str">
        <f t="shared" si="22"/>
        <v/>
      </c>
      <c r="N166" s="64"/>
      <c r="O166" s="64"/>
      <c r="P166" s="64"/>
      <c r="Q166" s="64"/>
      <c r="R166" s="64"/>
    </row>
    <row r="167" spans="1:18" s="70" customFormat="1">
      <c r="A167" s="143">
        <v>156</v>
      </c>
      <c r="B167" s="144"/>
      <c r="C167" s="144"/>
      <c r="D167" s="144"/>
      <c r="E167" s="146"/>
      <c r="F167" s="16" t="str">
        <f t="shared" si="18"/>
        <v/>
      </c>
      <c r="H167" s="71"/>
      <c r="I167" s="64"/>
      <c r="J167" s="382" t="str">
        <f t="shared" si="19"/>
        <v/>
      </c>
      <c r="K167" s="382" t="str">
        <f t="shared" si="20"/>
        <v/>
      </c>
      <c r="L167" s="382" t="str">
        <f t="shared" si="21"/>
        <v/>
      </c>
      <c r="M167" s="382" t="str">
        <f t="shared" si="22"/>
        <v/>
      </c>
      <c r="N167" s="64"/>
      <c r="O167" s="64"/>
      <c r="P167" s="64"/>
      <c r="Q167" s="64"/>
      <c r="R167" s="64"/>
    </row>
    <row r="168" spans="1:18" s="70" customFormat="1">
      <c r="A168" s="143">
        <v>157</v>
      </c>
      <c r="B168" s="144"/>
      <c r="C168" s="144"/>
      <c r="D168" s="144"/>
      <c r="E168" s="146"/>
      <c r="F168" s="16" t="str">
        <f t="shared" si="18"/>
        <v/>
      </c>
      <c r="H168" s="71"/>
      <c r="I168" s="64"/>
      <c r="J168" s="382" t="str">
        <f t="shared" si="19"/>
        <v/>
      </c>
      <c r="K168" s="382" t="str">
        <f t="shared" si="20"/>
        <v/>
      </c>
      <c r="L168" s="382" t="str">
        <f t="shared" si="21"/>
        <v/>
      </c>
      <c r="M168" s="382" t="str">
        <f t="shared" si="22"/>
        <v/>
      </c>
      <c r="N168" s="64"/>
      <c r="O168" s="64"/>
      <c r="P168" s="64"/>
      <c r="Q168" s="64"/>
      <c r="R168" s="64"/>
    </row>
    <row r="169" spans="1:18" s="70" customFormat="1">
      <c r="A169" s="143">
        <v>158</v>
      </c>
      <c r="B169" s="144"/>
      <c r="C169" s="144"/>
      <c r="D169" s="144"/>
      <c r="E169" s="146"/>
      <c r="F169" s="16" t="str">
        <f t="shared" si="18"/>
        <v/>
      </c>
      <c r="H169" s="71"/>
      <c r="I169" s="64"/>
      <c r="J169" s="382" t="str">
        <f t="shared" si="19"/>
        <v/>
      </c>
      <c r="K169" s="382" t="str">
        <f t="shared" si="20"/>
        <v/>
      </c>
      <c r="L169" s="382" t="str">
        <f t="shared" si="21"/>
        <v/>
      </c>
      <c r="M169" s="382" t="str">
        <f t="shared" si="22"/>
        <v/>
      </c>
      <c r="N169" s="64"/>
      <c r="O169" s="64"/>
      <c r="P169" s="64"/>
      <c r="Q169" s="64"/>
      <c r="R169" s="64"/>
    </row>
    <row r="170" spans="1:18" s="70" customFormat="1">
      <c r="A170" s="143">
        <v>159</v>
      </c>
      <c r="B170" s="144"/>
      <c r="C170" s="144"/>
      <c r="D170" s="144"/>
      <c r="E170" s="146"/>
      <c r="F170" s="16" t="str">
        <f t="shared" si="18"/>
        <v/>
      </c>
      <c r="H170" s="71"/>
      <c r="I170" s="64"/>
      <c r="J170" s="382" t="str">
        <f t="shared" si="19"/>
        <v/>
      </c>
      <c r="K170" s="382" t="str">
        <f t="shared" si="20"/>
        <v/>
      </c>
      <c r="L170" s="382" t="str">
        <f t="shared" si="21"/>
        <v/>
      </c>
      <c r="M170" s="382" t="str">
        <f t="shared" si="22"/>
        <v/>
      </c>
      <c r="N170" s="64"/>
      <c r="O170" s="64"/>
      <c r="P170" s="64"/>
      <c r="Q170" s="64"/>
      <c r="R170" s="64"/>
    </row>
    <row r="171" spans="1:18" s="70" customFormat="1">
      <c r="A171" s="143">
        <v>160</v>
      </c>
      <c r="B171" s="144"/>
      <c r="C171" s="144"/>
      <c r="D171" s="144"/>
      <c r="E171" s="146"/>
      <c r="F171" s="16" t="str">
        <f t="shared" si="18"/>
        <v/>
      </c>
      <c r="H171" s="71"/>
      <c r="I171" s="64"/>
      <c r="J171" s="382" t="str">
        <f t="shared" si="19"/>
        <v/>
      </c>
      <c r="K171" s="382" t="str">
        <f t="shared" si="20"/>
        <v/>
      </c>
      <c r="L171" s="382" t="str">
        <f t="shared" si="21"/>
        <v/>
      </c>
      <c r="M171" s="382" t="str">
        <f t="shared" si="22"/>
        <v/>
      </c>
      <c r="N171" s="64"/>
      <c r="O171" s="64"/>
      <c r="P171" s="64"/>
      <c r="Q171" s="64"/>
      <c r="R171" s="64"/>
    </row>
    <row r="172" spans="1:18" s="70" customFormat="1">
      <c r="A172" s="143">
        <v>161</v>
      </c>
      <c r="B172" s="144"/>
      <c r="C172" s="144"/>
      <c r="D172" s="144"/>
      <c r="E172" s="146"/>
      <c r="F172" s="16" t="str">
        <f t="shared" si="18"/>
        <v/>
      </c>
      <c r="H172" s="71"/>
      <c r="I172" s="64"/>
      <c r="J172" s="382" t="str">
        <f t="shared" si="19"/>
        <v/>
      </c>
      <c r="K172" s="382" t="str">
        <f t="shared" si="20"/>
        <v/>
      </c>
      <c r="L172" s="382" t="str">
        <f t="shared" si="21"/>
        <v/>
      </c>
      <c r="M172" s="382" t="str">
        <f t="shared" si="22"/>
        <v/>
      </c>
      <c r="N172" s="64"/>
      <c r="O172" s="64"/>
      <c r="P172" s="64"/>
      <c r="Q172" s="64"/>
      <c r="R172" s="64"/>
    </row>
    <row r="173" spans="1:18" s="70" customFormat="1">
      <c r="A173" s="143">
        <v>162</v>
      </c>
      <c r="B173" s="144"/>
      <c r="C173" s="144"/>
      <c r="D173" s="144"/>
      <c r="E173" s="146"/>
      <c r="F173" s="16" t="str">
        <f t="shared" si="18"/>
        <v/>
      </c>
      <c r="H173" s="71"/>
      <c r="I173" s="64"/>
      <c r="J173" s="382" t="str">
        <f t="shared" si="19"/>
        <v/>
      </c>
      <c r="K173" s="382" t="str">
        <f t="shared" si="20"/>
        <v/>
      </c>
      <c r="L173" s="382" t="str">
        <f t="shared" si="21"/>
        <v/>
      </c>
      <c r="M173" s="382" t="str">
        <f t="shared" si="22"/>
        <v/>
      </c>
      <c r="N173" s="64"/>
      <c r="O173" s="64"/>
      <c r="P173" s="64"/>
      <c r="Q173" s="64"/>
      <c r="R173" s="64"/>
    </row>
    <row r="174" spans="1:18" s="70" customFormat="1">
      <c r="A174" s="143">
        <v>163</v>
      </c>
      <c r="B174" s="144"/>
      <c r="C174" s="144"/>
      <c r="D174" s="144"/>
      <c r="E174" s="146"/>
      <c r="F174" s="16" t="str">
        <f t="shared" si="18"/>
        <v/>
      </c>
      <c r="H174" s="71"/>
      <c r="I174" s="64"/>
      <c r="J174" s="382" t="str">
        <f t="shared" si="19"/>
        <v/>
      </c>
      <c r="K174" s="382" t="str">
        <f t="shared" si="20"/>
        <v/>
      </c>
      <c r="L174" s="382" t="str">
        <f t="shared" si="21"/>
        <v/>
      </c>
      <c r="M174" s="382" t="str">
        <f t="shared" si="22"/>
        <v/>
      </c>
      <c r="N174" s="64"/>
      <c r="O174" s="64"/>
      <c r="P174" s="64"/>
      <c r="Q174" s="64"/>
      <c r="R174" s="64"/>
    </row>
    <row r="175" spans="1:18" s="70" customFormat="1">
      <c r="A175" s="143">
        <v>164</v>
      </c>
      <c r="B175" s="144"/>
      <c r="C175" s="144"/>
      <c r="D175" s="144"/>
      <c r="E175" s="146"/>
      <c r="F175" s="16" t="str">
        <f t="shared" si="18"/>
        <v/>
      </c>
      <c r="H175" s="71"/>
      <c r="I175" s="64"/>
      <c r="J175" s="382" t="str">
        <f t="shared" si="19"/>
        <v/>
      </c>
      <c r="K175" s="382" t="str">
        <f t="shared" si="20"/>
        <v/>
      </c>
      <c r="L175" s="382" t="str">
        <f t="shared" si="21"/>
        <v/>
      </c>
      <c r="M175" s="382" t="str">
        <f t="shared" si="22"/>
        <v/>
      </c>
      <c r="N175" s="64"/>
      <c r="O175" s="64"/>
      <c r="P175" s="64"/>
      <c r="Q175" s="64"/>
      <c r="R175" s="64"/>
    </row>
    <row r="176" spans="1:18" s="70" customFormat="1">
      <c r="A176" s="143">
        <v>165</v>
      </c>
      <c r="B176" s="144"/>
      <c r="C176" s="144"/>
      <c r="D176" s="144"/>
      <c r="E176" s="146"/>
      <c r="F176" s="16" t="str">
        <f t="shared" si="18"/>
        <v/>
      </c>
      <c r="H176" s="71"/>
      <c r="I176" s="64"/>
      <c r="J176" s="382" t="str">
        <f t="shared" si="19"/>
        <v/>
      </c>
      <c r="K176" s="382" t="str">
        <f t="shared" si="20"/>
        <v/>
      </c>
      <c r="L176" s="382" t="str">
        <f t="shared" si="21"/>
        <v/>
      </c>
      <c r="M176" s="382" t="str">
        <f t="shared" si="22"/>
        <v/>
      </c>
      <c r="N176" s="64"/>
      <c r="O176" s="64"/>
      <c r="P176" s="64"/>
      <c r="Q176" s="64"/>
      <c r="R176" s="64"/>
    </row>
    <row r="177" spans="1:18" s="70" customFormat="1">
      <c r="A177" s="143">
        <v>166</v>
      </c>
      <c r="B177" s="144"/>
      <c r="C177" s="144"/>
      <c r="D177" s="144"/>
      <c r="E177" s="146"/>
      <c r="F177" s="16" t="str">
        <f t="shared" si="18"/>
        <v/>
      </c>
      <c r="H177" s="71"/>
      <c r="I177" s="64"/>
      <c r="J177" s="382" t="str">
        <f t="shared" si="19"/>
        <v/>
      </c>
      <c r="K177" s="382" t="str">
        <f t="shared" si="20"/>
        <v/>
      </c>
      <c r="L177" s="382" t="str">
        <f t="shared" si="21"/>
        <v/>
      </c>
      <c r="M177" s="382" t="str">
        <f t="shared" si="22"/>
        <v/>
      </c>
      <c r="N177" s="64"/>
      <c r="O177" s="64"/>
      <c r="P177" s="64"/>
      <c r="Q177" s="64"/>
      <c r="R177" s="64"/>
    </row>
    <row r="178" spans="1:18" s="70" customFormat="1">
      <c r="A178" s="143">
        <v>167</v>
      </c>
      <c r="B178" s="144"/>
      <c r="C178" s="144"/>
      <c r="D178" s="144"/>
      <c r="E178" s="146"/>
      <c r="F178" s="16" t="str">
        <f t="shared" si="18"/>
        <v/>
      </c>
      <c r="H178" s="71"/>
      <c r="I178" s="64"/>
      <c r="J178" s="382" t="str">
        <f t="shared" si="19"/>
        <v/>
      </c>
      <c r="K178" s="382" t="str">
        <f t="shared" si="20"/>
        <v/>
      </c>
      <c r="L178" s="382" t="str">
        <f t="shared" si="21"/>
        <v/>
      </c>
      <c r="M178" s="382" t="str">
        <f t="shared" si="22"/>
        <v/>
      </c>
      <c r="N178" s="64"/>
      <c r="O178" s="64"/>
      <c r="P178" s="64"/>
      <c r="Q178" s="64"/>
      <c r="R178" s="64"/>
    </row>
    <row r="179" spans="1:18" s="70" customFormat="1">
      <c r="A179" s="143">
        <v>168</v>
      </c>
      <c r="B179" s="144"/>
      <c r="C179" s="144"/>
      <c r="D179" s="144"/>
      <c r="E179" s="146"/>
      <c r="F179" s="16" t="str">
        <f t="shared" si="18"/>
        <v/>
      </c>
      <c r="H179" s="71"/>
      <c r="I179" s="64"/>
      <c r="J179" s="382" t="str">
        <f t="shared" si="19"/>
        <v/>
      </c>
      <c r="K179" s="382" t="str">
        <f t="shared" si="20"/>
        <v/>
      </c>
      <c r="L179" s="382" t="str">
        <f t="shared" si="21"/>
        <v/>
      </c>
      <c r="M179" s="382" t="str">
        <f t="shared" si="22"/>
        <v/>
      </c>
      <c r="N179" s="64"/>
      <c r="O179" s="64"/>
      <c r="P179" s="64"/>
      <c r="Q179" s="64"/>
      <c r="R179" s="64"/>
    </row>
    <row r="180" spans="1:18" s="70" customFormat="1">
      <c r="A180" s="143">
        <v>169</v>
      </c>
      <c r="B180" s="144"/>
      <c r="C180" s="144"/>
      <c r="D180" s="144"/>
      <c r="E180" s="146"/>
      <c r="F180" s="16" t="str">
        <f t="shared" si="18"/>
        <v/>
      </c>
      <c r="H180" s="71"/>
      <c r="I180" s="64"/>
      <c r="J180" s="382" t="str">
        <f t="shared" si="19"/>
        <v/>
      </c>
      <c r="K180" s="382" t="str">
        <f t="shared" si="20"/>
        <v/>
      </c>
      <c r="L180" s="382" t="str">
        <f t="shared" si="21"/>
        <v/>
      </c>
      <c r="M180" s="382" t="str">
        <f t="shared" si="22"/>
        <v/>
      </c>
      <c r="N180" s="64"/>
      <c r="O180" s="64"/>
      <c r="P180" s="64"/>
      <c r="Q180" s="64"/>
      <c r="R180" s="64"/>
    </row>
    <row r="181" spans="1:18" s="70" customFormat="1">
      <c r="A181" s="143">
        <v>170</v>
      </c>
      <c r="B181" s="144"/>
      <c r="C181" s="144"/>
      <c r="D181" s="144"/>
      <c r="E181" s="146"/>
      <c r="F181" s="16" t="str">
        <f t="shared" si="18"/>
        <v/>
      </c>
      <c r="H181" s="71"/>
      <c r="I181" s="64"/>
      <c r="J181" s="382" t="str">
        <f t="shared" si="19"/>
        <v/>
      </c>
      <c r="K181" s="382" t="str">
        <f t="shared" si="20"/>
        <v/>
      </c>
      <c r="L181" s="382" t="str">
        <f t="shared" si="21"/>
        <v/>
      </c>
      <c r="M181" s="382" t="str">
        <f t="shared" si="22"/>
        <v/>
      </c>
      <c r="N181" s="64"/>
      <c r="O181" s="64"/>
      <c r="P181" s="64"/>
      <c r="Q181" s="64"/>
      <c r="R181" s="64"/>
    </row>
    <row r="182" spans="1:18" s="70" customFormat="1">
      <c r="A182" s="143">
        <v>171</v>
      </c>
      <c r="B182" s="144"/>
      <c r="C182" s="144"/>
      <c r="D182" s="144"/>
      <c r="E182" s="146"/>
      <c r="F182" s="16" t="str">
        <f t="shared" si="18"/>
        <v/>
      </c>
      <c r="H182" s="71"/>
      <c r="I182" s="64"/>
      <c r="J182" s="382" t="str">
        <f t="shared" si="19"/>
        <v/>
      </c>
      <c r="K182" s="382" t="str">
        <f t="shared" si="20"/>
        <v/>
      </c>
      <c r="L182" s="382" t="str">
        <f t="shared" si="21"/>
        <v/>
      </c>
      <c r="M182" s="382" t="str">
        <f t="shared" si="22"/>
        <v/>
      </c>
      <c r="N182" s="64"/>
      <c r="O182" s="64"/>
      <c r="P182" s="64"/>
      <c r="Q182" s="64"/>
      <c r="R182" s="64"/>
    </row>
    <row r="183" spans="1:18" s="70" customFormat="1">
      <c r="A183" s="143">
        <v>172</v>
      </c>
      <c r="B183" s="144"/>
      <c r="C183" s="144"/>
      <c r="D183" s="144"/>
      <c r="E183" s="146"/>
      <c r="F183" s="16" t="str">
        <f t="shared" si="18"/>
        <v/>
      </c>
      <c r="H183" s="71"/>
      <c r="I183" s="64"/>
      <c r="J183" s="382" t="str">
        <f t="shared" si="19"/>
        <v/>
      </c>
      <c r="K183" s="382" t="str">
        <f t="shared" si="20"/>
        <v/>
      </c>
      <c r="L183" s="382" t="str">
        <f t="shared" si="21"/>
        <v/>
      </c>
      <c r="M183" s="382" t="str">
        <f t="shared" si="22"/>
        <v/>
      </c>
      <c r="N183" s="64"/>
      <c r="O183" s="64"/>
      <c r="P183" s="64"/>
      <c r="Q183" s="64"/>
      <c r="R183" s="64"/>
    </row>
    <row r="184" spans="1:18" s="70" customFormat="1">
      <c r="A184" s="143">
        <v>173</v>
      </c>
      <c r="B184" s="144"/>
      <c r="C184" s="144"/>
      <c r="D184" s="144"/>
      <c r="E184" s="146"/>
      <c r="F184" s="16" t="str">
        <f t="shared" si="18"/>
        <v/>
      </c>
      <c r="H184" s="71"/>
      <c r="I184" s="64"/>
      <c r="J184" s="382" t="str">
        <f t="shared" si="19"/>
        <v/>
      </c>
      <c r="K184" s="382" t="str">
        <f t="shared" si="20"/>
        <v/>
      </c>
      <c r="L184" s="382" t="str">
        <f t="shared" si="21"/>
        <v/>
      </c>
      <c r="M184" s="382" t="str">
        <f t="shared" si="22"/>
        <v/>
      </c>
      <c r="N184" s="64"/>
      <c r="O184" s="64"/>
      <c r="P184" s="64"/>
      <c r="Q184" s="64"/>
      <c r="R184" s="64"/>
    </row>
    <row r="185" spans="1:18" s="70" customFormat="1">
      <c r="A185" s="143">
        <v>174</v>
      </c>
      <c r="B185" s="144"/>
      <c r="C185" s="144"/>
      <c r="D185" s="144"/>
      <c r="E185" s="146"/>
      <c r="F185" s="16" t="str">
        <f t="shared" si="18"/>
        <v/>
      </c>
      <c r="H185" s="71"/>
      <c r="I185" s="64"/>
      <c r="J185" s="382" t="str">
        <f t="shared" si="19"/>
        <v/>
      </c>
      <c r="K185" s="382" t="str">
        <f t="shared" si="20"/>
        <v/>
      </c>
      <c r="L185" s="382" t="str">
        <f t="shared" si="21"/>
        <v/>
      </c>
      <c r="M185" s="382" t="str">
        <f t="shared" si="22"/>
        <v/>
      </c>
      <c r="N185" s="64"/>
      <c r="O185" s="64"/>
      <c r="P185" s="64"/>
      <c r="Q185" s="64"/>
      <c r="R185" s="64"/>
    </row>
    <row r="186" spans="1:18" s="70" customFormat="1">
      <c r="A186" s="143">
        <v>175</v>
      </c>
      <c r="B186" s="144"/>
      <c r="C186" s="144"/>
      <c r="D186" s="144"/>
      <c r="E186" s="146"/>
      <c r="F186" s="16" t="str">
        <f t="shared" si="18"/>
        <v/>
      </c>
      <c r="H186" s="71"/>
      <c r="I186" s="64"/>
      <c r="J186" s="382" t="str">
        <f t="shared" si="19"/>
        <v/>
      </c>
      <c r="K186" s="382" t="str">
        <f t="shared" si="20"/>
        <v/>
      </c>
      <c r="L186" s="382" t="str">
        <f t="shared" si="21"/>
        <v/>
      </c>
      <c r="M186" s="382" t="str">
        <f t="shared" si="22"/>
        <v/>
      </c>
      <c r="N186" s="64"/>
      <c r="O186" s="64"/>
      <c r="P186" s="64"/>
      <c r="Q186" s="64"/>
      <c r="R186" s="64"/>
    </row>
    <row r="187" spans="1:18" s="70" customFormat="1">
      <c r="A187" s="143">
        <v>176</v>
      </c>
      <c r="B187" s="144"/>
      <c r="C187" s="144"/>
      <c r="D187" s="144"/>
      <c r="E187" s="146"/>
      <c r="F187" s="16" t="str">
        <f t="shared" si="18"/>
        <v/>
      </c>
      <c r="H187" s="71"/>
      <c r="I187" s="64"/>
      <c r="J187" s="382" t="str">
        <f t="shared" si="19"/>
        <v/>
      </c>
      <c r="K187" s="382" t="str">
        <f t="shared" si="20"/>
        <v/>
      </c>
      <c r="L187" s="382" t="str">
        <f t="shared" si="21"/>
        <v/>
      </c>
      <c r="M187" s="382" t="str">
        <f t="shared" si="22"/>
        <v/>
      </c>
      <c r="N187" s="64"/>
      <c r="O187" s="64"/>
      <c r="P187" s="64"/>
      <c r="Q187" s="64"/>
      <c r="R187" s="64"/>
    </row>
    <row r="188" spans="1:18" s="70" customFormat="1">
      <c r="A188" s="143">
        <v>177</v>
      </c>
      <c r="B188" s="144"/>
      <c r="C188" s="144"/>
      <c r="D188" s="144"/>
      <c r="E188" s="146"/>
      <c r="F188" s="16" t="str">
        <f t="shared" si="18"/>
        <v/>
      </c>
      <c r="H188" s="71"/>
      <c r="I188" s="64"/>
      <c r="J188" s="382" t="str">
        <f t="shared" si="19"/>
        <v/>
      </c>
      <c r="K188" s="382" t="str">
        <f t="shared" si="20"/>
        <v/>
      </c>
      <c r="L188" s="382" t="str">
        <f t="shared" si="21"/>
        <v/>
      </c>
      <c r="M188" s="382" t="str">
        <f t="shared" si="22"/>
        <v/>
      </c>
      <c r="N188" s="64"/>
      <c r="O188" s="64"/>
      <c r="P188" s="64"/>
      <c r="Q188" s="64"/>
      <c r="R188" s="64"/>
    </row>
    <row r="189" spans="1:18" s="70" customFormat="1">
      <c r="A189" s="143">
        <v>178</v>
      </c>
      <c r="B189" s="144"/>
      <c r="C189" s="144"/>
      <c r="D189" s="144"/>
      <c r="E189" s="146"/>
      <c r="F189" s="16" t="str">
        <f t="shared" si="18"/>
        <v/>
      </c>
      <c r="H189" s="71"/>
      <c r="I189" s="64"/>
      <c r="J189" s="382" t="str">
        <f t="shared" si="19"/>
        <v/>
      </c>
      <c r="K189" s="382" t="str">
        <f t="shared" si="20"/>
        <v/>
      </c>
      <c r="L189" s="382" t="str">
        <f t="shared" si="21"/>
        <v/>
      </c>
      <c r="M189" s="382" t="str">
        <f t="shared" si="22"/>
        <v/>
      </c>
      <c r="N189" s="64"/>
      <c r="O189" s="64"/>
      <c r="P189" s="64"/>
      <c r="Q189" s="64"/>
      <c r="R189" s="64"/>
    </row>
    <row r="190" spans="1:18" s="70" customFormat="1">
      <c r="A190" s="143">
        <v>179</v>
      </c>
      <c r="B190" s="144"/>
      <c r="C190" s="144"/>
      <c r="D190" s="144"/>
      <c r="E190" s="146"/>
      <c r="F190" s="16" t="str">
        <f t="shared" si="18"/>
        <v/>
      </c>
      <c r="H190" s="71"/>
      <c r="I190" s="64"/>
      <c r="J190" s="382" t="str">
        <f t="shared" si="19"/>
        <v/>
      </c>
      <c r="K190" s="382" t="str">
        <f t="shared" si="20"/>
        <v/>
      </c>
      <c r="L190" s="382" t="str">
        <f t="shared" si="21"/>
        <v/>
      </c>
      <c r="M190" s="382" t="str">
        <f t="shared" si="22"/>
        <v/>
      </c>
      <c r="N190" s="64"/>
      <c r="O190" s="64"/>
      <c r="P190" s="64"/>
      <c r="Q190" s="64"/>
      <c r="R190" s="64"/>
    </row>
    <row r="191" spans="1:18" s="70" customFormat="1">
      <c r="A191" s="143">
        <v>180</v>
      </c>
      <c r="B191" s="144"/>
      <c r="C191" s="144"/>
      <c r="D191" s="144"/>
      <c r="E191" s="146"/>
      <c r="F191" s="16" t="str">
        <f t="shared" si="18"/>
        <v/>
      </c>
      <c r="H191" s="71"/>
      <c r="I191" s="64"/>
      <c r="J191" s="382" t="str">
        <f t="shared" si="19"/>
        <v/>
      </c>
      <c r="K191" s="382" t="str">
        <f t="shared" si="20"/>
        <v/>
      </c>
      <c r="L191" s="382" t="str">
        <f t="shared" si="21"/>
        <v/>
      </c>
      <c r="M191" s="382" t="str">
        <f t="shared" si="22"/>
        <v/>
      </c>
      <c r="N191" s="64"/>
      <c r="O191" s="64"/>
      <c r="P191" s="64"/>
      <c r="Q191" s="64"/>
      <c r="R191" s="64"/>
    </row>
    <row r="192" spans="1:18" s="70" customFormat="1">
      <c r="A192" s="143">
        <v>181</v>
      </c>
      <c r="B192" s="144"/>
      <c r="C192" s="144"/>
      <c r="D192" s="144"/>
      <c r="E192" s="146"/>
      <c r="F192" s="16" t="str">
        <f t="shared" si="18"/>
        <v/>
      </c>
      <c r="H192" s="71"/>
      <c r="I192" s="64"/>
      <c r="J192" s="382" t="str">
        <f t="shared" si="19"/>
        <v/>
      </c>
      <c r="K192" s="382" t="str">
        <f t="shared" si="20"/>
        <v/>
      </c>
      <c r="L192" s="382" t="str">
        <f t="shared" si="21"/>
        <v/>
      </c>
      <c r="M192" s="382" t="str">
        <f t="shared" si="22"/>
        <v/>
      </c>
      <c r="N192" s="64"/>
      <c r="O192" s="64"/>
      <c r="P192" s="64"/>
      <c r="Q192" s="64"/>
      <c r="R192" s="64"/>
    </row>
    <row r="193" spans="1:18" s="70" customFormat="1">
      <c r="A193" s="143">
        <v>182</v>
      </c>
      <c r="B193" s="144"/>
      <c r="C193" s="144"/>
      <c r="D193" s="144"/>
      <c r="E193" s="146"/>
      <c r="F193" s="16" t="str">
        <f t="shared" si="18"/>
        <v/>
      </c>
      <c r="H193" s="71"/>
      <c r="I193" s="64"/>
      <c r="J193" s="382" t="str">
        <f t="shared" si="19"/>
        <v/>
      </c>
      <c r="K193" s="382" t="str">
        <f t="shared" si="20"/>
        <v/>
      </c>
      <c r="L193" s="382" t="str">
        <f t="shared" si="21"/>
        <v/>
      </c>
      <c r="M193" s="382" t="str">
        <f t="shared" si="22"/>
        <v/>
      </c>
      <c r="N193" s="64"/>
      <c r="O193" s="64"/>
      <c r="P193" s="64"/>
      <c r="Q193" s="64"/>
      <c r="R193" s="64"/>
    </row>
    <row r="194" spans="1:18" s="70" customFormat="1">
      <c r="A194" s="143">
        <v>183</v>
      </c>
      <c r="B194" s="144"/>
      <c r="C194" s="144"/>
      <c r="D194" s="144"/>
      <c r="E194" s="146"/>
      <c r="F194" s="16" t="str">
        <f t="shared" si="18"/>
        <v/>
      </c>
      <c r="H194" s="71"/>
      <c r="I194" s="64"/>
      <c r="J194" s="382" t="str">
        <f t="shared" si="19"/>
        <v/>
      </c>
      <c r="K194" s="382" t="str">
        <f t="shared" si="20"/>
        <v/>
      </c>
      <c r="L194" s="382" t="str">
        <f t="shared" si="21"/>
        <v/>
      </c>
      <c r="M194" s="382" t="str">
        <f t="shared" si="22"/>
        <v/>
      </c>
      <c r="N194" s="64"/>
      <c r="O194" s="64"/>
      <c r="P194" s="64"/>
      <c r="Q194" s="64"/>
      <c r="R194" s="64"/>
    </row>
    <row r="195" spans="1:18" s="70" customFormat="1">
      <c r="A195" s="143">
        <v>184</v>
      </c>
      <c r="B195" s="144"/>
      <c r="C195" s="144"/>
      <c r="D195" s="144"/>
      <c r="E195" s="146"/>
      <c r="F195" s="16" t="str">
        <f t="shared" si="18"/>
        <v/>
      </c>
      <c r="H195" s="71"/>
      <c r="I195" s="64"/>
      <c r="J195" s="382" t="str">
        <f t="shared" si="19"/>
        <v/>
      </c>
      <c r="K195" s="382" t="str">
        <f t="shared" si="20"/>
        <v/>
      </c>
      <c r="L195" s="382" t="str">
        <f t="shared" si="21"/>
        <v/>
      </c>
      <c r="M195" s="382" t="str">
        <f t="shared" si="22"/>
        <v/>
      </c>
      <c r="N195" s="64"/>
      <c r="O195" s="64"/>
      <c r="P195" s="64"/>
      <c r="Q195" s="64"/>
      <c r="R195" s="64"/>
    </row>
    <row r="196" spans="1:18" s="70" customFormat="1">
      <c r="A196" s="143">
        <v>185</v>
      </c>
      <c r="B196" s="144"/>
      <c r="C196" s="144"/>
      <c r="D196" s="144"/>
      <c r="E196" s="146"/>
      <c r="F196" s="16" t="str">
        <f t="shared" si="18"/>
        <v/>
      </c>
      <c r="H196" s="71"/>
      <c r="I196" s="64"/>
      <c r="J196" s="382" t="str">
        <f t="shared" si="19"/>
        <v/>
      </c>
      <c r="K196" s="382" t="str">
        <f t="shared" si="20"/>
        <v/>
      </c>
      <c r="L196" s="382" t="str">
        <f t="shared" si="21"/>
        <v/>
      </c>
      <c r="M196" s="382" t="str">
        <f t="shared" si="22"/>
        <v/>
      </c>
      <c r="N196" s="64"/>
      <c r="O196" s="64"/>
      <c r="P196" s="64"/>
      <c r="Q196" s="64"/>
      <c r="R196" s="64"/>
    </row>
    <row r="197" spans="1:18" s="70" customFormat="1">
      <c r="A197" s="143">
        <v>186</v>
      </c>
      <c r="B197" s="144"/>
      <c r="C197" s="144"/>
      <c r="D197" s="144"/>
      <c r="E197" s="146"/>
      <c r="F197" s="16" t="str">
        <f t="shared" si="18"/>
        <v/>
      </c>
      <c r="H197" s="71"/>
      <c r="I197" s="64"/>
      <c r="J197" s="382" t="str">
        <f t="shared" si="19"/>
        <v/>
      </c>
      <c r="K197" s="382" t="str">
        <f t="shared" si="20"/>
        <v/>
      </c>
      <c r="L197" s="382" t="str">
        <f t="shared" si="21"/>
        <v/>
      </c>
      <c r="M197" s="382" t="str">
        <f t="shared" si="22"/>
        <v/>
      </c>
      <c r="N197" s="64"/>
      <c r="O197" s="64"/>
      <c r="P197" s="64"/>
      <c r="Q197" s="64"/>
      <c r="R197" s="64"/>
    </row>
    <row r="198" spans="1:18" s="70" customFormat="1">
      <c r="A198" s="143">
        <v>187</v>
      </c>
      <c r="B198" s="144"/>
      <c r="C198" s="144"/>
      <c r="D198" s="144"/>
      <c r="E198" s="146"/>
      <c r="F198" s="16" t="str">
        <f t="shared" si="18"/>
        <v/>
      </c>
      <c r="H198" s="71"/>
      <c r="I198" s="64"/>
      <c r="J198" s="382" t="str">
        <f t="shared" si="19"/>
        <v/>
      </c>
      <c r="K198" s="382" t="str">
        <f t="shared" si="20"/>
        <v/>
      </c>
      <c r="L198" s="382" t="str">
        <f t="shared" si="21"/>
        <v/>
      </c>
      <c r="M198" s="382" t="str">
        <f t="shared" si="22"/>
        <v/>
      </c>
      <c r="N198" s="64"/>
      <c r="O198" s="64"/>
      <c r="P198" s="64"/>
      <c r="Q198" s="64"/>
      <c r="R198" s="64"/>
    </row>
    <row r="199" spans="1:18" s="70" customFormat="1">
      <c r="A199" s="143">
        <v>188</v>
      </c>
      <c r="B199" s="144"/>
      <c r="C199" s="144"/>
      <c r="D199" s="144"/>
      <c r="E199" s="146"/>
      <c r="F199" s="16" t="str">
        <f t="shared" si="18"/>
        <v/>
      </c>
      <c r="H199" s="71"/>
      <c r="I199" s="64"/>
      <c r="J199" s="382" t="str">
        <f t="shared" si="19"/>
        <v/>
      </c>
      <c r="K199" s="382" t="str">
        <f t="shared" si="20"/>
        <v/>
      </c>
      <c r="L199" s="382" t="str">
        <f t="shared" si="21"/>
        <v/>
      </c>
      <c r="M199" s="382" t="str">
        <f t="shared" si="22"/>
        <v/>
      </c>
      <c r="N199" s="64"/>
      <c r="O199" s="64"/>
      <c r="P199" s="64"/>
      <c r="Q199" s="64"/>
      <c r="R199" s="64"/>
    </row>
    <row r="200" spans="1:18" s="70" customFormat="1">
      <c r="A200" s="143">
        <v>189</v>
      </c>
      <c r="B200" s="144"/>
      <c r="C200" s="144"/>
      <c r="D200" s="144"/>
      <c r="E200" s="146"/>
      <c r="F200" s="16" t="str">
        <f t="shared" si="18"/>
        <v/>
      </c>
      <c r="H200" s="71"/>
      <c r="I200" s="64"/>
      <c r="J200" s="382" t="str">
        <f t="shared" si="19"/>
        <v/>
      </c>
      <c r="K200" s="382" t="str">
        <f t="shared" si="20"/>
        <v/>
      </c>
      <c r="L200" s="382" t="str">
        <f t="shared" si="21"/>
        <v/>
      </c>
      <c r="M200" s="382" t="str">
        <f t="shared" si="22"/>
        <v/>
      </c>
      <c r="N200" s="64"/>
      <c r="O200" s="64"/>
      <c r="P200" s="64"/>
      <c r="Q200" s="64"/>
      <c r="R200" s="64"/>
    </row>
    <row r="201" spans="1:18" s="70" customFormat="1">
      <c r="A201" s="143">
        <v>190</v>
      </c>
      <c r="B201" s="144"/>
      <c r="C201" s="144"/>
      <c r="D201" s="144"/>
      <c r="E201" s="146"/>
      <c r="F201" s="16" t="str">
        <f t="shared" si="18"/>
        <v/>
      </c>
      <c r="H201" s="71"/>
      <c r="I201" s="64"/>
      <c r="J201" s="382" t="str">
        <f t="shared" si="19"/>
        <v/>
      </c>
      <c r="K201" s="382" t="str">
        <f t="shared" si="20"/>
        <v/>
      </c>
      <c r="L201" s="382" t="str">
        <f t="shared" si="21"/>
        <v/>
      </c>
      <c r="M201" s="382" t="str">
        <f t="shared" si="22"/>
        <v/>
      </c>
      <c r="N201" s="64"/>
      <c r="O201" s="64"/>
      <c r="P201" s="64"/>
      <c r="Q201" s="64"/>
      <c r="R201" s="64"/>
    </row>
    <row r="202" spans="1:18" s="70" customFormat="1">
      <c r="A202" s="143">
        <v>191</v>
      </c>
      <c r="B202" s="144"/>
      <c r="C202" s="144"/>
      <c r="D202" s="144"/>
      <c r="E202" s="146"/>
      <c r="F202" s="16" t="str">
        <f t="shared" si="18"/>
        <v/>
      </c>
      <c r="H202" s="71"/>
      <c r="I202" s="64"/>
      <c r="J202" s="382" t="str">
        <f t="shared" si="19"/>
        <v/>
      </c>
      <c r="K202" s="382" t="str">
        <f t="shared" si="20"/>
        <v/>
      </c>
      <c r="L202" s="382" t="str">
        <f t="shared" si="21"/>
        <v/>
      </c>
      <c r="M202" s="382" t="str">
        <f t="shared" si="22"/>
        <v/>
      </c>
      <c r="N202" s="64"/>
      <c r="O202" s="64"/>
      <c r="P202" s="64"/>
      <c r="Q202" s="64"/>
      <c r="R202" s="64"/>
    </row>
    <row r="203" spans="1:18" s="70" customFormat="1">
      <c r="A203" s="143">
        <v>192</v>
      </c>
      <c r="B203" s="144"/>
      <c r="C203" s="144"/>
      <c r="D203" s="144"/>
      <c r="E203" s="146"/>
      <c r="F203" s="16" t="str">
        <f t="shared" si="18"/>
        <v/>
      </c>
      <c r="H203" s="71"/>
      <c r="I203" s="64"/>
      <c r="J203" s="382" t="str">
        <f t="shared" si="19"/>
        <v/>
      </c>
      <c r="K203" s="382" t="str">
        <f t="shared" si="20"/>
        <v/>
      </c>
      <c r="L203" s="382" t="str">
        <f t="shared" si="21"/>
        <v/>
      </c>
      <c r="M203" s="382" t="str">
        <f t="shared" si="22"/>
        <v/>
      </c>
      <c r="N203" s="64"/>
      <c r="O203" s="64"/>
      <c r="P203" s="64"/>
      <c r="Q203" s="64"/>
      <c r="R203" s="64"/>
    </row>
    <row r="204" spans="1:18" s="70" customFormat="1">
      <c r="A204" s="143">
        <v>193</v>
      </c>
      <c r="B204" s="144"/>
      <c r="C204" s="144"/>
      <c r="D204" s="144"/>
      <c r="E204" s="146"/>
      <c r="F204" s="16" t="str">
        <f t="shared" ref="F204:F261" si="23">IF(OR($B204="",,$E204&lt;an_initial,$E204&gt;an_final),"",G204*(HLOOKUP(D204,iii6punctaje,2,FALSE)))</f>
        <v/>
      </c>
      <c r="H204" s="71"/>
      <c r="I204" s="64"/>
      <c r="J204" s="382" t="str">
        <f t="shared" ref="J204:J261" si="24">IF(OR($B204="",,$E204&lt;an_initial,$E204&gt;an_final),"",G204*(HLOOKUP(D204,iii6punctaje,2,FALSE))*COUNTIF(D204,$J$7))</f>
        <v/>
      </c>
      <c r="K204" s="382" t="str">
        <f t="shared" ref="K204:K261" si="25">IF(OR($B204="",,$E204&lt;an_initial,$E204&gt;an_final),"",G204*(HLOOKUP(D204,iii6punctaje,2,FALSE))*COUNTIF(D204,$K$7))</f>
        <v/>
      </c>
      <c r="L204" s="382" t="str">
        <f t="shared" ref="L204:L261" si="26">IF(OR($B204="",,$E204&lt;an_initial,$E204&gt;an_final),"",G204*(HLOOKUP(D204,iii6punctaje,2,FALSE))*COUNTIF(D204,$L$7))</f>
        <v/>
      </c>
      <c r="M204" s="382" t="str">
        <f t="shared" ref="M204:M261" si="27">IF(OR($B204="",,$E204&lt;an_initial,$E204&gt;an_final),"",G204*(HLOOKUP(D204,iii6punctaje,2,FALSE))*COUNTIF(D204,$M$7))</f>
        <v/>
      </c>
      <c r="N204" s="64"/>
      <c r="O204" s="64"/>
      <c r="P204" s="64"/>
      <c r="Q204" s="64"/>
      <c r="R204" s="64"/>
    </row>
    <row r="205" spans="1:18" s="70" customFormat="1">
      <c r="A205" s="143">
        <v>194</v>
      </c>
      <c r="B205" s="144"/>
      <c r="C205" s="144"/>
      <c r="D205" s="144"/>
      <c r="E205" s="146"/>
      <c r="F205" s="16" t="str">
        <f t="shared" si="23"/>
        <v/>
      </c>
      <c r="H205" s="71"/>
      <c r="I205" s="64"/>
      <c r="J205" s="382" t="str">
        <f t="shared" si="24"/>
        <v/>
      </c>
      <c r="K205" s="382" t="str">
        <f t="shared" si="25"/>
        <v/>
      </c>
      <c r="L205" s="382" t="str">
        <f t="shared" si="26"/>
        <v/>
      </c>
      <c r="M205" s="382" t="str">
        <f t="shared" si="27"/>
        <v/>
      </c>
      <c r="N205" s="64"/>
      <c r="O205" s="64"/>
      <c r="P205" s="64"/>
      <c r="Q205" s="64"/>
      <c r="R205" s="64"/>
    </row>
    <row r="206" spans="1:18" s="70" customFormat="1">
      <c r="A206" s="143">
        <v>195</v>
      </c>
      <c r="B206" s="144"/>
      <c r="C206" s="144"/>
      <c r="D206" s="144"/>
      <c r="E206" s="146"/>
      <c r="F206" s="16" t="str">
        <f t="shared" si="23"/>
        <v/>
      </c>
      <c r="H206" s="71"/>
      <c r="I206" s="64"/>
      <c r="J206" s="382" t="str">
        <f t="shared" si="24"/>
        <v/>
      </c>
      <c r="K206" s="382" t="str">
        <f t="shared" si="25"/>
        <v/>
      </c>
      <c r="L206" s="382" t="str">
        <f t="shared" si="26"/>
        <v/>
      </c>
      <c r="M206" s="382" t="str">
        <f t="shared" si="27"/>
        <v/>
      </c>
      <c r="N206" s="64"/>
      <c r="O206" s="64"/>
      <c r="P206" s="64"/>
      <c r="Q206" s="64"/>
      <c r="R206" s="64"/>
    </row>
    <row r="207" spans="1:18" s="70" customFormat="1">
      <c r="A207" s="143">
        <v>196</v>
      </c>
      <c r="B207" s="144"/>
      <c r="C207" s="144"/>
      <c r="D207" s="144"/>
      <c r="E207" s="146"/>
      <c r="F207" s="16" t="str">
        <f t="shared" si="23"/>
        <v/>
      </c>
      <c r="H207" s="71"/>
      <c r="I207" s="64"/>
      <c r="J207" s="382" t="str">
        <f t="shared" si="24"/>
        <v/>
      </c>
      <c r="K207" s="382" t="str">
        <f t="shared" si="25"/>
        <v/>
      </c>
      <c r="L207" s="382" t="str">
        <f t="shared" si="26"/>
        <v/>
      </c>
      <c r="M207" s="382" t="str">
        <f t="shared" si="27"/>
        <v/>
      </c>
      <c r="N207" s="64"/>
      <c r="O207" s="64"/>
      <c r="P207" s="64"/>
      <c r="Q207" s="64"/>
      <c r="R207" s="64"/>
    </row>
    <row r="208" spans="1:18" s="70" customFormat="1">
      <c r="A208" s="143">
        <v>197</v>
      </c>
      <c r="B208" s="144"/>
      <c r="C208" s="144"/>
      <c r="D208" s="144"/>
      <c r="E208" s="146"/>
      <c r="F208" s="16" t="str">
        <f t="shared" si="23"/>
        <v/>
      </c>
      <c r="H208" s="71"/>
      <c r="I208" s="64"/>
      <c r="J208" s="382" t="str">
        <f t="shared" si="24"/>
        <v/>
      </c>
      <c r="K208" s="382" t="str">
        <f t="shared" si="25"/>
        <v/>
      </c>
      <c r="L208" s="382" t="str">
        <f t="shared" si="26"/>
        <v/>
      </c>
      <c r="M208" s="382" t="str">
        <f t="shared" si="27"/>
        <v/>
      </c>
      <c r="N208" s="64"/>
      <c r="O208" s="64"/>
      <c r="P208" s="64"/>
      <c r="Q208" s="64"/>
      <c r="R208" s="64"/>
    </row>
    <row r="209" spans="1:18" s="70" customFormat="1">
      <c r="A209" s="143">
        <v>198</v>
      </c>
      <c r="B209" s="144"/>
      <c r="C209" s="144"/>
      <c r="D209" s="144"/>
      <c r="E209" s="146"/>
      <c r="F209" s="16" t="str">
        <f t="shared" si="23"/>
        <v/>
      </c>
      <c r="H209" s="71"/>
      <c r="I209" s="64"/>
      <c r="J209" s="382" t="str">
        <f t="shared" si="24"/>
        <v/>
      </c>
      <c r="K209" s="382" t="str">
        <f t="shared" si="25"/>
        <v/>
      </c>
      <c r="L209" s="382" t="str">
        <f t="shared" si="26"/>
        <v/>
      </c>
      <c r="M209" s="382" t="str">
        <f t="shared" si="27"/>
        <v/>
      </c>
      <c r="N209" s="64"/>
      <c r="O209" s="64"/>
      <c r="P209" s="64"/>
      <c r="Q209" s="64"/>
      <c r="R209" s="64"/>
    </row>
    <row r="210" spans="1:18" s="70" customFormat="1">
      <c r="A210" s="143">
        <v>199</v>
      </c>
      <c r="B210" s="144"/>
      <c r="C210" s="144"/>
      <c r="D210" s="144"/>
      <c r="E210" s="146"/>
      <c r="F210" s="16" t="str">
        <f t="shared" si="23"/>
        <v/>
      </c>
      <c r="H210" s="71"/>
      <c r="I210" s="64"/>
      <c r="J210" s="382" t="str">
        <f t="shared" si="24"/>
        <v/>
      </c>
      <c r="K210" s="382" t="str">
        <f t="shared" si="25"/>
        <v/>
      </c>
      <c r="L210" s="382" t="str">
        <f t="shared" si="26"/>
        <v/>
      </c>
      <c r="M210" s="382" t="str">
        <f t="shared" si="27"/>
        <v/>
      </c>
      <c r="N210" s="64"/>
      <c r="O210" s="64"/>
      <c r="P210" s="64"/>
      <c r="Q210" s="64"/>
      <c r="R210" s="64"/>
    </row>
    <row r="211" spans="1:18" s="70" customFormat="1">
      <c r="A211" s="143">
        <v>200</v>
      </c>
      <c r="B211" s="144"/>
      <c r="C211" s="144"/>
      <c r="D211" s="144"/>
      <c r="E211" s="146"/>
      <c r="F211" s="16" t="str">
        <f t="shared" si="23"/>
        <v/>
      </c>
      <c r="H211" s="71"/>
      <c r="I211" s="64"/>
      <c r="J211" s="382" t="str">
        <f t="shared" si="24"/>
        <v/>
      </c>
      <c r="K211" s="382" t="str">
        <f t="shared" si="25"/>
        <v/>
      </c>
      <c r="L211" s="382" t="str">
        <f t="shared" si="26"/>
        <v/>
      </c>
      <c r="M211" s="382" t="str">
        <f t="shared" si="27"/>
        <v/>
      </c>
      <c r="N211" s="64"/>
      <c r="O211" s="64"/>
      <c r="P211" s="64"/>
      <c r="Q211" s="64"/>
      <c r="R211" s="64"/>
    </row>
    <row r="212" spans="1:18" s="70" customFormat="1">
      <c r="A212" s="143">
        <v>201</v>
      </c>
      <c r="B212" s="144"/>
      <c r="C212" s="144"/>
      <c r="D212" s="144"/>
      <c r="E212" s="146"/>
      <c r="F212" s="16" t="str">
        <f t="shared" si="23"/>
        <v/>
      </c>
      <c r="H212" s="71"/>
      <c r="I212" s="64"/>
      <c r="J212" s="382" t="str">
        <f t="shared" si="24"/>
        <v/>
      </c>
      <c r="K212" s="382" t="str">
        <f t="shared" si="25"/>
        <v/>
      </c>
      <c r="L212" s="382" t="str">
        <f t="shared" si="26"/>
        <v/>
      </c>
      <c r="M212" s="382" t="str">
        <f t="shared" si="27"/>
        <v/>
      </c>
      <c r="N212" s="64"/>
      <c r="O212" s="64"/>
      <c r="P212" s="64"/>
      <c r="Q212" s="64"/>
      <c r="R212" s="64"/>
    </row>
    <row r="213" spans="1:18" s="70" customFormat="1">
      <c r="A213" s="143">
        <v>202</v>
      </c>
      <c r="B213" s="144"/>
      <c r="C213" s="144"/>
      <c r="D213" s="144"/>
      <c r="E213" s="146"/>
      <c r="F213" s="16" t="str">
        <f t="shared" si="23"/>
        <v/>
      </c>
      <c r="H213" s="71"/>
      <c r="I213" s="64"/>
      <c r="J213" s="382" t="str">
        <f t="shared" si="24"/>
        <v/>
      </c>
      <c r="K213" s="382" t="str">
        <f t="shared" si="25"/>
        <v/>
      </c>
      <c r="L213" s="382" t="str">
        <f t="shared" si="26"/>
        <v/>
      </c>
      <c r="M213" s="382" t="str">
        <f t="shared" si="27"/>
        <v/>
      </c>
      <c r="N213" s="64"/>
      <c r="O213" s="64"/>
      <c r="P213" s="64"/>
      <c r="Q213" s="64"/>
      <c r="R213" s="64"/>
    </row>
    <row r="214" spans="1:18" s="70" customFormat="1">
      <c r="A214" s="143">
        <v>203</v>
      </c>
      <c r="B214" s="144"/>
      <c r="C214" s="144"/>
      <c r="D214" s="144"/>
      <c r="E214" s="146"/>
      <c r="F214" s="16" t="str">
        <f t="shared" si="23"/>
        <v/>
      </c>
      <c r="H214" s="71"/>
      <c r="I214" s="64"/>
      <c r="J214" s="382" t="str">
        <f t="shared" si="24"/>
        <v/>
      </c>
      <c r="K214" s="382" t="str">
        <f t="shared" si="25"/>
        <v/>
      </c>
      <c r="L214" s="382" t="str">
        <f t="shared" si="26"/>
        <v/>
      </c>
      <c r="M214" s="382" t="str">
        <f t="shared" si="27"/>
        <v/>
      </c>
      <c r="N214" s="64"/>
      <c r="O214" s="64"/>
      <c r="P214" s="64"/>
      <c r="Q214" s="64"/>
      <c r="R214" s="64"/>
    </row>
    <row r="215" spans="1:18" s="70" customFormat="1">
      <c r="A215" s="143">
        <v>204</v>
      </c>
      <c r="B215" s="144"/>
      <c r="C215" s="144"/>
      <c r="D215" s="144"/>
      <c r="E215" s="146"/>
      <c r="F215" s="16" t="str">
        <f t="shared" si="23"/>
        <v/>
      </c>
      <c r="H215" s="71"/>
      <c r="I215" s="64"/>
      <c r="J215" s="382" t="str">
        <f t="shared" si="24"/>
        <v/>
      </c>
      <c r="K215" s="382" t="str">
        <f t="shared" si="25"/>
        <v/>
      </c>
      <c r="L215" s="382" t="str">
        <f t="shared" si="26"/>
        <v/>
      </c>
      <c r="M215" s="382" t="str">
        <f t="shared" si="27"/>
        <v/>
      </c>
      <c r="N215" s="64"/>
      <c r="O215" s="64"/>
      <c r="P215" s="64"/>
      <c r="Q215" s="64"/>
      <c r="R215" s="64"/>
    </row>
    <row r="216" spans="1:18" s="70" customFormat="1">
      <c r="A216" s="143">
        <v>205</v>
      </c>
      <c r="B216" s="144"/>
      <c r="C216" s="144"/>
      <c r="D216" s="144"/>
      <c r="E216" s="146"/>
      <c r="F216" s="16" t="str">
        <f t="shared" si="23"/>
        <v/>
      </c>
      <c r="H216" s="71"/>
      <c r="I216" s="64"/>
      <c r="J216" s="382" t="str">
        <f t="shared" si="24"/>
        <v/>
      </c>
      <c r="K216" s="382" t="str">
        <f t="shared" si="25"/>
        <v/>
      </c>
      <c r="L216" s="382" t="str">
        <f t="shared" si="26"/>
        <v/>
      </c>
      <c r="M216" s="382" t="str">
        <f t="shared" si="27"/>
        <v/>
      </c>
      <c r="N216" s="64"/>
      <c r="O216" s="64"/>
      <c r="P216" s="64"/>
      <c r="Q216" s="64"/>
      <c r="R216" s="64"/>
    </row>
    <row r="217" spans="1:18" s="70" customFormat="1">
      <c r="A217" s="143">
        <v>206</v>
      </c>
      <c r="B217" s="144"/>
      <c r="C217" s="144"/>
      <c r="D217" s="144"/>
      <c r="E217" s="146"/>
      <c r="F217" s="16" t="str">
        <f t="shared" si="23"/>
        <v/>
      </c>
      <c r="H217" s="71"/>
      <c r="I217" s="64"/>
      <c r="J217" s="382" t="str">
        <f t="shared" si="24"/>
        <v/>
      </c>
      <c r="K217" s="382" t="str">
        <f t="shared" si="25"/>
        <v/>
      </c>
      <c r="L217" s="382" t="str">
        <f t="shared" si="26"/>
        <v/>
      </c>
      <c r="M217" s="382" t="str">
        <f t="shared" si="27"/>
        <v/>
      </c>
      <c r="N217" s="64"/>
      <c r="O217" s="64"/>
      <c r="P217" s="64"/>
      <c r="Q217" s="64"/>
      <c r="R217" s="64"/>
    </row>
    <row r="218" spans="1:18" s="70" customFormat="1">
      <c r="A218" s="143">
        <v>207</v>
      </c>
      <c r="B218" s="144"/>
      <c r="C218" s="144"/>
      <c r="D218" s="144"/>
      <c r="E218" s="146"/>
      <c r="F218" s="16" t="str">
        <f t="shared" si="23"/>
        <v/>
      </c>
      <c r="H218" s="71"/>
      <c r="I218" s="64"/>
      <c r="J218" s="382" t="str">
        <f t="shared" si="24"/>
        <v/>
      </c>
      <c r="K218" s="382" t="str">
        <f t="shared" si="25"/>
        <v/>
      </c>
      <c r="L218" s="382" t="str">
        <f t="shared" si="26"/>
        <v/>
      </c>
      <c r="M218" s="382" t="str">
        <f t="shared" si="27"/>
        <v/>
      </c>
      <c r="N218" s="64"/>
      <c r="O218" s="64"/>
      <c r="P218" s="64"/>
      <c r="Q218" s="64"/>
      <c r="R218" s="64"/>
    </row>
    <row r="219" spans="1:18" s="70" customFormat="1">
      <c r="A219" s="143">
        <v>208</v>
      </c>
      <c r="B219" s="144"/>
      <c r="C219" s="144"/>
      <c r="D219" s="144"/>
      <c r="E219" s="146"/>
      <c r="F219" s="16" t="str">
        <f t="shared" si="23"/>
        <v/>
      </c>
      <c r="H219" s="71"/>
      <c r="I219" s="64"/>
      <c r="J219" s="382" t="str">
        <f t="shared" si="24"/>
        <v/>
      </c>
      <c r="K219" s="382" t="str">
        <f t="shared" si="25"/>
        <v/>
      </c>
      <c r="L219" s="382" t="str">
        <f t="shared" si="26"/>
        <v/>
      </c>
      <c r="M219" s="382" t="str">
        <f t="shared" si="27"/>
        <v/>
      </c>
      <c r="N219" s="64"/>
      <c r="O219" s="64"/>
      <c r="P219" s="64"/>
      <c r="Q219" s="64"/>
      <c r="R219" s="64"/>
    </row>
    <row r="220" spans="1:18" s="70" customFormat="1">
      <c r="A220" s="143">
        <v>209</v>
      </c>
      <c r="B220" s="144"/>
      <c r="C220" s="144"/>
      <c r="D220" s="144"/>
      <c r="E220" s="146"/>
      <c r="F220" s="16" t="str">
        <f t="shared" si="23"/>
        <v/>
      </c>
      <c r="H220" s="71"/>
      <c r="I220" s="64"/>
      <c r="J220" s="382" t="str">
        <f t="shared" si="24"/>
        <v/>
      </c>
      <c r="K220" s="382" t="str">
        <f t="shared" si="25"/>
        <v/>
      </c>
      <c r="L220" s="382" t="str">
        <f t="shared" si="26"/>
        <v/>
      </c>
      <c r="M220" s="382" t="str">
        <f t="shared" si="27"/>
        <v/>
      </c>
      <c r="N220" s="64"/>
      <c r="O220" s="64"/>
      <c r="P220" s="64"/>
      <c r="Q220" s="64"/>
      <c r="R220" s="64"/>
    </row>
    <row r="221" spans="1:18" s="70" customFormat="1">
      <c r="A221" s="143">
        <v>210</v>
      </c>
      <c r="B221" s="144"/>
      <c r="C221" s="144"/>
      <c r="D221" s="144"/>
      <c r="E221" s="146"/>
      <c r="F221" s="16" t="str">
        <f t="shared" si="23"/>
        <v/>
      </c>
      <c r="H221" s="71"/>
      <c r="I221" s="64"/>
      <c r="J221" s="382" t="str">
        <f t="shared" si="24"/>
        <v/>
      </c>
      <c r="K221" s="382" t="str">
        <f t="shared" si="25"/>
        <v/>
      </c>
      <c r="L221" s="382" t="str">
        <f t="shared" si="26"/>
        <v/>
      </c>
      <c r="M221" s="382" t="str">
        <f t="shared" si="27"/>
        <v/>
      </c>
      <c r="N221" s="64"/>
      <c r="O221" s="64"/>
      <c r="P221" s="64"/>
      <c r="Q221" s="64"/>
      <c r="R221" s="64"/>
    </row>
    <row r="222" spans="1:18" s="70" customFormat="1">
      <c r="A222" s="143">
        <v>211</v>
      </c>
      <c r="B222" s="144"/>
      <c r="C222" s="144"/>
      <c r="D222" s="144"/>
      <c r="E222" s="146"/>
      <c r="F222" s="16" t="str">
        <f t="shared" si="23"/>
        <v/>
      </c>
      <c r="H222" s="71"/>
      <c r="I222" s="64"/>
      <c r="J222" s="382" t="str">
        <f t="shared" si="24"/>
        <v/>
      </c>
      <c r="K222" s="382" t="str">
        <f t="shared" si="25"/>
        <v/>
      </c>
      <c r="L222" s="382" t="str">
        <f t="shared" si="26"/>
        <v/>
      </c>
      <c r="M222" s="382" t="str">
        <f t="shared" si="27"/>
        <v/>
      </c>
      <c r="N222" s="64"/>
      <c r="O222" s="64"/>
      <c r="P222" s="64"/>
      <c r="Q222" s="64"/>
      <c r="R222" s="64"/>
    </row>
    <row r="223" spans="1:18" s="70" customFormat="1">
      <c r="A223" s="143">
        <v>212</v>
      </c>
      <c r="B223" s="144"/>
      <c r="C223" s="144"/>
      <c r="D223" s="144"/>
      <c r="E223" s="146"/>
      <c r="F223" s="16" t="str">
        <f t="shared" si="23"/>
        <v/>
      </c>
      <c r="H223" s="71"/>
      <c r="I223" s="64"/>
      <c r="J223" s="382" t="str">
        <f t="shared" si="24"/>
        <v/>
      </c>
      <c r="K223" s="382" t="str">
        <f t="shared" si="25"/>
        <v/>
      </c>
      <c r="L223" s="382" t="str">
        <f t="shared" si="26"/>
        <v/>
      </c>
      <c r="M223" s="382" t="str">
        <f t="shared" si="27"/>
        <v/>
      </c>
      <c r="N223" s="64"/>
      <c r="O223" s="64"/>
      <c r="P223" s="64"/>
      <c r="Q223" s="64"/>
      <c r="R223" s="64"/>
    </row>
    <row r="224" spans="1:18" s="70" customFormat="1">
      <c r="A224" s="143">
        <v>213</v>
      </c>
      <c r="B224" s="144"/>
      <c r="C224" s="144"/>
      <c r="D224" s="144"/>
      <c r="E224" s="146"/>
      <c r="F224" s="16" t="str">
        <f t="shared" si="23"/>
        <v/>
      </c>
      <c r="H224" s="71"/>
      <c r="I224" s="64"/>
      <c r="J224" s="382" t="str">
        <f t="shared" si="24"/>
        <v/>
      </c>
      <c r="K224" s="382" t="str">
        <f t="shared" si="25"/>
        <v/>
      </c>
      <c r="L224" s="382" t="str">
        <f t="shared" si="26"/>
        <v/>
      </c>
      <c r="M224" s="382" t="str">
        <f t="shared" si="27"/>
        <v/>
      </c>
      <c r="N224" s="64"/>
      <c r="O224" s="64"/>
      <c r="P224" s="64"/>
      <c r="Q224" s="64"/>
      <c r="R224" s="64"/>
    </row>
    <row r="225" spans="1:18" s="70" customFormat="1">
      <c r="A225" s="143">
        <v>214</v>
      </c>
      <c r="B225" s="144"/>
      <c r="C225" s="144"/>
      <c r="D225" s="144"/>
      <c r="E225" s="146"/>
      <c r="F225" s="16" t="str">
        <f t="shared" si="23"/>
        <v/>
      </c>
      <c r="H225" s="71"/>
      <c r="I225" s="64"/>
      <c r="J225" s="382" t="str">
        <f t="shared" si="24"/>
        <v/>
      </c>
      <c r="K225" s="382" t="str">
        <f t="shared" si="25"/>
        <v/>
      </c>
      <c r="L225" s="382" t="str">
        <f t="shared" si="26"/>
        <v/>
      </c>
      <c r="M225" s="382" t="str">
        <f t="shared" si="27"/>
        <v/>
      </c>
      <c r="N225" s="64"/>
      <c r="O225" s="64"/>
      <c r="P225" s="64"/>
      <c r="Q225" s="64"/>
      <c r="R225" s="64"/>
    </row>
    <row r="226" spans="1:18" s="70" customFormat="1">
      <c r="A226" s="143">
        <v>215</v>
      </c>
      <c r="B226" s="144"/>
      <c r="C226" s="144"/>
      <c r="D226" s="144"/>
      <c r="E226" s="146"/>
      <c r="F226" s="16" t="str">
        <f t="shared" si="23"/>
        <v/>
      </c>
      <c r="H226" s="71"/>
      <c r="I226" s="64"/>
      <c r="J226" s="382" t="str">
        <f t="shared" si="24"/>
        <v/>
      </c>
      <c r="K226" s="382" t="str">
        <f t="shared" si="25"/>
        <v/>
      </c>
      <c r="L226" s="382" t="str">
        <f t="shared" si="26"/>
        <v/>
      </c>
      <c r="M226" s="382" t="str">
        <f t="shared" si="27"/>
        <v/>
      </c>
      <c r="N226" s="64"/>
      <c r="O226" s="64"/>
      <c r="P226" s="64"/>
      <c r="Q226" s="64"/>
      <c r="R226" s="64"/>
    </row>
    <row r="227" spans="1:18" s="70" customFormat="1">
      <c r="A227" s="143">
        <v>216</v>
      </c>
      <c r="B227" s="144"/>
      <c r="C227" s="144"/>
      <c r="D227" s="144"/>
      <c r="E227" s="146"/>
      <c r="F227" s="16" t="str">
        <f t="shared" si="23"/>
        <v/>
      </c>
      <c r="H227" s="71"/>
      <c r="I227" s="64"/>
      <c r="J227" s="382" t="str">
        <f t="shared" si="24"/>
        <v/>
      </c>
      <c r="K227" s="382" t="str">
        <f t="shared" si="25"/>
        <v/>
      </c>
      <c r="L227" s="382" t="str">
        <f t="shared" si="26"/>
        <v/>
      </c>
      <c r="M227" s="382" t="str">
        <f t="shared" si="27"/>
        <v/>
      </c>
      <c r="N227" s="64"/>
      <c r="O227" s="64"/>
      <c r="P227" s="64"/>
      <c r="Q227" s="64"/>
      <c r="R227" s="64"/>
    </row>
    <row r="228" spans="1:18" s="70" customFormat="1">
      <c r="A228" s="143">
        <v>217</v>
      </c>
      <c r="B228" s="144"/>
      <c r="C228" s="144"/>
      <c r="D228" s="144"/>
      <c r="E228" s="146"/>
      <c r="F228" s="16" t="str">
        <f t="shared" si="23"/>
        <v/>
      </c>
      <c r="H228" s="71"/>
      <c r="I228" s="64"/>
      <c r="J228" s="382" t="str">
        <f t="shared" si="24"/>
        <v/>
      </c>
      <c r="K228" s="382" t="str">
        <f t="shared" si="25"/>
        <v/>
      </c>
      <c r="L228" s="382" t="str">
        <f t="shared" si="26"/>
        <v/>
      </c>
      <c r="M228" s="382" t="str">
        <f t="shared" si="27"/>
        <v/>
      </c>
      <c r="N228" s="64"/>
      <c r="O228" s="64"/>
      <c r="P228" s="64"/>
      <c r="Q228" s="64"/>
      <c r="R228" s="64"/>
    </row>
    <row r="229" spans="1:18" s="70" customFormat="1">
      <c r="A229" s="143">
        <v>218</v>
      </c>
      <c r="B229" s="144"/>
      <c r="C229" s="144"/>
      <c r="D229" s="144"/>
      <c r="E229" s="146"/>
      <c r="F229" s="16" t="str">
        <f t="shared" si="23"/>
        <v/>
      </c>
      <c r="H229" s="71"/>
      <c r="I229" s="64"/>
      <c r="J229" s="382" t="str">
        <f t="shared" si="24"/>
        <v/>
      </c>
      <c r="K229" s="382" t="str">
        <f t="shared" si="25"/>
        <v/>
      </c>
      <c r="L229" s="382" t="str">
        <f t="shared" si="26"/>
        <v/>
      </c>
      <c r="M229" s="382" t="str">
        <f t="shared" si="27"/>
        <v/>
      </c>
      <c r="N229" s="64"/>
      <c r="O229" s="64"/>
      <c r="P229" s="64"/>
      <c r="Q229" s="64"/>
      <c r="R229" s="64"/>
    </row>
    <row r="230" spans="1:18" s="70" customFormat="1">
      <c r="A230" s="143">
        <v>219</v>
      </c>
      <c r="B230" s="144"/>
      <c r="C230" s="144"/>
      <c r="D230" s="144"/>
      <c r="E230" s="146"/>
      <c r="F230" s="16" t="str">
        <f t="shared" si="23"/>
        <v/>
      </c>
      <c r="H230" s="71"/>
      <c r="I230" s="64"/>
      <c r="J230" s="382" t="str">
        <f t="shared" si="24"/>
        <v/>
      </c>
      <c r="K230" s="382" t="str">
        <f t="shared" si="25"/>
        <v/>
      </c>
      <c r="L230" s="382" t="str">
        <f t="shared" si="26"/>
        <v/>
      </c>
      <c r="M230" s="382" t="str">
        <f t="shared" si="27"/>
        <v/>
      </c>
      <c r="N230" s="64"/>
      <c r="O230" s="64"/>
      <c r="P230" s="64"/>
      <c r="Q230" s="64"/>
      <c r="R230" s="64"/>
    </row>
    <row r="231" spans="1:18" s="70" customFormat="1">
      <c r="A231" s="143">
        <v>220</v>
      </c>
      <c r="B231" s="144"/>
      <c r="C231" s="144"/>
      <c r="D231" s="144"/>
      <c r="E231" s="146"/>
      <c r="F231" s="16" t="str">
        <f t="shared" si="23"/>
        <v/>
      </c>
      <c r="H231" s="71"/>
      <c r="I231" s="64"/>
      <c r="J231" s="382" t="str">
        <f t="shared" si="24"/>
        <v/>
      </c>
      <c r="K231" s="382" t="str">
        <f t="shared" si="25"/>
        <v/>
      </c>
      <c r="L231" s="382" t="str">
        <f t="shared" si="26"/>
        <v/>
      </c>
      <c r="M231" s="382" t="str">
        <f t="shared" si="27"/>
        <v/>
      </c>
      <c r="N231" s="64"/>
      <c r="O231" s="64"/>
      <c r="P231" s="64"/>
      <c r="Q231" s="64"/>
      <c r="R231" s="64"/>
    </row>
    <row r="232" spans="1:18" s="70" customFormat="1">
      <c r="A232" s="143">
        <v>221</v>
      </c>
      <c r="B232" s="144"/>
      <c r="C232" s="144"/>
      <c r="D232" s="144"/>
      <c r="E232" s="146"/>
      <c r="F232" s="16" t="str">
        <f t="shared" si="23"/>
        <v/>
      </c>
      <c r="H232" s="71"/>
      <c r="I232" s="64"/>
      <c r="J232" s="382" t="str">
        <f t="shared" si="24"/>
        <v/>
      </c>
      <c r="K232" s="382" t="str">
        <f t="shared" si="25"/>
        <v/>
      </c>
      <c r="L232" s="382" t="str">
        <f t="shared" si="26"/>
        <v/>
      </c>
      <c r="M232" s="382" t="str">
        <f t="shared" si="27"/>
        <v/>
      </c>
      <c r="N232" s="64"/>
      <c r="O232" s="64"/>
      <c r="P232" s="64"/>
      <c r="Q232" s="64"/>
      <c r="R232" s="64"/>
    </row>
    <row r="233" spans="1:18" s="70" customFormat="1">
      <c r="A233" s="143">
        <v>222</v>
      </c>
      <c r="B233" s="144"/>
      <c r="C233" s="144"/>
      <c r="D233" s="144"/>
      <c r="E233" s="146"/>
      <c r="F233" s="16" t="str">
        <f t="shared" si="23"/>
        <v/>
      </c>
      <c r="H233" s="71"/>
      <c r="I233" s="64"/>
      <c r="J233" s="382" t="str">
        <f t="shared" si="24"/>
        <v/>
      </c>
      <c r="K233" s="382" t="str">
        <f t="shared" si="25"/>
        <v/>
      </c>
      <c r="L233" s="382" t="str">
        <f t="shared" si="26"/>
        <v/>
      </c>
      <c r="M233" s="382" t="str">
        <f t="shared" si="27"/>
        <v/>
      </c>
      <c r="N233" s="64"/>
      <c r="O233" s="64"/>
      <c r="P233" s="64"/>
      <c r="Q233" s="64"/>
      <c r="R233" s="64"/>
    </row>
    <row r="234" spans="1:18" s="70" customFormat="1">
      <c r="A234" s="143">
        <v>223</v>
      </c>
      <c r="B234" s="144"/>
      <c r="C234" s="144"/>
      <c r="D234" s="144"/>
      <c r="E234" s="146"/>
      <c r="F234" s="16" t="str">
        <f t="shared" si="23"/>
        <v/>
      </c>
      <c r="H234" s="71"/>
      <c r="I234" s="64"/>
      <c r="J234" s="382" t="str">
        <f t="shared" si="24"/>
        <v/>
      </c>
      <c r="K234" s="382" t="str">
        <f t="shared" si="25"/>
        <v/>
      </c>
      <c r="L234" s="382" t="str">
        <f t="shared" si="26"/>
        <v/>
      </c>
      <c r="M234" s="382" t="str">
        <f t="shared" si="27"/>
        <v/>
      </c>
      <c r="N234" s="64"/>
      <c r="O234" s="64"/>
      <c r="P234" s="64"/>
      <c r="Q234" s="64"/>
      <c r="R234" s="64"/>
    </row>
    <row r="235" spans="1:18" s="70" customFormat="1">
      <c r="A235" s="143">
        <v>224</v>
      </c>
      <c r="B235" s="144"/>
      <c r="C235" s="144"/>
      <c r="D235" s="144"/>
      <c r="E235" s="146"/>
      <c r="F235" s="16" t="str">
        <f t="shared" si="23"/>
        <v/>
      </c>
      <c r="H235" s="71"/>
      <c r="I235" s="64"/>
      <c r="J235" s="382" t="str">
        <f t="shared" si="24"/>
        <v/>
      </c>
      <c r="K235" s="382" t="str">
        <f t="shared" si="25"/>
        <v/>
      </c>
      <c r="L235" s="382" t="str">
        <f t="shared" si="26"/>
        <v/>
      </c>
      <c r="M235" s="382" t="str">
        <f t="shared" si="27"/>
        <v/>
      </c>
      <c r="N235" s="64"/>
      <c r="O235" s="64"/>
      <c r="P235" s="64"/>
      <c r="Q235" s="64"/>
      <c r="R235" s="64"/>
    </row>
    <row r="236" spans="1:18" s="70" customFormat="1">
      <c r="A236" s="143">
        <v>225</v>
      </c>
      <c r="B236" s="144"/>
      <c r="C236" s="144"/>
      <c r="D236" s="144"/>
      <c r="E236" s="146"/>
      <c r="F236" s="16" t="str">
        <f t="shared" si="23"/>
        <v/>
      </c>
      <c r="H236" s="71"/>
      <c r="I236" s="64"/>
      <c r="J236" s="382" t="str">
        <f t="shared" si="24"/>
        <v/>
      </c>
      <c r="K236" s="382" t="str">
        <f t="shared" si="25"/>
        <v/>
      </c>
      <c r="L236" s="382" t="str">
        <f t="shared" si="26"/>
        <v/>
      </c>
      <c r="M236" s="382" t="str">
        <f t="shared" si="27"/>
        <v/>
      </c>
      <c r="N236" s="64"/>
      <c r="O236" s="64"/>
      <c r="P236" s="64"/>
      <c r="Q236" s="64"/>
      <c r="R236" s="64"/>
    </row>
    <row r="237" spans="1:18" s="70" customFormat="1">
      <c r="A237" s="143">
        <v>226</v>
      </c>
      <c r="B237" s="144"/>
      <c r="C237" s="144"/>
      <c r="D237" s="144"/>
      <c r="E237" s="146"/>
      <c r="F237" s="16" t="str">
        <f t="shared" si="23"/>
        <v/>
      </c>
      <c r="H237" s="71"/>
      <c r="I237" s="64"/>
      <c r="J237" s="382" t="str">
        <f t="shared" si="24"/>
        <v/>
      </c>
      <c r="K237" s="382" t="str">
        <f t="shared" si="25"/>
        <v/>
      </c>
      <c r="L237" s="382" t="str">
        <f t="shared" si="26"/>
        <v/>
      </c>
      <c r="M237" s="382" t="str">
        <f t="shared" si="27"/>
        <v/>
      </c>
      <c r="N237" s="64"/>
      <c r="O237" s="64"/>
      <c r="P237" s="64"/>
      <c r="Q237" s="64"/>
      <c r="R237" s="64"/>
    </row>
    <row r="238" spans="1:18" s="70" customFormat="1">
      <c r="A238" s="143">
        <v>227</v>
      </c>
      <c r="B238" s="144"/>
      <c r="C238" s="144"/>
      <c r="D238" s="144"/>
      <c r="E238" s="146"/>
      <c r="F238" s="16" t="str">
        <f t="shared" si="23"/>
        <v/>
      </c>
      <c r="H238" s="71"/>
      <c r="I238" s="64"/>
      <c r="J238" s="382" t="str">
        <f t="shared" si="24"/>
        <v/>
      </c>
      <c r="K238" s="382" t="str">
        <f t="shared" si="25"/>
        <v/>
      </c>
      <c r="L238" s="382" t="str">
        <f t="shared" si="26"/>
        <v/>
      </c>
      <c r="M238" s="382" t="str">
        <f t="shared" si="27"/>
        <v/>
      </c>
      <c r="N238" s="64"/>
      <c r="O238" s="64"/>
      <c r="P238" s="64"/>
      <c r="Q238" s="64"/>
      <c r="R238" s="64"/>
    </row>
    <row r="239" spans="1:18" s="70" customFormat="1">
      <c r="A239" s="143">
        <v>228</v>
      </c>
      <c r="B239" s="144"/>
      <c r="C239" s="144"/>
      <c r="D239" s="144"/>
      <c r="E239" s="146"/>
      <c r="F239" s="16" t="str">
        <f t="shared" si="23"/>
        <v/>
      </c>
      <c r="H239" s="71"/>
      <c r="I239" s="64"/>
      <c r="J239" s="382" t="str">
        <f t="shared" si="24"/>
        <v/>
      </c>
      <c r="K239" s="382" t="str">
        <f t="shared" si="25"/>
        <v/>
      </c>
      <c r="L239" s="382" t="str">
        <f t="shared" si="26"/>
        <v/>
      </c>
      <c r="M239" s="382" t="str">
        <f t="shared" si="27"/>
        <v/>
      </c>
      <c r="N239" s="64"/>
      <c r="O239" s="64"/>
      <c r="P239" s="64"/>
      <c r="Q239" s="64"/>
      <c r="R239" s="64"/>
    </row>
    <row r="240" spans="1:18" s="70" customFormat="1">
      <c r="A240" s="143">
        <v>229</v>
      </c>
      <c r="B240" s="144"/>
      <c r="C240" s="144"/>
      <c r="D240" s="144"/>
      <c r="E240" s="146"/>
      <c r="F240" s="16" t="str">
        <f t="shared" si="23"/>
        <v/>
      </c>
      <c r="H240" s="71"/>
      <c r="I240" s="64"/>
      <c r="J240" s="382" t="str">
        <f t="shared" si="24"/>
        <v/>
      </c>
      <c r="K240" s="382" t="str">
        <f t="shared" si="25"/>
        <v/>
      </c>
      <c r="L240" s="382" t="str">
        <f t="shared" si="26"/>
        <v/>
      </c>
      <c r="M240" s="382" t="str">
        <f t="shared" si="27"/>
        <v/>
      </c>
      <c r="N240" s="64"/>
      <c r="O240" s="64"/>
      <c r="P240" s="64"/>
      <c r="Q240" s="64"/>
      <c r="R240" s="64"/>
    </row>
    <row r="241" spans="1:18" s="70" customFormat="1">
      <c r="A241" s="143">
        <v>230</v>
      </c>
      <c r="B241" s="144"/>
      <c r="C241" s="144"/>
      <c r="D241" s="144"/>
      <c r="E241" s="146"/>
      <c r="F241" s="16" t="str">
        <f t="shared" si="23"/>
        <v/>
      </c>
      <c r="H241" s="71"/>
      <c r="I241" s="64"/>
      <c r="J241" s="382" t="str">
        <f t="shared" si="24"/>
        <v/>
      </c>
      <c r="K241" s="382" t="str">
        <f t="shared" si="25"/>
        <v/>
      </c>
      <c r="L241" s="382" t="str">
        <f t="shared" si="26"/>
        <v/>
      </c>
      <c r="M241" s="382" t="str">
        <f t="shared" si="27"/>
        <v/>
      </c>
      <c r="N241" s="64"/>
      <c r="O241" s="64"/>
      <c r="P241" s="64"/>
      <c r="Q241" s="64"/>
      <c r="R241" s="64"/>
    </row>
    <row r="242" spans="1:18" s="70" customFormat="1">
      <c r="A242" s="143">
        <v>231</v>
      </c>
      <c r="B242" s="144"/>
      <c r="C242" s="144"/>
      <c r="D242" s="144"/>
      <c r="E242" s="146"/>
      <c r="F242" s="16" t="str">
        <f t="shared" si="23"/>
        <v/>
      </c>
      <c r="H242" s="71"/>
      <c r="I242" s="64"/>
      <c r="J242" s="382" t="str">
        <f t="shared" si="24"/>
        <v/>
      </c>
      <c r="K242" s="382" t="str">
        <f t="shared" si="25"/>
        <v/>
      </c>
      <c r="L242" s="382" t="str">
        <f t="shared" si="26"/>
        <v/>
      </c>
      <c r="M242" s="382" t="str">
        <f t="shared" si="27"/>
        <v/>
      </c>
      <c r="N242" s="64"/>
      <c r="O242" s="64"/>
      <c r="P242" s="64"/>
      <c r="Q242" s="64"/>
      <c r="R242" s="64"/>
    </row>
    <row r="243" spans="1:18" s="70" customFormat="1">
      <c r="A243" s="143">
        <v>232</v>
      </c>
      <c r="B243" s="144"/>
      <c r="C243" s="144"/>
      <c r="D243" s="144"/>
      <c r="E243" s="146"/>
      <c r="F243" s="16" t="str">
        <f t="shared" si="23"/>
        <v/>
      </c>
      <c r="H243" s="71"/>
      <c r="I243" s="64"/>
      <c r="J243" s="382" t="str">
        <f t="shared" si="24"/>
        <v/>
      </c>
      <c r="K243" s="382" t="str">
        <f t="shared" si="25"/>
        <v/>
      </c>
      <c r="L243" s="382" t="str">
        <f t="shared" si="26"/>
        <v/>
      </c>
      <c r="M243" s="382" t="str">
        <f t="shared" si="27"/>
        <v/>
      </c>
      <c r="N243" s="64"/>
      <c r="O243" s="64"/>
      <c r="P243" s="64"/>
      <c r="Q243" s="64"/>
      <c r="R243" s="64"/>
    </row>
    <row r="244" spans="1:18" s="70" customFormat="1">
      <c r="A244" s="143">
        <v>233</v>
      </c>
      <c r="B244" s="144"/>
      <c r="C244" s="144"/>
      <c r="D244" s="144"/>
      <c r="E244" s="146"/>
      <c r="F244" s="16" t="str">
        <f t="shared" si="23"/>
        <v/>
      </c>
      <c r="H244" s="71"/>
      <c r="I244" s="64"/>
      <c r="J244" s="382" t="str">
        <f t="shared" si="24"/>
        <v/>
      </c>
      <c r="K244" s="382" t="str">
        <f t="shared" si="25"/>
        <v/>
      </c>
      <c r="L244" s="382" t="str">
        <f t="shared" si="26"/>
        <v/>
      </c>
      <c r="M244" s="382" t="str">
        <f t="shared" si="27"/>
        <v/>
      </c>
      <c r="N244" s="64"/>
      <c r="O244" s="64"/>
      <c r="P244" s="64"/>
      <c r="Q244" s="64"/>
      <c r="R244" s="64"/>
    </row>
    <row r="245" spans="1:18" s="70" customFormat="1">
      <c r="A245" s="143">
        <v>234</v>
      </c>
      <c r="B245" s="144"/>
      <c r="C245" s="144"/>
      <c r="D245" s="144"/>
      <c r="E245" s="146"/>
      <c r="F245" s="16" t="str">
        <f t="shared" si="23"/>
        <v/>
      </c>
      <c r="H245" s="71"/>
      <c r="I245" s="64"/>
      <c r="J245" s="382" t="str">
        <f t="shared" si="24"/>
        <v/>
      </c>
      <c r="K245" s="382" t="str">
        <f t="shared" si="25"/>
        <v/>
      </c>
      <c r="L245" s="382" t="str">
        <f t="shared" si="26"/>
        <v/>
      </c>
      <c r="M245" s="382" t="str">
        <f t="shared" si="27"/>
        <v/>
      </c>
      <c r="N245" s="64"/>
      <c r="O245" s="64"/>
      <c r="P245" s="64"/>
      <c r="Q245" s="64"/>
      <c r="R245" s="64"/>
    </row>
    <row r="246" spans="1:18" s="70" customFormat="1">
      <c r="A246" s="143">
        <v>235</v>
      </c>
      <c r="B246" s="144"/>
      <c r="C246" s="144"/>
      <c r="D246" s="144"/>
      <c r="E246" s="146"/>
      <c r="F246" s="16" t="str">
        <f t="shared" si="23"/>
        <v/>
      </c>
      <c r="H246" s="71"/>
      <c r="I246" s="64"/>
      <c r="J246" s="382" t="str">
        <f t="shared" si="24"/>
        <v/>
      </c>
      <c r="K246" s="382" t="str">
        <f t="shared" si="25"/>
        <v/>
      </c>
      <c r="L246" s="382" t="str">
        <f t="shared" si="26"/>
        <v/>
      </c>
      <c r="M246" s="382" t="str">
        <f t="shared" si="27"/>
        <v/>
      </c>
      <c r="N246" s="64"/>
      <c r="O246" s="64"/>
      <c r="P246" s="64"/>
      <c r="Q246" s="64"/>
      <c r="R246" s="64"/>
    </row>
    <row r="247" spans="1:18" s="70" customFormat="1">
      <c r="A247" s="143">
        <v>236</v>
      </c>
      <c r="B247" s="144"/>
      <c r="C247" s="144"/>
      <c r="D247" s="144"/>
      <c r="E247" s="146"/>
      <c r="F247" s="16" t="str">
        <f t="shared" si="23"/>
        <v/>
      </c>
      <c r="H247" s="71"/>
      <c r="I247" s="64"/>
      <c r="J247" s="382" t="str">
        <f t="shared" si="24"/>
        <v/>
      </c>
      <c r="K247" s="382" t="str">
        <f t="shared" si="25"/>
        <v/>
      </c>
      <c r="L247" s="382" t="str">
        <f t="shared" si="26"/>
        <v/>
      </c>
      <c r="M247" s="382" t="str">
        <f t="shared" si="27"/>
        <v/>
      </c>
      <c r="N247" s="64"/>
      <c r="O247" s="64"/>
      <c r="P247" s="64"/>
      <c r="Q247" s="64"/>
      <c r="R247" s="64"/>
    </row>
    <row r="248" spans="1:18" s="70" customFormat="1">
      <c r="A248" s="143">
        <v>237</v>
      </c>
      <c r="B248" s="144"/>
      <c r="C248" s="144"/>
      <c r="D248" s="144"/>
      <c r="E248" s="146"/>
      <c r="F248" s="16" t="str">
        <f t="shared" si="23"/>
        <v/>
      </c>
      <c r="H248" s="71"/>
      <c r="I248" s="64"/>
      <c r="J248" s="382" t="str">
        <f t="shared" si="24"/>
        <v/>
      </c>
      <c r="K248" s="382" t="str">
        <f t="shared" si="25"/>
        <v/>
      </c>
      <c r="L248" s="382" t="str">
        <f t="shared" si="26"/>
        <v/>
      </c>
      <c r="M248" s="382" t="str">
        <f t="shared" si="27"/>
        <v/>
      </c>
      <c r="N248" s="64"/>
      <c r="O248" s="64"/>
      <c r="P248" s="64"/>
      <c r="Q248" s="64"/>
      <c r="R248" s="64"/>
    </row>
    <row r="249" spans="1:18" s="70" customFormat="1">
      <c r="A249" s="143">
        <v>238</v>
      </c>
      <c r="B249" s="144"/>
      <c r="C249" s="144"/>
      <c r="D249" s="144"/>
      <c r="E249" s="146"/>
      <c r="F249" s="16" t="str">
        <f t="shared" si="23"/>
        <v/>
      </c>
      <c r="H249" s="71"/>
      <c r="I249" s="64"/>
      <c r="J249" s="382" t="str">
        <f t="shared" si="24"/>
        <v/>
      </c>
      <c r="K249" s="382" t="str">
        <f t="shared" si="25"/>
        <v/>
      </c>
      <c r="L249" s="382" t="str">
        <f t="shared" si="26"/>
        <v/>
      </c>
      <c r="M249" s="382" t="str">
        <f t="shared" si="27"/>
        <v/>
      </c>
      <c r="N249" s="64"/>
      <c r="O249" s="64"/>
      <c r="P249" s="64"/>
      <c r="Q249" s="64"/>
      <c r="R249" s="64"/>
    </row>
    <row r="250" spans="1:18" s="70" customFormat="1">
      <c r="A250" s="143">
        <v>239</v>
      </c>
      <c r="B250" s="144"/>
      <c r="C250" s="144"/>
      <c r="D250" s="144"/>
      <c r="E250" s="146"/>
      <c r="F250" s="16" t="str">
        <f t="shared" si="23"/>
        <v/>
      </c>
      <c r="H250" s="71"/>
      <c r="I250" s="64"/>
      <c r="J250" s="382" t="str">
        <f t="shared" si="24"/>
        <v/>
      </c>
      <c r="K250" s="382" t="str">
        <f t="shared" si="25"/>
        <v/>
      </c>
      <c r="L250" s="382" t="str">
        <f t="shared" si="26"/>
        <v/>
      </c>
      <c r="M250" s="382" t="str">
        <f t="shared" si="27"/>
        <v/>
      </c>
      <c r="N250" s="64"/>
      <c r="O250" s="64"/>
      <c r="P250" s="64"/>
      <c r="Q250" s="64"/>
      <c r="R250" s="64"/>
    </row>
    <row r="251" spans="1:18" s="70" customFormat="1">
      <c r="A251" s="143">
        <v>240</v>
      </c>
      <c r="B251" s="144"/>
      <c r="C251" s="144"/>
      <c r="D251" s="144"/>
      <c r="E251" s="146"/>
      <c r="F251" s="16" t="str">
        <f t="shared" si="23"/>
        <v/>
      </c>
      <c r="H251" s="71"/>
      <c r="I251" s="64"/>
      <c r="J251" s="382" t="str">
        <f t="shared" si="24"/>
        <v/>
      </c>
      <c r="K251" s="382" t="str">
        <f t="shared" si="25"/>
        <v/>
      </c>
      <c r="L251" s="382" t="str">
        <f t="shared" si="26"/>
        <v/>
      </c>
      <c r="M251" s="382" t="str">
        <f t="shared" si="27"/>
        <v/>
      </c>
      <c r="N251" s="64"/>
      <c r="O251" s="64"/>
      <c r="P251" s="64"/>
      <c r="Q251" s="64"/>
      <c r="R251" s="64"/>
    </row>
    <row r="252" spans="1:18" s="70" customFormat="1">
      <c r="A252" s="143">
        <v>241</v>
      </c>
      <c r="B252" s="144"/>
      <c r="C252" s="144"/>
      <c r="D252" s="144"/>
      <c r="E252" s="146"/>
      <c r="F252" s="16" t="str">
        <f t="shared" si="23"/>
        <v/>
      </c>
      <c r="H252" s="71"/>
      <c r="I252" s="64"/>
      <c r="J252" s="382" t="str">
        <f t="shared" si="24"/>
        <v/>
      </c>
      <c r="K252" s="382" t="str">
        <f t="shared" si="25"/>
        <v/>
      </c>
      <c r="L252" s="382" t="str">
        <f t="shared" si="26"/>
        <v/>
      </c>
      <c r="M252" s="382" t="str">
        <f t="shared" si="27"/>
        <v/>
      </c>
      <c r="N252" s="64"/>
      <c r="O252" s="64"/>
      <c r="P252" s="64"/>
      <c r="Q252" s="64"/>
      <c r="R252" s="64"/>
    </row>
    <row r="253" spans="1:18" s="70" customFormat="1">
      <c r="A253" s="143">
        <v>242</v>
      </c>
      <c r="B253" s="144"/>
      <c r="C253" s="144"/>
      <c r="D253" s="144"/>
      <c r="E253" s="146"/>
      <c r="F253" s="16" t="str">
        <f t="shared" si="23"/>
        <v/>
      </c>
      <c r="H253" s="71"/>
      <c r="I253" s="64"/>
      <c r="J253" s="382" t="str">
        <f t="shared" si="24"/>
        <v/>
      </c>
      <c r="K253" s="382" t="str">
        <f t="shared" si="25"/>
        <v/>
      </c>
      <c r="L253" s="382" t="str">
        <f t="shared" si="26"/>
        <v/>
      </c>
      <c r="M253" s="382" t="str">
        <f t="shared" si="27"/>
        <v/>
      </c>
      <c r="N253" s="64"/>
      <c r="O253" s="64"/>
      <c r="P253" s="64"/>
      <c r="Q253" s="64"/>
      <c r="R253" s="64"/>
    </row>
    <row r="254" spans="1:18" s="70" customFormat="1">
      <c r="A254" s="143">
        <v>243</v>
      </c>
      <c r="B254" s="144"/>
      <c r="C254" s="144"/>
      <c r="D254" s="144"/>
      <c r="E254" s="146"/>
      <c r="F254" s="16" t="str">
        <f t="shared" si="23"/>
        <v/>
      </c>
      <c r="H254" s="71"/>
      <c r="I254" s="64"/>
      <c r="J254" s="382" t="str">
        <f t="shared" si="24"/>
        <v/>
      </c>
      <c r="K254" s="382" t="str">
        <f t="shared" si="25"/>
        <v/>
      </c>
      <c r="L254" s="382" t="str">
        <f t="shared" si="26"/>
        <v/>
      </c>
      <c r="M254" s="382" t="str">
        <f t="shared" si="27"/>
        <v/>
      </c>
      <c r="N254" s="64"/>
      <c r="O254" s="64"/>
      <c r="P254" s="64"/>
      <c r="Q254" s="64"/>
      <c r="R254" s="64"/>
    </row>
    <row r="255" spans="1:18" s="70" customFormat="1">
      <c r="A255" s="143">
        <v>244</v>
      </c>
      <c r="B255" s="144"/>
      <c r="C255" s="144"/>
      <c r="D255" s="144"/>
      <c r="E255" s="146"/>
      <c r="F255" s="16" t="str">
        <f t="shared" si="23"/>
        <v/>
      </c>
      <c r="H255" s="71"/>
      <c r="I255" s="64"/>
      <c r="J255" s="382" t="str">
        <f t="shared" si="24"/>
        <v/>
      </c>
      <c r="K255" s="382" t="str">
        <f t="shared" si="25"/>
        <v/>
      </c>
      <c r="L255" s="382" t="str">
        <f t="shared" si="26"/>
        <v/>
      </c>
      <c r="M255" s="382" t="str">
        <f t="shared" si="27"/>
        <v/>
      </c>
      <c r="N255" s="64"/>
      <c r="O255" s="64"/>
      <c r="P255" s="64"/>
      <c r="Q255" s="64"/>
      <c r="R255" s="64"/>
    </row>
    <row r="256" spans="1:18" s="70" customFormat="1">
      <c r="A256" s="143">
        <v>245</v>
      </c>
      <c r="B256" s="144"/>
      <c r="C256" s="144"/>
      <c r="D256" s="144"/>
      <c r="E256" s="146"/>
      <c r="F256" s="16" t="str">
        <f t="shared" si="23"/>
        <v/>
      </c>
      <c r="H256" s="71"/>
      <c r="I256" s="64"/>
      <c r="J256" s="382" t="str">
        <f t="shared" si="24"/>
        <v/>
      </c>
      <c r="K256" s="382" t="str">
        <f t="shared" si="25"/>
        <v/>
      </c>
      <c r="L256" s="382" t="str">
        <f t="shared" si="26"/>
        <v/>
      </c>
      <c r="M256" s="382" t="str">
        <f t="shared" si="27"/>
        <v/>
      </c>
      <c r="N256" s="64"/>
      <c r="O256" s="64"/>
      <c r="P256" s="64"/>
      <c r="Q256" s="64"/>
      <c r="R256" s="64"/>
    </row>
    <row r="257" spans="1:18" s="70" customFormat="1">
      <c r="A257" s="143">
        <v>246</v>
      </c>
      <c r="B257" s="144"/>
      <c r="C257" s="144"/>
      <c r="D257" s="144"/>
      <c r="E257" s="146"/>
      <c r="F257" s="16" t="str">
        <f t="shared" si="23"/>
        <v/>
      </c>
      <c r="H257" s="71"/>
      <c r="I257" s="64"/>
      <c r="J257" s="382" t="str">
        <f t="shared" si="24"/>
        <v/>
      </c>
      <c r="K257" s="382" t="str">
        <f t="shared" si="25"/>
        <v/>
      </c>
      <c r="L257" s="382" t="str">
        <f t="shared" si="26"/>
        <v/>
      </c>
      <c r="M257" s="382" t="str">
        <f t="shared" si="27"/>
        <v/>
      </c>
      <c r="N257" s="64"/>
      <c r="O257" s="64"/>
      <c r="P257" s="64"/>
      <c r="Q257" s="64"/>
      <c r="R257" s="64"/>
    </row>
    <row r="258" spans="1:18" s="70" customFormat="1">
      <c r="A258" s="143">
        <v>247</v>
      </c>
      <c r="B258" s="144"/>
      <c r="C258" s="144"/>
      <c r="D258" s="144"/>
      <c r="E258" s="146"/>
      <c r="F258" s="16" t="str">
        <f t="shared" si="23"/>
        <v/>
      </c>
      <c r="H258" s="71"/>
      <c r="I258" s="64"/>
      <c r="J258" s="382" t="str">
        <f t="shared" si="24"/>
        <v/>
      </c>
      <c r="K258" s="382" t="str">
        <f t="shared" si="25"/>
        <v/>
      </c>
      <c r="L258" s="382" t="str">
        <f t="shared" si="26"/>
        <v/>
      </c>
      <c r="M258" s="382" t="str">
        <f t="shared" si="27"/>
        <v/>
      </c>
      <c r="N258" s="64"/>
      <c r="O258" s="64"/>
      <c r="P258" s="64"/>
      <c r="Q258" s="64"/>
      <c r="R258" s="64"/>
    </row>
    <row r="259" spans="1:18" s="70" customFormat="1">
      <c r="A259" s="143">
        <v>248</v>
      </c>
      <c r="B259" s="144"/>
      <c r="C259" s="144"/>
      <c r="D259" s="144"/>
      <c r="E259" s="146"/>
      <c r="F259" s="16" t="str">
        <f t="shared" si="23"/>
        <v/>
      </c>
      <c r="H259" s="71"/>
      <c r="I259" s="64"/>
      <c r="J259" s="382" t="str">
        <f t="shared" si="24"/>
        <v/>
      </c>
      <c r="K259" s="382" t="str">
        <f t="shared" si="25"/>
        <v/>
      </c>
      <c r="L259" s="382" t="str">
        <f t="shared" si="26"/>
        <v/>
      </c>
      <c r="M259" s="382" t="str">
        <f t="shared" si="27"/>
        <v/>
      </c>
      <c r="N259" s="64"/>
      <c r="O259" s="64"/>
      <c r="P259" s="64"/>
      <c r="Q259" s="64"/>
      <c r="R259" s="64"/>
    </row>
    <row r="260" spans="1:18" s="70" customFormat="1">
      <c r="A260" s="143">
        <v>249</v>
      </c>
      <c r="B260" s="144"/>
      <c r="C260" s="144"/>
      <c r="D260" s="144"/>
      <c r="E260" s="146"/>
      <c r="F260" s="16" t="str">
        <f t="shared" si="23"/>
        <v/>
      </c>
      <c r="H260" s="71"/>
      <c r="I260" s="64"/>
      <c r="J260" s="382" t="str">
        <f t="shared" si="24"/>
        <v/>
      </c>
      <c r="K260" s="382" t="str">
        <f t="shared" si="25"/>
        <v/>
      </c>
      <c r="L260" s="382" t="str">
        <f t="shared" si="26"/>
        <v/>
      </c>
      <c r="M260" s="382" t="str">
        <f t="shared" si="27"/>
        <v/>
      </c>
      <c r="N260" s="64"/>
      <c r="O260" s="64"/>
      <c r="P260" s="64"/>
      <c r="Q260" s="64"/>
      <c r="R260" s="64"/>
    </row>
    <row r="261" spans="1:18" s="70" customFormat="1">
      <c r="A261" s="143">
        <v>250</v>
      </c>
      <c r="B261" s="144"/>
      <c r="C261" s="144"/>
      <c r="D261" s="144"/>
      <c r="E261" s="146"/>
      <c r="F261" s="16" t="str">
        <f t="shared" si="23"/>
        <v/>
      </c>
      <c r="H261" s="71"/>
      <c r="I261" s="64"/>
      <c r="J261" s="382" t="str">
        <f t="shared" si="24"/>
        <v/>
      </c>
      <c r="K261" s="382" t="str">
        <f t="shared" si="25"/>
        <v/>
      </c>
      <c r="L261" s="382" t="str">
        <f t="shared" si="26"/>
        <v/>
      </c>
      <c r="M261" s="382" t="str">
        <f t="shared" si="27"/>
        <v/>
      </c>
      <c r="N261" s="64"/>
      <c r="O261" s="64"/>
      <c r="P261" s="64"/>
      <c r="Q261" s="64"/>
      <c r="R261" s="64"/>
    </row>
  </sheetData>
  <sheetProtection algorithmName="SHA-512" hashValue="xEELpL/K5b6M8dBxbXt6A+EAjwiLchmBWRkCxY5iaUcalT7iENGi2wacs2QXtyhT52AXtlIhgPWdJESj7ZxrGg==" saltValue="y0whuXhyp+6wwXHUDK9d5A==" spinCount="100000" sheet="1" objects="1" scenarios="1"/>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N261"/>
  <sheetViews>
    <sheetView zoomScaleNormal="100" workbookViewId="0">
      <selection activeCell="C12" sqref="C12:D14"/>
    </sheetView>
  </sheetViews>
  <sheetFormatPr defaultColWidth="9.109375" defaultRowHeight="15.6"/>
  <cols>
    <col min="1" max="1" width="5.6640625" style="60" customWidth="1"/>
    <col min="2" max="2" width="36.33203125" style="64" hidden="1" customWidth="1"/>
    <col min="3" max="3" width="48.33203125" style="64" customWidth="1"/>
    <col min="4" max="4" width="10.6640625" style="69" customWidth="1"/>
    <col min="5" max="5" width="17.6640625" style="64" customWidth="1"/>
    <col min="6" max="7" width="17.6640625" style="64" hidden="1" customWidth="1"/>
    <col min="8" max="15" width="9.109375" style="64" customWidth="1"/>
    <col min="16" max="16384" width="9.109375" style="64"/>
  </cols>
  <sheetData>
    <row r="1" spans="1:7" s="60" customFormat="1">
      <c r="A1" s="59" t="s">
        <v>483</v>
      </c>
      <c r="D1" s="61"/>
      <c r="E1" s="63"/>
      <c r="F1" s="63"/>
      <c r="G1" s="63"/>
    </row>
    <row r="2" spans="1:7" s="60" customFormat="1">
      <c r="A2" s="346" t="str">
        <f>IF(ISBLANK(facultate), IF(ISBLANK(departament),"","Departament " &amp; departament), "Facultatea " &amp; facultate)</f>
        <v>Facultatea Inginerie din Hunedoara</v>
      </c>
      <c r="D2" s="61"/>
      <c r="E2" s="63"/>
      <c r="F2" s="63"/>
      <c r="G2" s="63"/>
    </row>
    <row r="3" spans="1:7" s="60" customFormat="1">
      <c r="A3" s="346" t="str">
        <f>IF(ISBLANK(departament),"","Departamentul " &amp; departament)</f>
        <v>Departamentul Inginerie și Management din Hunedoara</v>
      </c>
      <c r="D3" s="61"/>
      <c r="E3" s="63"/>
      <c r="F3" s="63"/>
      <c r="G3" s="63"/>
    </row>
    <row r="4" spans="1:7">
      <c r="A4" s="540" t="s">
        <v>836</v>
      </c>
      <c r="B4" s="540"/>
      <c r="C4" s="540"/>
      <c r="D4" s="540"/>
      <c r="E4" s="540"/>
    </row>
    <row r="5" spans="1:7">
      <c r="A5" s="540" t="s">
        <v>871</v>
      </c>
      <c r="B5" s="540"/>
      <c r="C5" s="540"/>
      <c r="D5" s="540"/>
      <c r="E5" s="540"/>
    </row>
    <row r="6" spans="1:7" ht="13.5" customHeight="1">
      <c r="D6" s="64"/>
      <c r="E6" s="347" t="str">
        <f>CONCATENATE(functie," ",nume_candidat)</f>
        <v>Profesor Socalici Ana Virginia</v>
      </c>
      <c r="F6" s="347" t="str">
        <f>CONCATENATE(functie," ",nume_candidat)</f>
        <v>Profesor Socalici Ana Virginia</v>
      </c>
      <c r="G6" s="347" t="str">
        <f>CONCATENATE(functie," ",nume_candidat)</f>
        <v>Profesor Socalici Ana Virginia</v>
      </c>
    </row>
    <row r="7" spans="1:7" ht="18.75" customHeight="1">
      <c r="A7" s="538" t="s">
        <v>338</v>
      </c>
      <c r="B7" s="538" t="s">
        <v>872</v>
      </c>
      <c r="C7" s="538" t="s">
        <v>1049</v>
      </c>
      <c r="D7" s="548" t="s">
        <v>2</v>
      </c>
      <c r="E7" s="538" t="s">
        <v>544</v>
      </c>
      <c r="F7" s="538" t="s">
        <v>866</v>
      </c>
      <c r="G7" s="538" t="s">
        <v>874</v>
      </c>
    </row>
    <row r="8" spans="1:7" ht="18.75" customHeight="1">
      <c r="A8" s="555"/>
      <c r="B8" s="555"/>
      <c r="C8" s="555"/>
      <c r="D8" s="549"/>
      <c r="E8" s="555"/>
      <c r="F8" s="555"/>
      <c r="G8" s="555"/>
    </row>
    <row r="9" spans="1:7" ht="18.75" customHeight="1">
      <c r="A9" s="555"/>
      <c r="B9" s="555"/>
      <c r="C9" s="555"/>
      <c r="D9" s="549"/>
      <c r="E9" s="539"/>
      <c r="F9" s="539"/>
      <c r="G9" s="539"/>
    </row>
    <row r="10" spans="1:7" ht="18.75" customHeight="1">
      <c r="A10" s="539"/>
      <c r="B10" s="539"/>
      <c r="C10" s="539"/>
      <c r="D10" s="550"/>
      <c r="E10" s="348" t="str">
        <f>CONCATENATE("ultimii ",durata_evaluare," ani")</f>
        <v>ultimii 5 ani</v>
      </c>
      <c r="F10" s="438" t="str">
        <f>CONCATENATE("ultimii ",durata_evaluare," ani")</f>
        <v>ultimii 5 ani</v>
      </c>
      <c r="G10" s="438" t="str">
        <f>CONCATENATE("ultimii ",durata_evaluare," ani")</f>
        <v>ultimii 5 ani</v>
      </c>
    </row>
    <row r="11" spans="1:7">
      <c r="A11" s="88"/>
      <c r="B11" s="65"/>
      <c r="C11" s="65"/>
      <c r="D11" s="30"/>
      <c r="E11" s="148">
        <f>SUMIF(E12:E1012,"&gt;0")</f>
        <v>0</v>
      </c>
      <c r="F11" s="148">
        <f>SUMIF(F12:F1110,"&gt;0")</f>
        <v>0</v>
      </c>
      <c r="G11" s="148">
        <f>SUMIF(G12:G1110,"&gt;0")</f>
        <v>0</v>
      </c>
    </row>
    <row r="12" spans="1:7">
      <c r="A12" s="37">
        <v>1</v>
      </c>
      <c r="B12" s="7" t="s">
        <v>866</v>
      </c>
      <c r="C12" s="7"/>
      <c r="D12" s="220"/>
      <c r="E12" s="16" t="str">
        <f t="shared" ref="E12:E75" si="0">IF(OR(,,$D12&lt;an_initial,$D12&gt;an_final),"",(HLOOKUP(C12,iii7punctaje,2,FALSE)))</f>
        <v/>
      </c>
      <c r="F12" s="382" t="str">
        <f t="shared" ref="F12:F75" si="1">IF(OR(,,$D12&lt;an_initial,$D12&gt;an_final),"",(HLOOKUP(C12,iii7punctaje,2,FALSE))*COUNTIF(C12,$F$7))</f>
        <v/>
      </c>
      <c r="G12" s="382" t="str">
        <f t="shared" ref="G12:G75" si="2">IF(OR(,,$D12&lt;an_initial,$D12&gt;an_final),"",(HLOOKUP(C12,iii7punctaje,2,FALSE))*COUNTIF(C12,$G$7))</f>
        <v/>
      </c>
    </row>
    <row r="13" spans="1:7">
      <c r="A13" s="37">
        <v>2</v>
      </c>
      <c r="B13" s="7" t="s">
        <v>875</v>
      </c>
      <c r="C13" s="7"/>
      <c r="D13" s="220"/>
      <c r="E13" s="382" t="str">
        <f t="shared" si="0"/>
        <v/>
      </c>
      <c r="F13" s="382" t="str">
        <f t="shared" si="1"/>
        <v/>
      </c>
      <c r="G13" s="382" t="str">
        <f t="shared" si="2"/>
        <v/>
      </c>
    </row>
    <row r="14" spans="1:7">
      <c r="A14" s="37">
        <v>3</v>
      </c>
      <c r="B14" s="7" t="s">
        <v>875</v>
      </c>
      <c r="C14" s="7"/>
      <c r="D14" s="220"/>
      <c r="E14" s="382" t="str">
        <f t="shared" si="0"/>
        <v/>
      </c>
      <c r="F14" s="382" t="str">
        <f t="shared" si="1"/>
        <v/>
      </c>
      <c r="G14" s="382" t="str">
        <f t="shared" si="2"/>
        <v/>
      </c>
    </row>
    <row r="15" spans="1:7">
      <c r="A15" s="37">
        <v>4</v>
      </c>
      <c r="B15" s="6"/>
      <c r="C15" s="6"/>
      <c r="D15" s="216"/>
      <c r="E15" s="382" t="str">
        <f t="shared" si="0"/>
        <v/>
      </c>
      <c r="F15" s="382" t="str">
        <f t="shared" si="1"/>
        <v/>
      </c>
      <c r="G15" s="382" t="str">
        <f t="shared" si="2"/>
        <v/>
      </c>
    </row>
    <row r="16" spans="1:7">
      <c r="A16" s="37">
        <v>5</v>
      </c>
      <c r="B16" s="6"/>
      <c r="C16" s="6"/>
      <c r="D16" s="216"/>
      <c r="E16" s="382" t="str">
        <f t="shared" si="0"/>
        <v/>
      </c>
      <c r="F16" s="382" t="str">
        <f t="shared" si="1"/>
        <v/>
      </c>
      <c r="G16" s="382" t="str">
        <f t="shared" si="2"/>
        <v/>
      </c>
    </row>
    <row r="17" spans="1:7">
      <c r="A17" s="37">
        <v>6</v>
      </c>
      <c r="B17" s="6"/>
      <c r="C17" s="6"/>
      <c r="D17" s="216"/>
      <c r="E17" s="382" t="str">
        <f t="shared" si="0"/>
        <v/>
      </c>
      <c r="F17" s="382" t="str">
        <f t="shared" si="1"/>
        <v/>
      </c>
      <c r="G17" s="382" t="str">
        <f t="shared" si="2"/>
        <v/>
      </c>
    </row>
    <row r="18" spans="1:7">
      <c r="A18" s="37">
        <v>7</v>
      </c>
      <c r="B18" s="6"/>
      <c r="C18" s="6"/>
      <c r="D18" s="216"/>
      <c r="E18" s="382" t="str">
        <f t="shared" si="0"/>
        <v/>
      </c>
      <c r="F18" s="382" t="str">
        <f t="shared" si="1"/>
        <v/>
      </c>
      <c r="G18" s="382" t="str">
        <f t="shared" si="2"/>
        <v/>
      </c>
    </row>
    <row r="19" spans="1:7">
      <c r="A19" s="37">
        <v>8</v>
      </c>
      <c r="B19" s="6"/>
      <c r="C19" s="6"/>
      <c r="D19" s="216"/>
      <c r="E19" s="382" t="str">
        <f t="shared" si="0"/>
        <v/>
      </c>
      <c r="F19" s="382" t="str">
        <f t="shared" si="1"/>
        <v/>
      </c>
      <c r="G19" s="382" t="str">
        <f t="shared" si="2"/>
        <v/>
      </c>
    </row>
    <row r="20" spans="1:7">
      <c r="A20" s="37">
        <v>9</v>
      </c>
      <c r="B20" s="6"/>
      <c r="C20" s="6"/>
      <c r="D20" s="216"/>
      <c r="E20" s="382" t="str">
        <f t="shared" si="0"/>
        <v/>
      </c>
      <c r="F20" s="382" t="str">
        <f t="shared" si="1"/>
        <v/>
      </c>
      <c r="G20" s="382" t="str">
        <f t="shared" si="2"/>
        <v/>
      </c>
    </row>
    <row r="21" spans="1:7">
      <c r="A21" s="37">
        <v>10</v>
      </c>
      <c r="B21" s="6"/>
      <c r="C21" s="6"/>
      <c r="D21" s="216"/>
      <c r="E21" s="382" t="str">
        <f t="shared" si="0"/>
        <v/>
      </c>
      <c r="F21" s="382" t="str">
        <f t="shared" si="1"/>
        <v/>
      </c>
      <c r="G21" s="382" t="str">
        <f t="shared" si="2"/>
        <v/>
      </c>
    </row>
    <row r="22" spans="1:7">
      <c r="A22" s="37">
        <v>11</v>
      </c>
      <c r="B22" s="6"/>
      <c r="C22" s="6"/>
      <c r="D22" s="216"/>
      <c r="E22" s="382" t="str">
        <f t="shared" si="0"/>
        <v/>
      </c>
      <c r="F22" s="382" t="str">
        <f t="shared" si="1"/>
        <v/>
      </c>
      <c r="G22" s="382" t="str">
        <f t="shared" si="2"/>
        <v/>
      </c>
    </row>
    <row r="23" spans="1:7">
      <c r="A23" s="37">
        <v>12</v>
      </c>
      <c r="B23" s="6"/>
      <c r="C23" s="6"/>
      <c r="D23" s="216"/>
      <c r="E23" s="382" t="str">
        <f t="shared" si="0"/>
        <v/>
      </c>
      <c r="F23" s="382" t="str">
        <f t="shared" si="1"/>
        <v/>
      </c>
      <c r="G23" s="382" t="str">
        <f t="shared" si="2"/>
        <v/>
      </c>
    </row>
    <row r="24" spans="1:7">
      <c r="A24" s="37">
        <v>13</v>
      </c>
      <c r="B24" s="6"/>
      <c r="C24" s="6"/>
      <c r="D24" s="216"/>
      <c r="E24" s="382" t="str">
        <f t="shared" si="0"/>
        <v/>
      </c>
      <c r="F24" s="382" t="str">
        <f t="shared" si="1"/>
        <v/>
      </c>
      <c r="G24" s="382" t="str">
        <f t="shared" si="2"/>
        <v/>
      </c>
    </row>
    <row r="25" spans="1:7">
      <c r="A25" s="37">
        <v>14</v>
      </c>
      <c r="B25" s="6"/>
      <c r="C25" s="6"/>
      <c r="D25" s="216"/>
      <c r="E25" s="382" t="str">
        <f t="shared" si="0"/>
        <v/>
      </c>
      <c r="F25" s="382" t="str">
        <f t="shared" si="1"/>
        <v/>
      </c>
      <c r="G25" s="382" t="str">
        <f t="shared" si="2"/>
        <v/>
      </c>
    </row>
    <row r="26" spans="1:7">
      <c r="A26" s="37">
        <v>15</v>
      </c>
      <c r="B26" s="6"/>
      <c r="C26" s="6"/>
      <c r="D26" s="216"/>
      <c r="E26" s="382" t="str">
        <f t="shared" si="0"/>
        <v/>
      </c>
      <c r="F26" s="382" t="str">
        <f t="shared" si="1"/>
        <v/>
      </c>
      <c r="G26" s="382" t="str">
        <f t="shared" si="2"/>
        <v/>
      </c>
    </row>
    <row r="27" spans="1:7">
      <c r="A27" s="37">
        <v>16</v>
      </c>
      <c r="B27" s="6"/>
      <c r="C27" s="6"/>
      <c r="D27" s="216"/>
      <c r="E27" s="382" t="str">
        <f t="shared" si="0"/>
        <v/>
      </c>
      <c r="F27" s="382" t="str">
        <f t="shared" si="1"/>
        <v/>
      </c>
      <c r="G27" s="382" t="str">
        <f t="shared" si="2"/>
        <v/>
      </c>
    </row>
    <row r="28" spans="1:7">
      <c r="A28" s="37">
        <v>17</v>
      </c>
      <c r="B28" s="6"/>
      <c r="C28" s="6"/>
      <c r="D28" s="216"/>
      <c r="E28" s="382" t="str">
        <f t="shared" si="0"/>
        <v/>
      </c>
      <c r="F28" s="382" t="str">
        <f t="shared" si="1"/>
        <v/>
      </c>
      <c r="G28" s="382" t="str">
        <f t="shared" si="2"/>
        <v/>
      </c>
    </row>
    <row r="29" spans="1:7">
      <c r="A29" s="37">
        <v>18</v>
      </c>
      <c r="B29" s="6"/>
      <c r="C29" s="6"/>
      <c r="D29" s="216"/>
      <c r="E29" s="382" t="str">
        <f t="shared" si="0"/>
        <v/>
      </c>
      <c r="F29" s="382" t="str">
        <f t="shared" si="1"/>
        <v/>
      </c>
      <c r="G29" s="382" t="str">
        <f t="shared" si="2"/>
        <v/>
      </c>
    </row>
    <row r="30" spans="1:7">
      <c r="A30" s="37">
        <v>19</v>
      </c>
      <c r="B30" s="6"/>
      <c r="C30" s="6"/>
      <c r="D30" s="216"/>
      <c r="E30" s="382" t="str">
        <f t="shared" si="0"/>
        <v/>
      </c>
      <c r="F30" s="382" t="str">
        <f t="shared" si="1"/>
        <v/>
      </c>
      <c r="G30" s="382" t="str">
        <f t="shared" si="2"/>
        <v/>
      </c>
    </row>
    <row r="31" spans="1:7">
      <c r="A31" s="37">
        <v>20</v>
      </c>
      <c r="B31" s="6"/>
      <c r="C31" s="6"/>
      <c r="D31" s="216"/>
      <c r="E31" s="382" t="str">
        <f t="shared" si="0"/>
        <v/>
      </c>
      <c r="F31" s="382" t="str">
        <f t="shared" si="1"/>
        <v/>
      </c>
      <c r="G31" s="382" t="str">
        <f t="shared" si="2"/>
        <v/>
      </c>
    </row>
    <row r="32" spans="1:7">
      <c r="A32" s="37">
        <v>21</v>
      </c>
      <c r="B32" s="6"/>
      <c r="C32" s="6"/>
      <c r="D32" s="216"/>
      <c r="E32" s="382" t="str">
        <f t="shared" si="0"/>
        <v/>
      </c>
      <c r="F32" s="382" t="str">
        <f t="shared" si="1"/>
        <v/>
      </c>
      <c r="G32" s="382" t="str">
        <f t="shared" si="2"/>
        <v/>
      </c>
    </row>
    <row r="33" spans="1:7">
      <c r="A33" s="37">
        <v>22</v>
      </c>
      <c r="B33" s="6"/>
      <c r="C33" s="6"/>
      <c r="D33" s="216"/>
      <c r="E33" s="382" t="str">
        <f t="shared" si="0"/>
        <v/>
      </c>
      <c r="F33" s="382" t="str">
        <f t="shared" si="1"/>
        <v/>
      </c>
      <c r="G33" s="382" t="str">
        <f t="shared" si="2"/>
        <v/>
      </c>
    </row>
    <row r="34" spans="1:7">
      <c r="A34" s="37">
        <v>23</v>
      </c>
      <c r="B34" s="6"/>
      <c r="C34" s="6"/>
      <c r="D34" s="216"/>
      <c r="E34" s="382" t="str">
        <f t="shared" si="0"/>
        <v/>
      </c>
      <c r="F34" s="382" t="str">
        <f t="shared" si="1"/>
        <v/>
      </c>
      <c r="G34" s="382" t="str">
        <f t="shared" si="2"/>
        <v/>
      </c>
    </row>
    <row r="35" spans="1:7">
      <c r="A35" s="37">
        <v>24</v>
      </c>
      <c r="B35" s="6"/>
      <c r="C35" s="6"/>
      <c r="D35" s="216"/>
      <c r="E35" s="382" t="str">
        <f t="shared" si="0"/>
        <v/>
      </c>
      <c r="F35" s="382" t="str">
        <f t="shared" si="1"/>
        <v/>
      </c>
      <c r="G35" s="382" t="str">
        <f t="shared" si="2"/>
        <v/>
      </c>
    </row>
    <row r="36" spans="1:7">
      <c r="A36" s="37">
        <v>25</v>
      </c>
      <c r="B36" s="6"/>
      <c r="C36" s="6"/>
      <c r="D36" s="216"/>
      <c r="E36" s="382" t="str">
        <f t="shared" si="0"/>
        <v/>
      </c>
      <c r="F36" s="382" t="str">
        <f t="shared" si="1"/>
        <v/>
      </c>
      <c r="G36" s="382" t="str">
        <f t="shared" si="2"/>
        <v/>
      </c>
    </row>
    <row r="37" spans="1:7">
      <c r="A37" s="37">
        <v>26</v>
      </c>
      <c r="B37" s="6"/>
      <c r="C37" s="6"/>
      <c r="D37" s="216"/>
      <c r="E37" s="382" t="str">
        <f t="shared" si="0"/>
        <v/>
      </c>
      <c r="F37" s="382" t="str">
        <f t="shared" si="1"/>
        <v/>
      </c>
      <c r="G37" s="382" t="str">
        <f t="shared" si="2"/>
        <v/>
      </c>
    </row>
    <row r="38" spans="1:7">
      <c r="A38" s="37">
        <v>27</v>
      </c>
      <c r="B38" s="6"/>
      <c r="C38" s="6"/>
      <c r="D38" s="216"/>
      <c r="E38" s="382" t="str">
        <f t="shared" si="0"/>
        <v/>
      </c>
      <c r="F38" s="382" t="str">
        <f t="shared" si="1"/>
        <v/>
      </c>
      <c r="G38" s="382" t="str">
        <f t="shared" si="2"/>
        <v/>
      </c>
    </row>
    <row r="39" spans="1:7">
      <c r="A39" s="37">
        <v>28</v>
      </c>
      <c r="B39" s="6"/>
      <c r="C39" s="6"/>
      <c r="D39" s="216"/>
      <c r="E39" s="382" t="str">
        <f t="shared" si="0"/>
        <v/>
      </c>
      <c r="F39" s="382" t="str">
        <f t="shared" si="1"/>
        <v/>
      </c>
      <c r="G39" s="382" t="str">
        <f t="shared" si="2"/>
        <v/>
      </c>
    </row>
    <row r="40" spans="1:7">
      <c r="A40" s="37">
        <v>29</v>
      </c>
      <c r="B40" s="6"/>
      <c r="C40" s="6"/>
      <c r="D40" s="216"/>
      <c r="E40" s="382" t="str">
        <f t="shared" si="0"/>
        <v/>
      </c>
      <c r="F40" s="382" t="str">
        <f t="shared" si="1"/>
        <v/>
      </c>
      <c r="G40" s="382" t="str">
        <f t="shared" si="2"/>
        <v/>
      </c>
    </row>
    <row r="41" spans="1:7">
      <c r="A41" s="37">
        <v>30</v>
      </c>
      <c r="B41" s="6"/>
      <c r="C41" s="6"/>
      <c r="D41" s="216"/>
      <c r="E41" s="382" t="str">
        <f t="shared" si="0"/>
        <v/>
      </c>
      <c r="F41" s="382" t="str">
        <f t="shared" si="1"/>
        <v/>
      </c>
      <c r="G41" s="382" t="str">
        <f t="shared" si="2"/>
        <v/>
      </c>
    </row>
    <row r="42" spans="1:7">
      <c r="A42" s="37">
        <v>31</v>
      </c>
      <c r="B42" s="6"/>
      <c r="C42" s="6"/>
      <c r="D42" s="216"/>
      <c r="E42" s="382" t="str">
        <f t="shared" si="0"/>
        <v/>
      </c>
      <c r="F42" s="382" t="str">
        <f t="shared" si="1"/>
        <v/>
      </c>
      <c r="G42" s="382" t="str">
        <f t="shared" si="2"/>
        <v/>
      </c>
    </row>
    <row r="43" spans="1:7">
      <c r="A43" s="37">
        <v>32</v>
      </c>
      <c r="B43" s="6"/>
      <c r="C43" s="6"/>
      <c r="D43" s="216"/>
      <c r="E43" s="382" t="str">
        <f t="shared" si="0"/>
        <v/>
      </c>
      <c r="F43" s="382" t="str">
        <f t="shared" si="1"/>
        <v/>
      </c>
      <c r="G43" s="382" t="str">
        <f t="shared" si="2"/>
        <v/>
      </c>
    </row>
    <row r="44" spans="1:7">
      <c r="A44" s="37">
        <v>33</v>
      </c>
      <c r="B44" s="6"/>
      <c r="C44" s="6"/>
      <c r="D44" s="216"/>
      <c r="E44" s="382" t="str">
        <f t="shared" si="0"/>
        <v/>
      </c>
      <c r="F44" s="382" t="str">
        <f t="shared" si="1"/>
        <v/>
      </c>
      <c r="G44" s="382" t="str">
        <f t="shared" si="2"/>
        <v/>
      </c>
    </row>
    <row r="45" spans="1:7">
      <c r="A45" s="37">
        <v>34</v>
      </c>
      <c r="B45" s="6"/>
      <c r="C45" s="6"/>
      <c r="D45" s="216"/>
      <c r="E45" s="382" t="str">
        <f t="shared" si="0"/>
        <v/>
      </c>
      <c r="F45" s="382" t="str">
        <f t="shared" si="1"/>
        <v/>
      </c>
      <c r="G45" s="382" t="str">
        <f t="shared" si="2"/>
        <v/>
      </c>
    </row>
    <row r="46" spans="1:7">
      <c r="A46" s="37">
        <v>35</v>
      </c>
      <c r="B46" s="6"/>
      <c r="C46" s="6"/>
      <c r="D46" s="216"/>
      <c r="E46" s="382" t="str">
        <f t="shared" si="0"/>
        <v/>
      </c>
      <c r="F46" s="382" t="str">
        <f t="shared" si="1"/>
        <v/>
      </c>
      <c r="G46" s="382" t="str">
        <f t="shared" si="2"/>
        <v/>
      </c>
    </row>
    <row r="47" spans="1:7">
      <c r="A47" s="37">
        <v>36</v>
      </c>
      <c r="B47" s="6"/>
      <c r="C47" s="6"/>
      <c r="D47" s="216"/>
      <c r="E47" s="382" t="str">
        <f t="shared" si="0"/>
        <v/>
      </c>
      <c r="F47" s="382" t="str">
        <f t="shared" si="1"/>
        <v/>
      </c>
      <c r="G47" s="382" t="str">
        <f t="shared" si="2"/>
        <v/>
      </c>
    </row>
    <row r="48" spans="1:7">
      <c r="A48" s="37">
        <v>37</v>
      </c>
      <c r="B48" s="6"/>
      <c r="C48" s="6"/>
      <c r="D48" s="216"/>
      <c r="E48" s="382" t="str">
        <f t="shared" si="0"/>
        <v/>
      </c>
      <c r="F48" s="382" t="str">
        <f t="shared" si="1"/>
        <v/>
      </c>
      <c r="G48" s="382" t="str">
        <f t="shared" si="2"/>
        <v/>
      </c>
    </row>
    <row r="49" spans="1:7">
      <c r="A49" s="37">
        <v>38</v>
      </c>
      <c r="B49" s="6"/>
      <c r="C49" s="6"/>
      <c r="D49" s="216"/>
      <c r="E49" s="382" t="str">
        <f t="shared" si="0"/>
        <v/>
      </c>
      <c r="F49" s="382" t="str">
        <f t="shared" si="1"/>
        <v/>
      </c>
      <c r="G49" s="382" t="str">
        <f t="shared" si="2"/>
        <v/>
      </c>
    </row>
    <row r="50" spans="1:7">
      <c r="A50" s="37">
        <v>39</v>
      </c>
      <c r="B50" s="6"/>
      <c r="C50" s="6"/>
      <c r="D50" s="216"/>
      <c r="E50" s="382" t="str">
        <f t="shared" si="0"/>
        <v/>
      </c>
      <c r="F50" s="382" t="str">
        <f t="shared" si="1"/>
        <v/>
      </c>
      <c r="G50" s="382" t="str">
        <f t="shared" si="2"/>
        <v/>
      </c>
    </row>
    <row r="51" spans="1:7">
      <c r="A51" s="37">
        <v>40</v>
      </c>
      <c r="B51" s="6"/>
      <c r="C51" s="6"/>
      <c r="D51" s="216"/>
      <c r="E51" s="382" t="str">
        <f t="shared" si="0"/>
        <v/>
      </c>
      <c r="F51" s="382" t="str">
        <f t="shared" si="1"/>
        <v/>
      </c>
      <c r="G51" s="382" t="str">
        <f t="shared" si="2"/>
        <v/>
      </c>
    </row>
    <row r="52" spans="1:7">
      <c r="A52" s="37">
        <v>41</v>
      </c>
      <c r="B52" s="6"/>
      <c r="C52" s="6"/>
      <c r="D52" s="216"/>
      <c r="E52" s="382" t="str">
        <f t="shared" si="0"/>
        <v/>
      </c>
      <c r="F52" s="382" t="str">
        <f t="shared" si="1"/>
        <v/>
      </c>
      <c r="G52" s="382" t="str">
        <f t="shared" si="2"/>
        <v/>
      </c>
    </row>
    <row r="53" spans="1:7">
      <c r="A53" s="37">
        <v>42</v>
      </c>
      <c r="B53" s="6"/>
      <c r="C53" s="6"/>
      <c r="D53" s="216"/>
      <c r="E53" s="382" t="str">
        <f t="shared" si="0"/>
        <v/>
      </c>
      <c r="F53" s="382" t="str">
        <f t="shared" si="1"/>
        <v/>
      </c>
      <c r="G53" s="382" t="str">
        <f t="shared" si="2"/>
        <v/>
      </c>
    </row>
    <row r="54" spans="1:7">
      <c r="A54" s="37">
        <v>43</v>
      </c>
      <c r="B54" s="6"/>
      <c r="C54" s="6"/>
      <c r="D54" s="216"/>
      <c r="E54" s="382" t="str">
        <f t="shared" si="0"/>
        <v/>
      </c>
      <c r="F54" s="382" t="str">
        <f t="shared" si="1"/>
        <v/>
      </c>
      <c r="G54" s="382" t="str">
        <f t="shared" si="2"/>
        <v/>
      </c>
    </row>
    <row r="55" spans="1:7">
      <c r="A55" s="37">
        <v>44</v>
      </c>
      <c r="B55" s="6"/>
      <c r="C55" s="6"/>
      <c r="D55" s="216"/>
      <c r="E55" s="382" t="str">
        <f t="shared" si="0"/>
        <v/>
      </c>
      <c r="F55" s="382" t="str">
        <f t="shared" si="1"/>
        <v/>
      </c>
      <c r="G55" s="382" t="str">
        <f t="shared" si="2"/>
        <v/>
      </c>
    </row>
    <row r="56" spans="1:7">
      <c r="A56" s="37">
        <v>45</v>
      </c>
      <c r="B56" s="6"/>
      <c r="C56" s="6"/>
      <c r="D56" s="216"/>
      <c r="E56" s="382" t="str">
        <f t="shared" si="0"/>
        <v/>
      </c>
      <c r="F56" s="382" t="str">
        <f t="shared" si="1"/>
        <v/>
      </c>
      <c r="G56" s="382" t="str">
        <f t="shared" si="2"/>
        <v/>
      </c>
    </row>
    <row r="57" spans="1:7">
      <c r="A57" s="37">
        <v>46</v>
      </c>
      <c r="B57" s="6"/>
      <c r="C57" s="6"/>
      <c r="D57" s="216"/>
      <c r="E57" s="382" t="str">
        <f t="shared" si="0"/>
        <v/>
      </c>
      <c r="F57" s="382" t="str">
        <f t="shared" si="1"/>
        <v/>
      </c>
      <c r="G57" s="382" t="str">
        <f t="shared" si="2"/>
        <v/>
      </c>
    </row>
    <row r="58" spans="1:7">
      <c r="A58" s="37">
        <v>47</v>
      </c>
      <c r="B58" s="6"/>
      <c r="C58" s="6"/>
      <c r="D58" s="216"/>
      <c r="E58" s="382" t="str">
        <f t="shared" si="0"/>
        <v/>
      </c>
      <c r="F58" s="382" t="str">
        <f t="shared" si="1"/>
        <v/>
      </c>
      <c r="G58" s="382" t="str">
        <f t="shared" si="2"/>
        <v/>
      </c>
    </row>
    <row r="59" spans="1:7">
      <c r="A59" s="37">
        <v>48</v>
      </c>
      <c r="B59" s="6"/>
      <c r="C59" s="6"/>
      <c r="D59" s="216"/>
      <c r="E59" s="382" t="str">
        <f t="shared" si="0"/>
        <v/>
      </c>
      <c r="F59" s="382" t="str">
        <f t="shared" si="1"/>
        <v/>
      </c>
      <c r="G59" s="382" t="str">
        <f t="shared" si="2"/>
        <v/>
      </c>
    </row>
    <row r="60" spans="1:7">
      <c r="A60" s="37">
        <v>49</v>
      </c>
      <c r="B60" s="6"/>
      <c r="C60" s="6"/>
      <c r="D60" s="216"/>
      <c r="E60" s="382" t="str">
        <f t="shared" si="0"/>
        <v/>
      </c>
      <c r="F60" s="382" t="str">
        <f t="shared" si="1"/>
        <v/>
      </c>
      <c r="G60" s="382" t="str">
        <f t="shared" si="2"/>
        <v/>
      </c>
    </row>
    <row r="61" spans="1:7">
      <c r="A61" s="37">
        <v>50</v>
      </c>
      <c r="B61" s="6"/>
      <c r="C61" s="6"/>
      <c r="D61" s="216"/>
      <c r="E61" s="382" t="str">
        <f t="shared" si="0"/>
        <v/>
      </c>
      <c r="F61" s="382" t="str">
        <f t="shared" si="1"/>
        <v/>
      </c>
      <c r="G61" s="382" t="str">
        <f t="shared" si="2"/>
        <v/>
      </c>
    </row>
    <row r="62" spans="1:7">
      <c r="A62" s="37">
        <v>51</v>
      </c>
      <c r="B62" s="6"/>
      <c r="C62" s="6"/>
      <c r="D62" s="216"/>
      <c r="E62" s="382" t="str">
        <f t="shared" si="0"/>
        <v/>
      </c>
      <c r="F62" s="382" t="str">
        <f t="shared" si="1"/>
        <v/>
      </c>
      <c r="G62" s="382" t="str">
        <f t="shared" si="2"/>
        <v/>
      </c>
    </row>
    <row r="63" spans="1:7">
      <c r="A63" s="37">
        <v>52</v>
      </c>
      <c r="B63" s="6"/>
      <c r="C63" s="6"/>
      <c r="D63" s="216"/>
      <c r="E63" s="382" t="str">
        <f t="shared" si="0"/>
        <v/>
      </c>
      <c r="F63" s="382" t="str">
        <f t="shared" si="1"/>
        <v/>
      </c>
      <c r="G63" s="382" t="str">
        <f t="shared" si="2"/>
        <v/>
      </c>
    </row>
    <row r="64" spans="1:7">
      <c r="A64" s="37">
        <v>53</v>
      </c>
      <c r="B64" s="6"/>
      <c r="C64" s="6"/>
      <c r="D64" s="216"/>
      <c r="E64" s="382" t="str">
        <f t="shared" si="0"/>
        <v/>
      </c>
      <c r="F64" s="382" t="str">
        <f t="shared" si="1"/>
        <v/>
      </c>
      <c r="G64" s="382" t="str">
        <f t="shared" si="2"/>
        <v/>
      </c>
    </row>
    <row r="65" spans="1:7">
      <c r="A65" s="37">
        <v>54</v>
      </c>
      <c r="B65" s="6"/>
      <c r="C65" s="6"/>
      <c r="D65" s="216"/>
      <c r="E65" s="382" t="str">
        <f t="shared" si="0"/>
        <v/>
      </c>
      <c r="F65" s="382" t="str">
        <f t="shared" si="1"/>
        <v/>
      </c>
      <c r="G65" s="382" t="str">
        <f t="shared" si="2"/>
        <v/>
      </c>
    </row>
    <row r="66" spans="1:7">
      <c r="A66" s="37">
        <v>55</v>
      </c>
      <c r="B66" s="6"/>
      <c r="C66" s="6"/>
      <c r="D66" s="216"/>
      <c r="E66" s="382" t="str">
        <f t="shared" si="0"/>
        <v/>
      </c>
      <c r="F66" s="382" t="str">
        <f t="shared" si="1"/>
        <v/>
      </c>
      <c r="G66" s="382" t="str">
        <f t="shared" si="2"/>
        <v/>
      </c>
    </row>
    <row r="67" spans="1:7">
      <c r="A67" s="37">
        <v>56</v>
      </c>
      <c r="B67" s="6"/>
      <c r="C67" s="6"/>
      <c r="D67" s="216"/>
      <c r="E67" s="382" t="str">
        <f t="shared" si="0"/>
        <v/>
      </c>
      <c r="F67" s="382" t="str">
        <f t="shared" si="1"/>
        <v/>
      </c>
      <c r="G67" s="382" t="str">
        <f t="shared" si="2"/>
        <v/>
      </c>
    </row>
    <row r="68" spans="1:7">
      <c r="A68" s="37">
        <v>57</v>
      </c>
      <c r="B68" s="6"/>
      <c r="C68" s="6"/>
      <c r="D68" s="216"/>
      <c r="E68" s="382" t="str">
        <f t="shared" si="0"/>
        <v/>
      </c>
      <c r="F68" s="382" t="str">
        <f t="shared" si="1"/>
        <v/>
      </c>
      <c r="G68" s="382" t="str">
        <f t="shared" si="2"/>
        <v/>
      </c>
    </row>
    <row r="69" spans="1:7">
      <c r="A69" s="37">
        <v>58</v>
      </c>
      <c r="B69" s="6"/>
      <c r="C69" s="6"/>
      <c r="D69" s="216"/>
      <c r="E69" s="382" t="str">
        <f t="shared" si="0"/>
        <v/>
      </c>
      <c r="F69" s="382" t="str">
        <f t="shared" si="1"/>
        <v/>
      </c>
      <c r="G69" s="382" t="str">
        <f t="shared" si="2"/>
        <v/>
      </c>
    </row>
    <row r="70" spans="1:7">
      <c r="A70" s="37">
        <v>59</v>
      </c>
      <c r="B70" s="6"/>
      <c r="C70" s="6"/>
      <c r="D70" s="216"/>
      <c r="E70" s="382" t="str">
        <f t="shared" si="0"/>
        <v/>
      </c>
      <c r="F70" s="382" t="str">
        <f t="shared" si="1"/>
        <v/>
      </c>
      <c r="G70" s="382" t="str">
        <f t="shared" si="2"/>
        <v/>
      </c>
    </row>
    <row r="71" spans="1:7">
      <c r="A71" s="37">
        <v>60</v>
      </c>
      <c r="B71" s="6"/>
      <c r="C71" s="6"/>
      <c r="D71" s="216"/>
      <c r="E71" s="382" t="str">
        <f t="shared" si="0"/>
        <v/>
      </c>
      <c r="F71" s="382" t="str">
        <f t="shared" si="1"/>
        <v/>
      </c>
      <c r="G71" s="382" t="str">
        <f t="shared" si="2"/>
        <v/>
      </c>
    </row>
    <row r="72" spans="1:7">
      <c r="A72" s="37">
        <v>61</v>
      </c>
      <c r="B72" s="6"/>
      <c r="C72" s="6"/>
      <c r="D72" s="216"/>
      <c r="E72" s="382" t="str">
        <f t="shared" si="0"/>
        <v/>
      </c>
      <c r="F72" s="382" t="str">
        <f t="shared" si="1"/>
        <v/>
      </c>
      <c r="G72" s="382" t="str">
        <f t="shared" si="2"/>
        <v/>
      </c>
    </row>
    <row r="73" spans="1:7">
      <c r="A73" s="37">
        <v>62</v>
      </c>
      <c r="B73" s="6"/>
      <c r="C73" s="6"/>
      <c r="D73" s="216"/>
      <c r="E73" s="382" t="str">
        <f t="shared" si="0"/>
        <v/>
      </c>
      <c r="F73" s="382" t="str">
        <f t="shared" si="1"/>
        <v/>
      </c>
      <c r="G73" s="382" t="str">
        <f t="shared" si="2"/>
        <v/>
      </c>
    </row>
    <row r="74" spans="1:7">
      <c r="A74" s="37">
        <v>63</v>
      </c>
      <c r="B74" s="6"/>
      <c r="C74" s="6"/>
      <c r="D74" s="216"/>
      <c r="E74" s="382" t="str">
        <f t="shared" si="0"/>
        <v/>
      </c>
      <c r="F74" s="382" t="str">
        <f t="shared" si="1"/>
        <v/>
      </c>
      <c r="G74" s="382" t="str">
        <f t="shared" si="2"/>
        <v/>
      </c>
    </row>
    <row r="75" spans="1:7">
      <c r="A75" s="37">
        <v>64</v>
      </c>
      <c r="B75" s="6"/>
      <c r="C75" s="6"/>
      <c r="D75" s="216"/>
      <c r="E75" s="382" t="str">
        <f t="shared" si="0"/>
        <v/>
      </c>
      <c r="F75" s="382" t="str">
        <f t="shared" si="1"/>
        <v/>
      </c>
      <c r="G75" s="382" t="str">
        <f t="shared" si="2"/>
        <v/>
      </c>
    </row>
    <row r="76" spans="1:7">
      <c r="A76" s="37">
        <v>65</v>
      </c>
      <c r="B76" s="6"/>
      <c r="C76" s="6"/>
      <c r="D76" s="216"/>
      <c r="E76" s="382" t="str">
        <f t="shared" ref="E76:E139" si="3">IF(OR(,,$D76&lt;an_initial,$D76&gt;an_final),"",(HLOOKUP(C76,iii7punctaje,2,FALSE)))</f>
        <v/>
      </c>
      <c r="F76" s="382" t="str">
        <f t="shared" ref="F76:F139" si="4">IF(OR(,,$D76&lt;an_initial,$D76&gt;an_final),"",(HLOOKUP(C76,iii7punctaje,2,FALSE))*COUNTIF(C76,$F$7))</f>
        <v/>
      </c>
      <c r="G76" s="382" t="str">
        <f t="shared" ref="G76:G139" si="5">IF(OR(,,$D76&lt;an_initial,$D76&gt;an_final),"",(HLOOKUP(C76,iii7punctaje,2,FALSE))*COUNTIF(C76,$G$7))</f>
        <v/>
      </c>
    </row>
    <row r="77" spans="1:7">
      <c r="A77" s="37">
        <v>66</v>
      </c>
      <c r="B77" s="6"/>
      <c r="C77" s="6"/>
      <c r="D77" s="216"/>
      <c r="E77" s="382" t="str">
        <f t="shared" si="3"/>
        <v/>
      </c>
      <c r="F77" s="382" t="str">
        <f t="shared" si="4"/>
        <v/>
      </c>
      <c r="G77" s="382" t="str">
        <f t="shared" si="5"/>
        <v/>
      </c>
    </row>
    <row r="78" spans="1:7">
      <c r="A78" s="37">
        <v>67</v>
      </c>
      <c r="B78" s="6"/>
      <c r="C78" s="6"/>
      <c r="D78" s="216"/>
      <c r="E78" s="382" t="str">
        <f t="shared" si="3"/>
        <v/>
      </c>
      <c r="F78" s="382" t="str">
        <f t="shared" si="4"/>
        <v/>
      </c>
      <c r="G78" s="382" t="str">
        <f t="shared" si="5"/>
        <v/>
      </c>
    </row>
    <row r="79" spans="1:7">
      <c r="A79" s="37">
        <v>68</v>
      </c>
      <c r="B79" s="6"/>
      <c r="C79" s="6"/>
      <c r="D79" s="216"/>
      <c r="E79" s="382" t="str">
        <f t="shared" si="3"/>
        <v/>
      </c>
      <c r="F79" s="382" t="str">
        <f t="shared" si="4"/>
        <v/>
      </c>
      <c r="G79" s="382" t="str">
        <f t="shared" si="5"/>
        <v/>
      </c>
    </row>
    <row r="80" spans="1:7">
      <c r="A80" s="37">
        <v>69</v>
      </c>
      <c r="B80" s="6"/>
      <c r="C80" s="6"/>
      <c r="D80" s="216"/>
      <c r="E80" s="382" t="str">
        <f t="shared" si="3"/>
        <v/>
      </c>
      <c r="F80" s="382" t="str">
        <f t="shared" si="4"/>
        <v/>
      </c>
      <c r="G80" s="382" t="str">
        <f t="shared" si="5"/>
        <v/>
      </c>
    </row>
    <row r="81" spans="1:7">
      <c r="A81" s="37">
        <v>70</v>
      </c>
      <c r="B81" s="6"/>
      <c r="C81" s="6"/>
      <c r="D81" s="216"/>
      <c r="E81" s="382" t="str">
        <f t="shared" si="3"/>
        <v/>
      </c>
      <c r="F81" s="382" t="str">
        <f t="shared" si="4"/>
        <v/>
      </c>
      <c r="G81" s="382" t="str">
        <f t="shared" si="5"/>
        <v/>
      </c>
    </row>
    <row r="82" spans="1:7">
      <c r="A82" s="37">
        <v>71</v>
      </c>
      <c r="B82" s="6"/>
      <c r="C82" s="6"/>
      <c r="D82" s="216"/>
      <c r="E82" s="382" t="str">
        <f t="shared" si="3"/>
        <v/>
      </c>
      <c r="F82" s="382" t="str">
        <f t="shared" si="4"/>
        <v/>
      </c>
      <c r="G82" s="382" t="str">
        <f t="shared" si="5"/>
        <v/>
      </c>
    </row>
    <row r="83" spans="1:7">
      <c r="A83" s="37">
        <v>72</v>
      </c>
      <c r="B83" s="6"/>
      <c r="C83" s="6"/>
      <c r="D83" s="216"/>
      <c r="E83" s="382" t="str">
        <f t="shared" si="3"/>
        <v/>
      </c>
      <c r="F83" s="382" t="str">
        <f t="shared" si="4"/>
        <v/>
      </c>
      <c r="G83" s="382" t="str">
        <f t="shared" si="5"/>
        <v/>
      </c>
    </row>
    <row r="84" spans="1:7">
      <c r="A84" s="37">
        <v>73</v>
      </c>
      <c r="B84" s="6"/>
      <c r="C84" s="6"/>
      <c r="D84" s="216"/>
      <c r="E84" s="382" t="str">
        <f t="shared" si="3"/>
        <v/>
      </c>
      <c r="F84" s="382" t="str">
        <f t="shared" si="4"/>
        <v/>
      </c>
      <c r="G84" s="382" t="str">
        <f t="shared" si="5"/>
        <v/>
      </c>
    </row>
    <row r="85" spans="1:7">
      <c r="A85" s="37">
        <v>74</v>
      </c>
      <c r="B85" s="6"/>
      <c r="C85" s="6"/>
      <c r="D85" s="216"/>
      <c r="E85" s="382" t="str">
        <f t="shared" si="3"/>
        <v/>
      </c>
      <c r="F85" s="382" t="str">
        <f t="shared" si="4"/>
        <v/>
      </c>
      <c r="G85" s="382" t="str">
        <f t="shared" si="5"/>
        <v/>
      </c>
    </row>
    <row r="86" spans="1:7">
      <c r="A86" s="37">
        <v>75</v>
      </c>
      <c r="B86" s="6"/>
      <c r="C86" s="6"/>
      <c r="D86" s="216"/>
      <c r="E86" s="382" t="str">
        <f t="shared" si="3"/>
        <v/>
      </c>
      <c r="F86" s="382" t="str">
        <f t="shared" si="4"/>
        <v/>
      </c>
      <c r="G86" s="382" t="str">
        <f t="shared" si="5"/>
        <v/>
      </c>
    </row>
    <row r="87" spans="1:7">
      <c r="A87" s="37">
        <v>76</v>
      </c>
      <c r="B87" s="6"/>
      <c r="C87" s="6"/>
      <c r="D87" s="216"/>
      <c r="E87" s="382" t="str">
        <f t="shared" si="3"/>
        <v/>
      </c>
      <c r="F87" s="382" t="str">
        <f t="shared" si="4"/>
        <v/>
      </c>
      <c r="G87" s="382" t="str">
        <f t="shared" si="5"/>
        <v/>
      </c>
    </row>
    <row r="88" spans="1:7">
      <c r="A88" s="37">
        <v>77</v>
      </c>
      <c r="B88" s="6"/>
      <c r="C88" s="6"/>
      <c r="D88" s="216"/>
      <c r="E88" s="382" t="str">
        <f t="shared" si="3"/>
        <v/>
      </c>
      <c r="F88" s="382" t="str">
        <f t="shared" si="4"/>
        <v/>
      </c>
      <c r="G88" s="382" t="str">
        <f t="shared" si="5"/>
        <v/>
      </c>
    </row>
    <row r="89" spans="1:7">
      <c r="A89" s="37">
        <v>78</v>
      </c>
      <c r="B89" s="6"/>
      <c r="C89" s="6"/>
      <c r="D89" s="216"/>
      <c r="E89" s="382" t="str">
        <f t="shared" si="3"/>
        <v/>
      </c>
      <c r="F89" s="382" t="str">
        <f t="shared" si="4"/>
        <v/>
      </c>
      <c r="G89" s="382" t="str">
        <f t="shared" si="5"/>
        <v/>
      </c>
    </row>
    <row r="90" spans="1:7">
      <c r="A90" s="37">
        <v>79</v>
      </c>
      <c r="B90" s="6"/>
      <c r="C90" s="6"/>
      <c r="D90" s="216"/>
      <c r="E90" s="382" t="str">
        <f t="shared" si="3"/>
        <v/>
      </c>
      <c r="F90" s="382" t="str">
        <f t="shared" si="4"/>
        <v/>
      </c>
      <c r="G90" s="382" t="str">
        <f t="shared" si="5"/>
        <v/>
      </c>
    </row>
    <row r="91" spans="1:7">
      <c r="A91" s="37">
        <v>80</v>
      </c>
      <c r="B91" s="6"/>
      <c r="C91" s="6"/>
      <c r="D91" s="216"/>
      <c r="E91" s="382" t="str">
        <f t="shared" si="3"/>
        <v/>
      </c>
      <c r="F91" s="382" t="str">
        <f t="shared" si="4"/>
        <v/>
      </c>
      <c r="G91" s="382" t="str">
        <f t="shared" si="5"/>
        <v/>
      </c>
    </row>
    <row r="92" spans="1:7">
      <c r="A92" s="37">
        <v>81</v>
      </c>
      <c r="B92" s="6"/>
      <c r="C92" s="6"/>
      <c r="D92" s="216"/>
      <c r="E92" s="382" t="str">
        <f t="shared" si="3"/>
        <v/>
      </c>
      <c r="F92" s="382" t="str">
        <f t="shared" si="4"/>
        <v/>
      </c>
      <c r="G92" s="382" t="str">
        <f t="shared" si="5"/>
        <v/>
      </c>
    </row>
    <row r="93" spans="1:7">
      <c r="A93" s="37">
        <v>82</v>
      </c>
      <c r="B93" s="6"/>
      <c r="C93" s="6"/>
      <c r="D93" s="216"/>
      <c r="E93" s="382" t="str">
        <f t="shared" si="3"/>
        <v/>
      </c>
      <c r="F93" s="382" t="str">
        <f t="shared" si="4"/>
        <v/>
      </c>
      <c r="G93" s="382" t="str">
        <f t="shared" si="5"/>
        <v/>
      </c>
    </row>
    <row r="94" spans="1:7">
      <c r="A94" s="37">
        <v>83</v>
      </c>
      <c r="B94" s="6"/>
      <c r="C94" s="6"/>
      <c r="D94" s="216"/>
      <c r="E94" s="382" t="str">
        <f t="shared" si="3"/>
        <v/>
      </c>
      <c r="F94" s="382" t="str">
        <f t="shared" si="4"/>
        <v/>
      </c>
      <c r="G94" s="382" t="str">
        <f t="shared" si="5"/>
        <v/>
      </c>
    </row>
    <row r="95" spans="1:7">
      <c r="A95" s="37">
        <v>84</v>
      </c>
      <c r="B95" s="6"/>
      <c r="C95" s="6"/>
      <c r="D95" s="216"/>
      <c r="E95" s="382" t="str">
        <f t="shared" si="3"/>
        <v/>
      </c>
      <c r="F95" s="382" t="str">
        <f t="shared" si="4"/>
        <v/>
      </c>
      <c r="G95" s="382" t="str">
        <f t="shared" si="5"/>
        <v/>
      </c>
    </row>
    <row r="96" spans="1:7">
      <c r="A96" s="37">
        <v>85</v>
      </c>
      <c r="B96" s="6"/>
      <c r="C96" s="6"/>
      <c r="D96" s="216"/>
      <c r="E96" s="382" t="str">
        <f t="shared" si="3"/>
        <v/>
      </c>
      <c r="F96" s="382" t="str">
        <f t="shared" si="4"/>
        <v/>
      </c>
      <c r="G96" s="382" t="str">
        <f t="shared" si="5"/>
        <v/>
      </c>
    </row>
    <row r="97" spans="1:7">
      <c r="A97" s="37">
        <v>86</v>
      </c>
      <c r="B97" s="6"/>
      <c r="C97" s="6"/>
      <c r="D97" s="216"/>
      <c r="E97" s="382" t="str">
        <f t="shared" si="3"/>
        <v/>
      </c>
      <c r="F97" s="382" t="str">
        <f t="shared" si="4"/>
        <v/>
      </c>
      <c r="G97" s="382" t="str">
        <f t="shared" si="5"/>
        <v/>
      </c>
    </row>
    <row r="98" spans="1:7">
      <c r="A98" s="37">
        <v>87</v>
      </c>
      <c r="B98" s="6"/>
      <c r="C98" s="6"/>
      <c r="D98" s="216"/>
      <c r="E98" s="382" t="str">
        <f t="shared" si="3"/>
        <v/>
      </c>
      <c r="F98" s="382" t="str">
        <f t="shared" si="4"/>
        <v/>
      </c>
      <c r="G98" s="382" t="str">
        <f t="shared" si="5"/>
        <v/>
      </c>
    </row>
    <row r="99" spans="1:7">
      <c r="A99" s="37">
        <v>88</v>
      </c>
      <c r="B99" s="6"/>
      <c r="C99" s="6"/>
      <c r="D99" s="216"/>
      <c r="E99" s="382" t="str">
        <f t="shared" si="3"/>
        <v/>
      </c>
      <c r="F99" s="382" t="str">
        <f t="shared" si="4"/>
        <v/>
      </c>
      <c r="G99" s="382" t="str">
        <f t="shared" si="5"/>
        <v/>
      </c>
    </row>
    <row r="100" spans="1:7">
      <c r="A100" s="37">
        <v>89</v>
      </c>
      <c r="B100" s="6"/>
      <c r="C100" s="6"/>
      <c r="D100" s="216"/>
      <c r="E100" s="382" t="str">
        <f t="shared" si="3"/>
        <v/>
      </c>
      <c r="F100" s="382" t="str">
        <f t="shared" si="4"/>
        <v/>
      </c>
      <c r="G100" s="382" t="str">
        <f t="shared" si="5"/>
        <v/>
      </c>
    </row>
    <row r="101" spans="1:7">
      <c r="A101" s="37">
        <v>90</v>
      </c>
      <c r="B101" s="6"/>
      <c r="C101" s="6"/>
      <c r="D101" s="216"/>
      <c r="E101" s="382" t="str">
        <f t="shared" si="3"/>
        <v/>
      </c>
      <c r="F101" s="382" t="str">
        <f t="shared" si="4"/>
        <v/>
      </c>
      <c r="G101" s="382" t="str">
        <f t="shared" si="5"/>
        <v/>
      </c>
    </row>
    <row r="102" spans="1:7">
      <c r="A102" s="37">
        <v>91</v>
      </c>
      <c r="B102" s="6"/>
      <c r="C102" s="6"/>
      <c r="D102" s="216"/>
      <c r="E102" s="382" t="str">
        <f t="shared" si="3"/>
        <v/>
      </c>
      <c r="F102" s="382" t="str">
        <f t="shared" si="4"/>
        <v/>
      </c>
      <c r="G102" s="382" t="str">
        <f t="shared" si="5"/>
        <v/>
      </c>
    </row>
    <row r="103" spans="1:7">
      <c r="A103" s="37">
        <v>92</v>
      </c>
      <c r="B103" s="6"/>
      <c r="C103" s="6"/>
      <c r="D103" s="216"/>
      <c r="E103" s="382" t="str">
        <f t="shared" si="3"/>
        <v/>
      </c>
      <c r="F103" s="382" t="str">
        <f t="shared" si="4"/>
        <v/>
      </c>
      <c r="G103" s="382" t="str">
        <f t="shared" si="5"/>
        <v/>
      </c>
    </row>
    <row r="104" spans="1:7">
      <c r="A104" s="37">
        <v>93</v>
      </c>
      <c r="B104" s="6"/>
      <c r="C104" s="6"/>
      <c r="D104" s="216"/>
      <c r="E104" s="382" t="str">
        <f t="shared" si="3"/>
        <v/>
      </c>
      <c r="F104" s="382" t="str">
        <f t="shared" si="4"/>
        <v/>
      </c>
      <c r="G104" s="382" t="str">
        <f t="shared" si="5"/>
        <v/>
      </c>
    </row>
    <row r="105" spans="1:7">
      <c r="A105" s="37">
        <v>94</v>
      </c>
      <c r="B105" s="6"/>
      <c r="C105" s="6"/>
      <c r="D105" s="216"/>
      <c r="E105" s="382" t="str">
        <f t="shared" si="3"/>
        <v/>
      </c>
      <c r="F105" s="382" t="str">
        <f t="shared" si="4"/>
        <v/>
      </c>
      <c r="G105" s="382" t="str">
        <f t="shared" si="5"/>
        <v/>
      </c>
    </row>
    <row r="106" spans="1:7">
      <c r="A106" s="37">
        <v>95</v>
      </c>
      <c r="B106" s="6"/>
      <c r="C106" s="6"/>
      <c r="D106" s="216"/>
      <c r="E106" s="382" t="str">
        <f t="shared" si="3"/>
        <v/>
      </c>
      <c r="F106" s="382" t="str">
        <f t="shared" si="4"/>
        <v/>
      </c>
      <c r="G106" s="382" t="str">
        <f t="shared" si="5"/>
        <v/>
      </c>
    </row>
    <row r="107" spans="1:7">
      <c r="A107" s="37">
        <v>96</v>
      </c>
      <c r="B107" s="6"/>
      <c r="C107" s="6"/>
      <c r="D107" s="216"/>
      <c r="E107" s="382" t="str">
        <f t="shared" si="3"/>
        <v/>
      </c>
      <c r="F107" s="382" t="str">
        <f t="shared" si="4"/>
        <v/>
      </c>
      <c r="G107" s="382" t="str">
        <f t="shared" si="5"/>
        <v/>
      </c>
    </row>
    <row r="108" spans="1:7">
      <c r="A108" s="37">
        <v>97</v>
      </c>
      <c r="B108" s="6"/>
      <c r="C108" s="6"/>
      <c r="D108" s="216"/>
      <c r="E108" s="382" t="str">
        <f t="shared" si="3"/>
        <v/>
      </c>
      <c r="F108" s="382" t="str">
        <f t="shared" si="4"/>
        <v/>
      </c>
      <c r="G108" s="382" t="str">
        <f t="shared" si="5"/>
        <v/>
      </c>
    </row>
    <row r="109" spans="1:7">
      <c r="A109" s="37">
        <v>98</v>
      </c>
      <c r="B109" s="6"/>
      <c r="C109" s="6"/>
      <c r="D109" s="216"/>
      <c r="E109" s="382" t="str">
        <f t="shared" si="3"/>
        <v/>
      </c>
      <c r="F109" s="382" t="str">
        <f t="shared" si="4"/>
        <v/>
      </c>
      <c r="G109" s="382" t="str">
        <f t="shared" si="5"/>
        <v/>
      </c>
    </row>
    <row r="110" spans="1:7">
      <c r="A110" s="143">
        <v>99</v>
      </c>
      <c r="B110" s="6"/>
      <c r="C110" s="6"/>
      <c r="D110" s="216"/>
      <c r="E110" s="382" t="str">
        <f t="shared" si="3"/>
        <v/>
      </c>
      <c r="F110" s="382" t="str">
        <f t="shared" si="4"/>
        <v/>
      </c>
      <c r="G110" s="382" t="str">
        <f t="shared" si="5"/>
        <v/>
      </c>
    </row>
    <row r="111" spans="1:7">
      <c r="A111" s="143">
        <v>100</v>
      </c>
      <c r="B111" s="144"/>
      <c r="C111" s="144"/>
      <c r="D111" s="146"/>
      <c r="E111" s="382" t="str">
        <f t="shared" si="3"/>
        <v/>
      </c>
      <c r="F111" s="382" t="str">
        <f t="shared" si="4"/>
        <v/>
      </c>
      <c r="G111" s="382" t="str">
        <f t="shared" si="5"/>
        <v/>
      </c>
    </row>
    <row r="112" spans="1:7">
      <c r="A112" s="143">
        <v>101</v>
      </c>
      <c r="B112" s="144"/>
      <c r="C112" s="144"/>
      <c r="D112" s="146"/>
      <c r="E112" s="382" t="str">
        <f t="shared" si="3"/>
        <v/>
      </c>
      <c r="F112" s="382" t="str">
        <f t="shared" si="4"/>
        <v/>
      </c>
      <c r="G112" s="382" t="str">
        <f t="shared" si="5"/>
        <v/>
      </c>
    </row>
    <row r="113" spans="1:14">
      <c r="A113" s="143">
        <v>102</v>
      </c>
      <c r="B113" s="144"/>
      <c r="C113" s="144"/>
      <c r="D113" s="146"/>
      <c r="E113" s="382" t="str">
        <f t="shared" si="3"/>
        <v/>
      </c>
      <c r="F113" s="382" t="str">
        <f t="shared" si="4"/>
        <v/>
      </c>
      <c r="G113" s="382" t="str">
        <f t="shared" si="5"/>
        <v/>
      </c>
    </row>
    <row r="114" spans="1:14">
      <c r="A114" s="143">
        <v>103</v>
      </c>
      <c r="B114" s="144"/>
      <c r="C114" s="144"/>
      <c r="D114" s="146"/>
      <c r="E114" s="382" t="str">
        <f t="shared" si="3"/>
        <v/>
      </c>
      <c r="F114" s="382" t="str">
        <f t="shared" si="4"/>
        <v/>
      </c>
      <c r="G114" s="382" t="str">
        <f t="shared" si="5"/>
        <v/>
      </c>
    </row>
    <row r="115" spans="1:14" s="70" customFormat="1">
      <c r="A115" s="143">
        <v>104</v>
      </c>
      <c r="B115" s="144"/>
      <c r="C115" s="144"/>
      <c r="D115" s="146"/>
      <c r="E115" s="382" t="str">
        <f t="shared" si="3"/>
        <v/>
      </c>
      <c r="F115" s="382" t="str">
        <f t="shared" si="4"/>
        <v/>
      </c>
      <c r="G115" s="382" t="str">
        <f t="shared" si="5"/>
        <v/>
      </c>
      <c r="H115" s="64"/>
      <c r="I115" s="64"/>
      <c r="J115" s="64"/>
      <c r="K115" s="64"/>
      <c r="L115" s="64"/>
      <c r="M115" s="64"/>
      <c r="N115" s="64"/>
    </row>
    <row r="116" spans="1:14" s="70" customFormat="1">
      <c r="A116" s="143">
        <v>105</v>
      </c>
      <c r="B116" s="144"/>
      <c r="C116" s="144"/>
      <c r="D116" s="146"/>
      <c r="E116" s="382" t="str">
        <f t="shared" si="3"/>
        <v/>
      </c>
      <c r="F116" s="382" t="str">
        <f t="shared" si="4"/>
        <v/>
      </c>
      <c r="G116" s="382" t="str">
        <f t="shared" si="5"/>
        <v/>
      </c>
      <c r="H116" s="64"/>
      <c r="I116" s="64"/>
      <c r="J116" s="64"/>
      <c r="K116" s="64"/>
      <c r="L116" s="64"/>
      <c r="M116" s="64"/>
      <c r="N116" s="64"/>
    </row>
    <row r="117" spans="1:14" s="70" customFormat="1">
      <c r="A117" s="143">
        <v>106</v>
      </c>
      <c r="B117" s="144"/>
      <c r="C117" s="144"/>
      <c r="D117" s="146"/>
      <c r="E117" s="382" t="str">
        <f t="shared" si="3"/>
        <v/>
      </c>
      <c r="F117" s="382" t="str">
        <f t="shared" si="4"/>
        <v/>
      </c>
      <c r="G117" s="382" t="str">
        <f t="shared" si="5"/>
        <v/>
      </c>
      <c r="H117" s="64"/>
      <c r="I117" s="64"/>
      <c r="J117" s="64"/>
      <c r="K117" s="64"/>
      <c r="L117" s="64"/>
      <c r="M117" s="64"/>
      <c r="N117" s="64"/>
    </row>
    <row r="118" spans="1:14" s="70" customFormat="1">
      <c r="A118" s="143">
        <v>107</v>
      </c>
      <c r="B118" s="144"/>
      <c r="C118" s="144"/>
      <c r="D118" s="146"/>
      <c r="E118" s="382" t="str">
        <f t="shared" si="3"/>
        <v/>
      </c>
      <c r="F118" s="382" t="str">
        <f t="shared" si="4"/>
        <v/>
      </c>
      <c r="G118" s="382" t="str">
        <f t="shared" si="5"/>
        <v/>
      </c>
      <c r="H118" s="64"/>
      <c r="I118" s="64"/>
      <c r="J118" s="64"/>
      <c r="K118" s="64"/>
      <c r="L118" s="64"/>
      <c r="M118" s="64"/>
      <c r="N118" s="64"/>
    </row>
    <row r="119" spans="1:14" s="70" customFormat="1">
      <c r="A119" s="143">
        <v>108</v>
      </c>
      <c r="B119" s="144"/>
      <c r="C119" s="144"/>
      <c r="D119" s="146"/>
      <c r="E119" s="382" t="str">
        <f t="shared" si="3"/>
        <v/>
      </c>
      <c r="F119" s="382" t="str">
        <f t="shared" si="4"/>
        <v/>
      </c>
      <c r="G119" s="382" t="str">
        <f t="shared" si="5"/>
        <v/>
      </c>
      <c r="H119" s="64"/>
      <c r="I119" s="64"/>
      <c r="J119" s="64"/>
      <c r="K119" s="64"/>
      <c r="L119" s="64"/>
      <c r="M119" s="64"/>
      <c r="N119" s="64"/>
    </row>
    <row r="120" spans="1:14" s="70" customFormat="1">
      <c r="A120" s="143">
        <v>109</v>
      </c>
      <c r="B120" s="144"/>
      <c r="C120" s="144"/>
      <c r="D120" s="146"/>
      <c r="E120" s="382" t="str">
        <f t="shared" si="3"/>
        <v/>
      </c>
      <c r="F120" s="382" t="str">
        <f t="shared" si="4"/>
        <v/>
      </c>
      <c r="G120" s="382" t="str">
        <f t="shared" si="5"/>
        <v/>
      </c>
      <c r="H120" s="64"/>
      <c r="I120" s="64"/>
      <c r="J120" s="64"/>
      <c r="K120" s="64"/>
      <c r="L120" s="64"/>
      <c r="M120" s="64"/>
      <c r="N120" s="64"/>
    </row>
    <row r="121" spans="1:14" s="70" customFormat="1">
      <c r="A121" s="143">
        <v>110</v>
      </c>
      <c r="B121" s="144"/>
      <c r="C121" s="144"/>
      <c r="D121" s="146"/>
      <c r="E121" s="382" t="str">
        <f t="shared" si="3"/>
        <v/>
      </c>
      <c r="F121" s="382" t="str">
        <f t="shared" si="4"/>
        <v/>
      </c>
      <c r="G121" s="382" t="str">
        <f t="shared" si="5"/>
        <v/>
      </c>
      <c r="H121" s="64"/>
      <c r="I121" s="64"/>
      <c r="J121" s="64"/>
      <c r="K121" s="64"/>
      <c r="L121" s="64"/>
      <c r="M121" s="64"/>
      <c r="N121" s="64"/>
    </row>
    <row r="122" spans="1:14" s="70" customFormat="1">
      <c r="A122" s="143">
        <v>111</v>
      </c>
      <c r="B122" s="144"/>
      <c r="C122" s="144"/>
      <c r="D122" s="146"/>
      <c r="E122" s="382" t="str">
        <f t="shared" si="3"/>
        <v/>
      </c>
      <c r="F122" s="382" t="str">
        <f t="shared" si="4"/>
        <v/>
      </c>
      <c r="G122" s="382" t="str">
        <f t="shared" si="5"/>
        <v/>
      </c>
      <c r="H122" s="64"/>
      <c r="I122" s="64"/>
      <c r="J122" s="64"/>
      <c r="K122" s="64"/>
      <c r="L122" s="64"/>
      <c r="M122" s="64"/>
      <c r="N122" s="64"/>
    </row>
    <row r="123" spans="1:14" s="70" customFormat="1">
      <c r="A123" s="143">
        <v>112</v>
      </c>
      <c r="B123" s="144"/>
      <c r="C123" s="144"/>
      <c r="D123" s="146"/>
      <c r="E123" s="382" t="str">
        <f t="shared" si="3"/>
        <v/>
      </c>
      <c r="F123" s="382" t="str">
        <f t="shared" si="4"/>
        <v/>
      </c>
      <c r="G123" s="382" t="str">
        <f t="shared" si="5"/>
        <v/>
      </c>
      <c r="H123" s="64"/>
      <c r="I123" s="64"/>
      <c r="J123" s="64"/>
      <c r="K123" s="64"/>
      <c r="L123" s="64"/>
      <c r="M123" s="64"/>
      <c r="N123" s="64"/>
    </row>
    <row r="124" spans="1:14" s="70" customFormat="1">
      <c r="A124" s="143">
        <v>113</v>
      </c>
      <c r="B124" s="144"/>
      <c r="C124" s="144"/>
      <c r="D124" s="146"/>
      <c r="E124" s="382" t="str">
        <f t="shared" si="3"/>
        <v/>
      </c>
      <c r="F124" s="382" t="str">
        <f t="shared" si="4"/>
        <v/>
      </c>
      <c r="G124" s="382" t="str">
        <f t="shared" si="5"/>
        <v/>
      </c>
      <c r="H124" s="64"/>
      <c r="I124" s="64"/>
      <c r="J124" s="64"/>
      <c r="K124" s="64"/>
      <c r="L124" s="64"/>
      <c r="M124" s="64"/>
      <c r="N124" s="64"/>
    </row>
    <row r="125" spans="1:14" s="70" customFormat="1">
      <c r="A125" s="143">
        <v>114</v>
      </c>
      <c r="B125" s="144"/>
      <c r="C125" s="144"/>
      <c r="D125" s="146"/>
      <c r="E125" s="382" t="str">
        <f t="shared" si="3"/>
        <v/>
      </c>
      <c r="F125" s="382" t="str">
        <f t="shared" si="4"/>
        <v/>
      </c>
      <c r="G125" s="382" t="str">
        <f t="shared" si="5"/>
        <v/>
      </c>
      <c r="H125" s="64"/>
      <c r="I125" s="64"/>
      <c r="J125" s="64"/>
      <c r="K125" s="64"/>
      <c r="L125" s="64"/>
      <c r="M125" s="64"/>
      <c r="N125" s="64"/>
    </row>
    <row r="126" spans="1:14" s="70" customFormat="1">
      <c r="A126" s="143">
        <v>115</v>
      </c>
      <c r="B126" s="144"/>
      <c r="C126" s="144"/>
      <c r="D126" s="146"/>
      <c r="E126" s="382" t="str">
        <f t="shared" si="3"/>
        <v/>
      </c>
      <c r="F126" s="382" t="str">
        <f t="shared" si="4"/>
        <v/>
      </c>
      <c r="G126" s="382" t="str">
        <f t="shared" si="5"/>
        <v/>
      </c>
      <c r="H126" s="64"/>
      <c r="I126" s="64"/>
      <c r="J126" s="64"/>
      <c r="K126" s="64"/>
      <c r="L126" s="64"/>
      <c r="M126" s="64"/>
      <c r="N126" s="64"/>
    </row>
    <row r="127" spans="1:14" s="70" customFormat="1">
      <c r="A127" s="143">
        <v>116</v>
      </c>
      <c r="B127" s="144"/>
      <c r="C127" s="144"/>
      <c r="D127" s="146"/>
      <c r="E127" s="382" t="str">
        <f t="shared" si="3"/>
        <v/>
      </c>
      <c r="F127" s="382" t="str">
        <f t="shared" si="4"/>
        <v/>
      </c>
      <c r="G127" s="382" t="str">
        <f t="shared" si="5"/>
        <v/>
      </c>
      <c r="H127" s="64"/>
      <c r="I127" s="64"/>
      <c r="J127" s="64"/>
      <c r="K127" s="64"/>
      <c r="L127" s="64"/>
      <c r="M127" s="64"/>
      <c r="N127" s="64"/>
    </row>
    <row r="128" spans="1:14" s="70" customFormat="1">
      <c r="A128" s="143">
        <v>117</v>
      </c>
      <c r="B128" s="144"/>
      <c r="C128" s="144"/>
      <c r="D128" s="146"/>
      <c r="E128" s="382" t="str">
        <f t="shared" si="3"/>
        <v/>
      </c>
      <c r="F128" s="382" t="str">
        <f t="shared" si="4"/>
        <v/>
      </c>
      <c r="G128" s="382" t="str">
        <f t="shared" si="5"/>
        <v/>
      </c>
      <c r="H128" s="64"/>
      <c r="I128" s="64"/>
      <c r="J128" s="64"/>
      <c r="K128" s="64"/>
      <c r="L128" s="64"/>
      <c r="M128" s="64"/>
      <c r="N128" s="64"/>
    </row>
    <row r="129" spans="1:14" s="70" customFormat="1">
      <c r="A129" s="143">
        <v>118</v>
      </c>
      <c r="B129" s="144"/>
      <c r="C129" s="144"/>
      <c r="D129" s="146"/>
      <c r="E129" s="382" t="str">
        <f t="shared" si="3"/>
        <v/>
      </c>
      <c r="F129" s="382" t="str">
        <f t="shared" si="4"/>
        <v/>
      </c>
      <c r="G129" s="382" t="str">
        <f t="shared" si="5"/>
        <v/>
      </c>
      <c r="H129" s="64"/>
      <c r="I129" s="64"/>
      <c r="J129" s="64"/>
      <c r="K129" s="64"/>
      <c r="L129" s="64"/>
      <c r="M129" s="64"/>
      <c r="N129" s="64"/>
    </row>
    <row r="130" spans="1:14" s="70" customFormat="1">
      <c r="A130" s="143">
        <v>119</v>
      </c>
      <c r="B130" s="144"/>
      <c r="C130" s="144"/>
      <c r="D130" s="146"/>
      <c r="E130" s="382" t="str">
        <f t="shared" si="3"/>
        <v/>
      </c>
      <c r="F130" s="382" t="str">
        <f t="shared" si="4"/>
        <v/>
      </c>
      <c r="G130" s="382" t="str">
        <f t="shared" si="5"/>
        <v/>
      </c>
      <c r="H130" s="64"/>
      <c r="I130" s="64"/>
      <c r="J130" s="64"/>
      <c r="K130" s="64"/>
      <c r="L130" s="64"/>
      <c r="M130" s="64"/>
      <c r="N130" s="64"/>
    </row>
    <row r="131" spans="1:14" s="70" customFormat="1">
      <c r="A131" s="143">
        <v>120</v>
      </c>
      <c r="B131" s="144"/>
      <c r="C131" s="144"/>
      <c r="D131" s="146"/>
      <c r="E131" s="382" t="str">
        <f t="shared" si="3"/>
        <v/>
      </c>
      <c r="F131" s="382" t="str">
        <f t="shared" si="4"/>
        <v/>
      </c>
      <c r="G131" s="382" t="str">
        <f t="shared" si="5"/>
        <v/>
      </c>
      <c r="H131" s="64"/>
      <c r="I131" s="64"/>
      <c r="J131" s="64"/>
      <c r="K131" s="64"/>
      <c r="L131" s="64"/>
      <c r="M131" s="64"/>
      <c r="N131" s="64"/>
    </row>
    <row r="132" spans="1:14" s="70" customFormat="1">
      <c r="A132" s="143">
        <v>121</v>
      </c>
      <c r="B132" s="144"/>
      <c r="C132" s="144"/>
      <c r="D132" s="146"/>
      <c r="E132" s="382" t="str">
        <f t="shared" si="3"/>
        <v/>
      </c>
      <c r="F132" s="382" t="str">
        <f t="shared" si="4"/>
        <v/>
      </c>
      <c r="G132" s="382" t="str">
        <f t="shared" si="5"/>
        <v/>
      </c>
      <c r="H132" s="64"/>
      <c r="I132" s="64"/>
      <c r="J132" s="64"/>
      <c r="K132" s="64"/>
      <c r="L132" s="64"/>
      <c r="M132" s="64"/>
      <c r="N132" s="64"/>
    </row>
    <row r="133" spans="1:14" s="70" customFormat="1">
      <c r="A133" s="143">
        <v>122</v>
      </c>
      <c r="B133" s="144"/>
      <c r="C133" s="144"/>
      <c r="D133" s="146"/>
      <c r="E133" s="382" t="str">
        <f t="shared" si="3"/>
        <v/>
      </c>
      <c r="F133" s="382" t="str">
        <f t="shared" si="4"/>
        <v/>
      </c>
      <c r="G133" s="382" t="str">
        <f t="shared" si="5"/>
        <v/>
      </c>
      <c r="H133" s="64"/>
      <c r="I133" s="64"/>
      <c r="J133" s="64"/>
      <c r="K133" s="64"/>
      <c r="L133" s="64"/>
      <c r="M133" s="64"/>
      <c r="N133" s="64"/>
    </row>
    <row r="134" spans="1:14" s="70" customFormat="1">
      <c r="A134" s="143">
        <v>123</v>
      </c>
      <c r="B134" s="144"/>
      <c r="C134" s="144"/>
      <c r="D134" s="146"/>
      <c r="E134" s="382" t="str">
        <f t="shared" si="3"/>
        <v/>
      </c>
      <c r="F134" s="382" t="str">
        <f t="shared" si="4"/>
        <v/>
      </c>
      <c r="G134" s="382" t="str">
        <f t="shared" si="5"/>
        <v/>
      </c>
      <c r="H134" s="64"/>
      <c r="I134" s="64"/>
      <c r="J134" s="64"/>
      <c r="K134" s="64"/>
      <c r="L134" s="64"/>
      <c r="M134" s="64"/>
      <c r="N134" s="64"/>
    </row>
    <row r="135" spans="1:14" s="70" customFormat="1">
      <c r="A135" s="143">
        <v>124</v>
      </c>
      <c r="B135" s="144"/>
      <c r="C135" s="144"/>
      <c r="D135" s="146"/>
      <c r="E135" s="382" t="str">
        <f t="shared" si="3"/>
        <v/>
      </c>
      <c r="F135" s="382" t="str">
        <f t="shared" si="4"/>
        <v/>
      </c>
      <c r="G135" s="382" t="str">
        <f t="shared" si="5"/>
        <v/>
      </c>
      <c r="H135" s="64"/>
      <c r="I135" s="64"/>
      <c r="J135" s="64"/>
      <c r="K135" s="64"/>
      <c r="L135" s="64"/>
      <c r="M135" s="64"/>
      <c r="N135" s="64"/>
    </row>
    <row r="136" spans="1:14" s="70" customFormat="1">
      <c r="A136" s="143">
        <v>125</v>
      </c>
      <c r="B136" s="144"/>
      <c r="C136" s="144"/>
      <c r="D136" s="146"/>
      <c r="E136" s="382" t="str">
        <f t="shared" si="3"/>
        <v/>
      </c>
      <c r="F136" s="382" t="str">
        <f t="shared" si="4"/>
        <v/>
      </c>
      <c r="G136" s="382" t="str">
        <f t="shared" si="5"/>
        <v/>
      </c>
      <c r="H136" s="64"/>
      <c r="I136" s="64"/>
      <c r="J136" s="64"/>
      <c r="K136" s="64"/>
      <c r="L136" s="64"/>
      <c r="M136" s="64"/>
      <c r="N136" s="64"/>
    </row>
    <row r="137" spans="1:14" s="70" customFormat="1">
      <c r="A137" s="143">
        <v>126</v>
      </c>
      <c r="B137" s="144"/>
      <c r="C137" s="144"/>
      <c r="D137" s="146"/>
      <c r="E137" s="382" t="str">
        <f t="shared" si="3"/>
        <v/>
      </c>
      <c r="F137" s="382" t="str">
        <f t="shared" si="4"/>
        <v/>
      </c>
      <c r="G137" s="382" t="str">
        <f t="shared" si="5"/>
        <v/>
      </c>
      <c r="H137" s="64"/>
      <c r="I137" s="64"/>
      <c r="J137" s="64"/>
      <c r="K137" s="64"/>
      <c r="L137" s="64"/>
      <c r="M137" s="64"/>
      <c r="N137" s="64"/>
    </row>
    <row r="138" spans="1:14" s="70" customFormat="1">
      <c r="A138" s="143">
        <v>127</v>
      </c>
      <c r="B138" s="144"/>
      <c r="C138" s="144"/>
      <c r="D138" s="146"/>
      <c r="E138" s="382" t="str">
        <f t="shared" si="3"/>
        <v/>
      </c>
      <c r="F138" s="382" t="str">
        <f t="shared" si="4"/>
        <v/>
      </c>
      <c r="G138" s="382" t="str">
        <f t="shared" si="5"/>
        <v/>
      </c>
      <c r="H138" s="64"/>
      <c r="I138" s="64"/>
      <c r="J138" s="64"/>
      <c r="K138" s="64"/>
      <c r="L138" s="64"/>
      <c r="M138" s="64"/>
      <c r="N138" s="64"/>
    </row>
    <row r="139" spans="1:14" s="70" customFormat="1">
      <c r="A139" s="143">
        <v>128</v>
      </c>
      <c r="B139" s="144"/>
      <c r="C139" s="144"/>
      <c r="D139" s="146"/>
      <c r="E139" s="382" t="str">
        <f t="shared" si="3"/>
        <v/>
      </c>
      <c r="F139" s="382" t="str">
        <f t="shared" si="4"/>
        <v/>
      </c>
      <c r="G139" s="382" t="str">
        <f t="shared" si="5"/>
        <v/>
      </c>
      <c r="H139" s="64"/>
      <c r="I139" s="64"/>
      <c r="J139" s="64"/>
      <c r="K139" s="64"/>
      <c r="L139" s="64"/>
      <c r="M139" s="64"/>
      <c r="N139" s="64"/>
    </row>
    <row r="140" spans="1:14" s="70" customFormat="1">
      <c r="A140" s="143">
        <v>129</v>
      </c>
      <c r="B140" s="144"/>
      <c r="C140" s="144"/>
      <c r="D140" s="146"/>
      <c r="E140" s="382" t="str">
        <f t="shared" ref="E140:E203" si="6">IF(OR(,,$D140&lt;an_initial,$D140&gt;an_final),"",(HLOOKUP(C140,iii7punctaje,2,FALSE)))</f>
        <v/>
      </c>
      <c r="F140" s="382" t="str">
        <f t="shared" ref="F140:F203" si="7">IF(OR(,,$D140&lt;an_initial,$D140&gt;an_final),"",(HLOOKUP(C140,iii7punctaje,2,FALSE))*COUNTIF(C140,$F$7))</f>
        <v/>
      </c>
      <c r="G140" s="382" t="str">
        <f t="shared" ref="G140:G203" si="8">IF(OR(,,$D140&lt;an_initial,$D140&gt;an_final),"",(HLOOKUP(C140,iii7punctaje,2,FALSE))*COUNTIF(C140,$G$7))</f>
        <v/>
      </c>
      <c r="H140" s="64"/>
      <c r="I140" s="64"/>
      <c r="J140" s="64"/>
      <c r="K140" s="64"/>
      <c r="L140" s="64"/>
      <c r="M140" s="64"/>
      <c r="N140" s="64"/>
    </row>
    <row r="141" spans="1:14" s="70" customFormat="1">
      <c r="A141" s="143">
        <v>130</v>
      </c>
      <c r="B141" s="144"/>
      <c r="C141" s="144"/>
      <c r="D141" s="146"/>
      <c r="E141" s="382" t="str">
        <f t="shared" si="6"/>
        <v/>
      </c>
      <c r="F141" s="382" t="str">
        <f t="shared" si="7"/>
        <v/>
      </c>
      <c r="G141" s="382" t="str">
        <f t="shared" si="8"/>
        <v/>
      </c>
      <c r="H141" s="64"/>
      <c r="I141" s="64"/>
      <c r="J141" s="64"/>
      <c r="K141" s="64"/>
      <c r="L141" s="64"/>
      <c r="M141" s="64"/>
      <c r="N141" s="64"/>
    </row>
    <row r="142" spans="1:14" s="70" customFormat="1">
      <c r="A142" s="143">
        <v>131</v>
      </c>
      <c r="B142" s="144"/>
      <c r="C142" s="144"/>
      <c r="D142" s="146"/>
      <c r="E142" s="382" t="str">
        <f t="shared" si="6"/>
        <v/>
      </c>
      <c r="F142" s="382" t="str">
        <f t="shared" si="7"/>
        <v/>
      </c>
      <c r="G142" s="382" t="str">
        <f t="shared" si="8"/>
        <v/>
      </c>
      <c r="H142" s="64"/>
      <c r="I142" s="64"/>
      <c r="J142" s="64"/>
      <c r="K142" s="64"/>
      <c r="L142" s="64"/>
      <c r="M142" s="64"/>
      <c r="N142" s="64"/>
    </row>
    <row r="143" spans="1:14" s="70" customFormat="1">
      <c r="A143" s="143">
        <v>132</v>
      </c>
      <c r="B143" s="144"/>
      <c r="C143" s="144"/>
      <c r="D143" s="146"/>
      <c r="E143" s="382" t="str">
        <f t="shared" si="6"/>
        <v/>
      </c>
      <c r="F143" s="382" t="str">
        <f t="shared" si="7"/>
        <v/>
      </c>
      <c r="G143" s="382" t="str">
        <f t="shared" si="8"/>
        <v/>
      </c>
      <c r="H143" s="64"/>
      <c r="I143" s="64"/>
      <c r="J143" s="64"/>
      <c r="K143" s="64"/>
      <c r="L143" s="64"/>
      <c r="M143" s="64"/>
      <c r="N143" s="64"/>
    </row>
    <row r="144" spans="1:14" s="70" customFormat="1">
      <c r="A144" s="143">
        <v>133</v>
      </c>
      <c r="B144" s="144"/>
      <c r="C144" s="144"/>
      <c r="D144" s="146"/>
      <c r="E144" s="382" t="str">
        <f t="shared" si="6"/>
        <v/>
      </c>
      <c r="F144" s="382" t="str">
        <f t="shared" si="7"/>
        <v/>
      </c>
      <c r="G144" s="382" t="str">
        <f t="shared" si="8"/>
        <v/>
      </c>
      <c r="H144" s="64"/>
      <c r="I144" s="64"/>
      <c r="J144" s="64"/>
      <c r="K144" s="64"/>
      <c r="L144" s="64"/>
      <c r="M144" s="64"/>
      <c r="N144" s="64"/>
    </row>
    <row r="145" spans="1:14" s="70" customFormat="1">
      <c r="A145" s="143">
        <v>134</v>
      </c>
      <c r="B145" s="144"/>
      <c r="C145" s="144"/>
      <c r="D145" s="146"/>
      <c r="E145" s="382" t="str">
        <f t="shared" si="6"/>
        <v/>
      </c>
      <c r="F145" s="382" t="str">
        <f t="shared" si="7"/>
        <v/>
      </c>
      <c r="G145" s="382" t="str">
        <f t="shared" si="8"/>
        <v/>
      </c>
      <c r="H145" s="64"/>
      <c r="I145" s="64"/>
      <c r="J145" s="64"/>
      <c r="K145" s="64"/>
      <c r="L145" s="64"/>
      <c r="M145" s="64"/>
      <c r="N145" s="64"/>
    </row>
    <row r="146" spans="1:14" s="70" customFormat="1">
      <c r="A146" s="143">
        <v>135</v>
      </c>
      <c r="B146" s="144"/>
      <c r="C146" s="144"/>
      <c r="D146" s="146"/>
      <c r="E146" s="382" t="str">
        <f t="shared" si="6"/>
        <v/>
      </c>
      <c r="F146" s="382" t="str">
        <f t="shared" si="7"/>
        <v/>
      </c>
      <c r="G146" s="382" t="str">
        <f t="shared" si="8"/>
        <v/>
      </c>
      <c r="H146" s="64"/>
      <c r="I146" s="64"/>
      <c r="J146" s="64"/>
      <c r="K146" s="64"/>
      <c r="L146" s="64"/>
      <c r="M146" s="64"/>
      <c r="N146" s="64"/>
    </row>
    <row r="147" spans="1:14" s="70" customFormat="1">
      <c r="A147" s="143">
        <v>136</v>
      </c>
      <c r="B147" s="144"/>
      <c r="C147" s="144"/>
      <c r="D147" s="146"/>
      <c r="E147" s="382" t="str">
        <f t="shared" si="6"/>
        <v/>
      </c>
      <c r="F147" s="382" t="str">
        <f t="shared" si="7"/>
        <v/>
      </c>
      <c r="G147" s="382" t="str">
        <f t="shared" si="8"/>
        <v/>
      </c>
      <c r="H147" s="64"/>
      <c r="I147" s="64"/>
      <c r="J147" s="64"/>
      <c r="K147" s="64"/>
      <c r="L147" s="64"/>
      <c r="M147" s="64"/>
      <c r="N147" s="64"/>
    </row>
    <row r="148" spans="1:14" s="70" customFormat="1">
      <c r="A148" s="143">
        <v>137</v>
      </c>
      <c r="B148" s="144"/>
      <c r="C148" s="144"/>
      <c r="D148" s="146"/>
      <c r="E148" s="382" t="str">
        <f t="shared" si="6"/>
        <v/>
      </c>
      <c r="F148" s="382" t="str">
        <f t="shared" si="7"/>
        <v/>
      </c>
      <c r="G148" s="382" t="str">
        <f t="shared" si="8"/>
        <v/>
      </c>
      <c r="H148" s="64"/>
      <c r="I148" s="64"/>
      <c r="J148" s="64"/>
      <c r="K148" s="64"/>
      <c r="L148" s="64"/>
      <c r="M148" s="64"/>
      <c r="N148" s="64"/>
    </row>
    <row r="149" spans="1:14" s="70" customFormat="1">
      <c r="A149" s="143">
        <v>138</v>
      </c>
      <c r="B149" s="144"/>
      <c r="C149" s="144"/>
      <c r="D149" s="146"/>
      <c r="E149" s="382" t="str">
        <f t="shared" si="6"/>
        <v/>
      </c>
      <c r="F149" s="382" t="str">
        <f t="shared" si="7"/>
        <v/>
      </c>
      <c r="G149" s="382" t="str">
        <f t="shared" si="8"/>
        <v/>
      </c>
      <c r="H149" s="64"/>
      <c r="I149" s="64"/>
      <c r="J149" s="64"/>
      <c r="K149" s="64"/>
      <c r="L149" s="64"/>
      <c r="M149" s="64"/>
      <c r="N149" s="64"/>
    </row>
    <row r="150" spans="1:14" s="70" customFormat="1">
      <c r="A150" s="143">
        <v>139</v>
      </c>
      <c r="B150" s="144"/>
      <c r="C150" s="144"/>
      <c r="D150" s="146"/>
      <c r="E150" s="382" t="str">
        <f t="shared" si="6"/>
        <v/>
      </c>
      <c r="F150" s="382" t="str">
        <f t="shared" si="7"/>
        <v/>
      </c>
      <c r="G150" s="382" t="str">
        <f t="shared" si="8"/>
        <v/>
      </c>
      <c r="H150" s="64"/>
      <c r="I150" s="64"/>
      <c r="J150" s="64"/>
      <c r="K150" s="64"/>
      <c r="L150" s="64"/>
      <c r="M150" s="64"/>
      <c r="N150" s="64"/>
    </row>
    <row r="151" spans="1:14" s="70" customFormat="1">
      <c r="A151" s="143">
        <v>140</v>
      </c>
      <c r="B151" s="144"/>
      <c r="C151" s="144"/>
      <c r="D151" s="146"/>
      <c r="E151" s="382" t="str">
        <f t="shared" si="6"/>
        <v/>
      </c>
      <c r="F151" s="382" t="str">
        <f t="shared" si="7"/>
        <v/>
      </c>
      <c r="G151" s="382" t="str">
        <f t="shared" si="8"/>
        <v/>
      </c>
      <c r="H151" s="64"/>
      <c r="I151" s="64"/>
      <c r="J151" s="64"/>
      <c r="K151" s="64"/>
      <c r="L151" s="64"/>
      <c r="M151" s="64"/>
      <c r="N151" s="64"/>
    </row>
    <row r="152" spans="1:14" s="70" customFormat="1">
      <c r="A152" s="143">
        <v>141</v>
      </c>
      <c r="B152" s="144"/>
      <c r="C152" s="144"/>
      <c r="D152" s="146"/>
      <c r="E152" s="382" t="str">
        <f t="shared" si="6"/>
        <v/>
      </c>
      <c r="F152" s="382" t="str">
        <f t="shared" si="7"/>
        <v/>
      </c>
      <c r="G152" s="382" t="str">
        <f t="shared" si="8"/>
        <v/>
      </c>
      <c r="H152" s="64"/>
      <c r="I152" s="64"/>
      <c r="J152" s="64"/>
      <c r="K152" s="64"/>
      <c r="L152" s="64"/>
      <c r="M152" s="64"/>
      <c r="N152" s="64"/>
    </row>
    <row r="153" spans="1:14" s="70" customFormat="1">
      <c r="A153" s="143">
        <v>142</v>
      </c>
      <c r="B153" s="144"/>
      <c r="C153" s="144"/>
      <c r="D153" s="146"/>
      <c r="E153" s="382" t="str">
        <f t="shared" si="6"/>
        <v/>
      </c>
      <c r="F153" s="382" t="str">
        <f t="shared" si="7"/>
        <v/>
      </c>
      <c r="G153" s="382" t="str">
        <f t="shared" si="8"/>
        <v/>
      </c>
      <c r="H153" s="64"/>
      <c r="I153" s="64"/>
      <c r="J153" s="64"/>
      <c r="K153" s="64"/>
      <c r="L153" s="64"/>
      <c r="M153" s="64"/>
      <c r="N153" s="64"/>
    </row>
    <row r="154" spans="1:14" s="70" customFormat="1">
      <c r="A154" s="143">
        <v>143</v>
      </c>
      <c r="B154" s="144"/>
      <c r="C154" s="144"/>
      <c r="D154" s="146"/>
      <c r="E154" s="382" t="str">
        <f t="shared" si="6"/>
        <v/>
      </c>
      <c r="F154" s="382" t="str">
        <f t="shared" si="7"/>
        <v/>
      </c>
      <c r="G154" s="382" t="str">
        <f t="shared" si="8"/>
        <v/>
      </c>
      <c r="H154" s="64"/>
      <c r="I154" s="64"/>
      <c r="J154" s="64"/>
      <c r="K154" s="64"/>
      <c r="L154" s="64"/>
      <c r="M154" s="64"/>
      <c r="N154" s="64"/>
    </row>
    <row r="155" spans="1:14" s="70" customFormat="1">
      <c r="A155" s="143">
        <v>144</v>
      </c>
      <c r="B155" s="144"/>
      <c r="C155" s="144"/>
      <c r="D155" s="146"/>
      <c r="E155" s="382" t="str">
        <f t="shared" si="6"/>
        <v/>
      </c>
      <c r="F155" s="382" t="str">
        <f t="shared" si="7"/>
        <v/>
      </c>
      <c r="G155" s="382" t="str">
        <f t="shared" si="8"/>
        <v/>
      </c>
      <c r="H155" s="64"/>
      <c r="I155" s="64"/>
      <c r="J155" s="64"/>
      <c r="K155" s="64"/>
      <c r="L155" s="64"/>
      <c r="M155" s="64"/>
      <c r="N155" s="64"/>
    </row>
    <row r="156" spans="1:14" s="70" customFormat="1">
      <c r="A156" s="143">
        <v>145</v>
      </c>
      <c r="B156" s="144"/>
      <c r="C156" s="144"/>
      <c r="D156" s="146"/>
      <c r="E156" s="382" t="str">
        <f t="shared" si="6"/>
        <v/>
      </c>
      <c r="F156" s="382" t="str">
        <f t="shared" si="7"/>
        <v/>
      </c>
      <c r="G156" s="382" t="str">
        <f t="shared" si="8"/>
        <v/>
      </c>
      <c r="H156" s="64"/>
      <c r="I156" s="64"/>
      <c r="J156" s="64"/>
      <c r="K156" s="64"/>
      <c r="L156" s="64"/>
      <c r="M156" s="64"/>
      <c r="N156" s="64"/>
    </row>
    <row r="157" spans="1:14" s="70" customFormat="1">
      <c r="A157" s="143">
        <v>146</v>
      </c>
      <c r="B157" s="144"/>
      <c r="C157" s="144"/>
      <c r="D157" s="146"/>
      <c r="E157" s="382" t="str">
        <f t="shared" si="6"/>
        <v/>
      </c>
      <c r="F157" s="382" t="str">
        <f t="shared" si="7"/>
        <v/>
      </c>
      <c r="G157" s="382" t="str">
        <f t="shared" si="8"/>
        <v/>
      </c>
      <c r="H157" s="64"/>
      <c r="I157" s="64"/>
      <c r="J157" s="64"/>
      <c r="K157" s="64"/>
      <c r="L157" s="64"/>
      <c r="M157" s="64"/>
      <c r="N157" s="64"/>
    </row>
    <row r="158" spans="1:14" s="70" customFormat="1">
      <c r="A158" s="143">
        <v>147</v>
      </c>
      <c r="B158" s="144"/>
      <c r="C158" s="144"/>
      <c r="D158" s="146"/>
      <c r="E158" s="382" t="str">
        <f t="shared" si="6"/>
        <v/>
      </c>
      <c r="F158" s="382" t="str">
        <f t="shared" si="7"/>
        <v/>
      </c>
      <c r="G158" s="382" t="str">
        <f t="shared" si="8"/>
        <v/>
      </c>
      <c r="H158" s="64"/>
      <c r="I158" s="64"/>
      <c r="J158" s="64"/>
      <c r="K158" s="64"/>
      <c r="L158" s="64"/>
      <c r="M158" s="64"/>
      <c r="N158" s="64"/>
    </row>
    <row r="159" spans="1:14" s="70" customFormat="1">
      <c r="A159" s="143">
        <v>148</v>
      </c>
      <c r="B159" s="144"/>
      <c r="C159" s="144"/>
      <c r="D159" s="146"/>
      <c r="E159" s="382" t="str">
        <f t="shared" si="6"/>
        <v/>
      </c>
      <c r="F159" s="382" t="str">
        <f t="shared" si="7"/>
        <v/>
      </c>
      <c r="G159" s="382" t="str">
        <f t="shared" si="8"/>
        <v/>
      </c>
      <c r="H159" s="64"/>
      <c r="I159" s="64"/>
      <c r="J159" s="64"/>
      <c r="K159" s="64"/>
      <c r="L159" s="64"/>
      <c r="M159" s="64"/>
      <c r="N159" s="64"/>
    </row>
    <row r="160" spans="1:14" s="70" customFormat="1">
      <c r="A160" s="143">
        <v>149</v>
      </c>
      <c r="B160" s="144"/>
      <c r="C160" s="144"/>
      <c r="D160" s="146"/>
      <c r="E160" s="382" t="str">
        <f t="shared" si="6"/>
        <v/>
      </c>
      <c r="F160" s="382" t="str">
        <f t="shared" si="7"/>
        <v/>
      </c>
      <c r="G160" s="382" t="str">
        <f t="shared" si="8"/>
        <v/>
      </c>
      <c r="H160" s="64"/>
      <c r="I160" s="64"/>
      <c r="J160" s="64"/>
      <c r="K160" s="64"/>
      <c r="L160" s="64"/>
      <c r="M160" s="64"/>
      <c r="N160" s="64"/>
    </row>
    <row r="161" spans="1:14" s="70" customFormat="1">
      <c r="A161" s="143">
        <v>150</v>
      </c>
      <c r="B161" s="144"/>
      <c r="C161" s="144"/>
      <c r="D161" s="146"/>
      <c r="E161" s="382" t="str">
        <f t="shared" si="6"/>
        <v/>
      </c>
      <c r="F161" s="382" t="str">
        <f t="shared" si="7"/>
        <v/>
      </c>
      <c r="G161" s="382" t="str">
        <f t="shared" si="8"/>
        <v/>
      </c>
      <c r="H161" s="64"/>
      <c r="I161" s="64"/>
      <c r="J161" s="64"/>
      <c r="K161" s="64"/>
      <c r="L161" s="64"/>
      <c r="M161" s="64"/>
      <c r="N161" s="64"/>
    </row>
    <row r="162" spans="1:14" s="70" customFormat="1">
      <c r="A162" s="143">
        <v>151</v>
      </c>
      <c r="B162" s="144"/>
      <c r="C162" s="144"/>
      <c r="D162" s="146"/>
      <c r="E162" s="382" t="str">
        <f t="shared" si="6"/>
        <v/>
      </c>
      <c r="F162" s="382" t="str">
        <f t="shared" si="7"/>
        <v/>
      </c>
      <c r="G162" s="382" t="str">
        <f t="shared" si="8"/>
        <v/>
      </c>
      <c r="H162" s="64"/>
      <c r="I162" s="64"/>
      <c r="J162" s="64"/>
      <c r="K162" s="64"/>
      <c r="L162" s="64"/>
      <c r="M162" s="64"/>
      <c r="N162" s="64"/>
    </row>
    <row r="163" spans="1:14" s="70" customFormat="1">
      <c r="A163" s="143">
        <v>152</v>
      </c>
      <c r="B163" s="144"/>
      <c r="C163" s="144"/>
      <c r="D163" s="146"/>
      <c r="E163" s="382" t="str">
        <f t="shared" si="6"/>
        <v/>
      </c>
      <c r="F163" s="382" t="str">
        <f t="shared" si="7"/>
        <v/>
      </c>
      <c r="G163" s="382" t="str">
        <f t="shared" si="8"/>
        <v/>
      </c>
      <c r="H163" s="64"/>
      <c r="I163" s="64"/>
      <c r="J163" s="64"/>
      <c r="K163" s="64"/>
      <c r="L163" s="64"/>
      <c r="M163" s="64"/>
      <c r="N163" s="64"/>
    </row>
    <row r="164" spans="1:14" s="70" customFormat="1">
      <c r="A164" s="143">
        <v>153</v>
      </c>
      <c r="B164" s="144"/>
      <c r="C164" s="144"/>
      <c r="D164" s="146"/>
      <c r="E164" s="382" t="str">
        <f t="shared" si="6"/>
        <v/>
      </c>
      <c r="F164" s="382" t="str">
        <f t="shared" si="7"/>
        <v/>
      </c>
      <c r="G164" s="382" t="str">
        <f t="shared" si="8"/>
        <v/>
      </c>
      <c r="H164" s="64"/>
      <c r="I164" s="64"/>
      <c r="J164" s="64"/>
      <c r="K164" s="64"/>
      <c r="L164" s="64"/>
      <c r="M164" s="64"/>
      <c r="N164" s="64"/>
    </row>
    <row r="165" spans="1:14" s="70" customFormat="1">
      <c r="A165" s="143">
        <v>154</v>
      </c>
      <c r="B165" s="144"/>
      <c r="C165" s="144"/>
      <c r="D165" s="146"/>
      <c r="E165" s="382" t="str">
        <f t="shared" si="6"/>
        <v/>
      </c>
      <c r="F165" s="382" t="str">
        <f t="shared" si="7"/>
        <v/>
      </c>
      <c r="G165" s="382" t="str">
        <f t="shared" si="8"/>
        <v/>
      </c>
      <c r="H165" s="64"/>
      <c r="I165" s="64"/>
      <c r="J165" s="64"/>
      <c r="K165" s="64"/>
      <c r="L165" s="64"/>
      <c r="M165" s="64"/>
      <c r="N165" s="64"/>
    </row>
    <row r="166" spans="1:14" s="70" customFormat="1">
      <c r="A166" s="143">
        <v>155</v>
      </c>
      <c r="B166" s="144"/>
      <c r="C166" s="144"/>
      <c r="D166" s="146"/>
      <c r="E166" s="382" t="str">
        <f t="shared" si="6"/>
        <v/>
      </c>
      <c r="F166" s="382" t="str">
        <f t="shared" si="7"/>
        <v/>
      </c>
      <c r="G166" s="382" t="str">
        <f t="shared" si="8"/>
        <v/>
      </c>
      <c r="H166" s="64"/>
      <c r="I166" s="64"/>
      <c r="J166" s="64"/>
      <c r="K166" s="64"/>
      <c r="L166" s="64"/>
      <c r="M166" s="64"/>
      <c r="N166" s="64"/>
    </row>
    <row r="167" spans="1:14" s="70" customFormat="1">
      <c r="A167" s="143">
        <v>156</v>
      </c>
      <c r="B167" s="144"/>
      <c r="C167" s="144"/>
      <c r="D167" s="146"/>
      <c r="E167" s="382" t="str">
        <f t="shared" si="6"/>
        <v/>
      </c>
      <c r="F167" s="382" t="str">
        <f t="shared" si="7"/>
        <v/>
      </c>
      <c r="G167" s="382" t="str">
        <f t="shared" si="8"/>
        <v/>
      </c>
      <c r="H167" s="64"/>
      <c r="I167" s="64"/>
      <c r="J167" s="64"/>
      <c r="K167" s="64"/>
      <c r="L167" s="64"/>
      <c r="M167" s="64"/>
      <c r="N167" s="64"/>
    </row>
    <row r="168" spans="1:14" s="70" customFormat="1">
      <c r="A168" s="143">
        <v>157</v>
      </c>
      <c r="B168" s="144"/>
      <c r="C168" s="144"/>
      <c r="D168" s="146"/>
      <c r="E168" s="382" t="str">
        <f t="shared" si="6"/>
        <v/>
      </c>
      <c r="F168" s="382" t="str">
        <f t="shared" si="7"/>
        <v/>
      </c>
      <c r="G168" s="382" t="str">
        <f t="shared" si="8"/>
        <v/>
      </c>
      <c r="H168" s="64"/>
      <c r="I168" s="64"/>
      <c r="J168" s="64"/>
      <c r="K168" s="64"/>
      <c r="L168" s="64"/>
      <c r="M168" s="64"/>
      <c r="N168" s="64"/>
    </row>
    <row r="169" spans="1:14" s="70" customFormat="1">
      <c r="A169" s="143">
        <v>158</v>
      </c>
      <c r="B169" s="144"/>
      <c r="C169" s="144"/>
      <c r="D169" s="146"/>
      <c r="E169" s="382" t="str">
        <f t="shared" si="6"/>
        <v/>
      </c>
      <c r="F169" s="382" t="str">
        <f t="shared" si="7"/>
        <v/>
      </c>
      <c r="G169" s="382" t="str">
        <f t="shared" si="8"/>
        <v/>
      </c>
      <c r="H169" s="64"/>
      <c r="I169" s="64"/>
      <c r="J169" s="64"/>
      <c r="K169" s="64"/>
      <c r="L169" s="64"/>
      <c r="M169" s="64"/>
      <c r="N169" s="64"/>
    </row>
    <row r="170" spans="1:14" s="70" customFormat="1">
      <c r="A170" s="143">
        <v>159</v>
      </c>
      <c r="B170" s="144"/>
      <c r="C170" s="144"/>
      <c r="D170" s="146"/>
      <c r="E170" s="382" t="str">
        <f t="shared" si="6"/>
        <v/>
      </c>
      <c r="F170" s="382" t="str">
        <f t="shared" si="7"/>
        <v/>
      </c>
      <c r="G170" s="382" t="str">
        <f t="shared" si="8"/>
        <v/>
      </c>
      <c r="H170" s="64"/>
      <c r="I170" s="64"/>
      <c r="J170" s="64"/>
      <c r="K170" s="64"/>
      <c r="L170" s="64"/>
      <c r="M170" s="64"/>
      <c r="N170" s="64"/>
    </row>
    <row r="171" spans="1:14" s="70" customFormat="1">
      <c r="A171" s="143">
        <v>160</v>
      </c>
      <c r="B171" s="144"/>
      <c r="C171" s="144"/>
      <c r="D171" s="146"/>
      <c r="E171" s="382" t="str">
        <f t="shared" si="6"/>
        <v/>
      </c>
      <c r="F171" s="382" t="str">
        <f t="shared" si="7"/>
        <v/>
      </c>
      <c r="G171" s="382" t="str">
        <f t="shared" si="8"/>
        <v/>
      </c>
      <c r="H171" s="64"/>
      <c r="I171" s="64"/>
      <c r="J171" s="64"/>
      <c r="K171" s="64"/>
      <c r="L171" s="64"/>
      <c r="M171" s="64"/>
      <c r="N171" s="64"/>
    </row>
    <row r="172" spans="1:14" s="70" customFormat="1">
      <c r="A172" s="143">
        <v>161</v>
      </c>
      <c r="B172" s="144"/>
      <c r="C172" s="144"/>
      <c r="D172" s="146"/>
      <c r="E172" s="382" t="str">
        <f t="shared" si="6"/>
        <v/>
      </c>
      <c r="F172" s="382" t="str">
        <f t="shared" si="7"/>
        <v/>
      </c>
      <c r="G172" s="382" t="str">
        <f t="shared" si="8"/>
        <v/>
      </c>
      <c r="H172" s="64"/>
      <c r="I172" s="64"/>
      <c r="J172" s="64"/>
      <c r="K172" s="64"/>
      <c r="L172" s="64"/>
      <c r="M172" s="64"/>
      <c r="N172" s="64"/>
    </row>
    <row r="173" spans="1:14" s="70" customFormat="1">
      <c r="A173" s="143">
        <v>162</v>
      </c>
      <c r="B173" s="144"/>
      <c r="C173" s="144"/>
      <c r="D173" s="146"/>
      <c r="E173" s="382" t="str">
        <f t="shared" si="6"/>
        <v/>
      </c>
      <c r="F173" s="382" t="str">
        <f t="shared" si="7"/>
        <v/>
      </c>
      <c r="G173" s="382" t="str">
        <f t="shared" si="8"/>
        <v/>
      </c>
      <c r="H173" s="64"/>
      <c r="I173" s="64"/>
      <c r="J173" s="64"/>
      <c r="K173" s="64"/>
      <c r="L173" s="64"/>
      <c r="M173" s="64"/>
      <c r="N173" s="64"/>
    </row>
    <row r="174" spans="1:14" s="70" customFormat="1">
      <c r="A174" s="143">
        <v>163</v>
      </c>
      <c r="B174" s="144"/>
      <c r="C174" s="144"/>
      <c r="D174" s="146"/>
      <c r="E174" s="382" t="str">
        <f t="shared" si="6"/>
        <v/>
      </c>
      <c r="F174" s="382" t="str">
        <f t="shared" si="7"/>
        <v/>
      </c>
      <c r="G174" s="382" t="str">
        <f t="shared" si="8"/>
        <v/>
      </c>
      <c r="H174" s="64"/>
      <c r="I174" s="64"/>
      <c r="J174" s="64"/>
      <c r="K174" s="64"/>
      <c r="L174" s="64"/>
      <c r="M174" s="64"/>
      <c r="N174" s="64"/>
    </row>
    <row r="175" spans="1:14" s="70" customFormat="1">
      <c r="A175" s="143">
        <v>164</v>
      </c>
      <c r="B175" s="144"/>
      <c r="C175" s="144"/>
      <c r="D175" s="146"/>
      <c r="E175" s="382" t="str">
        <f t="shared" si="6"/>
        <v/>
      </c>
      <c r="F175" s="382" t="str">
        <f t="shared" si="7"/>
        <v/>
      </c>
      <c r="G175" s="382" t="str">
        <f t="shared" si="8"/>
        <v/>
      </c>
      <c r="H175" s="64"/>
      <c r="I175" s="64"/>
      <c r="J175" s="64"/>
      <c r="K175" s="64"/>
      <c r="L175" s="64"/>
      <c r="M175" s="64"/>
      <c r="N175" s="64"/>
    </row>
    <row r="176" spans="1:14" s="70" customFormat="1">
      <c r="A176" s="143">
        <v>165</v>
      </c>
      <c r="B176" s="144"/>
      <c r="C176" s="144"/>
      <c r="D176" s="146"/>
      <c r="E176" s="382" t="str">
        <f t="shared" si="6"/>
        <v/>
      </c>
      <c r="F176" s="382" t="str">
        <f t="shared" si="7"/>
        <v/>
      </c>
      <c r="G176" s="382" t="str">
        <f t="shared" si="8"/>
        <v/>
      </c>
      <c r="H176" s="64"/>
      <c r="I176" s="64"/>
      <c r="J176" s="64"/>
      <c r="K176" s="64"/>
      <c r="L176" s="64"/>
      <c r="M176" s="64"/>
      <c r="N176" s="64"/>
    </row>
    <row r="177" spans="1:14" s="70" customFormat="1">
      <c r="A177" s="143">
        <v>166</v>
      </c>
      <c r="B177" s="144"/>
      <c r="C177" s="144"/>
      <c r="D177" s="146"/>
      <c r="E177" s="382" t="str">
        <f t="shared" si="6"/>
        <v/>
      </c>
      <c r="F177" s="382" t="str">
        <f t="shared" si="7"/>
        <v/>
      </c>
      <c r="G177" s="382" t="str">
        <f t="shared" si="8"/>
        <v/>
      </c>
      <c r="H177" s="64"/>
      <c r="I177" s="64"/>
      <c r="J177" s="64"/>
      <c r="K177" s="64"/>
      <c r="L177" s="64"/>
      <c r="M177" s="64"/>
      <c r="N177" s="64"/>
    </row>
    <row r="178" spans="1:14" s="70" customFormat="1">
      <c r="A178" s="143">
        <v>167</v>
      </c>
      <c r="B178" s="144"/>
      <c r="C178" s="144"/>
      <c r="D178" s="146"/>
      <c r="E178" s="382" t="str">
        <f t="shared" si="6"/>
        <v/>
      </c>
      <c r="F178" s="382" t="str">
        <f t="shared" si="7"/>
        <v/>
      </c>
      <c r="G178" s="382" t="str">
        <f t="shared" si="8"/>
        <v/>
      </c>
      <c r="H178" s="64"/>
      <c r="I178" s="64"/>
      <c r="J178" s="64"/>
      <c r="K178" s="64"/>
      <c r="L178" s="64"/>
      <c r="M178" s="64"/>
      <c r="N178" s="64"/>
    </row>
    <row r="179" spans="1:14" s="70" customFormat="1">
      <c r="A179" s="143">
        <v>168</v>
      </c>
      <c r="B179" s="144"/>
      <c r="C179" s="144"/>
      <c r="D179" s="146"/>
      <c r="E179" s="382" t="str">
        <f t="shared" si="6"/>
        <v/>
      </c>
      <c r="F179" s="382" t="str">
        <f t="shared" si="7"/>
        <v/>
      </c>
      <c r="G179" s="382" t="str">
        <f t="shared" si="8"/>
        <v/>
      </c>
      <c r="H179" s="64"/>
      <c r="I179" s="64"/>
      <c r="J179" s="64"/>
      <c r="K179" s="64"/>
      <c r="L179" s="64"/>
      <c r="M179" s="64"/>
      <c r="N179" s="64"/>
    </row>
    <row r="180" spans="1:14" s="70" customFormat="1">
      <c r="A180" s="143">
        <v>169</v>
      </c>
      <c r="B180" s="144"/>
      <c r="C180" s="144"/>
      <c r="D180" s="146"/>
      <c r="E180" s="382" t="str">
        <f t="shared" si="6"/>
        <v/>
      </c>
      <c r="F180" s="382" t="str">
        <f t="shared" si="7"/>
        <v/>
      </c>
      <c r="G180" s="382" t="str">
        <f t="shared" si="8"/>
        <v/>
      </c>
      <c r="H180" s="64"/>
      <c r="I180" s="64"/>
      <c r="J180" s="64"/>
      <c r="K180" s="64"/>
      <c r="L180" s="64"/>
      <c r="M180" s="64"/>
      <c r="N180" s="64"/>
    </row>
    <row r="181" spans="1:14" s="70" customFormat="1">
      <c r="A181" s="143">
        <v>170</v>
      </c>
      <c r="B181" s="144"/>
      <c r="C181" s="144"/>
      <c r="D181" s="146"/>
      <c r="E181" s="382" t="str">
        <f t="shared" si="6"/>
        <v/>
      </c>
      <c r="F181" s="382" t="str">
        <f t="shared" si="7"/>
        <v/>
      </c>
      <c r="G181" s="382" t="str">
        <f t="shared" si="8"/>
        <v/>
      </c>
      <c r="H181" s="64"/>
      <c r="I181" s="64"/>
      <c r="J181" s="64"/>
      <c r="K181" s="64"/>
      <c r="L181" s="64"/>
      <c r="M181" s="64"/>
      <c r="N181" s="64"/>
    </row>
    <row r="182" spans="1:14" s="70" customFormat="1">
      <c r="A182" s="143">
        <v>171</v>
      </c>
      <c r="B182" s="144"/>
      <c r="C182" s="144"/>
      <c r="D182" s="146"/>
      <c r="E182" s="382" t="str">
        <f t="shared" si="6"/>
        <v/>
      </c>
      <c r="F182" s="382" t="str">
        <f t="shared" si="7"/>
        <v/>
      </c>
      <c r="G182" s="382" t="str">
        <f t="shared" si="8"/>
        <v/>
      </c>
      <c r="H182" s="64"/>
      <c r="I182" s="64"/>
      <c r="J182" s="64"/>
      <c r="K182" s="64"/>
      <c r="L182" s="64"/>
      <c r="M182" s="64"/>
      <c r="N182" s="64"/>
    </row>
    <row r="183" spans="1:14" s="70" customFormat="1">
      <c r="A183" s="143">
        <v>172</v>
      </c>
      <c r="B183" s="144"/>
      <c r="C183" s="144"/>
      <c r="D183" s="146"/>
      <c r="E183" s="382" t="str">
        <f t="shared" si="6"/>
        <v/>
      </c>
      <c r="F183" s="382" t="str">
        <f t="shared" si="7"/>
        <v/>
      </c>
      <c r="G183" s="382" t="str">
        <f t="shared" si="8"/>
        <v/>
      </c>
      <c r="H183" s="64"/>
      <c r="I183" s="64"/>
      <c r="J183" s="64"/>
      <c r="K183" s="64"/>
      <c r="L183" s="64"/>
      <c r="M183" s="64"/>
      <c r="N183" s="64"/>
    </row>
    <row r="184" spans="1:14" s="70" customFormat="1">
      <c r="A184" s="143">
        <v>173</v>
      </c>
      <c r="B184" s="144"/>
      <c r="C184" s="144"/>
      <c r="D184" s="146"/>
      <c r="E184" s="382" t="str">
        <f t="shared" si="6"/>
        <v/>
      </c>
      <c r="F184" s="382" t="str">
        <f t="shared" si="7"/>
        <v/>
      </c>
      <c r="G184" s="382" t="str">
        <f t="shared" si="8"/>
        <v/>
      </c>
      <c r="H184" s="64"/>
      <c r="I184" s="64"/>
      <c r="J184" s="64"/>
      <c r="K184" s="64"/>
      <c r="L184" s="64"/>
      <c r="M184" s="64"/>
      <c r="N184" s="64"/>
    </row>
    <row r="185" spans="1:14" s="70" customFormat="1">
      <c r="A185" s="143">
        <v>174</v>
      </c>
      <c r="B185" s="144"/>
      <c r="C185" s="144"/>
      <c r="D185" s="146"/>
      <c r="E185" s="382" t="str">
        <f t="shared" si="6"/>
        <v/>
      </c>
      <c r="F185" s="382" t="str">
        <f t="shared" si="7"/>
        <v/>
      </c>
      <c r="G185" s="382" t="str">
        <f t="shared" si="8"/>
        <v/>
      </c>
      <c r="H185" s="64"/>
      <c r="I185" s="64"/>
      <c r="J185" s="64"/>
      <c r="K185" s="64"/>
      <c r="L185" s="64"/>
      <c r="M185" s="64"/>
      <c r="N185" s="64"/>
    </row>
    <row r="186" spans="1:14" s="70" customFormat="1">
      <c r="A186" s="143">
        <v>175</v>
      </c>
      <c r="B186" s="144"/>
      <c r="C186" s="144"/>
      <c r="D186" s="146"/>
      <c r="E186" s="382" t="str">
        <f t="shared" si="6"/>
        <v/>
      </c>
      <c r="F186" s="382" t="str">
        <f t="shared" si="7"/>
        <v/>
      </c>
      <c r="G186" s="382" t="str">
        <f t="shared" si="8"/>
        <v/>
      </c>
      <c r="H186" s="64"/>
      <c r="I186" s="64"/>
      <c r="J186" s="64"/>
      <c r="K186" s="64"/>
      <c r="L186" s="64"/>
      <c r="M186" s="64"/>
      <c r="N186" s="64"/>
    </row>
    <row r="187" spans="1:14" s="70" customFormat="1">
      <c r="A187" s="143">
        <v>176</v>
      </c>
      <c r="B187" s="144"/>
      <c r="C187" s="144"/>
      <c r="D187" s="146"/>
      <c r="E187" s="382" t="str">
        <f t="shared" si="6"/>
        <v/>
      </c>
      <c r="F187" s="382" t="str">
        <f t="shared" si="7"/>
        <v/>
      </c>
      <c r="G187" s="382" t="str">
        <f t="shared" si="8"/>
        <v/>
      </c>
      <c r="H187" s="64"/>
      <c r="I187" s="64"/>
      <c r="J187" s="64"/>
      <c r="K187" s="64"/>
      <c r="L187" s="64"/>
      <c r="M187" s="64"/>
      <c r="N187" s="64"/>
    </row>
    <row r="188" spans="1:14" s="70" customFormat="1">
      <c r="A188" s="143">
        <v>177</v>
      </c>
      <c r="B188" s="144"/>
      <c r="C188" s="144"/>
      <c r="D188" s="146"/>
      <c r="E188" s="382" t="str">
        <f t="shared" si="6"/>
        <v/>
      </c>
      <c r="F188" s="382" t="str">
        <f t="shared" si="7"/>
        <v/>
      </c>
      <c r="G188" s="382" t="str">
        <f t="shared" si="8"/>
        <v/>
      </c>
      <c r="H188" s="64"/>
      <c r="I188" s="64"/>
      <c r="J188" s="64"/>
      <c r="K188" s="64"/>
      <c r="L188" s="64"/>
      <c r="M188" s="64"/>
      <c r="N188" s="64"/>
    </row>
    <row r="189" spans="1:14" s="70" customFormat="1">
      <c r="A189" s="143">
        <v>178</v>
      </c>
      <c r="B189" s="144"/>
      <c r="C189" s="144"/>
      <c r="D189" s="146"/>
      <c r="E189" s="382" t="str">
        <f t="shared" si="6"/>
        <v/>
      </c>
      <c r="F189" s="382" t="str">
        <f t="shared" si="7"/>
        <v/>
      </c>
      <c r="G189" s="382" t="str">
        <f t="shared" si="8"/>
        <v/>
      </c>
      <c r="H189" s="64"/>
      <c r="I189" s="64"/>
      <c r="J189" s="64"/>
      <c r="K189" s="64"/>
      <c r="L189" s="64"/>
      <c r="M189" s="64"/>
      <c r="N189" s="64"/>
    </row>
    <row r="190" spans="1:14" s="70" customFormat="1">
      <c r="A190" s="143">
        <v>179</v>
      </c>
      <c r="B190" s="144"/>
      <c r="C190" s="144"/>
      <c r="D190" s="146"/>
      <c r="E190" s="382" t="str">
        <f t="shared" si="6"/>
        <v/>
      </c>
      <c r="F190" s="382" t="str">
        <f t="shared" si="7"/>
        <v/>
      </c>
      <c r="G190" s="382" t="str">
        <f t="shared" si="8"/>
        <v/>
      </c>
      <c r="H190" s="64"/>
      <c r="I190" s="64"/>
      <c r="J190" s="64"/>
      <c r="K190" s="64"/>
      <c r="L190" s="64"/>
      <c r="M190" s="64"/>
      <c r="N190" s="64"/>
    </row>
    <row r="191" spans="1:14" s="70" customFormat="1">
      <c r="A191" s="143">
        <v>180</v>
      </c>
      <c r="B191" s="144"/>
      <c r="C191" s="144"/>
      <c r="D191" s="146"/>
      <c r="E191" s="382" t="str">
        <f t="shared" si="6"/>
        <v/>
      </c>
      <c r="F191" s="382" t="str">
        <f t="shared" si="7"/>
        <v/>
      </c>
      <c r="G191" s="382" t="str">
        <f t="shared" si="8"/>
        <v/>
      </c>
      <c r="H191" s="64"/>
      <c r="I191" s="64"/>
      <c r="J191" s="64"/>
      <c r="K191" s="64"/>
      <c r="L191" s="64"/>
      <c r="M191" s="64"/>
      <c r="N191" s="64"/>
    </row>
    <row r="192" spans="1:14" s="70" customFormat="1">
      <c r="A192" s="143">
        <v>181</v>
      </c>
      <c r="B192" s="144"/>
      <c r="C192" s="144"/>
      <c r="D192" s="146"/>
      <c r="E192" s="382" t="str">
        <f t="shared" si="6"/>
        <v/>
      </c>
      <c r="F192" s="382" t="str">
        <f t="shared" si="7"/>
        <v/>
      </c>
      <c r="G192" s="382" t="str">
        <f t="shared" si="8"/>
        <v/>
      </c>
      <c r="H192" s="64"/>
      <c r="I192" s="64"/>
      <c r="J192" s="64"/>
      <c r="K192" s="64"/>
      <c r="L192" s="64"/>
      <c r="M192" s="64"/>
      <c r="N192" s="64"/>
    </row>
    <row r="193" spans="1:14" s="70" customFormat="1">
      <c r="A193" s="143">
        <v>182</v>
      </c>
      <c r="B193" s="144"/>
      <c r="C193" s="144"/>
      <c r="D193" s="146"/>
      <c r="E193" s="382" t="str">
        <f t="shared" si="6"/>
        <v/>
      </c>
      <c r="F193" s="382" t="str">
        <f t="shared" si="7"/>
        <v/>
      </c>
      <c r="G193" s="382" t="str">
        <f t="shared" si="8"/>
        <v/>
      </c>
      <c r="H193" s="64"/>
      <c r="I193" s="64"/>
      <c r="J193" s="64"/>
      <c r="K193" s="64"/>
      <c r="L193" s="64"/>
      <c r="M193" s="64"/>
      <c r="N193" s="64"/>
    </row>
    <row r="194" spans="1:14" s="70" customFormat="1">
      <c r="A194" s="143">
        <v>183</v>
      </c>
      <c r="B194" s="144"/>
      <c r="C194" s="144"/>
      <c r="D194" s="146"/>
      <c r="E194" s="382" t="str">
        <f t="shared" si="6"/>
        <v/>
      </c>
      <c r="F194" s="382" t="str">
        <f t="shared" si="7"/>
        <v/>
      </c>
      <c r="G194" s="382" t="str">
        <f t="shared" si="8"/>
        <v/>
      </c>
      <c r="H194" s="64"/>
      <c r="I194" s="64"/>
      <c r="J194" s="64"/>
      <c r="K194" s="64"/>
      <c r="L194" s="64"/>
      <c r="M194" s="64"/>
      <c r="N194" s="64"/>
    </row>
    <row r="195" spans="1:14" s="70" customFormat="1">
      <c r="A195" s="143">
        <v>184</v>
      </c>
      <c r="B195" s="144"/>
      <c r="C195" s="144"/>
      <c r="D195" s="146"/>
      <c r="E195" s="382" t="str">
        <f t="shared" si="6"/>
        <v/>
      </c>
      <c r="F195" s="382" t="str">
        <f t="shared" si="7"/>
        <v/>
      </c>
      <c r="G195" s="382" t="str">
        <f t="shared" si="8"/>
        <v/>
      </c>
      <c r="H195" s="64"/>
      <c r="I195" s="64"/>
      <c r="J195" s="64"/>
      <c r="K195" s="64"/>
      <c r="L195" s="64"/>
      <c r="M195" s="64"/>
      <c r="N195" s="64"/>
    </row>
    <row r="196" spans="1:14" s="70" customFormat="1">
      <c r="A196" s="143">
        <v>185</v>
      </c>
      <c r="B196" s="144"/>
      <c r="C196" s="144"/>
      <c r="D196" s="146"/>
      <c r="E196" s="382" t="str">
        <f t="shared" si="6"/>
        <v/>
      </c>
      <c r="F196" s="382" t="str">
        <f t="shared" si="7"/>
        <v/>
      </c>
      <c r="G196" s="382" t="str">
        <f t="shared" si="8"/>
        <v/>
      </c>
      <c r="H196" s="64"/>
      <c r="I196" s="64"/>
      <c r="J196" s="64"/>
      <c r="K196" s="64"/>
      <c r="L196" s="64"/>
      <c r="M196" s="64"/>
      <c r="N196" s="64"/>
    </row>
    <row r="197" spans="1:14" s="70" customFormat="1">
      <c r="A197" s="143">
        <v>186</v>
      </c>
      <c r="B197" s="144"/>
      <c r="C197" s="144"/>
      <c r="D197" s="146"/>
      <c r="E197" s="382" t="str">
        <f t="shared" si="6"/>
        <v/>
      </c>
      <c r="F197" s="382" t="str">
        <f t="shared" si="7"/>
        <v/>
      </c>
      <c r="G197" s="382" t="str">
        <f t="shared" si="8"/>
        <v/>
      </c>
      <c r="H197" s="64"/>
      <c r="I197" s="64"/>
      <c r="J197" s="64"/>
      <c r="K197" s="64"/>
      <c r="L197" s="64"/>
      <c r="M197" s="64"/>
      <c r="N197" s="64"/>
    </row>
    <row r="198" spans="1:14" s="70" customFormat="1">
      <c r="A198" s="143">
        <v>187</v>
      </c>
      <c r="B198" s="144"/>
      <c r="C198" s="144"/>
      <c r="D198" s="146"/>
      <c r="E198" s="382" t="str">
        <f t="shared" si="6"/>
        <v/>
      </c>
      <c r="F198" s="382" t="str">
        <f t="shared" si="7"/>
        <v/>
      </c>
      <c r="G198" s="382" t="str">
        <f t="shared" si="8"/>
        <v/>
      </c>
      <c r="H198" s="64"/>
      <c r="I198" s="64"/>
      <c r="J198" s="64"/>
      <c r="K198" s="64"/>
      <c r="L198" s="64"/>
      <c r="M198" s="64"/>
      <c r="N198" s="64"/>
    </row>
    <row r="199" spans="1:14" s="70" customFormat="1">
      <c r="A199" s="143">
        <v>188</v>
      </c>
      <c r="B199" s="144"/>
      <c r="C199" s="144"/>
      <c r="D199" s="146"/>
      <c r="E199" s="382" t="str">
        <f t="shared" si="6"/>
        <v/>
      </c>
      <c r="F199" s="382" t="str">
        <f t="shared" si="7"/>
        <v/>
      </c>
      <c r="G199" s="382" t="str">
        <f t="shared" si="8"/>
        <v/>
      </c>
      <c r="H199" s="64"/>
      <c r="I199" s="64"/>
      <c r="J199" s="64"/>
      <c r="K199" s="64"/>
      <c r="L199" s="64"/>
      <c r="M199" s="64"/>
      <c r="N199" s="64"/>
    </row>
    <row r="200" spans="1:14" s="70" customFormat="1">
      <c r="A200" s="143">
        <v>189</v>
      </c>
      <c r="B200" s="144"/>
      <c r="C200" s="144"/>
      <c r="D200" s="146"/>
      <c r="E200" s="382" t="str">
        <f t="shared" si="6"/>
        <v/>
      </c>
      <c r="F200" s="382" t="str">
        <f t="shared" si="7"/>
        <v/>
      </c>
      <c r="G200" s="382" t="str">
        <f t="shared" si="8"/>
        <v/>
      </c>
      <c r="H200" s="64"/>
      <c r="I200" s="64"/>
      <c r="J200" s="64"/>
      <c r="K200" s="64"/>
      <c r="L200" s="64"/>
      <c r="M200" s="64"/>
      <c r="N200" s="64"/>
    </row>
    <row r="201" spans="1:14" s="70" customFormat="1">
      <c r="A201" s="143">
        <v>190</v>
      </c>
      <c r="B201" s="144"/>
      <c r="C201" s="144"/>
      <c r="D201" s="146"/>
      <c r="E201" s="382" t="str">
        <f t="shared" si="6"/>
        <v/>
      </c>
      <c r="F201" s="382" t="str">
        <f t="shared" si="7"/>
        <v/>
      </c>
      <c r="G201" s="382" t="str">
        <f t="shared" si="8"/>
        <v/>
      </c>
      <c r="H201" s="64"/>
      <c r="I201" s="64"/>
      <c r="J201" s="64"/>
      <c r="K201" s="64"/>
      <c r="L201" s="64"/>
      <c r="M201" s="64"/>
      <c r="N201" s="64"/>
    </row>
    <row r="202" spans="1:14" s="70" customFormat="1">
      <c r="A202" s="143">
        <v>191</v>
      </c>
      <c r="B202" s="144"/>
      <c r="C202" s="144"/>
      <c r="D202" s="146"/>
      <c r="E202" s="382" t="str">
        <f t="shared" si="6"/>
        <v/>
      </c>
      <c r="F202" s="382" t="str">
        <f t="shared" si="7"/>
        <v/>
      </c>
      <c r="G202" s="382" t="str">
        <f t="shared" si="8"/>
        <v/>
      </c>
      <c r="H202" s="64"/>
      <c r="I202" s="64"/>
      <c r="J202" s="64"/>
      <c r="K202" s="64"/>
      <c r="L202" s="64"/>
      <c r="M202" s="64"/>
      <c r="N202" s="64"/>
    </row>
    <row r="203" spans="1:14" s="70" customFormat="1">
      <c r="A203" s="143">
        <v>192</v>
      </c>
      <c r="B203" s="144"/>
      <c r="C203" s="144"/>
      <c r="D203" s="146"/>
      <c r="E203" s="382" t="str">
        <f t="shared" si="6"/>
        <v/>
      </c>
      <c r="F203" s="382" t="str">
        <f t="shared" si="7"/>
        <v/>
      </c>
      <c r="G203" s="382" t="str">
        <f t="shared" si="8"/>
        <v/>
      </c>
      <c r="H203" s="64"/>
      <c r="I203" s="64"/>
      <c r="J203" s="64"/>
      <c r="K203" s="64"/>
      <c r="L203" s="64"/>
      <c r="M203" s="64"/>
      <c r="N203" s="64"/>
    </row>
    <row r="204" spans="1:14" s="70" customFormat="1">
      <c r="A204" s="143">
        <v>193</v>
      </c>
      <c r="B204" s="144"/>
      <c r="C204" s="144"/>
      <c r="D204" s="146"/>
      <c r="E204" s="382" t="str">
        <f t="shared" ref="E204:E261" si="9">IF(OR(,,$D204&lt;an_initial,$D204&gt;an_final),"",(HLOOKUP(C204,iii7punctaje,2,FALSE)))</f>
        <v/>
      </c>
      <c r="F204" s="382" t="str">
        <f t="shared" ref="F204:F261" si="10">IF(OR(,,$D204&lt;an_initial,$D204&gt;an_final),"",(HLOOKUP(C204,iii7punctaje,2,FALSE))*COUNTIF(C204,$F$7))</f>
        <v/>
      </c>
      <c r="G204" s="382" t="str">
        <f t="shared" ref="G204:G261" si="11">IF(OR(,,$D204&lt;an_initial,$D204&gt;an_final),"",(HLOOKUP(C204,iii7punctaje,2,FALSE))*COUNTIF(C204,$G$7))</f>
        <v/>
      </c>
      <c r="H204" s="64"/>
      <c r="I204" s="64"/>
      <c r="J204" s="64"/>
      <c r="K204" s="64"/>
      <c r="L204" s="64"/>
      <c r="M204" s="64"/>
      <c r="N204" s="64"/>
    </row>
    <row r="205" spans="1:14" s="70" customFormat="1">
      <c r="A205" s="143">
        <v>194</v>
      </c>
      <c r="B205" s="144"/>
      <c r="C205" s="144"/>
      <c r="D205" s="146"/>
      <c r="E205" s="382" t="str">
        <f t="shared" si="9"/>
        <v/>
      </c>
      <c r="F205" s="382" t="str">
        <f t="shared" si="10"/>
        <v/>
      </c>
      <c r="G205" s="382" t="str">
        <f t="shared" si="11"/>
        <v/>
      </c>
      <c r="H205" s="64"/>
      <c r="I205" s="64"/>
      <c r="J205" s="64"/>
      <c r="K205" s="64"/>
      <c r="L205" s="64"/>
      <c r="M205" s="64"/>
      <c r="N205" s="64"/>
    </row>
    <row r="206" spans="1:14" s="70" customFormat="1">
      <c r="A206" s="143">
        <v>195</v>
      </c>
      <c r="B206" s="144"/>
      <c r="C206" s="144"/>
      <c r="D206" s="146"/>
      <c r="E206" s="382" t="str">
        <f t="shared" si="9"/>
        <v/>
      </c>
      <c r="F206" s="382" t="str">
        <f t="shared" si="10"/>
        <v/>
      </c>
      <c r="G206" s="382" t="str">
        <f t="shared" si="11"/>
        <v/>
      </c>
      <c r="H206" s="64"/>
      <c r="I206" s="64"/>
      <c r="J206" s="64"/>
      <c r="K206" s="64"/>
      <c r="L206" s="64"/>
      <c r="M206" s="64"/>
      <c r="N206" s="64"/>
    </row>
    <row r="207" spans="1:14" s="70" customFormat="1">
      <c r="A207" s="143">
        <v>196</v>
      </c>
      <c r="B207" s="144"/>
      <c r="C207" s="144"/>
      <c r="D207" s="146"/>
      <c r="E207" s="382" t="str">
        <f t="shared" si="9"/>
        <v/>
      </c>
      <c r="F207" s="382" t="str">
        <f t="shared" si="10"/>
        <v/>
      </c>
      <c r="G207" s="382" t="str">
        <f t="shared" si="11"/>
        <v/>
      </c>
      <c r="H207" s="64"/>
      <c r="I207" s="64"/>
      <c r="J207" s="64"/>
      <c r="K207" s="64"/>
      <c r="L207" s="64"/>
      <c r="M207" s="64"/>
      <c r="N207" s="64"/>
    </row>
    <row r="208" spans="1:14" s="70" customFormat="1">
      <c r="A208" s="143">
        <v>197</v>
      </c>
      <c r="B208" s="144"/>
      <c r="C208" s="144"/>
      <c r="D208" s="146"/>
      <c r="E208" s="382" t="str">
        <f t="shared" si="9"/>
        <v/>
      </c>
      <c r="F208" s="382" t="str">
        <f t="shared" si="10"/>
        <v/>
      </c>
      <c r="G208" s="382" t="str">
        <f t="shared" si="11"/>
        <v/>
      </c>
      <c r="H208" s="64"/>
      <c r="I208" s="64"/>
      <c r="J208" s="64"/>
      <c r="K208" s="64"/>
      <c r="L208" s="64"/>
      <c r="M208" s="64"/>
      <c r="N208" s="64"/>
    </row>
    <row r="209" spans="1:14" s="70" customFormat="1">
      <c r="A209" s="143">
        <v>198</v>
      </c>
      <c r="B209" s="144"/>
      <c r="C209" s="144"/>
      <c r="D209" s="146"/>
      <c r="E209" s="382" t="str">
        <f t="shared" si="9"/>
        <v/>
      </c>
      <c r="F209" s="382" t="str">
        <f t="shared" si="10"/>
        <v/>
      </c>
      <c r="G209" s="382" t="str">
        <f t="shared" si="11"/>
        <v/>
      </c>
      <c r="H209" s="64"/>
      <c r="I209" s="64"/>
      <c r="J209" s="64"/>
      <c r="K209" s="64"/>
      <c r="L209" s="64"/>
      <c r="M209" s="64"/>
      <c r="N209" s="64"/>
    </row>
    <row r="210" spans="1:14" s="70" customFormat="1">
      <c r="A210" s="143">
        <v>199</v>
      </c>
      <c r="B210" s="144"/>
      <c r="C210" s="144"/>
      <c r="D210" s="146"/>
      <c r="E210" s="382" t="str">
        <f t="shared" si="9"/>
        <v/>
      </c>
      <c r="F210" s="382" t="str">
        <f t="shared" si="10"/>
        <v/>
      </c>
      <c r="G210" s="382" t="str">
        <f t="shared" si="11"/>
        <v/>
      </c>
      <c r="H210" s="64"/>
      <c r="I210" s="64"/>
      <c r="J210" s="64"/>
      <c r="K210" s="64"/>
      <c r="L210" s="64"/>
      <c r="M210" s="64"/>
      <c r="N210" s="64"/>
    </row>
    <row r="211" spans="1:14" s="70" customFormat="1">
      <c r="A211" s="143">
        <v>200</v>
      </c>
      <c r="B211" s="144"/>
      <c r="C211" s="144"/>
      <c r="D211" s="146"/>
      <c r="E211" s="382" t="str">
        <f t="shared" si="9"/>
        <v/>
      </c>
      <c r="F211" s="382" t="str">
        <f t="shared" si="10"/>
        <v/>
      </c>
      <c r="G211" s="382" t="str">
        <f t="shared" si="11"/>
        <v/>
      </c>
      <c r="H211" s="64"/>
      <c r="I211" s="64"/>
      <c r="J211" s="64"/>
      <c r="K211" s="64"/>
      <c r="L211" s="64"/>
      <c r="M211" s="64"/>
      <c r="N211" s="64"/>
    </row>
    <row r="212" spans="1:14" s="70" customFormat="1">
      <c r="A212" s="143">
        <v>201</v>
      </c>
      <c r="B212" s="144"/>
      <c r="C212" s="144"/>
      <c r="D212" s="146"/>
      <c r="E212" s="382" t="str">
        <f t="shared" si="9"/>
        <v/>
      </c>
      <c r="F212" s="382" t="str">
        <f t="shared" si="10"/>
        <v/>
      </c>
      <c r="G212" s="382" t="str">
        <f t="shared" si="11"/>
        <v/>
      </c>
      <c r="H212" s="64"/>
      <c r="I212" s="64"/>
      <c r="J212" s="64"/>
      <c r="K212" s="64"/>
      <c r="L212" s="64"/>
      <c r="M212" s="64"/>
      <c r="N212" s="64"/>
    </row>
    <row r="213" spans="1:14" s="70" customFormat="1">
      <c r="A213" s="143">
        <v>202</v>
      </c>
      <c r="B213" s="144"/>
      <c r="C213" s="144"/>
      <c r="D213" s="146"/>
      <c r="E213" s="382" t="str">
        <f t="shared" si="9"/>
        <v/>
      </c>
      <c r="F213" s="382" t="str">
        <f t="shared" si="10"/>
        <v/>
      </c>
      <c r="G213" s="382" t="str">
        <f t="shared" si="11"/>
        <v/>
      </c>
      <c r="H213" s="64"/>
      <c r="I213" s="64"/>
      <c r="J213" s="64"/>
      <c r="K213" s="64"/>
      <c r="L213" s="64"/>
      <c r="M213" s="64"/>
      <c r="N213" s="64"/>
    </row>
    <row r="214" spans="1:14" s="70" customFormat="1">
      <c r="A214" s="143">
        <v>203</v>
      </c>
      <c r="B214" s="144"/>
      <c r="C214" s="144"/>
      <c r="D214" s="146"/>
      <c r="E214" s="382" t="str">
        <f t="shared" si="9"/>
        <v/>
      </c>
      <c r="F214" s="382" t="str">
        <f t="shared" si="10"/>
        <v/>
      </c>
      <c r="G214" s="382" t="str">
        <f t="shared" si="11"/>
        <v/>
      </c>
      <c r="H214" s="64"/>
      <c r="I214" s="64"/>
      <c r="J214" s="64"/>
      <c r="K214" s="64"/>
      <c r="L214" s="64"/>
      <c r="M214" s="64"/>
      <c r="N214" s="64"/>
    </row>
    <row r="215" spans="1:14" s="70" customFormat="1">
      <c r="A215" s="143">
        <v>204</v>
      </c>
      <c r="B215" s="144"/>
      <c r="C215" s="144"/>
      <c r="D215" s="146"/>
      <c r="E215" s="382" t="str">
        <f t="shared" si="9"/>
        <v/>
      </c>
      <c r="F215" s="382" t="str">
        <f t="shared" si="10"/>
        <v/>
      </c>
      <c r="G215" s="382" t="str">
        <f t="shared" si="11"/>
        <v/>
      </c>
      <c r="H215" s="64"/>
      <c r="I215" s="64"/>
      <c r="J215" s="64"/>
      <c r="K215" s="64"/>
      <c r="L215" s="64"/>
      <c r="M215" s="64"/>
      <c r="N215" s="64"/>
    </row>
    <row r="216" spans="1:14" s="70" customFormat="1">
      <c r="A216" s="143">
        <v>205</v>
      </c>
      <c r="B216" s="144"/>
      <c r="C216" s="144"/>
      <c r="D216" s="146"/>
      <c r="E216" s="382" t="str">
        <f t="shared" si="9"/>
        <v/>
      </c>
      <c r="F216" s="382" t="str">
        <f t="shared" si="10"/>
        <v/>
      </c>
      <c r="G216" s="382" t="str">
        <f t="shared" si="11"/>
        <v/>
      </c>
      <c r="H216" s="64"/>
      <c r="I216" s="64"/>
      <c r="J216" s="64"/>
      <c r="K216" s="64"/>
      <c r="L216" s="64"/>
      <c r="M216" s="64"/>
      <c r="N216" s="64"/>
    </row>
    <row r="217" spans="1:14" s="70" customFormat="1">
      <c r="A217" s="143">
        <v>206</v>
      </c>
      <c r="B217" s="144"/>
      <c r="C217" s="144"/>
      <c r="D217" s="146"/>
      <c r="E217" s="382" t="str">
        <f t="shared" si="9"/>
        <v/>
      </c>
      <c r="F217" s="382" t="str">
        <f t="shared" si="10"/>
        <v/>
      </c>
      <c r="G217" s="382" t="str">
        <f t="shared" si="11"/>
        <v/>
      </c>
      <c r="H217" s="64"/>
      <c r="I217" s="64"/>
      <c r="J217" s="64"/>
      <c r="K217" s="64"/>
      <c r="L217" s="64"/>
      <c r="M217" s="64"/>
      <c r="N217" s="64"/>
    </row>
    <row r="218" spans="1:14" s="70" customFormat="1">
      <c r="A218" s="143">
        <v>207</v>
      </c>
      <c r="B218" s="144"/>
      <c r="C218" s="144"/>
      <c r="D218" s="146"/>
      <c r="E218" s="382" t="str">
        <f t="shared" si="9"/>
        <v/>
      </c>
      <c r="F218" s="382" t="str">
        <f t="shared" si="10"/>
        <v/>
      </c>
      <c r="G218" s="382" t="str">
        <f t="shared" si="11"/>
        <v/>
      </c>
      <c r="H218" s="64"/>
      <c r="I218" s="64"/>
      <c r="J218" s="64"/>
      <c r="K218" s="64"/>
      <c r="L218" s="64"/>
      <c r="M218" s="64"/>
      <c r="N218" s="64"/>
    </row>
    <row r="219" spans="1:14" s="70" customFormat="1">
      <c r="A219" s="143">
        <v>208</v>
      </c>
      <c r="B219" s="144"/>
      <c r="C219" s="144"/>
      <c r="D219" s="146"/>
      <c r="E219" s="382" t="str">
        <f t="shared" si="9"/>
        <v/>
      </c>
      <c r="F219" s="382" t="str">
        <f t="shared" si="10"/>
        <v/>
      </c>
      <c r="G219" s="382" t="str">
        <f t="shared" si="11"/>
        <v/>
      </c>
      <c r="H219" s="64"/>
      <c r="I219" s="64"/>
      <c r="J219" s="64"/>
      <c r="K219" s="64"/>
      <c r="L219" s="64"/>
      <c r="M219" s="64"/>
      <c r="N219" s="64"/>
    </row>
    <row r="220" spans="1:14" s="70" customFormat="1">
      <c r="A220" s="143">
        <v>209</v>
      </c>
      <c r="B220" s="144"/>
      <c r="C220" s="144"/>
      <c r="D220" s="146"/>
      <c r="E220" s="382" t="str">
        <f t="shared" si="9"/>
        <v/>
      </c>
      <c r="F220" s="382" t="str">
        <f t="shared" si="10"/>
        <v/>
      </c>
      <c r="G220" s="382" t="str">
        <f t="shared" si="11"/>
        <v/>
      </c>
      <c r="H220" s="64"/>
      <c r="I220" s="64"/>
      <c r="J220" s="64"/>
      <c r="K220" s="64"/>
      <c r="L220" s="64"/>
      <c r="M220" s="64"/>
      <c r="N220" s="64"/>
    </row>
    <row r="221" spans="1:14" s="70" customFormat="1">
      <c r="A221" s="143">
        <v>210</v>
      </c>
      <c r="B221" s="144"/>
      <c r="C221" s="144"/>
      <c r="D221" s="146"/>
      <c r="E221" s="382" t="str">
        <f t="shared" si="9"/>
        <v/>
      </c>
      <c r="F221" s="382" t="str">
        <f t="shared" si="10"/>
        <v/>
      </c>
      <c r="G221" s="382" t="str">
        <f t="shared" si="11"/>
        <v/>
      </c>
      <c r="H221" s="64"/>
      <c r="I221" s="64"/>
      <c r="J221" s="64"/>
      <c r="K221" s="64"/>
      <c r="L221" s="64"/>
      <c r="M221" s="64"/>
      <c r="N221" s="64"/>
    </row>
    <row r="222" spans="1:14" s="70" customFormat="1">
      <c r="A222" s="143">
        <v>211</v>
      </c>
      <c r="B222" s="144"/>
      <c r="C222" s="144"/>
      <c r="D222" s="146"/>
      <c r="E222" s="382" t="str">
        <f t="shared" si="9"/>
        <v/>
      </c>
      <c r="F222" s="382" t="str">
        <f t="shared" si="10"/>
        <v/>
      </c>
      <c r="G222" s="382" t="str">
        <f t="shared" si="11"/>
        <v/>
      </c>
      <c r="H222" s="64"/>
      <c r="I222" s="64"/>
      <c r="J222" s="64"/>
      <c r="K222" s="64"/>
      <c r="L222" s="64"/>
      <c r="M222" s="64"/>
      <c r="N222" s="64"/>
    </row>
    <row r="223" spans="1:14" s="70" customFormat="1">
      <c r="A223" s="143">
        <v>212</v>
      </c>
      <c r="B223" s="144"/>
      <c r="C223" s="144"/>
      <c r="D223" s="146"/>
      <c r="E223" s="382" t="str">
        <f t="shared" si="9"/>
        <v/>
      </c>
      <c r="F223" s="382" t="str">
        <f t="shared" si="10"/>
        <v/>
      </c>
      <c r="G223" s="382" t="str">
        <f t="shared" si="11"/>
        <v/>
      </c>
      <c r="H223" s="64"/>
      <c r="I223" s="64"/>
      <c r="J223" s="64"/>
      <c r="K223" s="64"/>
      <c r="L223" s="64"/>
      <c r="M223" s="64"/>
      <c r="N223" s="64"/>
    </row>
    <row r="224" spans="1:14" s="70" customFormat="1">
      <c r="A224" s="143">
        <v>213</v>
      </c>
      <c r="B224" s="144"/>
      <c r="C224" s="144"/>
      <c r="D224" s="146"/>
      <c r="E224" s="382" t="str">
        <f t="shared" si="9"/>
        <v/>
      </c>
      <c r="F224" s="382" t="str">
        <f t="shared" si="10"/>
        <v/>
      </c>
      <c r="G224" s="382" t="str">
        <f t="shared" si="11"/>
        <v/>
      </c>
      <c r="H224" s="64"/>
      <c r="I224" s="64"/>
      <c r="J224" s="64"/>
      <c r="K224" s="64"/>
      <c r="L224" s="64"/>
      <c r="M224" s="64"/>
      <c r="N224" s="64"/>
    </row>
    <row r="225" spans="1:14" s="70" customFormat="1">
      <c r="A225" s="143">
        <v>214</v>
      </c>
      <c r="B225" s="144"/>
      <c r="C225" s="144"/>
      <c r="D225" s="146"/>
      <c r="E225" s="382" t="str">
        <f t="shared" si="9"/>
        <v/>
      </c>
      <c r="F225" s="382" t="str">
        <f t="shared" si="10"/>
        <v/>
      </c>
      <c r="G225" s="382" t="str">
        <f t="shared" si="11"/>
        <v/>
      </c>
      <c r="H225" s="64"/>
      <c r="I225" s="64"/>
      <c r="J225" s="64"/>
      <c r="K225" s="64"/>
      <c r="L225" s="64"/>
      <c r="M225" s="64"/>
      <c r="N225" s="64"/>
    </row>
    <row r="226" spans="1:14" s="70" customFormat="1">
      <c r="A226" s="143">
        <v>215</v>
      </c>
      <c r="B226" s="144"/>
      <c r="C226" s="144"/>
      <c r="D226" s="146"/>
      <c r="E226" s="382" t="str">
        <f t="shared" si="9"/>
        <v/>
      </c>
      <c r="F226" s="382" t="str">
        <f t="shared" si="10"/>
        <v/>
      </c>
      <c r="G226" s="382" t="str">
        <f t="shared" si="11"/>
        <v/>
      </c>
      <c r="H226" s="64"/>
      <c r="I226" s="64"/>
      <c r="J226" s="64"/>
      <c r="K226" s="64"/>
      <c r="L226" s="64"/>
      <c r="M226" s="64"/>
      <c r="N226" s="64"/>
    </row>
    <row r="227" spans="1:14" s="70" customFormat="1">
      <c r="A227" s="143">
        <v>216</v>
      </c>
      <c r="B227" s="144"/>
      <c r="C227" s="144"/>
      <c r="D227" s="146"/>
      <c r="E227" s="382" t="str">
        <f t="shared" si="9"/>
        <v/>
      </c>
      <c r="F227" s="382" t="str">
        <f t="shared" si="10"/>
        <v/>
      </c>
      <c r="G227" s="382" t="str">
        <f t="shared" si="11"/>
        <v/>
      </c>
      <c r="H227" s="64"/>
      <c r="I227" s="64"/>
      <c r="J227" s="64"/>
      <c r="K227" s="64"/>
      <c r="L227" s="64"/>
      <c r="M227" s="64"/>
      <c r="N227" s="64"/>
    </row>
    <row r="228" spans="1:14" s="70" customFormat="1">
      <c r="A228" s="143">
        <v>217</v>
      </c>
      <c r="B228" s="144"/>
      <c r="C228" s="144"/>
      <c r="D228" s="146"/>
      <c r="E228" s="382" t="str">
        <f t="shared" si="9"/>
        <v/>
      </c>
      <c r="F228" s="382" t="str">
        <f t="shared" si="10"/>
        <v/>
      </c>
      <c r="G228" s="382" t="str">
        <f t="shared" si="11"/>
        <v/>
      </c>
      <c r="H228" s="64"/>
      <c r="I228" s="64"/>
      <c r="J228" s="64"/>
      <c r="K228" s="64"/>
      <c r="L228" s="64"/>
      <c r="M228" s="64"/>
      <c r="N228" s="64"/>
    </row>
    <row r="229" spans="1:14" s="70" customFormat="1">
      <c r="A229" s="143">
        <v>218</v>
      </c>
      <c r="B229" s="144"/>
      <c r="C229" s="144"/>
      <c r="D229" s="146"/>
      <c r="E229" s="382" t="str">
        <f t="shared" si="9"/>
        <v/>
      </c>
      <c r="F229" s="382" t="str">
        <f t="shared" si="10"/>
        <v/>
      </c>
      <c r="G229" s="382" t="str">
        <f t="shared" si="11"/>
        <v/>
      </c>
      <c r="H229" s="64"/>
      <c r="I229" s="64"/>
      <c r="J229" s="64"/>
      <c r="K229" s="64"/>
      <c r="L229" s="64"/>
      <c r="M229" s="64"/>
      <c r="N229" s="64"/>
    </row>
    <row r="230" spans="1:14" s="70" customFormat="1">
      <c r="A230" s="143">
        <v>219</v>
      </c>
      <c r="B230" s="144"/>
      <c r="C230" s="144"/>
      <c r="D230" s="146"/>
      <c r="E230" s="382" t="str">
        <f t="shared" si="9"/>
        <v/>
      </c>
      <c r="F230" s="382" t="str">
        <f t="shared" si="10"/>
        <v/>
      </c>
      <c r="G230" s="382" t="str">
        <f t="shared" si="11"/>
        <v/>
      </c>
      <c r="H230" s="64"/>
      <c r="I230" s="64"/>
      <c r="J230" s="64"/>
      <c r="K230" s="64"/>
      <c r="L230" s="64"/>
      <c r="M230" s="64"/>
      <c r="N230" s="64"/>
    </row>
    <row r="231" spans="1:14" s="70" customFormat="1">
      <c r="A231" s="143">
        <v>220</v>
      </c>
      <c r="B231" s="144"/>
      <c r="C231" s="144"/>
      <c r="D231" s="146"/>
      <c r="E231" s="382" t="str">
        <f t="shared" si="9"/>
        <v/>
      </c>
      <c r="F231" s="382" t="str">
        <f t="shared" si="10"/>
        <v/>
      </c>
      <c r="G231" s="382" t="str">
        <f t="shared" si="11"/>
        <v/>
      </c>
      <c r="H231" s="64"/>
      <c r="I231" s="64"/>
      <c r="J231" s="64"/>
      <c r="K231" s="64"/>
      <c r="L231" s="64"/>
      <c r="M231" s="64"/>
      <c r="N231" s="64"/>
    </row>
    <row r="232" spans="1:14" s="70" customFormat="1">
      <c r="A232" s="143">
        <v>221</v>
      </c>
      <c r="B232" s="144"/>
      <c r="C232" s="144"/>
      <c r="D232" s="146"/>
      <c r="E232" s="382" t="str">
        <f t="shared" si="9"/>
        <v/>
      </c>
      <c r="F232" s="382" t="str">
        <f t="shared" si="10"/>
        <v/>
      </c>
      <c r="G232" s="382" t="str">
        <f t="shared" si="11"/>
        <v/>
      </c>
      <c r="H232" s="64"/>
      <c r="I232" s="64"/>
      <c r="J232" s="64"/>
      <c r="K232" s="64"/>
      <c r="L232" s="64"/>
      <c r="M232" s="64"/>
      <c r="N232" s="64"/>
    </row>
    <row r="233" spans="1:14" s="70" customFormat="1">
      <c r="A233" s="143">
        <v>222</v>
      </c>
      <c r="B233" s="144"/>
      <c r="C233" s="144"/>
      <c r="D233" s="146"/>
      <c r="E233" s="382" t="str">
        <f t="shared" si="9"/>
        <v/>
      </c>
      <c r="F233" s="382" t="str">
        <f t="shared" si="10"/>
        <v/>
      </c>
      <c r="G233" s="382" t="str">
        <f t="shared" si="11"/>
        <v/>
      </c>
      <c r="H233" s="64"/>
      <c r="I233" s="64"/>
      <c r="J233" s="64"/>
      <c r="K233" s="64"/>
      <c r="L233" s="64"/>
      <c r="M233" s="64"/>
      <c r="N233" s="64"/>
    </row>
    <row r="234" spans="1:14" s="70" customFormat="1">
      <c r="A234" s="143">
        <v>223</v>
      </c>
      <c r="B234" s="144"/>
      <c r="C234" s="144"/>
      <c r="D234" s="146"/>
      <c r="E234" s="382" t="str">
        <f t="shared" si="9"/>
        <v/>
      </c>
      <c r="F234" s="382" t="str">
        <f t="shared" si="10"/>
        <v/>
      </c>
      <c r="G234" s="382" t="str">
        <f t="shared" si="11"/>
        <v/>
      </c>
      <c r="H234" s="64"/>
      <c r="I234" s="64"/>
      <c r="J234" s="64"/>
      <c r="K234" s="64"/>
      <c r="L234" s="64"/>
      <c r="M234" s="64"/>
      <c r="N234" s="64"/>
    </row>
    <row r="235" spans="1:14" s="70" customFormat="1">
      <c r="A235" s="143">
        <v>224</v>
      </c>
      <c r="B235" s="144"/>
      <c r="C235" s="144"/>
      <c r="D235" s="146"/>
      <c r="E235" s="382" t="str">
        <f t="shared" si="9"/>
        <v/>
      </c>
      <c r="F235" s="382" t="str">
        <f t="shared" si="10"/>
        <v/>
      </c>
      <c r="G235" s="382" t="str">
        <f t="shared" si="11"/>
        <v/>
      </c>
      <c r="H235" s="64"/>
      <c r="I235" s="64"/>
      <c r="J235" s="64"/>
      <c r="K235" s="64"/>
      <c r="L235" s="64"/>
      <c r="M235" s="64"/>
      <c r="N235" s="64"/>
    </row>
    <row r="236" spans="1:14" s="70" customFormat="1">
      <c r="A236" s="143">
        <v>225</v>
      </c>
      <c r="B236" s="144"/>
      <c r="C236" s="144"/>
      <c r="D236" s="146"/>
      <c r="E236" s="382" t="str">
        <f t="shared" si="9"/>
        <v/>
      </c>
      <c r="F236" s="382" t="str">
        <f t="shared" si="10"/>
        <v/>
      </c>
      <c r="G236" s="382" t="str">
        <f t="shared" si="11"/>
        <v/>
      </c>
      <c r="H236" s="64"/>
      <c r="I236" s="64"/>
      <c r="J236" s="64"/>
      <c r="K236" s="64"/>
      <c r="L236" s="64"/>
      <c r="M236" s="64"/>
      <c r="N236" s="64"/>
    </row>
    <row r="237" spans="1:14" s="70" customFormat="1">
      <c r="A237" s="143">
        <v>226</v>
      </c>
      <c r="B237" s="144"/>
      <c r="C237" s="144"/>
      <c r="D237" s="146"/>
      <c r="E237" s="382" t="str">
        <f t="shared" si="9"/>
        <v/>
      </c>
      <c r="F237" s="382" t="str">
        <f t="shared" si="10"/>
        <v/>
      </c>
      <c r="G237" s="382" t="str">
        <f t="shared" si="11"/>
        <v/>
      </c>
      <c r="H237" s="64"/>
      <c r="I237" s="64"/>
      <c r="J237" s="64"/>
      <c r="K237" s="64"/>
      <c r="L237" s="64"/>
      <c r="M237" s="64"/>
      <c r="N237" s="64"/>
    </row>
    <row r="238" spans="1:14" s="70" customFormat="1">
      <c r="A238" s="143">
        <v>227</v>
      </c>
      <c r="B238" s="144"/>
      <c r="C238" s="144"/>
      <c r="D238" s="146"/>
      <c r="E238" s="382" t="str">
        <f t="shared" si="9"/>
        <v/>
      </c>
      <c r="F238" s="382" t="str">
        <f t="shared" si="10"/>
        <v/>
      </c>
      <c r="G238" s="382" t="str">
        <f t="shared" si="11"/>
        <v/>
      </c>
      <c r="H238" s="64"/>
      <c r="I238" s="64"/>
      <c r="J238" s="64"/>
      <c r="K238" s="64"/>
      <c r="L238" s="64"/>
      <c r="M238" s="64"/>
      <c r="N238" s="64"/>
    </row>
    <row r="239" spans="1:14" s="70" customFormat="1">
      <c r="A239" s="143">
        <v>228</v>
      </c>
      <c r="B239" s="144"/>
      <c r="C239" s="144"/>
      <c r="D239" s="146"/>
      <c r="E239" s="382" t="str">
        <f t="shared" si="9"/>
        <v/>
      </c>
      <c r="F239" s="382" t="str">
        <f t="shared" si="10"/>
        <v/>
      </c>
      <c r="G239" s="382" t="str">
        <f t="shared" si="11"/>
        <v/>
      </c>
      <c r="H239" s="64"/>
      <c r="I239" s="64"/>
      <c r="J239" s="64"/>
      <c r="K239" s="64"/>
      <c r="L239" s="64"/>
      <c r="M239" s="64"/>
      <c r="N239" s="64"/>
    </row>
    <row r="240" spans="1:14" s="70" customFormat="1">
      <c r="A240" s="143">
        <v>229</v>
      </c>
      <c r="B240" s="144"/>
      <c r="C240" s="144"/>
      <c r="D240" s="146"/>
      <c r="E240" s="382" t="str">
        <f t="shared" si="9"/>
        <v/>
      </c>
      <c r="F240" s="382" t="str">
        <f t="shared" si="10"/>
        <v/>
      </c>
      <c r="G240" s="382" t="str">
        <f t="shared" si="11"/>
        <v/>
      </c>
      <c r="H240" s="64"/>
      <c r="I240" s="64"/>
      <c r="J240" s="64"/>
      <c r="K240" s="64"/>
      <c r="L240" s="64"/>
      <c r="M240" s="64"/>
      <c r="N240" s="64"/>
    </row>
    <row r="241" spans="1:14" s="70" customFormat="1">
      <c r="A241" s="143">
        <v>230</v>
      </c>
      <c r="B241" s="144"/>
      <c r="C241" s="144"/>
      <c r="D241" s="146"/>
      <c r="E241" s="382" t="str">
        <f t="shared" si="9"/>
        <v/>
      </c>
      <c r="F241" s="382" t="str">
        <f t="shared" si="10"/>
        <v/>
      </c>
      <c r="G241" s="382" t="str">
        <f t="shared" si="11"/>
        <v/>
      </c>
      <c r="H241" s="64"/>
      <c r="I241" s="64"/>
      <c r="J241" s="64"/>
      <c r="K241" s="64"/>
      <c r="L241" s="64"/>
      <c r="M241" s="64"/>
      <c r="N241" s="64"/>
    </row>
    <row r="242" spans="1:14" s="70" customFormat="1">
      <c r="A242" s="143">
        <v>231</v>
      </c>
      <c r="B242" s="144"/>
      <c r="C242" s="144"/>
      <c r="D242" s="146"/>
      <c r="E242" s="382" t="str">
        <f t="shared" si="9"/>
        <v/>
      </c>
      <c r="F242" s="382" t="str">
        <f t="shared" si="10"/>
        <v/>
      </c>
      <c r="G242" s="382" t="str">
        <f t="shared" si="11"/>
        <v/>
      </c>
      <c r="H242" s="64"/>
      <c r="I242" s="64"/>
      <c r="J242" s="64"/>
      <c r="K242" s="64"/>
      <c r="L242" s="64"/>
      <c r="M242" s="64"/>
      <c r="N242" s="64"/>
    </row>
    <row r="243" spans="1:14" s="70" customFormat="1">
      <c r="A243" s="143">
        <v>232</v>
      </c>
      <c r="B243" s="144"/>
      <c r="C243" s="144"/>
      <c r="D243" s="146"/>
      <c r="E243" s="382" t="str">
        <f t="shared" si="9"/>
        <v/>
      </c>
      <c r="F243" s="382" t="str">
        <f t="shared" si="10"/>
        <v/>
      </c>
      <c r="G243" s="382" t="str">
        <f t="shared" si="11"/>
        <v/>
      </c>
      <c r="H243" s="64"/>
      <c r="I243" s="64"/>
      <c r="J243" s="64"/>
      <c r="K243" s="64"/>
      <c r="L243" s="64"/>
      <c r="M243" s="64"/>
      <c r="N243" s="64"/>
    </row>
    <row r="244" spans="1:14" s="70" customFormat="1">
      <c r="A244" s="143">
        <v>233</v>
      </c>
      <c r="B244" s="144"/>
      <c r="C244" s="144"/>
      <c r="D244" s="146"/>
      <c r="E244" s="382" t="str">
        <f t="shared" si="9"/>
        <v/>
      </c>
      <c r="F244" s="382" t="str">
        <f t="shared" si="10"/>
        <v/>
      </c>
      <c r="G244" s="382" t="str">
        <f t="shared" si="11"/>
        <v/>
      </c>
      <c r="H244" s="64"/>
      <c r="I244" s="64"/>
      <c r="J244" s="64"/>
      <c r="K244" s="64"/>
      <c r="L244" s="64"/>
      <c r="M244" s="64"/>
      <c r="N244" s="64"/>
    </row>
    <row r="245" spans="1:14" s="70" customFormat="1">
      <c r="A245" s="143">
        <v>234</v>
      </c>
      <c r="B245" s="144"/>
      <c r="C245" s="144"/>
      <c r="D245" s="146"/>
      <c r="E245" s="382" t="str">
        <f t="shared" si="9"/>
        <v/>
      </c>
      <c r="F245" s="382" t="str">
        <f t="shared" si="10"/>
        <v/>
      </c>
      <c r="G245" s="382" t="str">
        <f t="shared" si="11"/>
        <v/>
      </c>
      <c r="H245" s="64"/>
      <c r="I245" s="64"/>
      <c r="J245" s="64"/>
      <c r="K245" s="64"/>
      <c r="L245" s="64"/>
      <c r="M245" s="64"/>
      <c r="N245" s="64"/>
    </row>
    <row r="246" spans="1:14" s="70" customFormat="1">
      <c r="A246" s="143">
        <v>235</v>
      </c>
      <c r="B246" s="144"/>
      <c r="C246" s="144"/>
      <c r="D246" s="146"/>
      <c r="E246" s="382" t="str">
        <f t="shared" si="9"/>
        <v/>
      </c>
      <c r="F246" s="382" t="str">
        <f t="shared" si="10"/>
        <v/>
      </c>
      <c r="G246" s="382" t="str">
        <f t="shared" si="11"/>
        <v/>
      </c>
      <c r="H246" s="64"/>
      <c r="I246" s="64"/>
      <c r="J246" s="64"/>
      <c r="K246" s="64"/>
      <c r="L246" s="64"/>
      <c r="M246" s="64"/>
      <c r="N246" s="64"/>
    </row>
    <row r="247" spans="1:14" s="70" customFormat="1">
      <c r="A247" s="143">
        <v>236</v>
      </c>
      <c r="B247" s="144"/>
      <c r="C247" s="144"/>
      <c r="D247" s="146"/>
      <c r="E247" s="382" t="str">
        <f t="shared" si="9"/>
        <v/>
      </c>
      <c r="F247" s="382" t="str">
        <f t="shared" si="10"/>
        <v/>
      </c>
      <c r="G247" s="382" t="str">
        <f t="shared" si="11"/>
        <v/>
      </c>
      <c r="H247" s="64"/>
      <c r="I247" s="64"/>
      <c r="J247" s="64"/>
      <c r="K247" s="64"/>
      <c r="L247" s="64"/>
      <c r="M247" s="64"/>
      <c r="N247" s="64"/>
    </row>
    <row r="248" spans="1:14" s="70" customFormat="1">
      <c r="A248" s="143">
        <v>237</v>
      </c>
      <c r="B248" s="144"/>
      <c r="C248" s="144"/>
      <c r="D248" s="146"/>
      <c r="E248" s="382" t="str">
        <f t="shared" si="9"/>
        <v/>
      </c>
      <c r="F248" s="382" t="str">
        <f t="shared" si="10"/>
        <v/>
      </c>
      <c r="G248" s="382" t="str">
        <f t="shared" si="11"/>
        <v/>
      </c>
      <c r="H248" s="64"/>
      <c r="I248" s="64"/>
      <c r="J248" s="64"/>
      <c r="K248" s="64"/>
      <c r="L248" s="64"/>
      <c r="M248" s="64"/>
      <c r="N248" s="64"/>
    </row>
    <row r="249" spans="1:14" s="70" customFormat="1">
      <c r="A249" s="143">
        <v>238</v>
      </c>
      <c r="B249" s="144"/>
      <c r="C249" s="144"/>
      <c r="D249" s="146"/>
      <c r="E249" s="382" t="str">
        <f t="shared" si="9"/>
        <v/>
      </c>
      <c r="F249" s="382" t="str">
        <f t="shared" si="10"/>
        <v/>
      </c>
      <c r="G249" s="382" t="str">
        <f t="shared" si="11"/>
        <v/>
      </c>
      <c r="H249" s="64"/>
      <c r="I249" s="64"/>
      <c r="J249" s="64"/>
      <c r="K249" s="64"/>
      <c r="L249" s="64"/>
      <c r="M249" s="64"/>
      <c r="N249" s="64"/>
    </row>
    <row r="250" spans="1:14" s="70" customFormat="1">
      <c r="A250" s="143">
        <v>239</v>
      </c>
      <c r="B250" s="144"/>
      <c r="C250" s="144"/>
      <c r="D250" s="146"/>
      <c r="E250" s="382" t="str">
        <f t="shared" si="9"/>
        <v/>
      </c>
      <c r="F250" s="382" t="str">
        <f t="shared" si="10"/>
        <v/>
      </c>
      <c r="G250" s="382" t="str">
        <f t="shared" si="11"/>
        <v/>
      </c>
      <c r="H250" s="64"/>
      <c r="I250" s="64"/>
      <c r="J250" s="64"/>
      <c r="K250" s="64"/>
      <c r="L250" s="64"/>
      <c r="M250" s="64"/>
      <c r="N250" s="64"/>
    </row>
    <row r="251" spans="1:14" s="70" customFormat="1">
      <c r="A251" s="143">
        <v>240</v>
      </c>
      <c r="B251" s="144"/>
      <c r="C251" s="144"/>
      <c r="D251" s="146"/>
      <c r="E251" s="382" t="str">
        <f t="shared" si="9"/>
        <v/>
      </c>
      <c r="F251" s="382" t="str">
        <f t="shared" si="10"/>
        <v/>
      </c>
      <c r="G251" s="382" t="str">
        <f t="shared" si="11"/>
        <v/>
      </c>
      <c r="H251" s="64"/>
      <c r="I251" s="64"/>
      <c r="J251" s="64"/>
      <c r="K251" s="64"/>
      <c r="L251" s="64"/>
      <c r="M251" s="64"/>
      <c r="N251" s="64"/>
    </row>
    <row r="252" spans="1:14" s="70" customFormat="1">
      <c r="A252" s="143">
        <v>241</v>
      </c>
      <c r="B252" s="144"/>
      <c r="C252" s="144"/>
      <c r="D252" s="146"/>
      <c r="E252" s="382" t="str">
        <f t="shared" si="9"/>
        <v/>
      </c>
      <c r="F252" s="382" t="str">
        <f t="shared" si="10"/>
        <v/>
      </c>
      <c r="G252" s="382" t="str">
        <f t="shared" si="11"/>
        <v/>
      </c>
      <c r="H252" s="64"/>
      <c r="I252" s="64"/>
      <c r="J252" s="64"/>
      <c r="K252" s="64"/>
      <c r="L252" s="64"/>
      <c r="M252" s="64"/>
      <c r="N252" s="64"/>
    </row>
    <row r="253" spans="1:14" s="70" customFormat="1">
      <c r="A253" s="143">
        <v>242</v>
      </c>
      <c r="B253" s="144"/>
      <c r="C253" s="144"/>
      <c r="D253" s="146"/>
      <c r="E253" s="382" t="str">
        <f t="shared" si="9"/>
        <v/>
      </c>
      <c r="F253" s="382" t="str">
        <f t="shared" si="10"/>
        <v/>
      </c>
      <c r="G253" s="382" t="str">
        <f t="shared" si="11"/>
        <v/>
      </c>
      <c r="H253" s="64"/>
      <c r="I253" s="64"/>
      <c r="J253" s="64"/>
      <c r="K253" s="64"/>
      <c r="L253" s="64"/>
      <c r="M253" s="64"/>
      <c r="N253" s="64"/>
    </row>
    <row r="254" spans="1:14" s="70" customFormat="1">
      <c r="A254" s="143">
        <v>243</v>
      </c>
      <c r="B254" s="144"/>
      <c r="C254" s="144"/>
      <c r="D254" s="146"/>
      <c r="E254" s="382" t="str">
        <f t="shared" si="9"/>
        <v/>
      </c>
      <c r="F254" s="382" t="str">
        <f t="shared" si="10"/>
        <v/>
      </c>
      <c r="G254" s="382" t="str">
        <f t="shared" si="11"/>
        <v/>
      </c>
      <c r="H254" s="64"/>
      <c r="I254" s="64"/>
      <c r="J254" s="64"/>
      <c r="K254" s="64"/>
      <c r="L254" s="64"/>
      <c r="M254" s="64"/>
      <c r="N254" s="64"/>
    </row>
    <row r="255" spans="1:14" s="70" customFormat="1">
      <c r="A255" s="143">
        <v>244</v>
      </c>
      <c r="B255" s="144"/>
      <c r="C255" s="144"/>
      <c r="D255" s="146"/>
      <c r="E255" s="382" t="str">
        <f t="shared" si="9"/>
        <v/>
      </c>
      <c r="F255" s="382" t="str">
        <f t="shared" si="10"/>
        <v/>
      </c>
      <c r="G255" s="382" t="str">
        <f t="shared" si="11"/>
        <v/>
      </c>
      <c r="H255" s="64"/>
      <c r="I255" s="64"/>
      <c r="J255" s="64"/>
      <c r="K255" s="64"/>
      <c r="L255" s="64"/>
      <c r="M255" s="64"/>
      <c r="N255" s="64"/>
    </row>
    <row r="256" spans="1:14" s="70" customFormat="1">
      <c r="A256" s="143">
        <v>245</v>
      </c>
      <c r="B256" s="144"/>
      <c r="C256" s="144"/>
      <c r="D256" s="146"/>
      <c r="E256" s="382" t="str">
        <f t="shared" si="9"/>
        <v/>
      </c>
      <c r="F256" s="382" t="str">
        <f t="shared" si="10"/>
        <v/>
      </c>
      <c r="G256" s="382" t="str">
        <f t="shared" si="11"/>
        <v/>
      </c>
      <c r="H256" s="64"/>
      <c r="I256" s="64"/>
      <c r="J256" s="64"/>
      <c r="K256" s="64"/>
      <c r="L256" s="64"/>
      <c r="M256" s="64"/>
      <c r="N256" s="64"/>
    </row>
    <row r="257" spans="1:14" s="70" customFormat="1">
      <c r="A257" s="143">
        <v>246</v>
      </c>
      <c r="B257" s="144"/>
      <c r="C257" s="144"/>
      <c r="D257" s="146"/>
      <c r="E257" s="382" t="str">
        <f t="shared" si="9"/>
        <v/>
      </c>
      <c r="F257" s="382" t="str">
        <f t="shared" si="10"/>
        <v/>
      </c>
      <c r="G257" s="382" t="str">
        <f t="shared" si="11"/>
        <v/>
      </c>
      <c r="H257" s="64"/>
      <c r="I257" s="64"/>
      <c r="J257" s="64"/>
      <c r="K257" s="64"/>
      <c r="L257" s="64"/>
      <c r="M257" s="64"/>
      <c r="N257" s="64"/>
    </row>
    <row r="258" spans="1:14" s="70" customFormat="1">
      <c r="A258" s="143">
        <v>247</v>
      </c>
      <c r="B258" s="144"/>
      <c r="C258" s="144"/>
      <c r="D258" s="146"/>
      <c r="E258" s="382" t="str">
        <f t="shared" si="9"/>
        <v/>
      </c>
      <c r="F258" s="382" t="str">
        <f t="shared" si="10"/>
        <v/>
      </c>
      <c r="G258" s="382" t="str">
        <f t="shared" si="11"/>
        <v/>
      </c>
      <c r="H258" s="64"/>
      <c r="I258" s="64"/>
      <c r="J258" s="64"/>
      <c r="K258" s="64"/>
      <c r="L258" s="64"/>
      <c r="M258" s="64"/>
      <c r="N258" s="64"/>
    </row>
    <row r="259" spans="1:14" s="70" customFormat="1">
      <c r="A259" s="143">
        <v>248</v>
      </c>
      <c r="B259" s="144"/>
      <c r="C259" s="144"/>
      <c r="D259" s="146"/>
      <c r="E259" s="382" t="str">
        <f t="shared" si="9"/>
        <v/>
      </c>
      <c r="F259" s="382" t="str">
        <f t="shared" si="10"/>
        <v/>
      </c>
      <c r="G259" s="382" t="str">
        <f t="shared" si="11"/>
        <v/>
      </c>
      <c r="H259" s="64"/>
      <c r="I259" s="64"/>
      <c r="J259" s="64"/>
      <c r="K259" s="64"/>
      <c r="L259" s="64"/>
      <c r="M259" s="64"/>
      <c r="N259" s="64"/>
    </row>
    <row r="260" spans="1:14" s="70" customFormat="1">
      <c r="A260" s="143">
        <v>249</v>
      </c>
      <c r="B260" s="144"/>
      <c r="C260" s="144"/>
      <c r="D260" s="146"/>
      <c r="E260" s="382" t="str">
        <f t="shared" si="9"/>
        <v/>
      </c>
      <c r="F260" s="382" t="str">
        <f t="shared" si="10"/>
        <v/>
      </c>
      <c r="G260" s="382" t="str">
        <f t="shared" si="11"/>
        <v/>
      </c>
      <c r="H260" s="64"/>
      <c r="I260" s="64"/>
      <c r="J260" s="64"/>
      <c r="K260" s="64"/>
      <c r="L260" s="64"/>
      <c r="M260" s="64"/>
      <c r="N260" s="64"/>
    </row>
    <row r="261" spans="1:14" s="70" customFormat="1">
      <c r="A261" s="143">
        <v>250</v>
      </c>
      <c r="B261" s="144"/>
      <c r="C261" s="144"/>
      <c r="D261" s="146"/>
      <c r="E261" s="382" t="str">
        <f t="shared" si="9"/>
        <v/>
      </c>
      <c r="F261" s="382" t="str">
        <f t="shared" si="10"/>
        <v/>
      </c>
      <c r="G261" s="382" t="str">
        <f t="shared" si="11"/>
        <v/>
      </c>
      <c r="H261" s="64"/>
      <c r="I261" s="64"/>
      <c r="J261" s="64"/>
      <c r="K261" s="64"/>
      <c r="L261" s="64"/>
      <c r="M261" s="64"/>
      <c r="N261" s="64"/>
    </row>
  </sheetData>
  <sheetProtection algorithmName="SHA-512" hashValue="6xJAGH04rd/dbAvKqAWqZabVqjdyDqfKHgCa8WswE1JxVbEFQt2ABSAm3OCa/4b1hTS/IEy64L+31Kl/xcXhnQ==" saltValue="Lxyz+U8d2O7NaAuxuTE2jg==" spinCount="100000" sheet="1" objects="1" scenarios="1"/>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pageSetUpPr fitToPage="1"/>
  </sheetPr>
  <dimension ref="A1:S261"/>
  <sheetViews>
    <sheetView zoomScaleNormal="100" workbookViewId="0">
      <selection activeCell="Q22" sqref="Q22"/>
    </sheetView>
  </sheetViews>
  <sheetFormatPr defaultColWidth="9.109375" defaultRowHeight="15.6"/>
  <cols>
    <col min="1" max="1" width="5.6640625" style="60" customWidth="1"/>
    <col min="2" max="2" width="45.33203125" style="64" customWidth="1"/>
    <col min="3" max="3" width="14.109375" style="64" customWidth="1"/>
    <col min="4" max="4" width="47.5546875" style="64" customWidth="1"/>
    <col min="5" max="5" width="10.6640625" style="69" customWidth="1"/>
    <col min="6" max="6" width="17.6640625" style="64" customWidth="1"/>
    <col min="7" max="7" width="10.6640625" style="70" hidden="1" customWidth="1"/>
    <col min="8" max="8" width="9.109375" style="71" hidden="1" customWidth="1"/>
    <col min="9" max="9" width="9.109375" style="64" hidden="1" customWidth="1"/>
    <col min="10" max="15" width="17.6640625" style="64" hidden="1" customWidth="1"/>
    <col min="16" max="20" width="9.109375" style="64" customWidth="1"/>
    <col min="21" max="16384" width="9.109375" style="64"/>
  </cols>
  <sheetData>
    <row r="1" spans="1:15" s="60" customFormat="1">
      <c r="A1" s="59" t="s">
        <v>483</v>
      </c>
      <c r="E1" s="61"/>
      <c r="F1" s="63"/>
      <c r="G1" s="62"/>
      <c r="H1" s="289"/>
      <c r="J1" s="63"/>
      <c r="K1" s="63"/>
      <c r="L1" s="63"/>
      <c r="M1" s="63"/>
      <c r="N1" s="63"/>
      <c r="O1" s="63"/>
    </row>
    <row r="2" spans="1:15" s="60" customFormat="1">
      <c r="A2" s="346" t="str">
        <f>IF(ISBLANK(facultate), IF(ISBLANK(departament),"","Departament " &amp; departament), "Facultatea " &amp; facultate)</f>
        <v>Facultatea Inginerie din Hunedoara</v>
      </c>
      <c r="E2" s="61"/>
      <c r="F2" s="63"/>
      <c r="G2" s="62"/>
      <c r="H2" s="289"/>
      <c r="J2" s="63"/>
      <c r="K2" s="63"/>
      <c r="L2" s="63"/>
      <c r="M2" s="63"/>
      <c r="N2" s="63"/>
      <c r="O2" s="63"/>
    </row>
    <row r="3" spans="1:15" s="60" customFormat="1">
      <c r="A3" s="346" t="str">
        <f>IF(ISBLANK(departament),"","Departamentul " &amp; departament)</f>
        <v>Departamentul Inginerie și Management din Hunedoara</v>
      </c>
      <c r="E3" s="61"/>
      <c r="F3" s="63"/>
      <c r="G3" s="62"/>
      <c r="H3" s="289"/>
      <c r="J3" s="63"/>
      <c r="K3" s="63"/>
      <c r="L3" s="63"/>
      <c r="M3" s="63"/>
      <c r="N3" s="63"/>
      <c r="O3" s="63"/>
    </row>
    <row r="4" spans="1:15">
      <c r="A4" s="540" t="s">
        <v>836</v>
      </c>
      <c r="B4" s="540"/>
      <c r="C4" s="540"/>
      <c r="D4" s="540"/>
      <c r="E4" s="540"/>
      <c r="F4" s="540"/>
      <c r="G4" s="290"/>
      <c r="H4" s="291"/>
    </row>
    <row r="5" spans="1:15">
      <c r="A5" s="540" t="s">
        <v>876</v>
      </c>
      <c r="B5" s="540"/>
      <c r="C5" s="540"/>
      <c r="D5" s="540"/>
      <c r="E5" s="540"/>
      <c r="F5" s="540"/>
      <c r="G5" s="226"/>
    </row>
    <row r="6" spans="1:15" ht="13.5" customHeight="1">
      <c r="E6" s="64"/>
      <c r="F6" s="347" t="str">
        <f>CONCATENATE(functie," ",nume_candidat)</f>
        <v>Profesor Socalici Ana Virginia</v>
      </c>
      <c r="J6" s="380" t="s">
        <v>785</v>
      </c>
      <c r="K6" s="380" t="s">
        <v>785</v>
      </c>
      <c r="L6" s="380" t="s">
        <v>785</v>
      </c>
      <c r="M6" s="380" t="s">
        <v>786</v>
      </c>
      <c r="N6" s="380" t="s">
        <v>786</v>
      </c>
      <c r="O6" s="380" t="s">
        <v>786</v>
      </c>
    </row>
    <row r="7" spans="1:15" ht="18.75" customHeight="1">
      <c r="A7" s="538" t="s">
        <v>338</v>
      </c>
      <c r="B7" s="548" t="s">
        <v>878</v>
      </c>
      <c r="C7" s="548" t="s">
        <v>782</v>
      </c>
      <c r="D7" s="548" t="s">
        <v>843</v>
      </c>
      <c r="E7" s="548" t="s">
        <v>2</v>
      </c>
      <c r="F7" s="538" t="s">
        <v>544</v>
      </c>
      <c r="G7" s="538" t="s">
        <v>4</v>
      </c>
      <c r="H7" s="559" t="s">
        <v>541</v>
      </c>
      <c r="I7" s="545" t="s">
        <v>551</v>
      </c>
      <c r="J7" s="538" t="s">
        <v>754</v>
      </c>
      <c r="K7" s="538" t="s">
        <v>755</v>
      </c>
      <c r="L7" s="538" t="s">
        <v>756</v>
      </c>
      <c r="M7" s="538" t="s">
        <v>754</v>
      </c>
      <c r="N7" s="538" t="s">
        <v>755</v>
      </c>
      <c r="O7" s="538" t="s">
        <v>756</v>
      </c>
    </row>
    <row r="8" spans="1:15" ht="18.75" customHeight="1">
      <c r="A8" s="555"/>
      <c r="B8" s="549"/>
      <c r="C8" s="549"/>
      <c r="D8" s="549"/>
      <c r="E8" s="549"/>
      <c r="F8" s="555"/>
      <c r="G8" s="555"/>
      <c r="H8" s="560"/>
      <c r="I8" s="545"/>
      <c r="J8" s="555"/>
      <c r="K8" s="555"/>
      <c r="L8" s="555"/>
      <c r="M8" s="555"/>
      <c r="N8" s="555"/>
      <c r="O8" s="555"/>
    </row>
    <row r="9" spans="1:15" ht="18.75" customHeight="1">
      <c r="A9" s="555"/>
      <c r="B9" s="549"/>
      <c r="C9" s="549"/>
      <c r="D9" s="549"/>
      <c r="E9" s="549"/>
      <c r="F9" s="539"/>
      <c r="G9" s="539"/>
      <c r="H9" s="560"/>
      <c r="I9" s="545"/>
      <c r="J9" s="539"/>
      <c r="K9" s="539"/>
      <c r="L9" s="539"/>
      <c r="M9" s="539"/>
      <c r="N9" s="539"/>
      <c r="O9" s="539"/>
    </row>
    <row r="10" spans="1:15" ht="18.75" customHeight="1">
      <c r="A10" s="539"/>
      <c r="B10" s="550"/>
      <c r="C10" s="550"/>
      <c r="D10" s="550"/>
      <c r="E10" s="550"/>
      <c r="F10" s="348" t="str">
        <f>CONCATENATE("ultimii ",durata_evaluare," ani")</f>
        <v>ultimii 5 ani</v>
      </c>
      <c r="G10" s="348" t="str">
        <f>CONCATENATE("ultimii                                  ",durata_evaluare," ani")</f>
        <v>ultimii                                  5 ani</v>
      </c>
      <c r="H10" s="561"/>
      <c r="I10" s="545"/>
      <c r="J10" s="438" t="str">
        <f t="shared" ref="J10:O10" si="0">CONCATENATE("ultimii ",durata_evaluare," ani")</f>
        <v>ultimii 5 ani</v>
      </c>
      <c r="K10" s="438" t="str">
        <f t="shared" si="0"/>
        <v>ultimii 5 ani</v>
      </c>
      <c r="L10" s="438" t="str">
        <f t="shared" si="0"/>
        <v>ultimii 5 ani</v>
      </c>
      <c r="M10" s="438" t="str">
        <f t="shared" si="0"/>
        <v>ultimii 5 ani</v>
      </c>
      <c r="N10" s="438" t="str">
        <f t="shared" si="0"/>
        <v>ultimii 5 ani</v>
      </c>
      <c r="O10" s="438" t="str">
        <f t="shared" si="0"/>
        <v>ultimii 5 ani</v>
      </c>
    </row>
    <row r="11" spans="1:15">
      <c r="A11" s="88"/>
      <c r="B11" s="65"/>
      <c r="C11" s="65"/>
      <c r="D11" s="65"/>
      <c r="E11" s="30"/>
      <c r="F11" s="148">
        <f>SUMIF(F12:F1012,"&gt;0")</f>
        <v>20</v>
      </c>
      <c r="G11" s="4">
        <f>SUMIF(G12:G1110,"&gt;0")</f>
        <v>10</v>
      </c>
      <c r="H11" s="298"/>
      <c r="J11" s="148">
        <f t="shared" ref="J11:O11" si="1">SUMIF(J12:J1110,"&gt;0")</f>
        <v>0</v>
      </c>
      <c r="K11" s="148">
        <f t="shared" si="1"/>
        <v>0</v>
      </c>
      <c r="L11" s="148">
        <f t="shared" si="1"/>
        <v>0</v>
      </c>
      <c r="M11" s="148">
        <f t="shared" si="1"/>
        <v>0</v>
      </c>
      <c r="N11" s="148">
        <f t="shared" si="1"/>
        <v>20</v>
      </c>
      <c r="O11" s="148">
        <f t="shared" si="1"/>
        <v>0</v>
      </c>
    </row>
    <row r="12" spans="1:15">
      <c r="A12" s="37">
        <v>1</v>
      </c>
      <c r="B12" s="7" t="s">
        <v>1470</v>
      </c>
      <c r="C12" s="7" t="s">
        <v>786</v>
      </c>
      <c r="D12" s="7" t="s">
        <v>755</v>
      </c>
      <c r="E12" s="220">
        <v>2019</v>
      </c>
      <c r="F12" s="16">
        <f t="shared" ref="F12:F75" si="2">IF(OR($B12="",$C12="",$E12&lt;an_initial,$E12&gt;an_final),"",G12 * (INDEX(iii8punctaje, MATCH(C12,iii8anvergură,0), MATCH(D12,iii8tip,0) )) )</f>
        <v>2</v>
      </c>
      <c r="G12" s="58">
        <f t="shared" ref="G12:G43" si="3">IF(OR($B12="",$C12="",$E12="",$E12&gt;an_final),"",IF($E12&gt;=an_initial,1,""))</f>
        <v>1</v>
      </c>
      <c r="H12" s="349" t="b">
        <f t="shared" ref="H12:H75" si="4">IF(nume_candidat="",FALSE,ISNUMBER(SEARCH(nume_candidat,$B12)))</f>
        <v>0</v>
      </c>
      <c r="I12" s="350">
        <f t="shared" ref="I12:I43" si="5">LEN(B12)-LEN(SUBSTITUTE(B12,",",""))+1</f>
        <v>1</v>
      </c>
      <c r="J12" s="382">
        <f t="shared" ref="J12:J75" si="6">IF(OR($B12="",$C12="",$E12&lt;an_initial,$E12&gt;an_final),"",G12*(INDEX(iii8punctaje,MATCH(C12,iii8anvergură,0),MATCH(D12,iii8tip,0)))*COUNTIFS(C12,$J$6,D12,$J$7))</f>
        <v>0</v>
      </c>
      <c r="K12" s="382">
        <f t="shared" ref="K12:K75" si="7">IF(OR($B12="",$C12="",$E12&lt;an_initial,$E12&gt;an_final),"",G12*(INDEX(iii8punctaje,MATCH(C12,iii8anvergură,0),MATCH(D12,iii8tip,0)))*COUNTIFS(C12,$K$6,D12,$K$7))</f>
        <v>0</v>
      </c>
      <c r="L12" s="382">
        <f t="shared" ref="L12:L75" si="8">IF(OR($B12="",$C12="",$E12&lt;an_initial,$E12&gt;an_final),"",G12*(INDEX(iii8punctaje,MATCH(C12,iii8anvergură,0),MATCH(D12,iii8tip,0)))*COUNTIFS(C12,$L$6,D12,$L$7))</f>
        <v>0</v>
      </c>
      <c r="M12" s="382">
        <f t="shared" ref="M12:M75" si="9">IF(OR($B12="",$C12="",$E12&lt;an_initial,$E12&gt;an_final),"",G12*(INDEX(iii8punctaje,MATCH(C12,iii8anvergură,0),MATCH(D12,iii8tip,0)))*COUNTIFS(C12,$M$6,D12,$M$7))</f>
        <v>0</v>
      </c>
      <c r="N12" s="382">
        <f t="shared" ref="N12:N75" si="10">IF(OR($B12="",$C12="",$E12&lt;an_initial,$E12&gt;an_final),"",G12*(INDEX(iii8punctaje,MATCH(C12,iii8anvergură,0),MATCH(D12,iii8tip,0)))*COUNTIFS(C12,$N$6,D12,$N$7))</f>
        <v>2</v>
      </c>
      <c r="O12" s="382">
        <f t="shared" ref="O12:O75" si="11">IF(OR($B12="",$C12="",$E12&lt;an_initial,$E12&gt;an_final),"",G12*(INDEX(iii8punctaje,MATCH(C12,iii8anvergură,0),MATCH(D12,iii8tip,0)))*COUNTIFS(C12,$O$6,D12,$O$7))</f>
        <v>0</v>
      </c>
    </row>
    <row r="13" spans="1:15">
      <c r="A13" s="37">
        <v>2</v>
      </c>
      <c r="B13" s="7" t="s">
        <v>1471</v>
      </c>
      <c r="C13" s="7" t="s">
        <v>786</v>
      </c>
      <c r="D13" s="7" t="s">
        <v>755</v>
      </c>
      <c r="E13" s="220">
        <v>2019</v>
      </c>
      <c r="F13" s="16">
        <f t="shared" si="2"/>
        <v>2</v>
      </c>
      <c r="G13" s="58">
        <f t="shared" si="3"/>
        <v>1</v>
      </c>
      <c r="H13" s="349" t="b">
        <f t="shared" si="4"/>
        <v>0</v>
      </c>
      <c r="I13" s="350">
        <f t="shared" si="5"/>
        <v>1</v>
      </c>
      <c r="J13" s="382">
        <f t="shared" si="6"/>
        <v>0</v>
      </c>
      <c r="K13" s="382">
        <f t="shared" si="7"/>
        <v>0</v>
      </c>
      <c r="L13" s="382">
        <f t="shared" si="8"/>
        <v>0</v>
      </c>
      <c r="M13" s="382">
        <f t="shared" si="9"/>
        <v>0</v>
      </c>
      <c r="N13" s="382">
        <f t="shared" si="10"/>
        <v>2</v>
      </c>
      <c r="O13" s="382">
        <f t="shared" si="11"/>
        <v>0</v>
      </c>
    </row>
    <row r="14" spans="1:15">
      <c r="A14" s="37">
        <v>3</v>
      </c>
      <c r="B14" s="380" t="s">
        <v>1470</v>
      </c>
      <c r="C14" s="7" t="s">
        <v>786</v>
      </c>
      <c r="D14" s="7" t="s">
        <v>755</v>
      </c>
      <c r="E14" s="220">
        <v>2018</v>
      </c>
      <c r="F14" s="16">
        <f t="shared" si="2"/>
        <v>2</v>
      </c>
      <c r="G14" s="58">
        <f t="shared" si="3"/>
        <v>1</v>
      </c>
      <c r="H14" s="349" t="b">
        <f t="shared" si="4"/>
        <v>0</v>
      </c>
      <c r="I14" s="350">
        <f t="shared" si="5"/>
        <v>1</v>
      </c>
      <c r="J14" s="382">
        <f t="shared" si="6"/>
        <v>0</v>
      </c>
      <c r="K14" s="382">
        <f t="shared" si="7"/>
        <v>0</v>
      </c>
      <c r="L14" s="382">
        <f t="shared" si="8"/>
        <v>0</v>
      </c>
      <c r="M14" s="382">
        <f t="shared" si="9"/>
        <v>0</v>
      </c>
      <c r="N14" s="382">
        <f t="shared" si="10"/>
        <v>2</v>
      </c>
      <c r="O14" s="382">
        <f t="shared" si="11"/>
        <v>0</v>
      </c>
    </row>
    <row r="15" spans="1:15">
      <c r="A15" s="37">
        <v>4</v>
      </c>
      <c r="B15" s="380" t="s">
        <v>1471</v>
      </c>
      <c r="C15" s="6" t="s">
        <v>786</v>
      </c>
      <c r="D15" s="6" t="s">
        <v>755</v>
      </c>
      <c r="E15" s="216">
        <v>2018</v>
      </c>
      <c r="F15" s="16">
        <f t="shared" si="2"/>
        <v>2</v>
      </c>
      <c r="G15" s="58">
        <f t="shared" si="3"/>
        <v>1</v>
      </c>
      <c r="H15" s="349" t="b">
        <f t="shared" si="4"/>
        <v>0</v>
      </c>
      <c r="I15" s="350">
        <f t="shared" si="5"/>
        <v>1</v>
      </c>
      <c r="J15" s="382">
        <f t="shared" si="6"/>
        <v>0</v>
      </c>
      <c r="K15" s="382">
        <f t="shared" si="7"/>
        <v>0</v>
      </c>
      <c r="L15" s="382">
        <f t="shared" si="8"/>
        <v>0</v>
      </c>
      <c r="M15" s="382">
        <f t="shared" si="9"/>
        <v>0</v>
      </c>
      <c r="N15" s="382">
        <f t="shared" si="10"/>
        <v>2</v>
      </c>
      <c r="O15" s="382">
        <f t="shared" si="11"/>
        <v>0</v>
      </c>
    </row>
    <row r="16" spans="1:15">
      <c r="A16" s="37">
        <v>5</v>
      </c>
      <c r="B16" s="380" t="s">
        <v>1470</v>
      </c>
      <c r="C16" s="6" t="s">
        <v>786</v>
      </c>
      <c r="D16" s="6" t="s">
        <v>755</v>
      </c>
      <c r="E16" s="216">
        <v>2017</v>
      </c>
      <c r="F16" s="16">
        <f t="shared" si="2"/>
        <v>2</v>
      </c>
      <c r="G16" s="58">
        <f t="shared" si="3"/>
        <v>1</v>
      </c>
      <c r="H16" s="349" t="b">
        <f t="shared" si="4"/>
        <v>0</v>
      </c>
      <c r="I16" s="350">
        <f t="shared" si="5"/>
        <v>1</v>
      </c>
      <c r="J16" s="382">
        <f t="shared" si="6"/>
        <v>0</v>
      </c>
      <c r="K16" s="382">
        <f t="shared" si="7"/>
        <v>0</v>
      </c>
      <c r="L16" s="382">
        <f t="shared" si="8"/>
        <v>0</v>
      </c>
      <c r="M16" s="382">
        <f t="shared" si="9"/>
        <v>0</v>
      </c>
      <c r="N16" s="382">
        <f t="shared" si="10"/>
        <v>2</v>
      </c>
      <c r="O16" s="382">
        <f t="shared" si="11"/>
        <v>0</v>
      </c>
    </row>
    <row r="17" spans="1:15">
      <c r="A17" s="37">
        <v>6</v>
      </c>
      <c r="B17" s="380" t="s">
        <v>1471</v>
      </c>
      <c r="C17" s="6" t="s">
        <v>786</v>
      </c>
      <c r="D17" s="6" t="s">
        <v>755</v>
      </c>
      <c r="E17" s="216">
        <v>2017</v>
      </c>
      <c r="F17" s="16">
        <f t="shared" si="2"/>
        <v>2</v>
      </c>
      <c r="G17" s="58">
        <f t="shared" si="3"/>
        <v>1</v>
      </c>
      <c r="H17" s="349" t="b">
        <f t="shared" si="4"/>
        <v>0</v>
      </c>
      <c r="I17" s="350">
        <f t="shared" si="5"/>
        <v>1</v>
      </c>
      <c r="J17" s="382">
        <f t="shared" si="6"/>
        <v>0</v>
      </c>
      <c r="K17" s="382">
        <f t="shared" si="7"/>
        <v>0</v>
      </c>
      <c r="L17" s="382">
        <f t="shared" si="8"/>
        <v>0</v>
      </c>
      <c r="M17" s="382">
        <f t="shared" si="9"/>
        <v>0</v>
      </c>
      <c r="N17" s="382">
        <f t="shared" si="10"/>
        <v>2</v>
      </c>
      <c r="O17" s="382">
        <f t="shared" si="11"/>
        <v>0</v>
      </c>
    </row>
    <row r="18" spans="1:15">
      <c r="A18" s="37">
        <v>7</v>
      </c>
      <c r="B18" s="380" t="s">
        <v>1470</v>
      </c>
      <c r="C18" s="6" t="s">
        <v>786</v>
      </c>
      <c r="D18" s="6" t="s">
        <v>755</v>
      </c>
      <c r="E18" s="216">
        <v>2016</v>
      </c>
      <c r="F18" s="16">
        <f t="shared" si="2"/>
        <v>2</v>
      </c>
      <c r="G18" s="58">
        <f t="shared" si="3"/>
        <v>1</v>
      </c>
      <c r="H18" s="349" t="b">
        <f t="shared" si="4"/>
        <v>0</v>
      </c>
      <c r="I18" s="350">
        <f t="shared" si="5"/>
        <v>1</v>
      </c>
      <c r="J18" s="382">
        <f t="shared" si="6"/>
        <v>0</v>
      </c>
      <c r="K18" s="382">
        <f t="shared" si="7"/>
        <v>0</v>
      </c>
      <c r="L18" s="382">
        <f t="shared" si="8"/>
        <v>0</v>
      </c>
      <c r="M18" s="382">
        <f t="shared" si="9"/>
        <v>0</v>
      </c>
      <c r="N18" s="382">
        <f t="shared" si="10"/>
        <v>2</v>
      </c>
      <c r="O18" s="382">
        <f t="shared" si="11"/>
        <v>0</v>
      </c>
    </row>
    <row r="19" spans="1:15">
      <c r="A19" s="37">
        <v>8</v>
      </c>
      <c r="B19" s="380" t="s">
        <v>1471</v>
      </c>
      <c r="C19" s="6" t="s">
        <v>786</v>
      </c>
      <c r="D19" s="6" t="s">
        <v>755</v>
      </c>
      <c r="E19" s="216">
        <v>2016</v>
      </c>
      <c r="F19" s="16">
        <f t="shared" si="2"/>
        <v>2</v>
      </c>
      <c r="G19" s="58">
        <f t="shared" si="3"/>
        <v>1</v>
      </c>
      <c r="H19" s="349" t="b">
        <f t="shared" si="4"/>
        <v>0</v>
      </c>
      <c r="I19" s="350">
        <f t="shared" si="5"/>
        <v>1</v>
      </c>
      <c r="J19" s="382">
        <f t="shared" si="6"/>
        <v>0</v>
      </c>
      <c r="K19" s="382">
        <f t="shared" si="7"/>
        <v>0</v>
      </c>
      <c r="L19" s="382">
        <f t="shared" si="8"/>
        <v>0</v>
      </c>
      <c r="M19" s="382">
        <f t="shared" si="9"/>
        <v>0</v>
      </c>
      <c r="N19" s="382">
        <f t="shared" si="10"/>
        <v>2</v>
      </c>
      <c r="O19" s="382">
        <f t="shared" si="11"/>
        <v>0</v>
      </c>
    </row>
    <row r="20" spans="1:15">
      <c r="A20" s="37">
        <v>9</v>
      </c>
      <c r="B20" s="380" t="s">
        <v>1470</v>
      </c>
      <c r="C20" s="6" t="s">
        <v>786</v>
      </c>
      <c r="D20" s="6" t="s">
        <v>755</v>
      </c>
      <c r="E20" s="216">
        <v>2015</v>
      </c>
      <c r="F20" s="16">
        <f t="shared" si="2"/>
        <v>2</v>
      </c>
      <c r="G20" s="58">
        <f t="shared" si="3"/>
        <v>1</v>
      </c>
      <c r="H20" s="349" t="b">
        <f t="shared" si="4"/>
        <v>0</v>
      </c>
      <c r="I20" s="350">
        <f t="shared" si="5"/>
        <v>1</v>
      </c>
      <c r="J20" s="382">
        <f t="shared" si="6"/>
        <v>0</v>
      </c>
      <c r="K20" s="382">
        <f t="shared" si="7"/>
        <v>0</v>
      </c>
      <c r="L20" s="382">
        <f t="shared" si="8"/>
        <v>0</v>
      </c>
      <c r="M20" s="382">
        <f t="shared" si="9"/>
        <v>0</v>
      </c>
      <c r="N20" s="382">
        <f t="shared" si="10"/>
        <v>2</v>
      </c>
      <c r="O20" s="382">
        <f t="shared" si="11"/>
        <v>0</v>
      </c>
    </row>
    <row r="21" spans="1:15">
      <c r="A21" s="37">
        <v>10</v>
      </c>
      <c r="B21" s="380" t="s">
        <v>1471</v>
      </c>
      <c r="C21" s="6" t="s">
        <v>786</v>
      </c>
      <c r="D21" s="6" t="s">
        <v>755</v>
      </c>
      <c r="E21" s="216">
        <v>2015</v>
      </c>
      <c r="F21" s="16">
        <f t="shared" si="2"/>
        <v>2</v>
      </c>
      <c r="G21" s="58">
        <f t="shared" si="3"/>
        <v>1</v>
      </c>
      <c r="H21" s="349" t="b">
        <f t="shared" si="4"/>
        <v>0</v>
      </c>
      <c r="I21" s="350">
        <f t="shared" si="5"/>
        <v>1</v>
      </c>
      <c r="J21" s="382">
        <f t="shared" si="6"/>
        <v>0</v>
      </c>
      <c r="K21" s="382">
        <f t="shared" si="7"/>
        <v>0</v>
      </c>
      <c r="L21" s="382">
        <f t="shared" si="8"/>
        <v>0</v>
      </c>
      <c r="M21" s="382">
        <f t="shared" si="9"/>
        <v>0</v>
      </c>
      <c r="N21" s="382">
        <f t="shared" si="10"/>
        <v>2</v>
      </c>
      <c r="O21" s="382">
        <f t="shared" si="11"/>
        <v>0</v>
      </c>
    </row>
    <row r="22" spans="1:15">
      <c r="A22" s="37">
        <v>11</v>
      </c>
      <c r="B22" s="6"/>
      <c r="C22" s="6"/>
      <c r="D22" s="6"/>
      <c r="E22" s="216"/>
      <c r="F22" s="16" t="str">
        <f t="shared" si="2"/>
        <v/>
      </c>
      <c r="G22" s="58" t="str">
        <f t="shared" si="3"/>
        <v/>
      </c>
      <c r="H22" s="349" t="b">
        <f t="shared" si="4"/>
        <v>0</v>
      </c>
      <c r="I22" s="350">
        <f t="shared" si="5"/>
        <v>1</v>
      </c>
      <c r="J22" s="382" t="str">
        <f t="shared" si="6"/>
        <v/>
      </c>
      <c r="K22" s="382" t="str">
        <f t="shared" si="7"/>
        <v/>
      </c>
      <c r="L22" s="382" t="str">
        <f t="shared" si="8"/>
        <v/>
      </c>
      <c r="M22" s="382" t="str">
        <f t="shared" si="9"/>
        <v/>
      </c>
      <c r="N22" s="382" t="str">
        <f t="shared" si="10"/>
        <v/>
      </c>
      <c r="O22" s="382" t="str">
        <f t="shared" si="11"/>
        <v/>
      </c>
    </row>
    <row r="23" spans="1:15">
      <c r="A23" s="37">
        <v>12</v>
      </c>
      <c r="B23" s="6"/>
      <c r="C23" s="6"/>
      <c r="D23" s="6"/>
      <c r="E23" s="216"/>
      <c r="F23" s="16" t="str">
        <f t="shared" si="2"/>
        <v/>
      </c>
      <c r="G23" s="58" t="str">
        <f t="shared" si="3"/>
        <v/>
      </c>
      <c r="H23" s="349" t="b">
        <f t="shared" si="4"/>
        <v>0</v>
      </c>
      <c r="I23" s="350">
        <f t="shared" si="5"/>
        <v>1</v>
      </c>
      <c r="J23" s="382" t="str">
        <f t="shared" si="6"/>
        <v/>
      </c>
      <c r="K23" s="382" t="str">
        <f t="shared" si="7"/>
        <v/>
      </c>
      <c r="L23" s="382" t="str">
        <f t="shared" si="8"/>
        <v/>
      </c>
      <c r="M23" s="382" t="str">
        <f t="shared" si="9"/>
        <v/>
      </c>
      <c r="N23" s="382" t="str">
        <f t="shared" si="10"/>
        <v/>
      </c>
      <c r="O23" s="382" t="str">
        <f t="shared" si="11"/>
        <v/>
      </c>
    </row>
    <row r="24" spans="1:15">
      <c r="A24" s="37">
        <v>13</v>
      </c>
      <c r="B24" s="6"/>
      <c r="C24" s="6"/>
      <c r="D24" s="6"/>
      <c r="E24" s="216"/>
      <c r="F24" s="16" t="str">
        <f t="shared" si="2"/>
        <v/>
      </c>
      <c r="G24" s="58" t="str">
        <f t="shared" si="3"/>
        <v/>
      </c>
      <c r="H24" s="349" t="b">
        <f t="shared" si="4"/>
        <v>0</v>
      </c>
      <c r="I24" s="350">
        <f t="shared" si="5"/>
        <v>1</v>
      </c>
      <c r="J24" s="382" t="str">
        <f t="shared" si="6"/>
        <v/>
      </c>
      <c r="K24" s="382" t="str">
        <f t="shared" si="7"/>
        <v/>
      </c>
      <c r="L24" s="382" t="str">
        <f t="shared" si="8"/>
        <v/>
      </c>
      <c r="M24" s="382" t="str">
        <f t="shared" si="9"/>
        <v/>
      </c>
      <c r="N24" s="382" t="str">
        <f t="shared" si="10"/>
        <v/>
      </c>
      <c r="O24" s="382" t="str">
        <f t="shared" si="11"/>
        <v/>
      </c>
    </row>
    <row r="25" spans="1:15">
      <c r="A25" s="37">
        <v>14</v>
      </c>
      <c r="B25" s="6"/>
      <c r="C25" s="6"/>
      <c r="D25" s="6"/>
      <c r="E25" s="216"/>
      <c r="F25" s="16" t="str">
        <f t="shared" si="2"/>
        <v/>
      </c>
      <c r="G25" s="58" t="str">
        <f t="shared" si="3"/>
        <v/>
      </c>
      <c r="H25" s="349" t="b">
        <f t="shared" si="4"/>
        <v>0</v>
      </c>
      <c r="I25" s="350">
        <f t="shared" si="5"/>
        <v>1</v>
      </c>
      <c r="J25" s="382" t="str">
        <f t="shared" si="6"/>
        <v/>
      </c>
      <c r="K25" s="382" t="str">
        <f t="shared" si="7"/>
        <v/>
      </c>
      <c r="L25" s="382" t="str">
        <f t="shared" si="8"/>
        <v/>
      </c>
      <c r="M25" s="382" t="str">
        <f t="shared" si="9"/>
        <v/>
      </c>
      <c r="N25" s="382" t="str">
        <f t="shared" si="10"/>
        <v/>
      </c>
      <c r="O25" s="382" t="str">
        <f t="shared" si="11"/>
        <v/>
      </c>
    </row>
    <row r="26" spans="1:15">
      <c r="A26" s="37">
        <v>15</v>
      </c>
      <c r="B26" s="6"/>
      <c r="C26" s="6"/>
      <c r="D26" s="6"/>
      <c r="E26" s="216"/>
      <c r="F26" s="16" t="str">
        <f t="shared" si="2"/>
        <v/>
      </c>
      <c r="G26" s="58" t="str">
        <f t="shared" si="3"/>
        <v/>
      </c>
      <c r="H26" s="349" t="b">
        <f t="shared" si="4"/>
        <v>0</v>
      </c>
      <c r="I26" s="350">
        <f t="shared" si="5"/>
        <v>1</v>
      </c>
      <c r="J26" s="382" t="str">
        <f t="shared" si="6"/>
        <v/>
      </c>
      <c r="K26" s="382" t="str">
        <f t="shared" si="7"/>
        <v/>
      </c>
      <c r="L26" s="382" t="str">
        <f t="shared" si="8"/>
        <v/>
      </c>
      <c r="M26" s="382" t="str">
        <f t="shared" si="9"/>
        <v/>
      </c>
      <c r="N26" s="382" t="str">
        <f t="shared" si="10"/>
        <v/>
      </c>
      <c r="O26" s="382" t="str">
        <f t="shared" si="11"/>
        <v/>
      </c>
    </row>
    <row r="27" spans="1:15">
      <c r="A27" s="37">
        <v>16</v>
      </c>
      <c r="B27" s="6"/>
      <c r="C27" s="6"/>
      <c r="D27" s="6"/>
      <c r="E27" s="216"/>
      <c r="F27" s="16" t="str">
        <f t="shared" si="2"/>
        <v/>
      </c>
      <c r="G27" s="58" t="str">
        <f t="shared" si="3"/>
        <v/>
      </c>
      <c r="H27" s="349" t="b">
        <f t="shared" si="4"/>
        <v>0</v>
      </c>
      <c r="I27" s="350">
        <f t="shared" si="5"/>
        <v>1</v>
      </c>
      <c r="J27" s="382" t="str">
        <f t="shared" si="6"/>
        <v/>
      </c>
      <c r="K27" s="382" t="str">
        <f t="shared" si="7"/>
        <v/>
      </c>
      <c r="L27" s="382" t="str">
        <f t="shared" si="8"/>
        <v/>
      </c>
      <c r="M27" s="382" t="str">
        <f t="shared" si="9"/>
        <v/>
      </c>
      <c r="N27" s="382" t="str">
        <f t="shared" si="10"/>
        <v/>
      </c>
      <c r="O27" s="382" t="str">
        <f t="shared" si="11"/>
        <v/>
      </c>
    </row>
    <row r="28" spans="1:15">
      <c r="A28" s="37">
        <v>17</v>
      </c>
      <c r="B28" s="6"/>
      <c r="C28" s="6"/>
      <c r="D28" s="6"/>
      <c r="E28" s="216"/>
      <c r="F28" s="16" t="str">
        <f t="shared" si="2"/>
        <v/>
      </c>
      <c r="G28" s="58" t="str">
        <f t="shared" si="3"/>
        <v/>
      </c>
      <c r="H28" s="349" t="b">
        <f t="shared" si="4"/>
        <v>0</v>
      </c>
      <c r="I28" s="350">
        <f t="shared" si="5"/>
        <v>1</v>
      </c>
      <c r="J28" s="382" t="str">
        <f t="shared" si="6"/>
        <v/>
      </c>
      <c r="K28" s="382" t="str">
        <f t="shared" si="7"/>
        <v/>
      </c>
      <c r="L28" s="382" t="str">
        <f t="shared" si="8"/>
        <v/>
      </c>
      <c r="M28" s="382" t="str">
        <f t="shared" si="9"/>
        <v/>
      </c>
      <c r="N28" s="382" t="str">
        <f t="shared" si="10"/>
        <v/>
      </c>
      <c r="O28" s="382" t="str">
        <f t="shared" si="11"/>
        <v/>
      </c>
    </row>
    <row r="29" spans="1:15">
      <c r="A29" s="37">
        <v>18</v>
      </c>
      <c r="B29" s="6"/>
      <c r="C29" s="6"/>
      <c r="D29" s="6"/>
      <c r="E29" s="216"/>
      <c r="F29" s="16" t="str">
        <f t="shared" si="2"/>
        <v/>
      </c>
      <c r="G29" s="58" t="str">
        <f t="shared" si="3"/>
        <v/>
      </c>
      <c r="H29" s="349" t="b">
        <f t="shared" si="4"/>
        <v>0</v>
      </c>
      <c r="I29" s="350">
        <f t="shared" si="5"/>
        <v>1</v>
      </c>
      <c r="J29" s="382" t="str">
        <f t="shared" si="6"/>
        <v/>
      </c>
      <c r="K29" s="382" t="str">
        <f t="shared" si="7"/>
        <v/>
      </c>
      <c r="L29" s="382" t="str">
        <f t="shared" si="8"/>
        <v/>
      </c>
      <c r="M29" s="382" t="str">
        <f t="shared" si="9"/>
        <v/>
      </c>
      <c r="N29" s="382" t="str">
        <f t="shared" si="10"/>
        <v/>
      </c>
      <c r="O29" s="382" t="str">
        <f t="shared" si="11"/>
        <v/>
      </c>
    </row>
    <row r="30" spans="1:15">
      <c r="A30" s="37">
        <v>19</v>
      </c>
      <c r="B30" s="6"/>
      <c r="C30" s="6"/>
      <c r="D30" s="6"/>
      <c r="E30" s="216"/>
      <c r="F30" s="16" t="str">
        <f t="shared" si="2"/>
        <v/>
      </c>
      <c r="G30" s="58" t="str">
        <f t="shared" si="3"/>
        <v/>
      </c>
      <c r="H30" s="349" t="b">
        <f t="shared" si="4"/>
        <v>0</v>
      </c>
      <c r="I30" s="350">
        <f t="shared" si="5"/>
        <v>1</v>
      </c>
      <c r="J30" s="382" t="str">
        <f t="shared" si="6"/>
        <v/>
      </c>
      <c r="K30" s="382" t="str">
        <f t="shared" si="7"/>
        <v/>
      </c>
      <c r="L30" s="382" t="str">
        <f t="shared" si="8"/>
        <v/>
      </c>
      <c r="M30" s="382" t="str">
        <f t="shared" si="9"/>
        <v/>
      </c>
      <c r="N30" s="382" t="str">
        <f t="shared" si="10"/>
        <v/>
      </c>
      <c r="O30" s="382" t="str">
        <f t="shared" si="11"/>
        <v/>
      </c>
    </row>
    <row r="31" spans="1:15">
      <c r="A31" s="37">
        <v>20</v>
      </c>
      <c r="B31" s="6"/>
      <c r="C31" s="6"/>
      <c r="D31" s="6"/>
      <c r="E31" s="216"/>
      <c r="F31" s="16" t="str">
        <f t="shared" si="2"/>
        <v/>
      </c>
      <c r="G31" s="58" t="str">
        <f t="shared" si="3"/>
        <v/>
      </c>
      <c r="H31" s="349" t="b">
        <f t="shared" si="4"/>
        <v>0</v>
      </c>
      <c r="I31" s="350">
        <f t="shared" si="5"/>
        <v>1</v>
      </c>
      <c r="J31" s="382" t="str">
        <f t="shared" si="6"/>
        <v/>
      </c>
      <c r="K31" s="382" t="str">
        <f t="shared" si="7"/>
        <v/>
      </c>
      <c r="L31" s="382" t="str">
        <f t="shared" si="8"/>
        <v/>
      </c>
      <c r="M31" s="382" t="str">
        <f t="shared" si="9"/>
        <v/>
      </c>
      <c r="N31" s="382" t="str">
        <f t="shared" si="10"/>
        <v/>
      </c>
      <c r="O31" s="382" t="str">
        <f t="shared" si="11"/>
        <v/>
      </c>
    </row>
    <row r="32" spans="1:15">
      <c r="A32" s="37">
        <v>21</v>
      </c>
      <c r="B32" s="6"/>
      <c r="C32" s="6"/>
      <c r="D32" s="6"/>
      <c r="E32" s="216"/>
      <c r="F32" s="16" t="str">
        <f t="shared" si="2"/>
        <v/>
      </c>
      <c r="G32" s="58" t="str">
        <f t="shared" si="3"/>
        <v/>
      </c>
      <c r="H32" s="349" t="b">
        <f t="shared" si="4"/>
        <v>0</v>
      </c>
      <c r="I32" s="350">
        <f t="shared" si="5"/>
        <v>1</v>
      </c>
      <c r="J32" s="382" t="str">
        <f t="shared" si="6"/>
        <v/>
      </c>
      <c r="K32" s="382" t="str">
        <f t="shared" si="7"/>
        <v/>
      </c>
      <c r="L32" s="382" t="str">
        <f t="shared" si="8"/>
        <v/>
      </c>
      <c r="M32" s="382" t="str">
        <f t="shared" si="9"/>
        <v/>
      </c>
      <c r="N32" s="382" t="str">
        <f t="shared" si="10"/>
        <v/>
      </c>
      <c r="O32" s="382" t="str">
        <f t="shared" si="11"/>
        <v/>
      </c>
    </row>
    <row r="33" spans="1:15">
      <c r="A33" s="37">
        <v>22</v>
      </c>
      <c r="B33" s="6"/>
      <c r="C33" s="6"/>
      <c r="D33" s="6"/>
      <c r="E33" s="216"/>
      <c r="F33" s="16" t="str">
        <f t="shared" si="2"/>
        <v/>
      </c>
      <c r="G33" s="58" t="str">
        <f t="shared" si="3"/>
        <v/>
      </c>
      <c r="H33" s="349" t="b">
        <f t="shared" si="4"/>
        <v>0</v>
      </c>
      <c r="I33" s="350">
        <f t="shared" si="5"/>
        <v>1</v>
      </c>
      <c r="J33" s="382" t="str">
        <f t="shared" si="6"/>
        <v/>
      </c>
      <c r="K33" s="382" t="str">
        <f t="shared" si="7"/>
        <v/>
      </c>
      <c r="L33" s="382" t="str">
        <f t="shared" si="8"/>
        <v/>
      </c>
      <c r="M33" s="382" t="str">
        <f t="shared" si="9"/>
        <v/>
      </c>
      <c r="N33" s="382" t="str">
        <f t="shared" si="10"/>
        <v/>
      </c>
      <c r="O33" s="382" t="str">
        <f t="shared" si="11"/>
        <v/>
      </c>
    </row>
    <row r="34" spans="1:15">
      <c r="A34" s="37">
        <v>23</v>
      </c>
      <c r="B34" s="6"/>
      <c r="C34" s="6"/>
      <c r="D34" s="6"/>
      <c r="E34" s="216"/>
      <c r="F34" s="16" t="str">
        <f t="shared" si="2"/>
        <v/>
      </c>
      <c r="G34" s="58" t="str">
        <f t="shared" si="3"/>
        <v/>
      </c>
      <c r="H34" s="349" t="b">
        <f t="shared" si="4"/>
        <v>0</v>
      </c>
      <c r="I34" s="350">
        <f t="shared" si="5"/>
        <v>1</v>
      </c>
      <c r="J34" s="382" t="str">
        <f t="shared" si="6"/>
        <v/>
      </c>
      <c r="K34" s="382" t="str">
        <f t="shared" si="7"/>
        <v/>
      </c>
      <c r="L34" s="382" t="str">
        <f t="shared" si="8"/>
        <v/>
      </c>
      <c r="M34" s="382" t="str">
        <f t="shared" si="9"/>
        <v/>
      </c>
      <c r="N34" s="382" t="str">
        <f t="shared" si="10"/>
        <v/>
      </c>
      <c r="O34" s="382" t="str">
        <f t="shared" si="11"/>
        <v/>
      </c>
    </row>
    <row r="35" spans="1:15">
      <c r="A35" s="37">
        <v>24</v>
      </c>
      <c r="B35" s="6"/>
      <c r="C35" s="6"/>
      <c r="D35" s="6"/>
      <c r="E35" s="216"/>
      <c r="F35" s="16" t="str">
        <f t="shared" si="2"/>
        <v/>
      </c>
      <c r="G35" s="58" t="str">
        <f t="shared" si="3"/>
        <v/>
      </c>
      <c r="H35" s="349" t="b">
        <f t="shared" si="4"/>
        <v>0</v>
      </c>
      <c r="I35" s="350">
        <f t="shared" si="5"/>
        <v>1</v>
      </c>
      <c r="J35" s="382" t="str">
        <f t="shared" si="6"/>
        <v/>
      </c>
      <c r="K35" s="382" t="str">
        <f t="shared" si="7"/>
        <v/>
      </c>
      <c r="L35" s="382" t="str">
        <f t="shared" si="8"/>
        <v/>
      </c>
      <c r="M35" s="382" t="str">
        <f t="shared" si="9"/>
        <v/>
      </c>
      <c r="N35" s="382" t="str">
        <f t="shared" si="10"/>
        <v/>
      </c>
      <c r="O35" s="382" t="str">
        <f t="shared" si="11"/>
        <v/>
      </c>
    </row>
    <row r="36" spans="1:15">
      <c r="A36" s="37">
        <v>25</v>
      </c>
      <c r="B36" s="6"/>
      <c r="C36" s="6"/>
      <c r="D36" s="6"/>
      <c r="E36" s="216"/>
      <c r="F36" s="16" t="str">
        <f t="shared" si="2"/>
        <v/>
      </c>
      <c r="G36" s="58" t="str">
        <f t="shared" si="3"/>
        <v/>
      </c>
      <c r="H36" s="349" t="b">
        <f t="shared" si="4"/>
        <v>0</v>
      </c>
      <c r="I36" s="350">
        <f t="shared" si="5"/>
        <v>1</v>
      </c>
      <c r="J36" s="382" t="str">
        <f t="shared" si="6"/>
        <v/>
      </c>
      <c r="K36" s="382" t="str">
        <f t="shared" si="7"/>
        <v/>
      </c>
      <c r="L36" s="382" t="str">
        <f t="shared" si="8"/>
        <v/>
      </c>
      <c r="M36" s="382" t="str">
        <f t="shared" si="9"/>
        <v/>
      </c>
      <c r="N36" s="382" t="str">
        <f t="shared" si="10"/>
        <v/>
      </c>
      <c r="O36" s="382" t="str">
        <f t="shared" si="11"/>
        <v/>
      </c>
    </row>
    <row r="37" spans="1:15">
      <c r="A37" s="37">
        <v>26</v>
      </c>
      <c r="B37" s="6"/>
      <c r="C37" s="6"/>
      <c r="D37" s="6"/>
      <c r="E37" s="216"/>
      <c r="F37" s="16" t="str">
        <f t="shared" si="2"/>
        <v/>
      </c>
      <c r="G37" s="58" t="str">
        <f t="shared" si="3"/>
        <v/>
      </c>
      <c r="H37" s="349" t="b">
        <f t="shared" si="4"/>
        <v>0</v>
      </c>
      <c r="I37" s="350">
        <f t="shared" si="5"/>
        <v>1</v>
      </c>
      <c r="J37" s="382" t="str">
        <f t="shared" si="6"/>
        <v/>
      </c>
      <c r="K37" s="382" t="str">
        <f t="shared" si="7"/>
        <v/>
      </c>
      <c r="L37" s="382" t="str">
        <f t="shared" si="8"/>
        <v/>
      </c>
      <c r="M37" s="382" t="str">
        <f t="shared" si="9"/>
        <v/>
      </c>
      <c r="N37" s="382" t="str">
        <f t="shared" si="10"/>
        <v/>
      </c>
      <c r="O37" s="382" t="str">
        <f t="shared" si="11"/>
        <v/>
      </c>
    </row>
    <row r="38" spans="1:15">
      <c r="A38" s="37">
        <v>27</v>
      </c>
      <c r="B38" s="6"/>
      <c r="C38" s="6"/>
      <c r="D38" s="6"/>
      <c r="E38" s="216"/>
      <c r="F38" s="16" t="str">
        <f t="shared" si="2"/>
        <v/>
      </c>
      <c r="G38" s="58" t="str">
        <f t="shared" si="3"/>
        <v/>
      </c>
      <c r="H38" s="349" t="b">
        <f t="shared" si="4"/>
        <v>0</v>
      </c>
      <c r="I38" s="350">
        <f t="shared" si="5"/>
        <v>1</v>
      </c>
      <c r="J38" s="382" t="str">
        <f t="shared" si="6"/>
        <v/>
      </c>
      <c r="K38" s="382" t="str">
        <f t="shared" si="7"/>
        <v/>
      </c>
      <c r="L38" s="382" t="str">
        <f t="shared" si="8"/>
        <v/>
      </c>
      <c r="M38" s="382" t="str">
        <f t="shared" si="9"/>
        <v/>
      </c>
      <c r="N38" s="382" t="str">
        <f t="shared" si="10"/>
        <v/>
      </c>
      <c r="O38" s="382" t="str">
        <f t="shared" si="11"/>
        <v/>
      </c>
    </row>
    <row r="39" spans="1:15">
      <c r="A39" s="37">
        <v>28</v>
      </c>
      <c r="B39" s="6"/>
      <c r="C39" s="6"/>
      <c r="D39" s="6"/>
      <c r="E39" s="216"/>
      <c r="F39" s="16" t="str">
        <f t="shared" si="2"/>
        <v/>
      </c>
      <c r="G39" s="58" t="str">
        <f t="shared" si="3"/>
        <v/>
      </c>
      <c r="H39" s="349" t="b">
        <f t="shared" si="4"/>
        <v>0</v>
      </c>
      <c r="I39" s="350">
        <f t="shared" si="5"/>
        <v>1</v>
      </c>
      <c r="J39" s="382" t="str">
        <f t="shared" si="6"/>
        <v/>
      </c>
      <c r="K39" s="382" t="str">
        <f t="shared" si="7"/>
        <v/>
      </c>
      <c r="L39" s="382" t="str">
        <f t="shared" si="8"/>
        <v/>
      </c>
      <c r="M39" s="382" t="str">
        <f t="shared" si="9"/>
        <v/>
      </c>
      <c r="N39" s="382" t="str">
        <f t="shared" si="10"/>
        <v/>
      </c>
      <c r="O39" s="382" t="str">
        <f t="shared" si="11"/>
        <v/>
      </c>
    </row>
    <row r="40" spans="1:15">
      <c r="A40" s="37">
        <v>29</v>
      </c>
      <c r="B40" s="6"/>
      <c r="C40" s="6"/>
      <c r="D40" s="6"/>
      <c r="E40" s="216"/>
      <c r="F40" s="16" t="str">
        <f t="shared" si="2"/>
        <v/>
      </c>
      <c r="G40" s="58" t="str">
        <f t="shared" si="3"/>
        <v/>
      </c>
      <c r="H40" s="349" t="b">
        <f t="shared" si="4"/>
        <v>0</v>
      </c>
      <c r="I40" s="350">
        <f t="shared" si="5"/>
        <v>1</v>
      </c>
      <c r="J40" s="382" t="str">
        <f t="shared" si="6"/>
        <v/>
      </c>
      <c r="K40" s="382" t="str">
        <f t="shared" si="7"/>
        <v/>
      </c>
      <c r="L40" s="382" t="str">
        <f t="shared" si="8"/>
        <v/>
      </c>
      <c r="M40" s="382" t="str">
        <f t="shared" si="9"/>
        <v/>
      </c>
      <c r="N40" s="382" t="str">
        <f t="shared" si="10"/>
        <v/>
      </c>
      <c r="O40" s="382" t="str">
        <f t="shared" si="11"/>
        <v/>
      </c>
    </row>
    <row r="41" spans="1:15">
      <c r="A41" s="37">
        <v>30</v>
      </c>
      <c r="B41" s="6"/>
      <c r="C41" s="6"/>
      <c r="D41" s="6"/>
      <c r="E41" s="216"/>
      <c r="F41" s="16" t="str">
        <f t="shared" si="2"/>
        <v/>
      </c>
      <c r="G41" s="58" t="str">
        <f t="shared" si="3"/>
        <v/>
      </c>
      <c r="H41" s="349" t="b">
        <f t="shared" si="4"/>
        <v>0</v>
      </c>
      <c r="I41" s="350">
        <f t="shared" si="5"/>
        <v>1</v>
      </c>
      <c r="J41" s="382" t="str">
        <f t="shared" si="6"/>
        <v/>
      </c>
      <c r="K41" s="382" t="str">
        <f t="shared" si="7"/>
        <v/>
      </c>
      <c r="L41" s="382" t="str">
        <f t="shared" si="8"/>
        <v/>
      </c>
      <c r="M41" s="382" t="str">
        <f t="shared" si="9"/>
        <v/>
      </c>
      <c r="N41" s="382" t="str">
        <f t="shared" si="10"/>
        <v/>
      </c>
      <c r="O41" s="382" t="str">
        <f t="shared" si="11"/>
        <v/>
      </c>
    </row>
    <row r="42" spans="1:15">
      <c r="A42" s="37">
        <v>31</v>
      </c>
      <c r="B42" s="6"/>
      <c r="C42" s="6"/>
      <c r="D42" s="6"/>
      <c r="E42" s="216"/>
      <c r="F42" s="16" t="str">
        <f t="shared" si="2"/>
        <v/>
      </c>
      <c r="G42" s="58" t="str">
        <f t="shared" si="3"/>
        <v/>
      </c>
      <c r="H42" s="349" t="b">
        <f t="shared" si="4"/>
        <v>0</v>
      </c>
      <c r="I42" s="350">
        <f t="shared" si="5"/>
        <v>1</v>
      </c>
      <c r="J42" s="382" t="str">
        <f t="shared" si="6"/>
        <v/>
      </c>
      <c r="K42" s="382" t="str">
        <f t="shared" si="7"/>
        <v/>
      </c>
      <c r="L42" s="382" t="str">
        <f t="shared" si="8"/>
        <v/>
      </c>
      <c r="M42" s="382" t="str">
        <f t="shared" si="9"/>
        <v/>
      </c>
      <c r="N42" s="382" t="str">
        <f t="shared" si="10"/>
        <v/>
      </c>
      <c r="O42" s="382" t="str">
        <f t="shared" si="11"/>
        <v/>
      </c>
    </row>
    <row r="43" spans="1:15">
      <c r="A43" s="37">
        <v>32</v>
      </c>
      <c r="B43" s="6"/>
      <c r="C43" s="6"/>
      <c r="D43" s="6"/>
      <c r="E43" s="216"/>
      <c r="F43" s="16" t="str">
        <f t="shared" si="2"/>
        <v/>
      </c>
      <c r="G43" s="58" t="str">
        <f t="shared" si="3"/>
        <v/>
      </c>
      <c r="H43" s="349" t="b">
        <f t="shared" si="4"/>
        <v>0</v>
      </c>
      <c r="I43" s="350">
        <f t="shared" si="5"/>
        <v>1</v>
      </c>
      <c r="J43" s="382" t="str">
        <f t="shared" si="6"/>
        <v/>
      </c>
      <c r="K43" s="382" t="str">
        <f t="shared" si="7"/>
        <v/>
      </c>
      <c r="L43" s="382" t="str">
        <f t="shared" si="8"/>
        <v/>
      </c>
      <c r="M43" s="382" t="str">
        <f t="shared" si="9"/>
        <v/>
      </c>
      <c r="N43" s="382" t="str">
        <f t="shared" si="10"/>
        <v/>
      </c>
      <c r="O43" s="382" t="str">
        <f t="shared" si="11"/>
        <v/>
      </c>
    </row>
    <row r="44" spans="1:15">
      <c r="A44" s="37">
        <v>33</v>
      </c>
      <c r="B44" s="6"/>
      <c r="C44" s="6"/>
      <c r="D44" s="6"/>
      <c r="E44" s="216"/>
      <c r="F44" s="16" t="str">
        <f t="shared" si="2"/>
        <v/>
      </c>
      <c r="G44" s="58" t="str">
        <f t="shared" ref="G44:G75" si="12">IF(OR($B44="",$C44="",$E44="",$E44&gt;an_final),"",IF($E44&gt;=an_initial,1,""))</f>
        <v/>
      </c>
      <c r="H44" s="349" t="b">
        <f t="shared" si="4"/>
        <v>0</v>
      </c>
      <c r="I44" s="350">
        <f t="shared" ref="I44:I75" si="13">LEN(B44)-LEN(SUBSTITUTE(B44,",",""))+1</f>
        <v>1</v>
      </c>
      <c r="J44" s="382" t="str">
        <f t="shared" si="6"/>
        <v/>
      </c>
      <c r="K44" s="382" t="str">
        <f t="shared" si="7"/>
        <v/>
      </c>
      <c r="L44" s="382" t="str">
        <f t="shared" si="8"/>
        <v/>
      </c>
      <c r="M44" s="382" t="str">
        <f t="shared" si="9"/>
        <v/>
      </c>
      <c r="N44" s="382" t="str">
        <f t="shared" si="10"/>
        <v/>
      </c>
      <c r="O44" s="382" t="str">
        <f t="shared" si="11"/>
        <v/>
      </c>
    </row>
    <row r="45" spans="1:15">
      <c r="A45" s="37">
        <v>34</v>
      </c>
      <c r="B45" s="6"/>
      <c r="C45" s="6"/>
      <c r="D45" s="6"/>
      <c r="E45" s="216"/>
      <c r="F45" s="16" t="str">
        <f t="shared" si="2"/>
        <v/>
      </c>
      <c r="G45" s="58" t="str">
        <f t="shared" si="12"/>
        <v/>
      </c>
      <c r="H45" s="349" t="b">
        <f t="shared" si="4"/>
        <v>0</v>
      </c>
      <c r="I45" s="350">
        <f t="shared" si="13"/>
        <v>1</v>
      </c>
      <c r="J45" s="382" t="str">
        <f t="shared" si="6"/>
        <v/>
      </c>
      <c r="K45" s="382" t="str">
        <f t="shared" si="7"/>
        <v/>
      </c>
      <c r="L45" s="382" t="str">
        <f t="shared" si="8"/>
        <v/>
      </c>
      <c r="M45" s="382" t="str">
        <f t="shared" si="9"/>
        <v/>
      </c>
      <c r="N45" s="382" t="str">
        <f t="shared" si="10"/>
        <v/>
      </c>
      <c r="O45" s="382" t="str">
        <f t="shared" si="11"/>
        <v/>
      </c>
    </row>
    <row r="46" spans="1:15">
      <c r="A46" s="37">
        <v>35</v>
      </c>
      <c r="B46" s="6"/>
      <c r="C46" s="6"/>
      <c r="D46" s="6"/>
      <c r="E46" s="216"/>
      <c r="F46" s="16" t="str">
        <f t="shared" si="2"/>
        <v/>
      </c>
      <c r="G46" s="58" t="str">
        <f t="shared" si="12"/>
        <v/>
      </c>
      <c r="H46" s="349" t="b">
        <f t="shared" si="4"/>
        <v>0</v>
      </c>
      <c r="I46" s="350">
        <f t="shared" si="13"/>
        <v>1</v>
      </c>
      <c r="J46" s="382" t="str">
        <f t="shared" si="6"/>
        <v/>
      </c>
      <c r="K46" s="382" t="str">
        <f t="shared" si="7"/>
        <v/>
      </c>
      <c r="L46" s="382" t="str">
        <f t="shared" si="8"/>
        <v/>
      </c>
      <c r="M46" s="382" t="str">
        <f t="shared" si="9"/>
        <v/>
      </c>
      <c r="N46" s="382" t="str">
        <f t="shared" si="10"/>
        <v/>
      </c>
      <c r="O46" s="382" t="str">
        <f t="shared" si="11"/>
        <v/>
      </c>
    </row>
    <row r="47" spans="1:15">
      <c r="A47" s="37">
        <v>36</v>
      </c>
      <c r="B47" s="6"/>
      <c r="C47" s="6"/>
      <c r="D47" s="6"/>
      <c r="E47" s="216"/>
      <c r="F47" s="16" t="str">
        <f t="shared" si="2"/>
        <v/>
      </c>
      <c r="G47" s="58" t="str">
        <f t="shared" si="12"/>
        <v/>
      </c>
      <c r="H47" s="349" t="b">
        <f t="shared" si="4"/>
        <v>0</v>
      </c>
      <c r="I47" s="350">
        <f t="shared" si="13"/>
        <v>1</v>
      </c>
      <c r="J47" s="382" t="str">
        <f t="shared" si="6"/>
        <v/>
      </c>
      <c r="K47" s="382" t="str">
        <f t="shared" si="7"/>
        <v/>
      </c>
      <c r="L47" s="382" t="str">
        <f t="shared" si="8"/>
        <v/>
      </c>
      <c r="M47" s="382" t="str">
        <f t="shared" si="9"/>
        <v/>
      </c>
      <c r="N47" s="382" t="str">
        <f t="shared" si="10"/>
        <v/>
      </c>
      <c r="O47" s="382" t="str">
        <f t="shared" si="11"/>
        <v/>
      </c>
    </row>
    <row r="48" spans="1:15">
      <c r="A48" s="37">
        <v>37</v>
      </c>
      <c r="B48" s="6"/>
      <c r="C48" s="6"/>
      <c r="D48" s="6"/>
      <c r="E48" s="216"/>
      <c r="F48" s="16" t="str">
        <f t="shared" si="2"/>
        <v/>
      </c>
      <c r="G48" s="58" t="str">
        <f t="shared" si="12"/>
        <v/>
      </c>
      <c r="H48" s="349" t="b">
        <f t="shared" si="4"/>
        <v>0</v>
      </c>
      <c r="I48" s="350">
        <f t="shared" si="13"/>
        <v>1</v>
      </c>
      <c r="J48" s="382" t="str">
        <f t="shared" si="6"/>
        <v/>
      </c>
      <c r="K48" s="382" t="str">
        <f t="shared" si="7"/>
        <v/>
      </c>
      <c r="L48" s="382" t="str">
        <f t="shared" si="8"/>
        <v/>
      </c>
      <c r="M48" s="382" t="str">
        <f t="shared" si="9"/>
        <v/>
      </c>
      <c r="N48" s="382" t="str">
        <f t="shared" si="10"/>
        <v/>
      </c>
      <c r="O48" s="382" t="str">
        <f t="shared" si="11"/>
        <v/>
      </c>
    </row>
    <row r="49" spans="1:15">
      <c r="A49" s="37">
        <v>38</v>
      </c>
      <c r="B49" s="6"/>
      <c r="C49" s="6"/>
      <c r="D49" s="6"/>
      <c r="E49" s="216"/>
      <c r="F49" s="16" t="str">
        <f t="shared" si="2"/>
        <v/>
      </c>
      <c r="G49" s="58" t="str">
        <f t="shared" si="12"/>
        <v/>
      </c>
      <c r="H49" s="349" t="b">
        <f t="shared" si="4"/>
        <v>0</v>
      </c>
      <c r="I49" s="350">
        <f t="shared" si="13"/>
        <v>1</v>
      </c>
      <c r="J49" s="382" t="str">
        <f t="shared" si="6"/>
        <v/>
      </c>
      <c r="K49" s="382" t="str">
        <f t="shared" si="7"/>
        <v/>
      </c>
      <c r="L49" s="382" t="str">
        <f t="shared" si="8"/>
        <v/>
      </c>
      <c r="M49" s="382" t="str">
        <f t="shared" si="9"/>
        <v/>
      </c>
      <c r="N49" s="382" t="str">
        <f t="shared" si="10"/>
        <v/>
      </c>
      <c r="O49" s="382" t="str">
        <f t="shared" si="11"/>
        <v/>
      </c>
    </row>
    <row r="50" spans="1:15">
      <c r="A50" s="37">
        <v>39</v>
      </c>
      <c r="B50" s="6"/>
      <c r="C50" s="6"/>
      <c r="D50" s="6"/>
      <c r="E50" s="216"/>
      <c r="F50" s="16" t="str">
        <f t="shared" si="2"/>
        <v/>
      </c>
      <c r="G50" s="58" t="str">
        <f t="shared" si="12"/>
        <v/>
      </c>
      <c r="H50" s="349" t="b">
        <f t="shared" si="4"/>
        <v>0</v>
      </c>
      <c r="I50" s="350">
        <f t="shared" si="13"/>
        <v>1</v>
      </c>
      <c r="J50" s="382" t="str">
        <f t="shared" si="6"/>
        <v/>
      </c>
      <c r="K50" s="382" t="str">
        <f t="shared" si="7"/>
        <v/>
      </c>
      <c r="L50" s="382" t="str">
        <f t="shared" si="8"/>
        <v/>
      </c>
      <c r="M50" s="382" t="str">
        <f t="shared" si="9"/>
        <v/>
      </c>
      <c r="N50" s="382" t="str">
        <f t="shared" si="10"/>
        <v/>
      </c>
      <c r="O50" s="382" t="str">
        <f t="shared" si="11"/>
        <v/>
      </c>
    </row>
    <row r="51" spans="1:15">
      <c r="A51" s="37">
        <v>40</v>
      </c>
      <c r="B51" s="6"/>
      <c r="C51" s="6"/>
      <c r="D51" s="6"/>
      <c r="E51" s="216"/>
      <c r="F51" s="16" t="str">
        <f t="shared" si="2"/>
        <v/>
      </c>
      <c r="G51" s="58" t="str">
        <f t="shared" si="12"/>
        <v/>
      </c>
      <c r="H51" s="349" t="b">
        <f t="shared" si="4"/>
        <v>0</v>
      </c>
      <c r="I51" s="350">
        <f t="shared" si="13"/>
        <v>1</v>
      </c>
      <c r="J51" s="382" t="str">
        <f t="shared" si="6"/>
        <v/>
      </c>
      <c r="K51" s="382" t="str">
        <f t="shared" si="7"/>
        <v/>
      </c>
      <c r="L51" s="382" t="str">
        <f t="shared" si="8"/>
        <v/>
      </c>
      <c r="M51" s="382" t="str">
        <f t="shared" si="9"/>
        <v/>
      </c>
      <c r="N51" s="382" t="str">
        <f t="shared" si="10"/>
        <v/>
      </c>
      <c r="O51" s="382" t="str">
        <f t="shared" si="11"/>
        <v/>
      </c>
    </row>
    <row r="52" spans="1:15">
      <c r="A52" s="37">
        <v>41</v>
      </c>
      <c r="B52" s="6"/>
      <c r="C52" s="6"/>
      <c r="D52" s="6"/>
      <c r="E52" s="216"/>
      <c r="F52" s="16" t="str">
        <f t="shared" si="2"/>
        <v/>
      </c>
      <c r="G52" s="58" t="str">
        <f t="shared" si="12"/>
        <v/>
      </c>
      <c r="H52" s="349" t="b">
        <f t="shared" si="4"/>
        <v>0</v>
      </c>
      <c r="I52" s="350">
        <f t="shared" si="13"/>
        <v>1</v>
      </c>
      <c r="J52" s="382" t="str">
        <f t="shared" si="6"/>
        <v/>
      </c>
      <c r="K52" s="382" t="str">
        <f t="shared" si="7"/>
        <v/>
      </c>
      <c r="L52" s="382" t="str">
        <f t="shared" si="8"/>
        <v/>
      </c>
      <c r="M52" s="382" t="str">
        <f t="shared" si="9"/>
        <v/>
      </c>
      <c r="N52" s="382" t="str">
        <f t="shared" si="10"/>
        <v/>
      </c>
      <c r="O52" s="382" t="str">
        <f t="shared" si="11"/>
        <v/>
      </c>
    </row>
    <row r="53" spans="1:15">
      <c r="A53" s="37">
        <v>42</v>
      </c>
      <c r="B53" s="6"/>
      <c r="C53" s="6"/>
      <c r="D53" s="6"/>
      <c r="E53" s="216"/>
      <c r="F53" s="16" t="str">
        <f t="shared" si="2"/>
        <v/>
      </c>
      <c r="G53" s="58" t="str">
        <f t="shared" si="12"/>
        <v/>
      </c>
      <c r="H53" s="349" t="b">
        <f t="shared" si="4"/>
        <v>0</v>
      </c>
      <c r="I53" s="350">
        <f t="shared" si="13"/>
        <v>1</v>
      </c>
      <c r="J53" s="382" t="str">
        <f t="shared" si="6"/>
        <v/>
      </c>
      <c r="K53" s="382" t="str">
        <f t="shared" si="7"/>
        <v/>
      </c>
      <c r="L53" s="382" t="str">
        <f t="shared" si="8"/>
        <v/>
      </c>
      <c r="M53" s="382" t="str">
        <f t="shared" si="9"/>
        <v/>
      </c>
      <c r="N53" s="382" t="str">
        <f t="shared" si="10"/>
        <v/>
      </c>
      <c r="O53" s="382" t="str">
        <f t="shared" si="11"/>
        <v/>
      </c>
    </row>
    <row r="54" spans="1:15">
      <c r="A54" s="37">
        <v>43</v>
      </c>
      <c r="B54" s="6"/>
      <c r="C54" s="6"/>
      <c r="D54" s="6"/>
      <c r="E54" s="216"/>
      <c r="F54" s="16" t="str">
        <f t="shared" si="2"/>
        <v/>
      </c>
      <c r="G54" s="58" t="str">
        <f t="shared" si="12"/>
        <v/>
      </c>
      <c r="H54" s="349" t="b">
        <f t="shared" si="4"/>
        <v>0</v>
      </c>
      <c r="I54" s="350">
        <f t="shared" si="13"/>
        <v>1</v>
      </c>
      <c r="J54" s="382" t="str">
        <f t="shared" si="6"/>
        <v/>
      </c>
      <c r="K54" s="382" t="str">
        <f t="shared" si="7"/>
        <v/>
      </c>
      <c r="L54" s="382" t="str">
        <f t="shared" si="8"/>
        <v/>
      </c>
      <c r="M54" s="382" t="str">
        <f t="shared" si="9"/>
        <v/>
      </c>
      <c r="N54" s="382" t="str">
        <f t="shared" si="10"/>
        <v/>
      </c>
      <c r="O54" s="382" t="str">
        <f t="shared" si="11"/>
        <v/>
      </c>
    </row>
    <row r="55" spans="1:15">
      <c r="A55" s="37">
        <v>44</v>
      </c>
      <c r="B55" s="6"/>
      <c r="C55" s="6"/>
      <c r="D55" s="6"/>
      <c r="E55" s="216"/>
      <c r="F55" s="16" t="str">
        <f t="shared" si="2"/>
        <v/>
      </c>
      <c r="G55" s="58" t="str">
        <f t="shared" si="12"/>
        <v/>
      </c>
      <c r="H55" s="349" t="b">
        <f t="shared" si="4"/>
        <v>0</v>
      </c>
      <c r="I55" s="350">
        <f t="shared" si="13"/>
        <v>1</v>
      </c>
      <c r="J55" s="382" t="str">
        <f t="shared" si="6"/>
        <v/>
      </c>
      <c r="K55" s="382" t="str">
        <f t="shared" si="7"/>
        <v/>
      </c>
      <c r="L55" s="382" t="str">
        <f t="shared" si="8"/>
        <v/>
      </c>
      <c r="M55" s="382" t="str">
        <f t="shared" si="9"/>
        <v/>
      </c>
      <c r="N55" s="382" t="str">
        <f t="shared" si="10"/>
        <v/>
      </c>
      <c r="O55" s="382" t="str">
        <f t="shared" si="11"/>
        <v/>
      </c>
    </row>
    <row r="56" spans="1:15">
      <c r="A56" s="37">
        <v>45</v>
      </c>
      <c r="B56" s="6"/>
      <c r="C56" s="6"/>
      <c r="D56" s="6"/>
      <c r="E56" s="216"/>
      <c r="F56" s="16" t="str">
        <f t="shared" si="2"/>
        <v/>
      </c>
      <c r="G56" s="58" t="str">
        <f t="shared" si="12"/>
        <v/>
      </c>
      <c r="H56" s="349" t="b">
        <f t="shared" si="4"/>
        <v>0</v>
      </c>
      <c r="I56" s="350">
        <f t="shared" si="13"/>
        <v>1</v>
      </c>
      <c r="J56" s="382" t="str">
        <f t="shared" si="6"/>
        <v/>
      </c>
      <c r="K56" s="382" t="str">
        <f t="shared" si="7"/>
        <v/>
      </c>
      <c r="L56" s="382" t="str">
        <f t="shared" si="8"/>
        <v/>
      </c>
      <c r="M56" s="382" t="str">
        <f t="shared" si="9"/>
        <v/>
      </c>
      <c r="N56" s="382" t="str">
        <f t="shared" si="10"/>
        <v/>
      </c>
      <c r="O56" s="382" t="str">
        <f t="shared" si="11"/>
        <v/>
      </c>
    </row>
    <row r="57" spans="1:15">
      <c r="A57" s="37">
        <v>46</v>
      </c>
      <c r="B57" s="6"/>
      <c r="C57" s="6"/>
      <c r="D57" s="6"/>
      <c r="E57" s="216"/>
      <c r="F57" s="16" t="str">
        <f t="shared" si="2"/>
        <v/>
      </c>
      <c r="G57" s="58" t="str">
        <f t="shared" si="12"/>
        <v/>
      </c>
      <c r="H57" s="349" t="b">
        <f t="shared" si="4"/>
        <v>0</v>
      </c>
      <c r="I57" s="350">
        <f t="shared" si="13"/>
        <v>1</v>
      </c>
      <c r="J57" s="382" t="str">
        <f t="shared" si="6"/>
        <v/>
      </c>
      <c r="K57" s="382" t="str">
        <f t="shared" si="7"/>
        <v/>
      </c>
      <c r="L57" s="382" t="str">
        <f t="shared" si="8"/>
        <v/>
      </c>
      <c r="M57" s="382" t="str">
        <f t="shared" si="9"/>
        <v/>
      </c>
      <c r="N57" s="382" t="str">
        <f t="shared" si="10"/>
        <v/>
      </c>
      <c r="O57" s="382" t="str">
        <f t="shared" si="11"/>
        <v/>
      </c>
    </row>
    <row r="58" spans="1:15">
      <c r="A58" s="37">
        <v>47</v>
      </c>
      <c r="B58" s="6"/>
      <c r="C58" s="6"/>
      <c r="D58" s="6"/>
      <c r="E58" s="216"/>
      <c r="F58" s="16" t="str">
        <f t="shared" si="2"/>
        <v/>
      </c>
      <c r="G58" s="58" t="str">
        <f t="shared" si="12"/>
        <v/>
      </c>
      <c r="H58" s="349" t="b">
        <f t="shared" si="4"/>
        <v>0</v>
      </c>
      <c r="I58" s="350">
        <f t="shared" si="13"/>
        <v>1</v>
      </c>
      <c r="J58" s="382" t="str">
        <f t="shared" si="6"/>
        <v/>
      </c>
      <c r="K58" s="382" t="str">
        <f t="shared" si="7"/>
        <v/>
      </c>
      <c r="L58" s="382" t="str">
        <f t="shared" si="8"/>
        <v/>
      </c>
      <c r="M58" s="382" t="str">
        <f t="shared" si="9"/>
        <v/>
      </c>
      <c r="N58" s="382" t="str">
        <f t="shared" si="10"/>
        <v/>
      </c>
      <c r="O58" s="382" t="str">
        <f t="shared" si="11"/>
        <v/>
      </c>
    </row>
    <row r="59" spans="1:15">
      <c r="A59" s="37">
        <v>48</v>
      </c>
      <c r="B59" s="6"/>
      <c r="C59" s="6"/>
      <c r="D59" s="6"/>
      <c r="E59" s="216"/>
      <c r="F59" s="16" t="str">
        <f t="shared" si="2"/>
        <v/>
      </c>
      <c r="G59" s="58" t="str">
        <f t="shared" si="12"/>
        <v/>
      </c>
      <c r="H59" s="349" t="b">
        <f t="shared" si="4"/>
        <v>0</v>
      </c>
      <c r="I59" s="350">
        <f t="shared" si="13"/>
        <v>1</v>
      </c>
      <c r="J59" s="382" t="str">
        <f t="shared" si="6"/>
        <v/>
      </c>
      <c r="K59" s="382" t="str">
        <f t="shared" si="7"/>
        <v/>
      </c>
      <c r="L59" s="382" t="str">
        <f t="shared" si="8"/>
        <v/>
      </c>
      <c r="M59" s="382" t="str">
        <f t="shared" si="9"/>
        <v/>
      </c>
      <c r="N59" s="382" t="str">
        <f t="shared" si="10"/>
        <v/>
      </c>
      <c r="O59" s="382" t="str">
        <f t="shared" si="11"/>
        <v/>
      </c>
    </row>
    <row r="60" spans="1:15">
      <c r="A60" s="37">
        <v>49</v>
      </c>
      <c r="B60" s="6"/>
      <c r="C60" s="6"/>
      <c r="D60" s="6"/>
      <c r="E60" s="216"/>
      <c r="F60" s="16" t="str">
        <f t="shared" si="2"/>
        <v/>
      </c>
      <c r="G60" s="58" t="str">
        <f t="shared" si="12"/>
        <v/>
      </c>
      <c r="H60" s="349" t="b">
        <f t="shared" si="4"/>
        <v>0</v>
      </c>
      <c r="I60" s="350">
        <f t="shared" si="13"/>
        <v>1</v>
      </c>
      <c r="J60" s="382" t="str">
        <f t="shared" si="6"/>
        <v/>
      </c>
      <c r="K60" s="382" t="str">
        <f t="shared" si="7"/>
        <v/>
      </c>
      <c r="L60" s="382" t="str">
        <f t="shared" si="8"/>
        <v/>
      </c>
      <c r="M60" s="382" t="str">
        <f t="shared" si="9"/>
        <v/>
      </c>
      <c r="N60" s="382" t="str">
        <f t="shared" si="10"/>
        <v/>
      </c>
      <c r="O60" s="382" t="str">
        <f t="shared" si="11"/>
        <v/>
      </c>
    </row>
    <row r="61" spans="1:15">
      <c r="A61" s="37">
        <v>50</v>
      </c>
      <c r="B61" s="6"/>
      <c r="C61" s="6"/>
      <c r="D61" s="6"/>
      <c r="E61" s="216"/>
      <c r="F61" s="16" t="str">
        <f t="shared" si="2"/>
        <v/>
      </c>
      <c r="G61" s="58" t="str">
        <f t="shared" si="12"/>
        <v/>
      </c>
      <c r="H61" s="349" t="b">
        <f t="shared" si="4"/>
        <v>0</v>
      </c>
      <c r="I61" s="350">
        <f t="shared" si="13"/>
        <v>1</v>
      </c>
      <c r="J61" s="382" t="str">
        <f t="shared" si="6"/>
        <v/>
      </c>
      <c r="K61" s="382" t="str">
        <f t="shared" si="7"/>
        <v/>
      </c>
      <c r="L61" s="382" t="str">
        <f t="shared" si="8"/>
        <v/>
      </c>
      <c r="M61" s="382" t="str">
        <f t="shared" si="9"/>
        <v/>
      </c>
      <c r="N61" s="382" t="str">
        <f t="shared" si="10"/>
        <v/>
      </c>
      <c r="O61" s="382" t="str">
        <f t="shared" si="11"/>
        <v/>
      </c>
    </row>
    <row r="62" spans="1:15">
      <c r="A62" s="37">
        <v>51</v>
      </c>
      <c r="B62" s="6"/>
      <c r="C62" s="6"/>
      <c r="D62" s="6"/>
      <c r="E62" s="216"/>
      <c r="F62" s="16" t="str">
        <f t="shared" si="2"/>
        <v/>
      </c>
      <c r="G62" s="58" t="str">
        <f t="shared" si="12"/>
        <v/>
      </c>
      <c r="H62" s="349" t="b">
        <f t="shared" si="4"/>
        <v>0</v>
      </c>
      <c r="I62" s="350">
        <f t="shared" si="13"/>
        <v>1</v>
      </c>
      <c r="J62" s="382" t="str">
        <f t="shared" si="6"/>
        <v/>
      </c>
      <c r="K62" s="382" t="str">
        <f t="shared" si="7"/>
        <v/>
      </c>
      <c r="L62" s="382" t="str">
        <f t="shared" si="8"/>
        <v/>
      </c>
      <c r="M62" s="382" t="str">
        <f t="shared" si="9"/>
        <v/>
      </c>
      <c r="N62" s="382" t="str">
        <f t="shared" si="10"/>
        <v/>
      </c>
      <c r="O62" s="382" t="str">
        <f t="shared" si="11"/>
        <v/>
      </c>
    </row>
    <row r="63" spans="1:15">
      <c r="A63" s="37">
        <v>52</v>
      </c>
      <c r="B63" s="6"/>
      <c r="C63" s="6"/>
      <c r="D63" s="6"/>
      <c r="E63" s="216"/>
      <c r="F63" s="16" t="str">
        <f t="shared" si="2"/>
        <v/>
      </c>
      <c r="G63" s="58" t="str">
        <f t="shared" si="12"/>
        <v/>
      </c>
      <c r="H63" s="349" t="b">
        <f t="shared" si="4"/>
        <v>0</v>
      </c>
      <c r="I63" s="350">
        <f t="shared" si="13"/>
        <v>1</v>
      </c>
      <c r="J63" s="382" t="str">
        <f t="shared" si="6"/>
        <v/>
      </c>
      <c r="K63" s="382" t="str">
        <f t="shared" si="7"/>
        <v/>
      </c>
      <c r="L63" s="382" t="str">
        <f t="shared" si="8"/>
        <v/>
      </c>
      <c r="M63" s="382" t="str">
        <f t="shared" si="9"/>
        <v/>
      </c>
      <c r="N63" s="382" t="str">
        <f t="shared" si="10"/>
        <v/>
      </c>
      <c r="O63" s="382" t="str">
        <f t="shared" si="11"/>
        <v/>
      </c>
    </row>
    <row r="64" spans="1:15">
      <c r="A64" s="37">
        <v>53</v>
      </c>
      <c r="B64" s="6"/>
      <c r="C64" s="6"/>
      <c r="D64" s="6"/>
      <c r="E64" s="216"/>
      <c r="F64" s="16" t="str">
        <f t="shared" si="2"/>
        <v/>
      </c>
      <c r="G64" s="58" t="str">
        <f t="shared" si="12"/>
        <v/>
      </c>
      <c r="H64" s="349" t="b">
        <f t="shared" si="4"/>
        <v>0</v>
      </c>
      <c r="I64" s="350">
        <f t="shared" si="13"/>
        <v>1</v>
      </c>
      <c r="J64" s="382" t="str">
        <f t="shared" si="6"/>
        <v/>
      </c>
      <c r="K64" s="382" t="str">
        <f t="shared" si="7"/>
        <v/>
      </c>
      <c r="L64" s="382" t="str">
        <f t="shared" si="8"/>
        <v/>
      </c>
      <c r="M64" s="382" t="str">
        <f t="shared" si="9"/>
        <v/>
      </c>
      <c r="N64" s="382" t="str">
        <f t="shared" si="10"/>
        <v/>
      </c>
      <c r="O64" s="382" t="str">
        <f t="shared" si="11"/>
        <v/>
      </c>
    </row>
    <row r="65" spans="1:15">
      <c r="A65" s="37">
        <v>54</v>
      </c>
      <c r="B65" s="6"/>
      <c r="C65" s="6"/>
      <c r="D65" s="6"/>
      <c r="E65" s="216"/>
      <c r="F65" s="16" t="str">
        <f t="shared" si="2"/>
        <v/>
      </c>
      <c r="G65" s="58" t="str">
        <f t="shared" si="12"/>
        <v/>
      </c>
      <c r="H65" s="349" t="b">
        <f t="shared" si="4"/>
        <v>0</v>
      </c>
      <c r="I65" s="350">
        <f t="shared" si="13"/>
        <v>1</v>
      </c>
      <c r="J65" s="382" t="str">
        <f t="shared" si="6"/>
        <v/>
      </c>
      <c r="K65" s="382" t="str">
        <f t="shared" si="7"/>
        <v/>
      </c>
      <c r="L65" s="382" t="str">
        <f t="shared" si="8"/>
        <v/>
      </c>
      <c r="M65" s="382" t="str">
        <f t="shared" si="9"/>
        <v/>
      </c>
      <c r="N65" s="382" t="str">
        <f t="shared" si="10"/>
        <v/>
      </c>
      <c r="O65" s="382" t="str">
        <f t="shared" si="11"/>
        <v/>
      </c>
    </row>
    <row r="66" spans="1:15">
      <c r="A66" s="37">
        <v>55</v>
      </c>
      <c r="B66" s="6"/>
      <c r="C66" s="6"/>
      <c r="D66" s="6"/>
      <c r="E66" s="216"/>
      <c r="F66" s="16" t="str">
        <f t="shared" si="2"/>
        <v/>
      </c>
      <c r="G66" s="58" t="str">
        <f t="shared" si="12"/>
        <v/>
      </c>
      <c r="H66" s="349" t="b">
        <f t="shared" si="4"/>
        <v>0</v>
      </c>
      <c r="I66" s="350">
        <f t="shared" si="13"/>
        <v>1</v>
      </c>
      <c r="J66" s="382" t="str">
        <f t="shared" si="6"/>
        <v/>
      </c>
      <c r="K66" s="382" t="str">
        <f t="shared" si="7"/>
        <v/>
      </c>
      <c r="L66" s="382" t="str">
        <f t="shared" si="8"/>
        <v/>
      </c>
      <c r="M66" s="382" t="str">
        <f t="shared" si="9"/>
        <v/>
      </c>
      <c r="N66" s="382" t="str">
        <f t="shared" si="10"/>
        <v/>
      </c>
      <c r="O66" s="382" t="str">
        <f t="shared" si="11"/>
        <v/>
      </c>
    </row>
    <row r="67" spans="1:15">
      <c r="A67" s="37">
        <v>56</v>
      </c>
      <c r="B67" s="6"/>
      <c r="C67" s="6"/>
      <c r="D67" s="6"/>
      <c r="E67" s="216"/>
      <c r="F67" s="16" t="str">
        <f t="shared" si="2"/>
        <v/>
      </c>
      <c r="G67" s="58" t="str">
        <f t="shared" si="12"/>
        <v/>
      </c>
      <c r="H67" s="349" t="b">
        <f t="shared" si="4"/>
        <v>0</v>
      </c>
      <c r="I67" s="350">
        <f t="shared" si="13"/>
        <v>1</v>
      </c>
      <c r="J67" s="382" t="str">
        <f t="shared" si="6"/>
        <v/>
      </c>
      <c r="K67" s="382" t="str">
        <f t="shared" si="7"/>
        <v/>
      </c>
      <c r="L67" s="382" t="str">
        <f t="shared" si="8"/>
        <v/>
      </c>
      <c r="M67" s="382" t="str">
        <f t="shared" si="9"/>
        <v/>
      </c>
      <c r="N67" s="382" t="str">
        <f t="shared" si="10"/>
        <v/>
      </c>
      <c r="O67" s="382" t="str">
        <f t="shared" si="11"/>
        <v/>
      </c>
    </row>
    <row r="68" spans="1:15">
      <c r="A68" s="37">
        <v>57</v>
      </c>
      <c r="B68" s="6"/>
      <c r="C68" s="6"/>
      <c r="D68" s="6"/>
      <c r="E68" s="216"/>
      <c r="F68" s="16" t="str">
        <f t="shared" si="2"/>
        <v/>
      </c>
      <c r="G68" s="58" t="str">
        <f t="shared" si="12"/>
        <v/>
      </c>
      <c r="H68" s="349" t="b">
        <f t="shared" si="4"/>
        <v>0</v>
      </c>
      <c r="I68" s="350">
        <f t="shared" si="13"/>
        <v>1</v>
      </c>
      <c r="J68" s="382" t="str">
        <f t="shared" si="6"/>
        <v/>
      </c>
      <c r="K68" s="382" t="str">
        <f t="shared" si="7"/>
        <v/>
      </c>
      <c r="L68" s="382" t="str">
        <f t="shared" si="8"/>
        <v/>
      </c>
      <c r="M68" s="382" t="str">
        <f t="shared" si="9"/>
        <v/>
      </c>
      <c r="N68" s="382" t="str">
        <f t="shared" si="10"/>
        <v/>
      </c>
      <c r="O68" s="382" t="str">
        <f t="shared" si="11"/>
        <v/>
      </c>
    </row>
    <row r="69" spans="1:15">
      <c r="A69" s="37">
        <v>58</v>
      </c>
      <c r="B69" s="6"/>
      <c r="C69" s="6"/>
      <c r="D69" s="6"/>
      <c r="E69" s="216"/>
      <c r="F69" s="16" t="str">
        <f t="shared" si="2"/>
        <v/>
      </c>
      <c r="G69" s="58" t="str">
        <f t="shared" si="12"/>
        <v/>
      </c>
      <c r="H69" s="349" t="b">
        <f t="shared" si="4"/>
        <v>0</v>
      </c>
      <c r="I69" s="350">
        <f t="shared" si="13"/>
        <v>1</v>
      </c>
      <c r="J69" s="382" t="str">
        <f t="shared" si="6"/>
        <v/>
      </c>
      <c r="K69" s="382" t="str">
        <f t="shared" si="7"/>
        <v/>
      </c>
      <c r="L69" s="382" t="str">
        <f t="shared" si="8"/>
        <v/>
      </c>
      <c r="M69" s="382" t="str">
        <f t="shared" si="9"/>
        <v/>
      </c>
      <c r="N69" s="382" t="str">
        <f t="shared" si="10"/>
        <v/>
      </c>
      <c r="O69" s="382" t="str">
        <f t="shared" si="11"/>
        <v/>
      </c>
    </row>
    <row r="70" spans="1:15">
      <c r="A70" s="37">
        <v>59</v>
      </c>
      <c r="B70" s="6"/>
      <c r="C70" s="6"/>
      <c r="D70" s="6"/>
      <c r="E70" s="216"/>
      <c r="F70" s="16" t="str">
        <f t="shared" si="2"/>
        <v/>
      </c>
      <c r="G70" s="58" t="str">
        <f t="shared" si="12"/>
        <v/>
      </c>
      <c r="H70" s="349" t="b">
        <f t="shared" si="4"/>
        <v>0</v>
      </c>
      <c r="I70" s="350">
        <f t="shared" si="13"/>
        <v>1</v>
      </c>
      <c r="J70" s="382" t="str">
        <f t="shared" si="6"/>
        <v/>
      </c>
      <c r="K70" s="382" t="str">
        <f t="shared" si="7"/>
        <v/>
      </c>
      <c r="L70" s="382" t="str">
        <f t="shared" si="8"/>
        <v/>
      </c>
      <c r="M70" s="382" t="str">
        <f t="shared" si="9"/>
        <v/>
      </c>
      <c r="N70" s="382" t="str">
        <f t="shared" si="10"/>
        <v/>
      </c>
      <c r="O70" s="382" t="str">
        <f t="shared" si="11"/>
        <v/>
      </c>
    </row>
    <row r="71" spans="1:15">
      <c r="A71" s="37">
        <v>60</v>
      </c>
      <c r="B71" s="6"/>
      <c r="C71" s="6"/>
      <c r="D71" s="6"/>
      <c r="E71" s="216"/>
      <c r="F71" s="16" t="str">
        <f t="shared" si="2"/>
        <v/>
      </c>
      <c r="G71" s="58" t="str">
        <f t="shared" si="12"/>
        <v/>
      </c>
      <c r="H71" s="349" t="b">
        <f t="shared" si="4"/>
        <v>0</v>
      </c>
      <c r="I71" s="350">
        <f t="shared" si="13"/>
        <v>1</v>
      </c>
      <c r="J71" s="382" t="str">
        <f t="shared" si="6"/>
        <v/>
      </c>
      <c r="K71" s="382" t="str">
        <f t="shared" si="7"/>
        <v/>
      </c>
      <c r="L71" s="382" t="str">
        <f t="shared" si="8"/>
        <v/>
      </c>
      <c r="M71" s="382" t="str">
        <f t="shared" si="9"/>
        <v/>
      </c>
      <c r="N71" s="382" t="str">
        <f t="shared" si="10"/>
        <v/>
      </c>
      <c r="O71" s="382" t="str">
        <f t="shared" si="11"/>
        <v/>
      </c>
    </row>
    <row r="72" spans="1:15">
      <c r="A72" s="37">
        <v>61</v>
      </c>
      <c r="B72" s="6"/>
      <c r="C72" s="6"/>
      <c r="D72" s="6"/>
      <c r="E72" s="216"/>
      <c r="F72" s="16" t="str">
        <f t="shared" si="2"/>
        <v/>
      </c>
      <c r="G72" s="58" t="str">
        <f t="shared" si="12"/>
        <v/>
      </c>
      <c r="H72" s="349" t="b">
        <f t="shared" si="4"/>
        <v>0</v>
      </c>
      <c r="I72" s="350">
        <f t="shared" si="13"/>
        <v>1</v>
      </c>
      <c r="J72" s="382" t="str">
        <f t="shared" si="6"/>
        <v/>
      </c>
      <c r="K72" s="382" t="str">
        <f t="shared" si="7"/>
        <v/>
      </c>
      <c r="L72" s="382" t="str">
        <f t="shared" si="8"/>
        <v/>
      </c>
      <c r="M72" s="382" t="str">
        <f t="shared" si="9"/>
        <v/>
      </c>
      <c r="N72" s="382" t="str">
        <f t="shared" si="10"/>
        <v/>
      </c>
      <c r="O72" s="382" t="str">
        <f t="shared" si="11"/>
        <v/>
      </c>
    </row>
    <row r="73" spans="1:15">
      <c r="A73" s="37">
        <v>62</v>
      </c>
      <c r="B73" s="6"/>
      <c r="C73" s="6"/>
      <c r="D73" s="6"/>
      <c r="E73" s="216"/>
      <c r="F73" s="16" t="str">
        <f t="shared" si="2"/>
        <v/>
      </c>
      <c r="G73" s="58" t="str">
        <f t="shared" si="12"/>
        <v/>
      </c>
      <c r="H73" s="349" t="b">
        <f t="shared" si="4"/>
        <v>0</v>
      </c>
      <c r="I73" s="350">
        <f t="shared" si="13"/>
        <v>1</v>
      </c>
      <c r="J73" s="382" t="str">
        <f t="shared" si="6"/>
        <v/>
      </c>
      <c r="K73" s="382" t="str">
        <f t="shared" si="7"/>
        <v/>
      </c>
      <c r="L73" s="382" t="str">
        <f t="shared" si="8"/>
        <v/>
      </c>
      <c r="M73" s="382" t="str">
        <f t="shared" si="9"/>
        <v/>
      </c>
      <c r="N73" s="382" t="str">
        <f t="shared" si="10"/>
        <v/>
      </c>
      <c r="O73" s="382" t="str">
        <f t="shared" si="11"/>
        <v/>
      </c>
    </row>
    <row r="74" spans="1:15">
      <c r="A74" s="37">
        <v>63</v>
      </c>
      <c r="B74" s="6"/>
      <c r="C74" s="6"/>
      <c r="D74" s="6"/>
      <c r="E74" s="216"/>
      <c r="F74" s="16" t="str">
        <f t="shared" si="2"/>
        <v/>
      </c>
      <c r="G74" s="58" t="str">
        <f t="shared" si="12"/>
        <v/>
      </c>
      <c r="H74" s="349" t="b">
        <f t="shared" si="4"/>
        <v>0</v>
      </c>
      <c r="I74" s="350">
        <f t="shared" si="13"/>
        <v>1</v>
      </c>
      <c r="J74" s="382" t="str">
        <f t="shared" si="6"/>
        <v/>
      </c>
      <c r="K74" s="382" t="str">
        <f t="shared" si="7"/>
        <v/>
      </c>
      <c r="L74" s="382" t="str">
        <f t="shared" si="8"/>
        <v/>
      </c>
      <c r="M74" s="382" t="str">
        <f t="shared" si="9"/>
        <v/>
      </c>
      <c r="N74" s="382" t="str">
        <f t="shared" si="10"/>
        <v/>
      </c>
      <c r="O74" s="382" t="str">
        <f t="shared" si="11"/>
        <v/>
      </c>
    </row>
    <row r="75" spans="1:15">
      <c r="A75" s="37">
        <v>64</v>
      </c>
      <c r="B75" s="6"/>
      <c r="C75" s="6"/>
      <c r="D75" s="6"/>
      <c r="E75" s="216"/>
      <c r="F75" s="16" t="str">
        <f t="shared" si="2"/>
        <v/>
      </c>
      <c r="G75" s="58" t="str">
        <f t="shared" si="12"/>
        <v/>
      </c>
      <c r="H75" s="349" t="b">
        <f t="shared" si="4"/>
        <v>0</v>
      </c>
      <c r="I75" s="350">
        <f t="shared" si="13"/>
        <v>1</v>
      </c>
      <c r="J75" s="382" t="str">
        <f t="shared" si="6"/>
        <v/>
      </c>
      <c r="K75" s="382" t="str">
        <f t="shared" si="7"/>
        <v/>
      </c>
      <c r="L75" s="382" t="str">
        <f t="shared" si="8"/>
        <v/>
      </c>
      <c r="M75" s="382" t="str">
        <f t="shared" si="9"/>
        <v/>
      </c>
      <c r="N75" s="382" t="str">
        <f t="shared" si="10"/>
        <v/>
      </c>
      <c r="O75" s="382" t="str">
        <f t="shared" si="11"/>
        <v/>
      </c>
    </row>
    <row r="76" spans="1:15">
      <c r="A76" s="37">
        <v>65</v>
      </c>
      <c r="B76" s="6"/>
      <c r="C76" s="6"/>
      <c r="D76" s="6"/>
      <c r="E76" s="216"/>
      <c r="F76" s="16" t="str">
        <f t="shared" ref="F76:F139" si="14">IF(OR($B76="",$C76="",$E76&lt;an_initial,$E76&gt;an_final),"",G76 * (INDEX(iii8punctaje, MATCH(C76,iii8anvergură,0), MATCH(D76,iii8tip,0) )) )</f>
        <v/>
      </c>
      <c r="G76" s="58" t="str">
        <f t="shared" ref="G76:G110" si="15">IF(OR($B76="",$C76="",$E76="",$E76&gt;an_final),"",IF($E76&gt;=an_initial,1,""))</f>
        <v/>
      </c>
      <c r="H76" s="349" t="b">
        <f t="shared" ref="H76:H110" si="16">IF(nume_candidat="",FALSE,ISNUMBER(SEARCH(nume_candidat,$B76)))</f>
        <v>0</v>
      </c>
      <c r="I76" s="350">
        <f t="shared" ref="I76:I110" si="17">LEN(B76)-LEN(SUBSTITUTE(B76,",",""))+1</f>
        <v>1</v>
      </c>
      <c r="J76" s="382" t="str">
        <f t="shared" ref="J76:J139" si="18">IF(OR($B76="",$C76="",$E76&lt;an_initial,$E76&gt;an_final),"",G76*(INDEX(iii8punctaje,MATCH(C76,iii8anvergură,0),MATCH(D76,iii8tip,0)))*COUNTIFS(C76,$J$6,D76,$J$7))</f>
        <v/>
      </c>
      <c r="K76" s="382" t="str">
        <f t="shared" ref="K76:K139" si="19">IF(OR($B76="",$C76="",$E76&lt;an_initial,$E76&gt;an_final),"",G76*(INDEX(iii8punctaje,MATCH(C76,iii8anvergură,0),MATCH(D76,iii8tip,0)))*COUNTIFS(C76,$K$6,D76,$K$7))</f>
        <v/>
      </c>
      <c r="L76" s="382" t="str">
        <f t="shared" ref="L76:L139" si="20">IF(OR($B76="",$C76="",$E76&lt;an_initial,$E76&gt;an_final),"",G76*(INDEX(iii8punctaje,MATCH(C76,iii8anvergură,0),MATCH(D76,iii8tip,0)))*COUNTIFS(C76,$L$6,D76,$L$7))</f>
        <v/>
      </c>
      <c r="M76" s="382" t="str">
        <f t="shared" ref="M76:M139" si="21">IF(OR($B76="",$C76="",$E76&lt;an_initial,$E76&gt;an_final),"",G76*(INDEX(iii8punctaje,MATCH(C76,iii8anvergură,0),MATCH(D76,iii8tip,0)))*COUNTIFS(C76,$M$6,D76,$M$7))</f>
        <v/>
      </c>
      <c r="N76" s="382" t="str">
        <f t="shared" ref="N76:N139" si="22">IF(OR($B76="",$C76="",$E76&lt;an_initial,$E76&gt;an_final),"",G76*(INDEX(iii8punctaje,MATCH(C76,iii8anvergură,0),MATCH(D76,iii8tip,0)))*COUNTIFS(C76,$N$6,D76,$N$7))</f>
        <v/>
      </c>
      <c r="O76" s="382" t="str">
        <f t="shared" ref="O76:O139" si="23">IF(OR($B76="",$C76="",$E76&lt;an_initial,$E76&gt;an_final),"",G76*(INDEX(iii8punctaje,MATCH(C76,iii8anvergură,0),MATCH(D76,iii8tip,0)))*COUNTIFS(C76,$O$6,D76,$O$7))</f>
        <v/>
      </c>
    </row>
    <row r="77" spans="1:15">
      <c r="A77" s="37">
        <v>66</v>
      </c>
      <c r="B77" s="6"/>
      <c r="C77" s="6"/>
      <c r="D77" s="6"/>
      <c r="E77" s="216"/>
      <c r="F77" s="16" t="str">
        <f t="shared" si="14"/>
        <v/>
      </c>
      <c r="G77" s="58" t="str">
        <f t="shared" si="15"/>
        <v/>
      </c>
      <c r="H77" s="349" t="b">
        <f t="shared" si="16"/>
        <v>0</v>
      </c>
      <c r="I77" s="350">
        <f t="shared" si="17"/>
        <v>1</v>
      </c>
      <c r="J77" s="382" t="str">
        <f t="shared" si="18"/>
        <v/>
      </c>
      <c r="K77" s="382" t="str">
        <f t="shared" si="19"/>
        <v/>
      </c>
      <c r="L77" s="382" t="str">
        <f t="shared" si="20"/>
        <v/>
      </c>
      <c r="M77" s="382" t="str">
        <f t="shared" si="21"/>
        <v/>
      </c>
      <c r="N77" s="382" t="str">
        <f t="shared" si="22"/>
        <v/>
      </c>
      <c r="O77" s="382" t="str">
        <f t="shared" si="23"/>
        <v/>
      </c>
    </row>
    <row r="78" spans="1:15">
      <c r="A78" s="37">
        <v>67</v>
      </c>
      <c r="B78" s="6"/>
      <c r="C78" s="6"/>
      <c r="D78" s="6"/>
      <c r="E78" s="216"/>
      <c r="F78" s="16" t="str">
        <f t="shared" si="14"/>
        <v/>
      </c>
      <c r="G78" s="58" t="str">
        <f t="shared" si="15"/>
        <v/>
      </c>
      <c r="H78" s="349" t="b">
        <f t="shared" si="16"/>
        <v>0</v>
      </c>
      <c r="I78" s="350">
        <f t="shared" si="17"/>
        <v>1</v>
      </c>
      <c r="J78" s="382" t="str">
        <f t="shared" si="18"/>
        <v/>
      </c>
      <c r="K78" s="382" t="str">
        <f t="shared" si="19"/>
        <v/>
      </c>
      <c r="L78" s="382" t="str">
        <f t="shared" si="20"/>
        <v/>
      </c>
      <c r="M78" s="382" t="str">
        <f t="shared" si="21"/>
        <v/>
      </c>
      <c r="N78" s="382" t="str">
        <f t="shared" si="22"/>
        <v/>
      </c>
      <c r="O78" s="382" t="str">
        <f t="shared" si="23"/>
        <v/>
      </c>
    </row>
    <row r="79" spans="1:15">
      <c r="A79" s="37">
        <v>68</v>
      </c>
      <c r="B79" s="6"/>
      <c r="C79" s="6"/>
      <c r="D79" s="6"/>
      <c r="E79" s="216"/>
      <c r="F79" s="16" t="str">
        <f t="shared" si="14"/>
        <v/>
      </c>
      <c r="G79" s="58" t="str">
        <f t="shared" si="15"/>
        <v/>
      </c>
      <c r="H79" s="349" t="b">
        <f t="shared" si="16"/>
        <v>0</v>
      </c>
      <c r="I79" s="350">
        <f t="shared" si="17"/>
        <v>1</v>
      </c>
      <c r="J79" s="382" t="str">
        <f t="shared" si="18"/>
        <v/>
      </c>
      <c r="K79" s="382" t="str">
        <f t="shared" si="19"/>
        <v/>
      </c>
      <c r="L79" s="382" t="str">
        <f t="shared" si="20"/>
        <v/>
      </c>
      <c r="M79" s="382" t="str">
        <f t="shared" si="21"/>
        <v/>
      </c>
      <c r="N79" s="382" t="str">
        <f t="shared" si="22"/>
        <v/>
      </c>
      <c r="O79" s="382" t="str">
        <f t="shared" si="23"/>
        <v/>
      </c>
    </row>
    <row r="80" spans="1:15">
      <c r="A80" s="37">
        <v>69</v>
      </c>
      <c r="B80" s="6"/>
      <c r="C80" s="6"/>
      <c r="D80" s="6"/>
      <c r="E80" s="216"/>
      <c r="F80" s="16" t="str">
        <f t="shared" si="14"/>
        <v/>
      </c>
      <c r="G80" s="58" t="str">
        <f t="shared" si="15"/>
        <v/>
      </c>
      <c r="H80" s="349" t="b">
        <f t="shared" si="16"/>
        <v>0</v>
      </c>
      <c r="I80" s="350">
        <f t="shared" si="17"/>
        <v>1</v>
      </c>
      <c r="J80" s="382" t="str">
        <f t="shared" si="18"/>
        <v/>
      </c>
      <c r="K80" s="382" t="str">
        <f t="shared" si="19"/>
        <v/>
      </c>
      <c r="L80" s="382" t="str">
        <f t="shared" si="20"/>
        <v/>
      </c>
      <c r="M80" s="382" t="str">
        <f t="shared" si="21"/>
        <v/>
      </c>
      <c r="N80" s="382" t="str">
        <f t="shared" si="22"/>
        <v/>
      </c>
      <c r="O80" s="382" t="str">
        <f t="shared" si="23"/>
        <v/>
      </c>
    </row>
    <row r="81" spans="1:15">
      <c r="A81" s="37">
        <v>70</v>
      </c>
      <c r="B81" s="6"/>
      <c r="C81" s="6"/>
      <c r="D81" s="6"/>
      <c r="E81" s="216"/>
      <c r="F81" s="16" t="str">
        <f t="shared" si="14"/>
        <v/>
      </c>
      <c r="G81" s="58" t="str">
        <f t="shared" si="15"/>
        <v/>
      </c>
      <c r="H81" s="349" t="b">
        <f t="shared" si="16"/>
        <v>0</v>
      </c>
      <c r="I81" s="350">
        <f t="shared" si="17"/>
        <v>1</v>
      </c>
      <c r="J81" s="382" t="str">
        <f t="shared" si="18"/>
        <v/>
      </c>
      <c r="K81" s="382" t="str">
        <f t="shared" si="19"/>
        <v/>
      </c>
      <c r="L81" s="382" t="str">
        <f t="shared" si="20"/>
        <v/>
      </c>
      <c r="M81" s="382" t="str">
        <f t="shared" si="21"/>
        <v/>
      </c>
      <c r="N81" s="382" t="str">
        <f t="shared" si="22"/>
        <v/>
      </c>
      <c r="O81" s="382" t="str">
        <f t="shared" si="23"/>
        <v/>
      </c>
    </row>
    <row r="82" spans="1:15">
      <c r="A82" s="37">
        <v>71</v>
      </c>
      <c r="B82" s="6"/>
      <c r="C82" s="6"/>
      <c r="D82" s="6"/>
      <c r="E82" s="216"/>
      <c r="F82" s="16" t="str">
        <f t="shared" si="14"/>
        <v/>
      </c>
      <c r="G82" s="58" t="str">
        <f t="shared" si="15"/>
        <v/>
      </c>
      <c r="H82" s="349" t="b">
        <f t="shared" si="16"/>
        <v>0</v>
      </c>
      <c r="I82" s="350">
        <f t="shared" si="17"/>
        <v>1</v>
      </c>
      <c r="J82" s="382" t="str">
        <f t="shared" si="18"/>
        <v/>
      </c>
      <c r="K82" s="382" t="str">
        <f t="shared" si="19"/>
        <v/>
      </c>
      <c r="L82" s="382" t="str">
        <f t="shared" si="20"/>
        <v/>
      </c>
      <c r="M82" s="382" t="str">
        <f t="shared" si="21"/>
        <v/>
      </c>
      <c r="N82" s="382" t="str">
        <f t="shared" si="22"/>
        <v/>
      </c>
      <c r="O82" s="382" t="str">
        <f t="shared" si="23"/>
        <v/>
      </c>
    </row>
    <row r="83" spans="1:15">
      <c r="A83" s="37">
        <v>72</v>
      </c>
      <c r="B83" s="6"/>
      <c r="C83" s="6"/>
      <c r="D83" s="6"/>
      <c r="E83" s="216"/>
      <c r="F83" s="16" t="str">
        <f t="shared" si="14"/>
        <v/>
      </c>
      <c r="G83" s="58" t="str">
        <f t="shared" si="15"/>
        <v/>
      </c>
      <c r="H83" s="349" t="b">
        <f t="shared" si="16"/>
        <v>0</v>
      </c>
      <c r="I83" s="350">
        <f t="shared" si="17"/>
        <v>1</v>
      </c>
      <c r="J83" s="382" t="str">
        <f t="shared" si="18"/>
        <v/>
      </c>
      <c r="K83" s="382" t="str">
        <f t="shared" si="19"/>
        <v/>
      </c>
      <c r="L83" s="382" t="str">
        <f t="shared" si="20"/>
        <v/>
      </c>
      <c r="M83" s="382" t="str">
        <f t="shared" si="21"/>
        <v/>
      </c>
      <c r="N83" s="382" t="str">
        <f t="shared" si="22"/>
        <v/>
      </c>
      <c r="O83" s="382" t="str">
        <f t="shared" si="23"/>
        <v/>
      </c>
    </row>
    <row r="84" spans="1:15">
      <c r="A84" s="37">
        <v>73</v>
      </c>
      <c r="B84" s="6"/>
      <c r="C84" s="6"/>
      <c r="D84" s="6"/>
      <c r="E84" s="216"/>
      <c r="F84" s="16" t="str">
        <f t="shared" si="14"/>
        <v/>
      </c>
      <c r="G84" s="58" t="str">
        <f t="shared" si="15"/>
        <v/>
      </c>
      <c r="H84" s="349" t="b">
        <f t="shared" si="16"/>
        <v>0</v>
      </c>
      <c r="I84" s="350">
        <f t="shared" si="17"/>
        <v>1</v>
      </c>
      <c r="J84" s="382" t="str">
        <f t="shared" si="18"/>
        <v/>
      </c>
      <c r="K84" s="382" t="str">
        <f t="shared" si="19"/>
        <v/>
      </c>
      <c r="L84" s="382" t="str">
        <f t="shared" si="20"/>
        <v/>
      </c>
      <c r="M84" s="382" t="str">
        <f t="shared" si="21"/>
        <v/>
      </c>
      <c r="N84" s="382" t="str">
        <f t="shared" si="22"/>
        <v/>
      </c>
      <c r="O84" s="382" t="str">
        <f t="shared" si="23"/>
        <v/>
      </c>
    </row>
    <row r="85" spans="1:15">
      <c r="A85" s="37">
        <v>74</v>
      </c>
      <c r="B85" s="6"/>
      <c r="C85" s="6"/>
      <c r="D85" s="6"/>
      <c r="E85" s="216"/>
      <c r="F85" s="16" t="str">
        <f t="shared" si="14"/>
        <v/>
      </c>
      <c r="G85" s="58" t="str">
        <f t="shared" si="15"/>
        <v/>
      </c>
      <c r="H85" s="349" t="b">
        <f t="shared" si="16"/>
        <v>0</v>
      </c>
      <c r="I85" s="350">
        <f t="shared" si="17"/>
        <v>1</v>
      </c>
      <c r="J85" s="382" t="str">
        <f t="shared" si="18"/>
        <v/>
      </c>
      <c r="K85" s="382" t="str">
        <f t="shared" si="19"/>
        <v/>
      </c>
      <c r="L85" s="382" t="str">
        <f t="shared" si="20"/>
        <v/>
      </c>
      <c r="M85" s="382" t="str">
        <f t="shared" si="21"/>
        <v/>
      </c>
      <c r="N85" s="382" t="str">
        <f t="shared" si="22"/>
        <v/>
      </c>
      <c r="O85" s="382" t="str">
        <f t="shared" si="23"/>
        <v/>
      </c>
    </row>
    <row r="86" spans="1:15">
      <c r="A86" s="37">
        <v>75</v>
      </c>
      <c r="B86" s="6"/>
      <c r="C86" s="6"/>
      <c r="D86" s="6"/>
      <c r="E86" s="216"/>
      <c r="F86" s="16" t="str">
        <f t="shared" si="14"/>
        <v/>
      </c>
      <c r="G86" s="58" t="str">
        <f t="shared" si="15"/>
        <v/>
      </c>
      <c r="H86" s="349" t="b">
        <f t="shared" si="16"/>
        <v>0</v>
      </c>
      <c r="I86" s="350">
        <f t="shared" si="17"/>
        <v>1</v>
      </c>
      <c r="J86" s="382" t="str">
        <f t="shared" si="18"/>
        <v/>
      </c>
      <c r="K86" s="382" t="str">
        <f t="shared" si="19"/>
        <v/>
      </c>
      <c r="L86" s="382" t="str">
        <f t="shared" si="20"/>
        <v/>
      </c>
      <c r="M86" s="382" t="str">
        <f t="shared" si="21"/>
        <v/>
      </c>
      <c r="N86" s="382" t="str">
        <f t="shared" si="22"/>
        <v/>
      </c>
      <c r="O86" s="382" t="str">
        <f t="shared" si="23"/>
        <v/>
      </c>
    </row>
    <row r="87" spans="1:15">
      <c r="A87" s="37">
        <v>76</v>
      </c>
      <c r="B87" s="6"/>
      <c r="C87" s="6"/>
      <c r="D87" s="6"/>
      <c r="E87" s="216"/>
      <c r="F87" s="16" t="str">
        <f t="shared" si="14"/>
        <v/>
      </c>
      <c r="G87" s="58" t="str">
        <f t="shared" si="15"/>
        <v/>
      </c>
      <c r="H87" s="349" t="b">
        <f t="shared" si="16"/>
        <v>0</v>
      </c>
      <c r="I87" s="350">
        <f t="shared" si="17"/>
        <v>1</v>
      </c>
      <c r="J87" s="382" t="str">
        <f t="shared" si="18"/>
        <v/>
      </c>
      <c r="K87" s="382" t="str">
        <f t="shared" si="19"/>
        <v/>
      </c>
      <c r="L87" s="382" t="str">
        <f t="shared" si="20"/>
        <v/>
      </c>
      <c r="M87" s="382" t="str">
        <f t="shared" si="21"/>
        <v/>
      </c>
      <c r="N87" s="382" t="str">
        <f t="shared" si="22"/>
        <v/>
      </c>
      <c r="O87" s="382" t="str">
        <f t="shared" si="23"/>
        <v/>
      </c>
    </row>
    <row r="88" spans="1:15">
      <c r="A88" s="37">
        <v>77</v>
      </c>
      <c r="B88" s="6"/>
      <c r="C88" s="6"/>
      <c r="D88" s="6"/>
      <c r="E88" s="216"/>
      <c r="F88" s="16" t="str">
        <f t="shared" si="14"/>
        <v/>
      </c>
      <c r="G88" s="58" t="str">
        <f t="shared" si="15"/>
        <v/>
      </c>
      <c r="H88" s="349" t="b">
        <f t="shared" si="16"/>
        <v>0</v>
      </c>
      <c r="I88" s="350">
        <f t="shared" si="17"/>
        <v>1</v>
      </c>
      <c r="J88" s="382" t="str">
        <f t="shared" si="18"/>
        <v/>
      </c>
      <c r="K88" s="382" t="str">
        <f t="shared" si="19"/>
        <v/>
      </c>
      <c r="L88" s="382" t="str">
        <f t="shared" si="20"/>
        <v/>
      </c>
      <c r="M88" s="382" t="str">
        <f t="shared" si="21"/>
        <v/>
      </c>
      <c r="N88" s="382" t="str">
        <f t="shared" si="22"/>
        <v/>
      </c>
      <c r="O88" s="382" t="str">
        <f t="shared" si="23"/>
        <v/>
      </c>
    </row>
    <row r="89" spans="1:15">
      <c r="A89" s="37">
        <v>78</v>
      </c>
      <c r="B89" s="6"/>
      <c r="C89" s="6"/>
      <c r="D89" s="6"/>
      <c r="E89" s="216"/>
      <c r="F89" s="16" t="str">
        <f t="shared" si="14"/>
        <v/>
      </c>
      <c r="G89" s="58" t="str">
        <f t="shared" si="15"/>
        <v/>
      </c>
      <c r="H89" s="349" t="b">
        <f t="shared" si="16"/>
        <v>0</v>
      </c>
      <c r="I89" s="350">
        <f t="shared" si="17"/>
        <v>1</v>
      </c>
      <c r="J89" s="382" t="str">
        <f t="shared" si="18"/>
        <v/>
      </c>
      <c r="K89" s="382" t="str">
        <f t="shared" si="19"/>
        <v/>
      </c>
      <c r="L89" s="382" t="str">
        <f t="shared" si="20"/>
        <v/>
      </c>
      <c r="M89" s="382" t="str">
        <f t="shared" si="21"/>
        <v/>
      </c>
      <c r="N89" s="382" t="str">
        <f t="shared" si="22"/>
        <v/>
      </c>
      <c r="O89" s="382" t="str">
        <f t="shared" si="23"/>
        <v/>
      </c>
    </row>
    <row r="90" spans="1:15">
      <c r="A90" s="37">
        <v>79</v>
      </c>
      <c r="B90" s="6"/>
      <c r="C90" s="6"/>
      <c r="D90" s="6"/>
      <c r="E90" s="216"/>
      <c r="F90" s="16" t="str">
        <f t="shared" si="14"/>
        <v/>
      </c>
      <c r="G90" s="58" t="str">
        <f t="shared" si="15"/>
        <v/>
      </c>
      <c r="H90" s="349" t="b">
        <f t="shared" si="16"/>
        <v>0</v>
      </c>
      <c r="I90" s="350">
        <f t="shared" si="17"/>
        <v>1</v>
      </c>
      <c r="J90" s="382" t="str">
        <f t="shared" si="18"/>
        <v/>
      </c>
      <c r="K90" s="382" t="str">
        <f t="shared" si="19"/>
        <v/>
      </c>
      <c r="L90" s="382" t="str">
        <f t="shared" si="20"/>
        <v/>
      </c>
      <c r="M90" s="382" t="str">
        <f t="shared" si="21"/>
        <v/>
      </c>
      <c r="N90" s="382" t="str">
        <f t="shared" si="22"/>
        <v/>
      </c>
      <c r="O90" s="382" t="str">
        <f t="shared" si="23"/>
        <v/>
      </c>
    </row>
    <row r="91" spans="1:15">
      <c r="A91" s="37">
        <v>80</v>
      </c>
      <c r="B91" s="6"/>
      <c r="C91" s="6"/>
      <c r="D91" s="6"/>
      <c r="E91" s="216"/>
      <c r="F91" s="16" t="str">
        <f t="shared" si="14"/>
        <v/>
      </c>
      <c r="G91" s="58" t="str">
        <f t="shared" si="15"/>
        <v/>
      </c>
      <c r="H91" s="349" t="b">
        <f t="shared" si="16"/>
        <v>0</v>
      </c>
      <c r="I91" s="350">
        <f t="shared" si="17"/>
        <v>1</v>
      </c>
      <c r="J91" s="382" t="str">
        <f t="shared" si="18"/>
        <v/>
      </c>
      <c r="K91" s="382" t="str">
        <f t="shared" si="19"/>
        <v/>
      </c>
      <c r="L91" s="382" t="str">
        <f t="shared" si="20"/>
        <v/>
      </c>
      <c r="M91" s="382" t="str">
        <f t="shared" si="21"/>
        <v/>
      </c>
      <c r="N91" s="382" t="str">
        <f t="shared" si="22"/>
        <v/>
      </c>
      <c r="O91" s="382" t="str">
        <f t="shared" si="23"/>
        <v/>
      </c>
    </row>
    <row r="92" spans="1:15">
      <c r="A92" s="37">
        <v>81</v>
      </c>
      <c r="B92" s="6"/>
      <c r="C92" s="6"/>
      <c r="D92" s="6"/>
      <c r="E92" s="216"/>
      <c r="F92" s="16" t="str">
        <f t="shared" si="14"/>
        <v/>
      </c>
      <c r="G92" s="58" t="str">
        <f t="shared" si="15"/>
        <v/>
      </c>
      <c r="H92" s="349" t="b">
        <f t="shared" si="16"/>
        <v>0</v>
      </c>
      <c r="I92" s="350">
        <f t="shared" si="17"/>
        <v>1</v>
      </c>
      <c r="J92" s="382" t="str">
        <f t="shared" si="18"/>
        <v/>
      </c>
      <c r="K92" s="382" t="str">
        <f t="shared" si="19"/>
        <v/>
      </c>
      <c r="L92" s="382" t="str">
        <f t="shared" si="20"/>
        <v/>
      </c>
      <c r="M92" s="382" t="str">
        <f t="shared" si="21"/>
        <v/>
      </c>
      <c r="N92" s="382" t="str">
        <f t="shared" si="22"/>
        <v/>
      </c>
      <c r="O92" s="382" t="str">
        <f t="shared" si="23"/>
        <v/>
      </c>
    </row>
    <row r="93" spans="1:15">
      <c r="A93" s="37">
        <v>82</v>
      </c>
      <c r="B93" s="6"/>
      <c r="C93" s="6"/>
      <c r="D93" s="6"/>
      <c r="E93" s="216"/>
      <c r="F93" s="16" t="str">
        <f t="shared" si="14"/>
        <v/>
      </c>
      <c r="G93" s="58" t="str">
        <f t="shared" si="15"/>
        <v/>
      </c>
      <c r="H93" s="349" t="b">
        <f t="shared" si="16"/>
        <v>0</v>
      </c>
      <c r="I93" s="350">
        <f t="shared" si="17"/>
        <v>1</v>
      </c>
      <c r="J93" s="382" t="str">
        <f t="shared" si="18"/>
        <v/>
      </c>
      <c r="K93" s="382" t="str">
        <f t="shared" si="19"/>
        <v/>
      </c>
      <c r="L93" s="382" t="str">
        <f t="shared" si="20"/>
        <v/>
      </c>
      <c r="M93" s="382" t="str">
        <f t="shared" si="21"/>
        <v/>
      </c>
      <c r="N93" s="382" t="str">
        <f t="shared" si="22"/>
        <v/>
      </c>
      <c r="O93" s="382" t="str">
        <f t="shared" si="23"/>
        <v/>
      </c>
    </row>
    <row r="94" spans="1:15">
      <c r="A94" s="37">
        <v>83</v>
      </c>
      <c r="B94" s="6"/>
      <c r="C94" s="6"/>
      <c r="D94" s="6"/>
      <c r="E94" s="216"/>
      <c r="F94" s="16" t="str">
        <f t="shared" si="14"/>
        <v/>
      </c>
      <c r="G94" s="58" t="str">
        <f t="shared" si="15"/>
        <v/>
      </c>
      <c r="H94" s="349" t="b">
        <f t="shared" si="16"/>
        <v>0</v>
      </c>
      <c r="I94" s="350">
        <f t="shared" si="17"/>
        <v>1</v>
      </c>
      <c r="J94" s="382" t="str">
        <f t="shared" si="18"/>
        <v/>
      </c>
      <c r="K94" s="382" t="str">
        <f t="shared" si="19"/>
        <v/>
      </c>
      <c r="L94" s="382" t="str">
        <f t="shared" si="20"/>
        <v/>
      </c>
      <c r="M94" s="382" t="str">
        <f t="shared" si="21"/>
        <v/>
      </c>
      <c r="N94" s="382" t="str">
        <f t="shared" si="22"/>
        <v/>
      </c>
      <c r="O94" s="382" t="str">
        <f t="shared" si="23"/>
        <v/>
      </c>
    </row>
    <row r="95" spans="1:15">
      <c r="A95" s="37">
        <v>84</v>
      </c>
      <c r="B95" s="6"/>
      <c r="C95" s="6"/>
      <c r="D95" s="6"/>
      <c r="E95" s="216"/>
      <c r="F95" s="16" t="str">
        <f t="shared" si="14"/>
        <v/>
      </c>
      <c r="G95" s="58" t="str">
        <f t="shared" si="15"/>
        <v/>
      </c>
      <c r="H95" s="349" t="b">
        <f t="shared" si="16"/>
        <v>0</v>
      </c>
      <c r="I95" s="350">
        <f t="shared" si="17"/>
        <v>1</v>
      </c>
      <c r="J95" s="382" t="str">
        <f t="shared" si="18"/>
        <v/>
      </c>
      <c r="K95" s="382" t="str">
        <f t="shared" si="19"/>
        <v/>
      </c>
      <c r="L95" s="382" t="str">
        <f t="shared" si="20"/>
        <v/>
      </c>
      <c r="M95" s="382" t="str">
        <f t="shared" si="21"/>
        <v/>
      </c>
      <c r="N95" s="382" t="str">
        <f t="shared" si="22"/>
        <v/>
      </c>
      <c r="O95" s="382" t="str">
        <f t="shared" si="23"/>
        <v/>
      </c>
    </row>
    <row r="96" spans="1:15">
      <c r="A96" s="37">
        <v>85</v>
      </c>
      <c r="B96" s="6"/>
      <c r="C96" s="6"/>
      <c r="D96" s="6"/>
      <c r="E96" s="216"/>
      <c r="F96" s="16" t="str">
        <f t="shared" si="14"/>
        <v/>
      </c>
      <c r="G96" s="58" t="str">
        <f t="shared" si="15"/>
        <v/>
      </c>
      <c r="H96" s="349" t="b">
        <f t="shared" si="16"/>
        <v>0</v>
      </c>
      <c r="I96" s="350">
        <f t="shared" si="17"/>
        <v>1</v>
      </c>
      <c r="J96" s="382" t="str">
        <f t="shared" si="18"/>
        <v/>
      </c>
      <c r="K96" s="382" t="str">
        <f t="shared" si="19"/>
        <v/>
      </c>
      <c r="L96" s="382" t="str">
        <f t="shared" si="20"/>
        <v/>
      </c>
      <c r="M96" s="382" t="str">
        <f t="shared" si="21"/>
        <v/>
      </c>
      <c r="N96" s="382" t="str">
        <f t="shared" si="22"/>
        <v/>
      </c>
      <c r="O96" s="382" t="str">
        <f t="shared" si="23"/>
        <v/>
      </c>
    </row>
    <row r="97" spans="1:15">
      <c r="A97" s="37">
        <v>86</v>
      </c>
      <c r="B97" s="6"/>
      <c r="C97" s="6"/>
      <c r="D97" s="6"/>
      <c r="E97" s="216"/>
      <c r="F97" s="16" t="str">
        <f t="shared" si="14"/>
        <v/>
      </c>
      <c r="G97" s="58" t="str">
        <f t="shared" si="15"/>
        <v/>
      </c>
      <c r="H97" s="349" t="b">
        <f t="shared" si="16"/>
        <v>0</v>
      </c>
      <c r="I97" s="350">
        <f t="shared" si="17"/>
        <v>1</v>
      </c>
      <c r="J97" s="382" t="str">
        <f t="shared" si="18"/>
        <v/>
      </c>
      <c r="K97" s="382" t="str">
        <f t="shared" si="19"/>
        <v/>
      </c>
      <c r="L97" s="382" t="str">
        <f t="shared" si="20"/>
        <v/>
      </c>
      <c r="M97" s="382" t="str">
        <f t="shared" si="21"/>
        <v/>
      </c>
      <c r="N97" s="382" t="str">
        <f t="shared" si="22"/>
        <v/>
      </c>
      <c r="O97" s="382" t="str">
        <f t="shared" si="23"/>
        <v/>
      </c>
    </row>
    <row r="98" spans="1:15">
      <c r="A98" s="37">
        <v>87</v>
      </c>
      <c r="B98" s="6"/>
      <c r="C98" s="6"/>
      <c r="D98" s="6"/>
      <c r="E98" s="216"/>
      <c r="F98" s="16" t="str">
        <f t="shared" si="14"/>
        <v/>
      </c>
      <c r="G98" s="58" t="str">
        <f t="shared" si="15"/>
        <v/>
      </c>
      <c r="H98" s="349" t="b">
        <f t="shared" si="16"/>
        <v>0</v>
      </c>
      <c r="I98" s="350">
        <f t="shared" si="17"/>
        <v>1</v>
      </c>
      <c r="J98" s="382" t="str">
        <f t="shared" si="18"/>
        <v/>
      </c>
      <c r="K98" s="382" t="str">
        <f t="shared" si="19"/>
        <v/>
      </c>
      <c r="L98" s="382" t="str">
        <f t="shared" si="20"/>
        <v/>
      </c>
      <c r="M98" s="382" t="str">
        <f t="shared" si="21"/>
        <v/>
      </c>
      <c r="N98" s="382" t="str">
        <f t="shared" si="22"/>
        <v/>
      </c>
      <c r="O98" s="382" t="str">
        <f t="shared" si="23"/>
        <v/>
      </c>
    </row>
    <row r="99" spans="1:15">
      <c r="A99" s="37">
        <v>88</v>
      </c>
      <c r="B99" s="6"/>
      <c r="C99" s="6"/>
      <c r="D99" s="6"/>
      <c r="E99" s="216"/>
      <c r="F99" s="16" t="str">
        <f t="shared" si="14"/>
        <v/>
      </c>
      <c r="G99" s="58" t="str">
        <f t="shared" si="15"/>
        <v/>
      </c>
      <c r="H99" s="349" t="b">
        <f t="shared" si="16"/>
        <v>0</v>
      </c>
      <c r="I99" s="350">
        <f t="shared" si="17"/>
        <v>1</v>
      </c>
      <c r="J99" s="382" t="str">
        <f t="shared" si="18"/>
        <v/>
      </c>
      <c r="K99" s="382" t="str">
        <f t="shared" si="19"/>
        <v/>
      </c>
      <c r="L99" s="382" t="str">
        <f t="shared" si="20"/>
        <v/>
      </c>
      <c r="M99" s="382" t="str">
        <f t="shared" si="21"/>
        <v/>
      </c>
      <c r="N99" s="382" t="str">
        <f t="shared" si="22"/>
        <v/>
      </c>
      <c r="O99" s="382" t="str">
        <f t="shared" si="23"/>
        <v/>
      </c>
    </row>
    <row r="100" spans="1:15">
      <c r="A100" s="37">
        <v>89</v>
      </c>
      <c r="B100" s="6"/>
      <c r="C100" s="6"/>
      <c r="D100" s="6"/>
      <c r="E100" s="216"/>
      <c r="F100" s="16" t="str">
        <f t="shared" si="14"/>
        <v/>
      </c>
      <c r="G100" s="58" t="str">
        <f t="shared" si="15"/>
        <v/>
      </c>
      <c r="H100" s="349" t="b">
        <f t="shared" si="16"/>
        <v>0</v>
      </c>
      <c r="I100" s="350">
        <f t="shared" si="17"/>
        <v>1</v>
      </c>
      <c r="J100" s="382" t="str">
        <f t="shared" si="18"/>
        <v/>
      </c>
      <c r="K100" s="382" t="str">
        <f t="shared" si="19"/>
        <v/>
      </c>
      <c r="L100" s="382" t="str">
        <f t="shared" si="20"/>
        <v/>
      </c>
      <c r="M100" s="382" t="str">
        <f t="shared" si="21"/>
        <v/>
      </c>
      <c r="N100" s="382" t="str">
        <f t="shared" si="22"/>
        <v/>
      </c>
      <c r="O100" s="382" t="str">
        <f t="shared" si="23"/>
        <v/>
      </c>
    </row>
    <row r="101" spans="1:15">
      <c r="A101" s="37">
        <v>90</v>
      </c>
      <c r="B101" s="6"/>
      <c r="C101" s="6"/>
      <c r="D101" s="6"/>
      <c r="E101" s="216"/>
      <c r="F101" s="16" t="str">
        <f t="shared" si="14"/>
        <v/>
      </c>
      <c r="G101" s="58" t="str">
        <f t="shared" si="15"/>
        <v/>
      </c>
      <c r="H101" s="349" t="b">
        <f t="shared" si="16"/>
        <v>0</v>
      </c>
      <c r="I101" s="350">
        <f t="shared" si="17"/>
        <v>1</v>
      </c>
      <c r="J101" s="382" t="str">
        <f t="shared" si="18"/>
        <v/>
      </c>
      <c r="K101" s="382" t="str">
        <f t="shared" si="19"/>
        <v/>
      </c>
      <c r="L101" s="382" t="str">
        <f t="shared" si="20"/>
        <v/>
      </c>
      <c r="M101" s="382" t="str">
        <f t="shared" si="21"/>
        <v/>
      </c>
      <c r="N101" s="382" t="str">
        <f t="shared" si="22"/>
        <v/>
      </c>
      <c r="O101" s="382" t="str">
        <f t="shared" si="23"/>
        <v/>
      </c>
    </row>
    <row r="102" spans="1:15">
      <c r="A102" s="37">
        <v>91</v>
      </c>
      <c r="B102" s="6"/>
      <c r="C102" s="6"/>
      <c r="D102" s="6"/>
      <c r="E102" s="216"/>
      <c r="F102" s="16" t="str">
        <f t="shared" si="14"/>
        <v/>
      </c>
      <c r="G102" s="58" t="str">
        <f t="shared" si="15"/>
        <v/>
      </c>
      <c r="H102" s="349" t="b">
        <f t="shared" si="16"/>
        <v>0</v>
      </c>
      <c r="I102" s="350">
        <f t="shared" si="17"/>
        <v>1</v>
      </c>
      <c r="J102" s="382" t="str">
        <f t="shared" si="18"/>
        <v/>
      </c>
      <c r="K102" s="382" t="str">
        <f t="shared" si="19"/>
        <v/>
      </c>
      <c r="L102" s="382" t="str">
        <f t="shared" si="20"/>
        <v/>
      </c>
      <c r="M102" s="382" t="str">
        <f t="shared" si="21"/>
        <v/>
      </c>
      <c r="N102" s="382" t="str">
        <f t="shared" si="22"/>
        <v/>
      </c>
      <c r="O102" s="382" t="str">
        <f t="shared" si="23"/>
        <v/>
      </c>
    </row>
    <row r="103" spans="1:15">
      <c r="A103" s="37">
        <v>92</v>
      </c>
      <c r="B103" s="6"/>
      <c r="C103" s="6"/>
      <c r="D103" s="6"/>
      <c r="E103" s="216"/>
      <c r="F103" s="16" t="str">
        <f t="shared" si="14"/>
        <v/>
      </c>
      <c r="G103" s="58" t="str">
        <f t="shared" si="15"/>
        <v/>
      </c>
      <c r="H103" s="349" t="b">
        <f t="shared" si="16"/>
        <v>0</v>
      </c>
      <c r="I103" s="350">
        <f t="shared" si="17"/>
        <v>1</v>
      </c>
      <c r="J103" s="382" t="str">
        <f t="shared" si="18"/>
        <v/>
      </c>
      <c r="K103" s="382" t="str">
        <f t="shared" si="19"/>
        <v/>
      </c>
      <c r="L103" s="382" t="str">
        <f t="shared" si="20"/>
        <v/>
      </c>
      <c r="M103" s="382" t="str">
        <f t="shared" si="21"/>
        <v/>
      </c>
      <c r="N103" s="382" t="str">
        <f t="shared" si="22"/>
        <v/>
      </c>
      <c r="O103" s="382" t="str">
        <f t="shared" si="23"/>
        <v/>
      </c>
    </row>
    <row r="104" spans="1:15">
      <c r="A104" s="37">
        <v>93</v>
      </c>
      <c r="B104" s="6"/>
      <c r="C104" s="6"/>
      <c r="D104" s="6"/>
      <c r="E104" s="216"/>
      <c r="F104" s="16" t="str">
        <f t="shared" si="14"/>
        <v/>
      </c>
      <c r="G104" s="58" t="str">
        <f t="shared" si="15"/>
        <v/>
      </c>
      <c r="H104" s="349" t="b">
        <f t="shared" si="16"/>
        <v>0</v>
      </c>
      <c r="I104" s="350">
        <f t="shared" si="17"/>
        <v>1</v>
      </c>
      <c r="J104" s="382" t="str">
        <f t="shared" si="18"/>
        <v/>
      </c>
      <c r="K104" s="382" t="str">
        <f t="shared" si="19"/>
        <v/>
      </c>
      <c r="L104" s="382" t="str">
        <f t="shared" si="20"/>
        <v/>
      </c>
      <c r="M104" s="382" t="str">
        <f t="shared" si="21"/>
        <v/>
      </c>
      <c r="N104" s="382" t="str">
        <f t="shared" si="22"/>
        <v/>
      </c>
      <c r="O104" s="382" t="str">
        <f t="shared" si="23"/>
        <v/>
      </c>
    </row>
    <row r="105" spans="1:15">
      <c r="A105" s="37">
        <v>94</v>
      </c>
      <c r="B105" s="6"/>
      <c r="C105" s="6"/>
      <c r="D105" s="6"/>
      <c r="E105" s="216"/>
      <c r="F105" s="16" t="str">
        <f t="shared" si="14"/>
        <v/>
      </c>
      <c r="G105" s="58" t="str">
        <f t="shared" si="15"/>
        <v/>
      </c>
      <c r="H105" s="349" t="b">
        <f t="shared" si="16"/>
        <v>0</v>
      </c>
      <c r="I105" s="350">
        <f t="shared" si="17"/>
        <v>1</v>
      </c>
      <c r="J105" s="382" t="str">
        <f t="shared" si="18"/>
        <v/>
      </c>
      <c r="K105" s="382" t="str">
        <f t="shared" si="19"/>
        <v/>
      </c>
      <c r="L105" s="382" t="str">
        <f t="shared" si="20"/>
        <v/>
      </c>
      <c r="M105" s="382" t="str">
        <f t="shared" si="21"/>
        <v/>
      </c>
      <c r="N105" s="382" t="str">
        <f t="shared" si="22"/>
        <v/>
      </c>
      <c r="O105" s="382" t="str">
        <f t="shared" si="23"/>
        <v/>
      </c>
    </row>
    <row r="106" spans="1:15">
      <c r="A106" s="37">
        <v>95</v>
      </c>
      <c r="B106" s="6"/>
      <c r="C106" s="6"/>
      <c r="D106" s="6"/>
      <c r="E106" s="216"/>
      <c r="F106" s="16" t="str">
        <f t="shared" si="14"/>
        <v/>
      </c>
      <c r="G106" s="58" t="str">
        <f t="shared" si="15"/>
        <v/>
      </c>
      <c r="H106" s="349" t="b">
        <f t="shared" si="16"/>
        <v>0</v>
      </c>
      <c r="I106" s="350">
        <f t="shared" si="17"/>
        <v>1</v>
      </c>
      <c r="J106" s="382" t="str">
        <f t="shared" si="18"/>
        <v/>
      </c>
      <c r="K106" s="382" t="str">
        <f t="shared" si="19"/>
        <v/>
      </c>
      <c r="L106" s="382" t="str">
        <f t="shared" si="20"/>
        <v/>
      </c>
      <c r="M106" s="382" t="str">
        <f t="shared" si="21"/>
        <v/>
      </c>
      <c r="N106" s="382" t="str">
        <f t="shared" si="22"/>
        <v/>
      </c>
      <c r="O106" s="382" t="str">
        <f t="shared" si="23"/>
        <v/>
      </c>
    </row>
    <row r="107" spans="1:15">
      <c r="A107" s="37">
        <v>96</v>
      </c>
      <c r="B107" s="6"/>
      <c r="C107" s="6"/>
      <c r="D107" s="6"/>
      <c r="E107" s="216"/>
      <c r="F107" s="16" t="str">
        <f t="shared" si="14"/>
        <v/>
      </c>
      <c r="G107" s="58" t="str">
        <f t="shared" si="15"/>
        <v/>
      </c>
      <c r="H107" s="349" t="b">
        <f t="shared" si="16"/>
        <v>0</v>
      </c>
      <c r="I107" s="350">
        <f t="shared" si="17"/>
        <v>1</v>
      </c>
      <c r="J107" s="382" t="str">
        <f t="shared" si="18"/>
        <v/>
      </c>
      <c r="K107" s="382" t="str">
        <f t="shared" si="19"/>
        <v/>
      </c>
      <c r="L107" s="382" t="str">
        <f t="shared" si="20"/>
        <v/>
      </c>
      <c r="M107" s="382" t="str">
        <f t="shared" si="21"/>
        <v/>
      </c>
      <c r="N107" s="382" t="str">
        <f t="shared" si="22"/>
        <v/>
      </c>
      <c r="O107" s="382" t="str">
        <f t="shared" si="23"/>
        <v/>
      </c>
    </row>
    <row r="108" spans="1:15">
      <c r="A108" s="37">
        <v>97</v>
      </c>
      <c r="B108" s="6"/>
      <c r="C108" s="6"/>
      <c r="D108" s="6"/>
      <c r="E108" s="216"/>
      <c r="F108" s="16" t="str">
        <f t="shared" si="14"/>
        <v/>
      </c>
      <c r="G108" s="58" t="str">
        <f t="shared" si="15"/>
        <v/>
      </c>
      <c r="H108" s="349" t="b">
        <f t="shared" si="16"/>
        <v>0</v>
      </c>
      <c r="I108" s="350">
        <f t="shared" si="17"/>
        <v>1</v>
      </c>
      <c r="J108" s="382" t="str">
        <f t="shared" si="18"/>
        <v/>
      </c>
      <c r="K108" s="382" t="str">
        <f t="shared" si="19"/>
        <v/>
      </c>
      <c r="L108" s="382" t="str">
        <f t="shared" si="20"/>
        <v/>
      </c>
      <c r="M108" s="382" t="str">
        <f t="shared" si="21"/>
        <v/>
      </c>
      <c r="N108" s="382" t="str">
        <f t="shared" si="22"/>
        <v/>
      </c>
      <c r="O108" s="382" t="str">
        <f t="shared" si="23"/>
        <v/>
      </c>
    </row>
    <row r="109" spans="1:15">
      <c r="A109" s="37">
        <v>98</v>
      </c>
      <c r="B109" s="6"/>
      <c r="C109" s="6"/>
      <c r="D109" s="6"/>
      <c r="E109" s="216"/>
      <c r="F109" s="16" t="str">
        <f t="shared" si="14"/>
        <v/>
      </c>
      <c r="G109" s="58" t="str">
        <f t="shared" si="15"/>
        <v/>
      </c>
      <c r="H109" s="349" t="b">
        <f t="shared" si="16"/>
        <v>0</v>
      </c>
      <c r="I109" s="350">
        <f t="shared" si="17"/>
        <v>1</v>
      </c>
      <c r="J109" s="382" t="str">
        <f t="shared" si="18"/>
        <v/>
      </c>
      <c r="K109" s="382" t="str">
        <f t="shared" si="19"/>
        <v/>
      </c>
      <c r="L109" s="382" t="str">
        <f t="shared" si="20"/>
        <v/>
      </c>
      <c r="M109" s="382" t="str">
        <f t="shared" si="21"/>
        <v/>
      </c>
      <c r="N109" s="382" t="str">
        <f t="shared" si="22"/>
        <v/>
      </c>
      <c r="O109" s="382" t="str">
        <f t="shared" si="23"/>
        <v/>
      </c>
    </row>
    <row r="110" spans="1:15">
      <c r="A110" s="143">
        <v>99</v>
      </c>
      <c r="B110" s="6"/>
      <c r="C110" s="6"/>
      <c r="D110" s="6"/>
      <c r="E110" s="216"/>
      <c r="F110" s="16" t="str">
        <f t="shared" si="14"/>
        <v/>
      </c>
      <c r="G110" s="58" t="str">
        <f t="shared" si="15"/>
        <v/>
      </c>
      <c r="H110" s="349" t="b">
        <f t="shared" si="16"/>
        <v>0</v>
      </c>
      <c r="I110" s="350">
        <f t="shared" si="17"/>
        <v>1</v>
      </c>
      <c r="J110" s="382" t="str">
        <f t="shared" si="18"/>
        <v/>
      </c>
      <c r="K110" s="382" t="str">
        <f t="shared" si="19"/>
        <v/>
      </c>
      <c r="L110" s="382" t="str">
        <f t="shared" si="20"/>
        <v/>
      </c>
      <c r="M110" s="382" t="str">
        <f t="shared" si="21"/>
        <v/>
      </c>
      <c r="N110" s="382" t="str">
        <f t="shared" si="22"/>
        <v/>
      </c>
      <c r="O110" s="382" t="str">
        <f t="shared" si="23"/>
        <v/>
      </c>
    </row>
    <row r="111" spans="1:15">
      <c r="A111" s="143">
        <v>100</v>
      </c>
      <c r="B111" s="144"/>
      <c r="C111" s="144"/>
      <c r="D111" s="144"/>
      <c r="E111" s="146"/>
      <c r="F111" s="16" t="str">
        <f t="shared" si="14"/>
        <v/>
      </c>
      <c r="J111" s="382" t="str">
        <f t="shared" si="18"/>
        <v/>
      </c>
      <c r="K111" s="382" t="str">
        <f t="shared" si="19"/>
        <v/>
      </c>
      <c r="L111" s="382" t="str">
        <f t="shared" si="20"/>
        <v/>
      </c>
      <c r="M111" s="382" t="str">
        <f t="shared" si="21"/>
        <v/>
      </c>
      <c r="N111" s="382" t="str">
        <f t="shared" si="22"/>
        <v/>
      </c>
      <c r="O111" s="382" t="str">
        <f t="shared" si="23"/>
        <v/>
      </c>
    </row>
    <row r="112" spans="1:15">
      <c r="A112" s="143">
        <v>101</v>
      </c>
      <c r="B112" s="144"/>
      <c r="C112" s="144"/>
      <c r="D112" s="144"/>
      <c r="E112" s="146"/>
      <c r="F112" s="16" t="str">
        <f t="shared" si="14"/>
        <v/>
      </c>
      <c r="J112" s="382" t="str">
        <f t="shared" si="18"/>
        <v/>
      </c>
      <c r="K112" s="382" t="str">
        <f t="shared" si="19"/>
        <v/>
      </c>
      <c r="L112" s="382" t="str">
        <f t="shared" si="20"/>
        <v/>
      </c>
      <c r="M112" s="382" t="str">
        <f t="shared" si="21"/>
        <v/>
      </c>
      <c r="N112" s="382" t="str">
        <f t="shared" si="22"/>
        <v/>
      </c>
      <c r="O112" s="382" t="str">
        <f t="shared" si="23"/>
        <v/>
      </c>
    </row>
    <row r="113" spans="1:19">
      <c r="A113" s="143">
        <v>102</v>
      </c>
      <c r="B113" s="144"/>
      <c r="C113" s="144"/>
      <c r="D113" s="144"/>
      <c r="E113" s="146"/>
      <c r="F113" s="16" t="str">
        <f t="shared" si="14"/>
        <v/>
      </c>
      <c r="J113" s="382" t="str">
        <f t="shared" si="18"/>
        <v/>
      </c>
      <c r="K113" s="382" t="str">
        <f t="shared" si="19"/>
        <v/>
      </c>
      <c r="L113" s="382" t="str">
        <f t="shared" si="20"/>
        <v/>
      </c>
      <c r="M113" s="382" t="str">
        <f t="shared" si="21"/>
        <v/>
      </c>
      <c r="N113" s="382" t="str">
        <f t="shared" si="22"/>
        <v/>
      </c>
      <c r="O113" s="382" t="str">
        <f t="shared" si="23"/>
        <v/>
      </c>
    </row>
    <row r="114" spans="1:19">
      <c r="A114" s="143">
        <v>103</v>
      </c>
      <c r="B114" s="144"/>
      <c r="C114" s="144"/>
      <c r="D114" s="144"/>
      <c r="E114" s="146"/>
      <c r="F114" s="16" t="str">
        <f t="shared" si="14"/>
        <v/>
      </c>
      <c r="J114" s="382" t="str">
        <f t="shared" si="18"/>
        <v/>
      </c>
      <c r="K114" s="382" t="str">
        <f t="shared" si="19"/>
        <v/>
      </c>
      <c r="L114" s="382" t="str">
        <f t="shared" si="20"/>
        <v/>
      </c>
      <c r="M114" s="382" t="str">
        <f t="shared" si="21"/>
        <v/>
      </c>
      <c r="N114" s="382" t="str">
        <f t="shared" si="22"/>
        <v/>
      </c>
      <c r="O114" s="382" t="str">
        <f t="shared" si="23"/>
        <v/>
      </c>
    </row>
    <row r="115" spans="1:19" s="70" customFormat="1">
      <c r="A115" s="143">
        <v>104</v>
      </c>
      <c r="B115" s="144"/>
      <c r="C115" s="144"/>
      <c r="D115" s="144"/>
      <c r="E115" s="146"/>
      <c r="F115" s="16" t="str">
        <f t="shared" si="14"/>
        <v/>
      </c>
      <c r="H115" s="71"/>
      <c r="I115" s="64"/>
      <c r="J115" s="382" t="str">
        <f t="shared" si="18"/>
        <v/>
      </c>
      <c r="K115" s="382" t="str">
        <f t="shared" si="19"/>
        <v/>
      </c>
      <c r="L115" s="382" t="str">
        <f t="shared" si="20"/>
        <v/>
      </c>
      <c r="M115" s="382" t="str">
        <f t="shared" si="21"/>
        <v/>
      </c>
      <c r="N115" s="382" t="str">
        <f t="shared" si="22"/>
        <v/>
      </c>
      <c r="O115" s="382" t="str">
        <f t="shared" si="23"/>
        <v/>
      </c>
      <c r="P115" s="64"/>
      <c r="Q115" s="64"/>
      <c r="R115" s="64"/>
      <c r="S115" s="64"/>
    </row>
    <row r="116" spans="1:19" s="70" customFormat="1">
      <c r="A116" s="143">
        <v>105</v>
      </c>
      <c r="B116" s="144"/>
      <c r="C116" s="144"/>
      <c r="D116" s="144"/>
      <c r="E116" s="146"/>
      <c r="F116" s="16" t="str">
        <f t="shared" si="14"/>
        <v/>
      </c>
      <c r="H116" s="71"/>
      <c r="I116" s="64"/>
      <c r="J116" s="382" t="str">
        <f t="shared" si="18"/>
        <v/>
      </c>
      <c r="K116" s="382" t="str">
        <f t="shared" si="19"/>
        <v/>
      </c>
      <c r="L116" s="382" t="str">
        <f t="shared" si="20"/>
        <v/>
      </c>
      <c r="M116" s="382" t="str">
        <f t="shared" si="21"/>
        <v/>
      </c>
      <c r="N116" s="382" t="str">
        <f t="shared" si="22"/>
        <v/>
      </c>
      <c r="O116" s="382" t="str">
        <f t="shared" si="23"/>
        <v/>
      </c>
      <c r="P116" s="64"/>
      <c r="Q116" s="64"/>
      <c r="R116" s="64"/>
      <c r="S116" s="64"/>
    </row>
    <row r="117" spans="1:19" s="70" customFormat="1">
      <c r="A117" s="143">
        <v>106</v>
      </c>
      <c r="B117" s="144"/>
      <c r="C117" s="144"/>
      <c r="D117" s="144"/>
      <c r="E117" s="146"/>
      <c r="F117" s="16" t="str">
        <f t="shared" si="14"/>
        <v/>
      </c>
      <c r="H117" s="71"/>
      <c r="I117" s="64"/>
      <c r="J117" s="382" t="str">
        <f t="shared" si="18"/>
        <v/>
      </c>
      <c r="K117" s="382" t="str">
        <f t="shared" si="19"/>
        <v/>
      </c>
      <c r="L117" s="382" t="str">
        <f t="shared" si="20"/>
        <v/>
      </c>
      <c r="M117" s="382" t="str">
        <f t="shared" si="21"/>
        <v/>
      </c>
      <c r="N117" s="382" t="str">
        <f t="shared" si="22"/>
        <v/>
      </c>
      <c r="O117" s="382" t="str">
        <f t="shared" si="23"/>
        <v/>
      </c>
      <c r="P117" s="64"/>
      <c r="Q117" s="64"/>
      <c r="R117" s="64"/>
      <c r="S117" s="64"/>
    </row>
    <row r="118" spans="1:19" s="70" customFormat="1">
      <c r="A118" s="143">
        <v>107</v>
      </c>
      <c r="B118" s="144"/>
      <c r="C118" s="144"/>
      <c r="D118" s="144"/>
      <c r="E118" s="146"/>
      <c r="F118" s="16" t="str">
        <f t="shared" si="14"/>
        <v/>
      </c>
      <c r="H118" s="71"/>
      <c r="I118" s="64"/>
      <c r="J118" s="382" t="str">
        <f t="shared" si="18"/>
        <v/>
      </c>
      <c r="K118" s="382" t="str">
        <f t="shared" si="19"/>
        <v/>
      </c>
      <c r="L118" s="382" t="str">
        <f t="shared" si="20"/>
        <v/>
      </c>
      <c r="M118" s="382" t="str">
        <f t="shared" si="21"/>
        <v/>
      </c>
      <c r="N118" s="382" t="str">
        <f t="shared" si="22"/>
        <v/>
      </c>
      <c r="O118" s="382" t="str">
        <f t="shared" si="23"/>
        <v/>
      </c>
      <c r="P118" s="64"/>
      <c r="Q118" s="64"/>
      <c r="R118" s="64"/>
      <c r="S118" s="64"/>
    </row>
    <row r="119" spans="1:19" s="70" customFormat="1">
      <c r="A119" s="143">
        <v>108</v>
      </c>
      <c r="B119" s="144"/>
      <c r="C119" s="144"/>
      <c r="D119" s="144"/>
      <c r="E119" s="146"/>
      <c r="F119" s="16" t="str">
        <f t="shared" si="14"/>
        <v/>
      </c>
      <c r="H119" s="71"/>
      <c r="I119" s="64"/>
      <c r="J119" s="382" t="str">
        <f t="shared" si="18"/>
        <v/>
      </c>
      <c r="K119" s="382" t="str">
        <f t="shared" si="19"/>
        <v/>
      </c>
      <c r="L119" s="382" t="str">
        <f t="shared" si="20"/>
        <v/>
      </c>
      <c r="M119" s="382" t="str">
        <f t="shared" si="21"/>
        <v/>
      </c>
      <c r="N119" s="382" t="str">
        <f t="shared" si="22"/>
        <v/>
      </c>
      <c r="O119" s="382" t="str">
        <f t="shared" si="23"/>
        <v/>
      </c>
      <c r="P119" s="64"/>
      <c r="Q119" s="64"/>
      <c r="R119" s="64"/>
      <c r="S119" s="64"/>
    </row>
    <row r="120" spans="1:19" s="70" customFormat="1">
      <c r="A120" s="143">
        <v>109</v>
      </c>
      <c r="B120" s="144"/>
      <c r="C120" s="144"/>
      <c r="D120" s="144"/>
      <c r="E120" s="146"/>
      <c r="F120" s="16" t="str">
        <f t="shared" si="14"/>
        <v/>
      </c>
      <c r="H120" s="71"/>
      <c r="I120" s="64"/>
      <c r="J120" s="382" t="str">
        <f t="shared" si="18"/>
        <v/>
      </c>
      <c r="K120" s="382" t="str">
        <f t="shared" si="19"/>
        <v/>
      </c>
      <c r="L120" s="382" t="str">
        <f t="shared" si="20"/>
        <v/>
      </c>
      <c r="M120" s="382" t="str">
        <f t="shared" si="21"/>
        <v/>
      </c>
      <c r="N120" s="382" t="str">
        <f t="shared" si="22"/>
        <v/>
      </c>
      <c r="O120" s="382" t="str">
        <f t="shared" si="23"/>
        <v/>
      </c>
      <c r="P120" s="64"/>
      <c r="Q120" s="64"/>
      <c r="R120" s="64"/>
      <c r="S120" s="64"/>
    </row>
    <row r="121" spans="1:19" s="70" customFormat="1">
      <c r="A121" s="143">
        <v>110</v>
      </c>
      <c r="B121" s="144"/>
      <c r="C121" s="144"/>
      <c r="D121" s="144"/>
      <c r="E121" s="146"/>
      <c r="F121" s="16" t="str">
        <f t="shared" si="14"/>
        <v/>
      </c>
      <c r="H121" s="71"/>
      <c r="I121" s="64"/>
      <c r="J121" s="382" t="str">
        <f t="shared" si="18"/>
        <v/>
      </c>
      <c r="K121" s="382" t="str">
        <f t="shared" si="19"/>
        <v/>
      </c>
      <c r="L121" s="382" t="str">
        <f t="shared" si="20"/>
        <v/>
      </c>
      <c r="M121" s="382" t="str">
        <f t="shared" si="21"/>
        <v/>
      </c>
      <c r="N121" s="382" t="str">
        <f t="shared" si="22"/>
        <v/>
      </c>
      <c r="O121" s="382" t="str">
        <f t="shared" si="23"/>
        <v/>
      </c>
      <c r="P121" s="64"/>
      <c r="Q121" s="64"/>
      <c r="R121" s="64"/>
      <c r="S121" s="64"/>
    </row>
    <row r="122" spans="1:19" s="70" customFormat="1">
      <c r="A122" s="143">
        <v>111</v>
      </c>
      <c r="B122" s="144"/>
      <c r="C122" s="144"/>
      <c r="D122" s="144"/>
      <c r="E122" s="146"/>
      <c r="F122" s="16" t="str">
        <f t="shared" si="14"/>
        <v/>
      </c>
      <c r="H122" s="71"/>
      <c r="I122" s="64"/>
      <c r="J122" s="382" t="str">
        <f t="shared" si="18"/>
        <v/>
      </c>
      <c r="K122" s="382" t="str">
        <f t="shared" si="19"/>
        <v/>
      </c>
      <c r="L122" s="382" t="str">
        <f t="shared" si="20"/>
        <v/>
      </c>
      <c r="M122" s="382" t="str">
        <f t="shared" si="21"/>
        <v/>
      </c>
      <c r="N122" s="382" t="str">
        <f t="shared" si="22"/>
        <v/>
      </c>
      <c r="O122" s="382" t="str">
        <f t="shared" si="23"/>
        <v/>
      </c>
      <c r="P122" s="64"/>
      <c r="Q122" s="64"/>
      <c r="R122" s="64"/>
      <c r="S122" s="64"/>
    </row>
    <row r="123" spans="1:19" s="70" customFormat="1">
      <c r="A123" s="143">
        <v>112</v>
      </c>
      <c r="B123" s="144"/>
      <c r="C123" s="144"/>
      <c r="D123" s="144"/>
      <c r="E123" s="146"/>
      <c r="F123" s="16" t="str">
        <f t="shared" si="14"/>
        <v/>
      </c>
      <c r="H123" s="71"/>
      <c r="I123" s="64"/>
      <c r="J123" s="382" t="str">
        <f t="shared" si="18"/>
        <v/>
      </c>
      <c r="K123" s="382" t="str">
        <f t="shared" si="19"/>
        <v/>
      </c>
      <c r="L123" s="382" t="str">
        <f t="shared" si="20"/>
        <v/>
      </c>
      <c r="M123" s="382" t="str">
        <f t="shared" si="21"/>
        <v/>
      </c>
      <c r="N123" s="382" t="str">
        <f t="shared" si="22"/>
        <v/>
      </c>
      <c r="O123" s="382" t="str">
        <f t="shared" si="23"/>
        <v/>
      </c>
      <c r="P123" s="64"/>
      <c r="Q123" s="64"/>
      <c r="R123" s="64"/>
      <c r="S123" s="64"/>
    </row>
    <row r="124" spans="1:19" s="70" customFormat="1">
      <c r="A124" s="143">
        <v>113</v>
      </c>
      <c r="B124" s="144"/>
      <c r="C124" s="144"/>
      <c r="D124" s="144"/>
      <c r="E124" s="146"/>
      <c r="F124" s="16" t="str">
        <f t="shared" si="14"/>
        <v/>
      </c>
      <c r="H124" s="71"/>
      <c r="I124" s="64"/>
      <c r="J124" s="382" t="str">
        <f t="shared" si="18"/>
        <v/>
      </c>
      <c r="K124" s="382" t="str">
        <f t="shared" si="19"/>
        <v/>
      </c>
      <c r="L124" s="382" t="str">
        <f t="shared" si="20"/>
        <v/>
      </c>
      <c r="M124" s="382" t="str">
        <f t="shared" si="21"/>
        <v/>
      </c>
      <c r="N124" s="382" t="str">
        <f t="shared" si="22"/>
        <v/>
      </c>
      <c r="O124" s="382" t="str">
        <f t="shared" si="23"/>
        <v/>
      </c>
      <c r="P124" s="64"/>
      <c r="Q124" s="64"/>
      <c r="R124" s="64"/>
      <c r="S124" s="64"/>
    </row>
    <row r="125" spans="1:19" s="70" customFormat="1">
      <c r="A125" s="143">
        <v>114</v>
      </c>
      <c r="B125" s="144"/>
      <c r="C125" s="144"/>
      <c r="D125" s="144"/>
      <c r="E125" s="146"/>
      <c r="F125" s="16" t="str">
        <f t="shared" si="14"/>
        <v/>
      </c>
      <c r="H125" s="71"/>
      <c r="I125" s="64"/>
      <c r="J125" s="382" t="str">
        <f t="shared" si="18"/>
        <v/>
      </c>
      <c r="K125" s="382" t="str">
        <f t="shared" si="19"/>
        <v/>
      </c>
      <c r="L125" s="382" t="str">
        <f t="shared" si="20"/>
        <v/>
      </c>
      <c r="M125" s="382" t="str">
        <f t="shared" si="21"/>
        <v/>
      </c>
      <c r="N125" s="382" t="str">
        <f t="shared" si="22"/>
        <v/>
      </c>
      <c r="O125" s="382" t="str">
        <f t="shared" si="23"/>
        <v/>
      </c>
      <c r="P125" s="64"/>
      <c r="Q125" s="64"/>
      <c r="R125" s="64"/>
      <c r="S125" s="64"/>
    </row>
    <row r="126" spans="1:19" s="70" customFormat="1">
      <c r="A126" s="143">
        <v>115</v>
      </c>
      <c r="B126" s="144"/>
      <c r="C126" s="144"/>
      <c r="D126" s="144"/>
      <c r="E126" s="146"/>
      <c r="F126" s="16" t="str">
        <f t="shared" si="14"/>
        <v/>
      </c>
      <c r="H126" s="71"/>
      <c r="I126" s="64"/>
      <c r="J126" s="382" t="str">
        <f t="shared" si="18"/>
        <v/>
      </c>
      <c r="K126" s="382" t="str">
        <f t="shared" si="19"/>
        <v/>
      </c>
      <c r="L126" s="382" t="str">
        <f t="shared" si="20"/>
        <v/>
      </c>
      <c r="M126" s="382" t="str">
        <f t="shared" si="21"/>
        <v/>
      </c>
      <c r="N126" s="382" t="str">
        <f t="shared" si="22"/>
        <v/>
      </c>
      <c r="O126" s="382" t="str">
        <f t="shared" si="23"/>
        <v/>
      </c>
      <c r="P126" s="64"/>
      <c r="Q126" s="64"/>
      <c r="R126" s="64"/>
      <c r="S126" s="64"/>
    </row>
    <row r="127" spans="1:19" s="70" customFormat="1">
      <c r="A127" s="143">
        <v>116</v>
      </c>
      <c r="B127" s="144"/>
      <c r="C127" s="144"/>
      <c r="D127" s="144"/>
      <c r="E127" s="146"/>
      <c r="F127" s="16" t="str">
        <f t="shared" si="14"/>
        <v/>
      </c>
      <c r="H127" s="71"/>
      <c r="I127" s="64"/>
      <c r="J127" s="382" t="str">
        <f t="shared" si="18"/>
        <v/>
      </c>
      <c r="K127" s="382" t="str">
        <f t="shared" si="19"/>
        <v/>
      </c>
      <c r="L127" s="382" t="str">
        <f t="shared" si="20"/>
        <v/>
      </c>
      <c r="M127" s="382" t="str">
        <f t="shared" si="21"/>
        <v/>
      </c>
      <c r="N127" s="382" t="str">
        <f t="shared" si="22"/>
        <v/>
      </c>
      <c r="O127" s="382" t="str">
        <f t="shared" si="23"/>
        <v/>
      </c>
      <c r="P127" s="64"/>
      <c r="Q127" s="64"/>
      <c r="R127" s="64"/>
      <c r="S127" s="64"/>
    </row>
    <row r="128" spans="1:19" s="70" customFormat="1">
      <c r="A128" s="143">
        <v>117</v>
      </c>
      <c r="B128" s="144"/>
      <c r="C128" s="144"/>
      <c r="D128" s="144"/>
      <c r="E128" s="146"/>
      <c r="F128" s="16" t="str">
        <f t="shared" si="14"/>
        <v/>
      </c>
      <c r="H128" s="71"/>
      <c r="I128" s="64"/>
      <c r="J128" s="382" t="str">
        <f t="shared" si="18"/>
        <v/>
      </c>
      <c r="K128" s="382" t="str">
        <f t="shared" si="19"/>
        <v/>
      </c>
      <c r="L128" s="382" t="str">
        <f t="shared" si="20"/>
        <v/>
      </c>
      <c r="M128" s="382" t="str">
        <f t="shared" si="21"/>
        <v/>
      </c>
      <c r="N128" s="382" t="str">
        <f t="shared" si="22"/>
        <v/>
      </c>
      <c r="O128" s="382" t="str">
        <f t="shared" si="23"/>
        <v/>
      </c>
      <c r="P128" s="64"/>
      <c r="Q128" s="64"/>
      <c r="R128" s="64"/>
      <c r="S128" s="64"/>
    </row>
    <row r="129" spans="1:19" s="70" customFormat="1">
      <c r="A129" s="143">
        <v>118</v>
      </c>
      <c r="B129" s="144"/>
      <c r="C129" s="144"/>
      <c r="D129" s="144"/>
      <c r="E129" s="146"/>
      <c r="F129" s="16" t="str">
        <f t="shared" si="14"/>
        <v/>
      </c>
      <c r="H129" s="71"/>
      <c r="I129" s="64"/>
      <c r="J129" s="382" t="str">
        <f t="shared" si="18"/>
        <v/>
      </c>
      <c r="K129" s="382" t="str">
        <f t="shared" si="19"/>
        <v/>
      </c>
      <c r="L129" s="382" t="str">
        <f t="shared" si="20"/>
        <v/>
      </c>
      <c r="M129" s="382" t="str">
        <f t="shared" si="21"/>
        <v/>
      </c>
      <c r="N129" s="382" t="str">
        <f t="shared" si="22"/>
        <v/>
      </c>
      <c r="O129" s="382" t="str">
        <f t="shared" si="23"/>
        <v/>
      </c>
      <c r="P129" s="64"/>
      <c r="Q129" s="64"/>
      <c r="R129" s="64"/>
      <c r="S129" s="64"/>
    </row>
    <row r="130" spans="1:19" s="70" customFormat="1">
      <c r="A130" s="143">
        <v>119</v>
      </c>
      <c r="B130" s="144"/>
      <c r="C130" s="144"/>
      <c r="D130" s="144"/>
      <c r="E130" s="146"/>
      <c r="F130" s="16" t="str">
        <f t="shared" si="14"/>
        <v/>
      </c>
      <c r="H130" s="71"/>
      <c r="I130" s="64"/>
      <c r="J130" s="382" t="str">
        <f t="shared" si="18"/>
        <v/>
      </c>
      <c r="K130" s="382" t="str">
        <f t="shared" si="19"/>
        <v/>
      </c>
      <c r="L130" s="382" t="str">
        <f t="shared" si="20"/>
        <v/>
      </c>
      <c r="M130" s="382" t="str">
        <f t="shared" si="21"/>
        <v/>
      </c>
      <c r="N130" s="382" t="str">
        <f t="shared" si="22"/>
        <v/>
      </c>
      <c r="O130" s="382" t="str">
        <f t="shared" si="23"/>
        <v/>
      </c>
      <c r="P130" s="64"/>
      <c r="Q130" s="64"/>
      <c r="R130" s="64"/>
      <c r="S130" s="64"/>
    </row>
    <row r="131" spans="1:19" s="70" customFormat="1">
      <c r="A131" s="143">
        <v>120</v>
      </c>
      <c r="B131" s="144"/>
      <c r="C131" s="144"/>
      <c r="D131" s="144"/>
      <c r="E131" s="146"/>
      <c r="F131" s="16" t="str">
        <f t="shared" si="14"/>
        <v/>
      </c>
      <c r="H131" s="71"/>
      <c r="I131" s="64"/>
      <c r="J131" s="382" t="str">
        <f t="shared" si="18"/>
        <v/>
      </c>
      <c r="K131" s="382" t="str">
        <f t="shared" si="19"/>
        <v/>
      </c>
      <c r="L131" s="382" t="str">
        <f t="shared" si="20"/>
        <v/>
      </c>
      <c r="M131" s="382" t="str">
        <f t="shared" si="21"/>
        <v/>
      </c>
      <c r="N131" s="382" t="str">
        <f t="shared" si="22"/>
        <v/>
      </c>
      <c r="O131" s="382" t="str">
        <f t="shared" si="23"/>
        <v/>
      </c>
      <c r="P131" s="64"/>
      <c r="Q131" s="64"/>
      <c r="R131" s="64"/>
      <c r="S131" s="64"/>
    </row>
    <row r="132" spans="1:19" s="70" customFormat="1">
      <c r="A132" s="143">
        <v>121</v>
      </c>
      <c r="B132" s="144"/>
      <c r="C132" s="144"/>
      <c r="D132" s="144"/>
      <c r="E132" s="146"/>
      <c r="F132" s="16" t="str">
        <f t="shared" si="14"/>
        <v/>
      </c>
      <c r="H132" s="71"/>
      <c r="I132" s="64"/>
      <c r="J132" s="382" t="str">
        <f t="shared" si="18"/>
        <v/>
      </c>
      <c r="K132" s="382" t="str">
        <f t="shared" si="19"/>
        <v/>
      </c>
      <c r="L132" s="382" t="str">
        <f t="shared" si="20"/>
        <v/>
      </c>
      <c r="M132" s="382" t="str">
        <f t="shared" si="21"/>
        <v/>
      </c>
      <c r="N132" s="382" t="str">
        <f t="shared" si="22"/>
        <v/>
      </c>
      <c r="O132" s="382" t="str">
        <f t="shared" si="23"/>
        <v/>
      </c>
      <c r="P132" s="64"/>
      <c r="Q132" s="64"/>
      <c r="R132" s="64"/>
      <c r="S132" s="64"/>
    </row>
    <row r="133" spans="1:19" s="70" customFormat="1">
      <c r="A133" s="143">
        <v>122</v>
      </c>
      <c r="B133" s="144"/>
      <c r="C133" s="144"/>
      <c r="D133" s="144"/>
      <c r="E133" s="146"/>
      <c r="F133" s="16" t="str">
        <f t="shared" si="14"/>
        <v/>
      </c>
      <c r="H133" s="71"/>
      <c r="I133" s="64"/>
      <c r="J133" s="382" t="str">
        <f t="shared" si="18"/>
        <v/>
      </c>
      <c r="K133" s="382" t="str">
        <f t="shared" si="19"/>
        <v/>
      </c>
      <c r="L133" s="382" t="str">
        <f t="shared" si="20"/>
        <v/>
      </c>
      <c r="M133" s="382" t="str">
        <f t="shared" si="21"/>
        <v/>
      </c>
      <c r="N133" s="382" t="str">
        <f t="shared" si="22"/>
        <v/>
      </c>
      <c r="O133" s="382" t="str">
        <f t="shared" si="23"/>
        <v/>
      </c>
      <c r="P133" s="64"/>
      <c r="Q133" s="64"/>
      <c r="R133" s="64"/>
      <c r="S133" s="64"/>
    </row>
    <row r="134" spans="1:19" s="70" customFormat="1">
      <c r="A134" s="143">
        <v>123</v>
      </c>
      <c r="B134" s="144"/>
      <c r="C134" s="144"/>
      <c r="D134" s="144"/>
      <c r="E134" s="146"/>
      <c r="F134" s="16" t="str">
        <f t="shared" si="14"/>
        <v/>
      </c>
      <c r="H134" s="71"/>
      <c r="I134" s="64"/>
      <c r="J134" s="382" t="str">
        <f t="shared" si="18"/>
        <v/>
      </c>
      <c r="K134" s="382" t="str">
        <f t="shared" si="19"/>
        <v/>
      </c>
      <c r="L134" s="382" t="str">
        <f t="shared" si="20"/>
        <v/>
      </c>
      <c r="M134" s="382" t="str">
        <f t="shared" si="21"/>
        <v/>
      </c>
      <c r="N134" s="382" t="str">
        <f t="shared" si="22"/>
        <v/>
      </c>
      <c r="O134" s="382" t="str">
        <f t="shared" si="23"/>
        <v/>
      </c>
      <c r="P134" s="64"/>
      <c r="Q134" s="64"/>
      <c r="R134" s="64"/>
      <c r="S134" s="64"/>
    </row>
    <row r="135" spans="1:19" s="70" customFormat="1">
      <c r="A135" s="143">
        <v>124</v>
      </c>
      <c r="B135" s="144"/>
      <c r="C135" s="144"/>
      <c r="D135" s="144"/>
      <c r="E135" s="146"/>
      <c r="F135" s="16" t="str">
        <f t="shared" si="14"/>
        <v/>
      </c>
      <c r="H135" s="71"/>
      <c r="I135" s="64"/>
      <c r="J135" s="382" t="str">
        <f t="shared" si="18"/>
        <v/>
      </c>
      <c r="K135" s="382" t="str">
        <f t="shared" si="19"/>
        <v/>
      </c>
      <c r="L135" s="382" t="str">
        <f t="shared" si="20"/>
        <v/>
      </c>
      <c r="M135" s="382" t="str">
        <f t="shared" si="21"/>
        <v/>
      </c>
      <c r="N135" s="382" t="str">
        <f t="shared" si="22"/>
        <v/>
      </c>
      <c r="O135" s="382" t="str">
        <f t="shared" si="23"/>
        <v/>
      </c>
      <c r="P135" s="64"/>
      <c r="Q135" s="64"/>
      <c r="R135" s="64"/>
      <c r="S135" s="64"/>
    </row>
    <row r="136" spans="1:19" s="70" customFormat="1">
      <c r="A136" s="143">
        <v>125</v>
      </c>
      <c r="B136" s="144"/>
      <c r="C136" s="144"/>
      <c r="D136" s="144"/>
      <c r="E136" s="146"/>
      <c r="F136" s="16" t="str">
        <f t="shared" si="14"/>
        <v/>
      </c>
      <c r="H136" s="71"/>
      <c r="I136" s="64"/>
      <c r="J136" s="382" t="str">
        <f t="shared" si="18"/>
        <v/>
      </c>
      <c r="K136" s="382" t="str">
        <f t="shared" si="19"/>
        <v/>
      </c>
      <c r="L136" s="382" t="str">
        <f t="shared" si="20"/>
        <v/>
      </c>
      <c r="M136" s="382" t="str">
        <f t="shared" si="21"/>
        <v/>
      </c>
      <c r="N136" s="382" t="str">
        <f t="shared" si="22"/>
        <v/>
      </c>
      <c r="O136" s="382" t="str">
        <f t="shared" si="23"/>
        <v/>
      </c>
      <c r="P136" s="64"/>
      <c r="Q136" s="64"/>
      <c r="R136" s="64"/>
      <c r="S136" s="64"/>
    </row>
    <row r="137" spans="1:19" s="70" customFormat="1">
      <c r="A137" s="143">
        <v>126</v>
      </c>
      <c r="B137" s="144"/>
      <c r="C137" s="144"/>
      <c r="D137" s="144"/>
      <c r="E137" s="146"/>
      <c r="F137" s="16" t="str">
        <f t="shared" si="14"/>
        <v/>
      </c>
      <c r="H137" s="71"/>
      <c r="I137" s="64"/>
      <c r="J137" s="382" t="str">
        <f t="shared" si="18"/>
        <v/>
      </c>
      <c r="K137" s="382" t="str">
        <f t="shared" si="19"/>
        <v/>
      </c>
      <c r="L137" s="382" t="str">
        <f t="shared" si="20"/>
        <v/>
      </c>
      <c r="M137" s="382" t="str">
        <f t="shared" si="21"/>
        <v/>
      </c>
      <c r="N137" s="382" t="str">
        <f t="shared" si="22"/>
        <v/>
      </c>
      <c r="O137" s="382" t="str">
        <f t="shared" si="23"/>
        <v/>
      </c>
      <c r="P137" s="64"/>
      <c r="Q137" s="64"/>
      <c r="R137" s="64"/>
      <c r="S137" s="64"/>
    </row>
    <row r="138" spans="1:19" s="70" customFormat="1">
      <c r="A138" s="143">
        <v>127</v>
      </c>
      <c r="B138" s="144"/>
      <c r="C138" s="144"/>
      <c r="D138" s="144"/>
      <c r="E138" s="146"/>
      <c r="F138" s="16" t="str">
        <f t="shared" si="14"/>
        <v/>
      </c>
      <c r="H138" s="71"/>
      <c r="I138" s="64"/>
      <c r="J138" s="382" t="str">
        <f t="shared" si="18"/>
        <v/>
      </c>
      <c r="K138" s="382" t="str">
        <f t="shared" si="19"/>
        <v/>
      </c>
      <c r="L138" s="382" t="str">
        <f t="shared" si="20"/>
        <v/>
      </c>
      <c r="M138" s="382" t="str">
        <f t="shared" si="21"/>
        <v/>
      </c>
      <c r="N138" s="382" t="str">
        <f t="shared" si="22"/>
        <v/>
      </c>
      <c r="O138" s="382" t="str">
        <f t="shared" si="23"/>
        <v/>
      </c>
      <c r="P138" s="64"/>
      <c r="Q138" s="64"/>
      <c r="R138" s="64"/>
      <c r="S138" s="64"/>
    </row>
    <row r="139" spans="1:19" s="70" customFormat="1">
      <c r="A139" s="143">
        <v>128</v>
      </c>
      <c r="B139" s="144"/>
      <c r="C139" s="144"/>
      <c r="D139" s="144"/>
      <c r="E139" s="146"/>
      <c r="F139" s="16" t="str">
        <f t="shared" si="14"/>
        <v/>
      </c>
      <c r="H139" s="71"/>
      <c r="I139" s="64"/>
      <c r="J139" s="382" t="str">
        <f t="shared" si="18"/>
        <v/>
      </c>
      <c r="K139" s="382" t="str">
        <f t="shared" si="19"/>
        <v/>
      </c>
      <c r="L139" s="382" t="str">
        <f t="shared" si="20"/>
        <v/>
      </c>
      <c r="M139" s="382" t="str">
        <f t="shared" si="21"/>
        <v/>
      </c>
      <c r="N139" s="382" t="str">
        <f t="shared" si="22"/>
        <v/>
      </c>
      <c r="O139" s="382" t="str">
        <f t="shared" si="23"/>
        <v/>
      </c>
      <c r="P139" s="64"/>
      <c r="Q139" s="64"/>
      <c r="R139" s="64"/>
      <c r="S139" s="64"/>
    </row>
    <row r="140" spans="1:19" s="70" customFormat="1">
      <c r="A140" s="143">
        <v>129</v>
      </c>
      <c r="B140" s="144"/>
      <c r="C140" s="144"/>
      <c r="D140" s="144"/>
      <c r="E140" s="146"/>
      <c r="F140" s="16" t="str">
        <f t="shared" ref="F140:F203" si="24">IF(OR($B140="",$C140="",$E140&lt;an_initial,$E140&gt;an_final),"",G140 * (INDEX(iii8punctaje, MATCH(C140,iii8anvergură,0), MATCH(D140,iii8tip,0) )) )</f>
        <v/>
      </c>
      <c r="H140" s="71"/>
      <c r="I140" s="64"/>
      <c r="J140" s="382" t="str">
        <f t="shared" ref="J140:J203" si="25">IF(OR($B140="",$C140="",$E140&lt;an_initial,$E140&gt;an_final),"",G140*(INDEX(iii8punctaje,MATCH(C140,iii8anvergură,0),MATCH(D140,iii8tip,0)))*COUNTIFS(C140,$J$6,D140,$J$7))</f>
        <v/>
      </c>
      <c r="K140" s="382" t="str">
        <f t="shared" ref="K140:K203" si="26">IF(OR($B140="",$C140="",$E140&lt;an_initial,$E140&gt;an_final),"",G140*(INDEX(iii8punctaje,MATCH(C140,iii8anvergură,0),MATCH(D140,iii8tip,0)))*COUNTIFS(C140,$K$6,D140,$K$7))</f>
        <v/>
      </c>
      <c r="L140" s="382" t="str">
        <f t="shared" ref="L140:L203" si="27">IF(OR($B140="",$C140="",$E140&lt;an_initial,$E140&gt;an_final),"",G140*(INDEX(iii8punctaje,MATCH(C140,iii8anvergură,0),MATCH(D140,iii8tip,0)))*COUNTIFS(C140,$L$6,D140,$L$7))</f>
        <v/>
      </c>
      <c r="M140" s="382" t="str">
        <f t="shared" ref="M140:M203" si="28">IF(OR($B140="",$C140="",$E140&lt;an_initial,$E140&gt;an_final),"",G140*(INDEX(iii8punctaje,MATCH(C140,iii8anvergură,0),MATCH(D140,iii8tip,0)))*COUNTIFS(C140,$M$6,D140,$M$7))</f>
        <v/>
      </c>
      <c r="N140" s="382" t="str">
        <f t="shared" ref="N140:N203" si="29">IF(OR($B140="",$C140="",$E140&lt;an_initial,$E140&gt;an_final),"",G140*(INDEX(iii8punctaje,MATCH(C140,iii8anvergură,0),MATCH(D140,iii8tip,0)))*COUNTIFS(C140,$N$6,D140,$N$7))</f>
        <v/>
      </c>
      <c r="O140" s="382" t="str">
        <f t="shared" ref="O140:O203" si="30">IF(OR($B140="",$C140="",$E140&lt;an_initial,$E140&gt;an_final),"",G140*(INDEX(iii8punctaje,MATCH(C140,iii8anvergură,0),MATCH(D140,iii8tip,0)))*COUNTIFS(C140,$O$6,D140,$O$7))</f>
        <v/>
      </c>
      <c r="P140" s="64"/>
      <c r="Q140" s="64"/>
      <c r="R140" s="64"/>
      <c r="S140" s="64"/>
    </row>
    <row r="141" spans="1:19" s="70" customFormat="1">
      <c r="A141" s="143">
        <v>130</v>
      </c>
      <c r="B141" s="144"/>
      <c r="C141" s="144"/>
      <c r="D141" s="144"/>
      <c r="E141" s="146"/>
      <c r="F141" s="16" t="str">
        <f t="shared" si="24"/>
        <v/>
      </c>
      <c r="H141" s="71"/>
      <c r="I141" s="64"/>
      <c r="J141" s="382" t="str">
        <f t="shared" si="25"/>
        <v/>
      </c>
      <c r="K141" s="382" t="str">
        <f t="shared" si="26"/>
        <v/>
      </c>
      <c r="L141" s="382" t="str">
        <f t="shared" si="27"/>
        <v/>
      </c>
      <c r="M141" s="382" t="str">
        <f t="shared" si="28"/>
        <v/>
      </c>
      <c r="N141" s="382" t="str">
        <f t="shared" si="29"/>
        <v/>
      </c>
      <c r="O141" s="382" t="str">
        <f t="shared" si="30"/>
        <v/>
      </c>
      <c r="P141" s="64"/>
      <c r="Q141" s="64"/>
      <c r="R141" s="64"/>
      <c r="S141" s="64"/>
    </row>
    <row r="142" spans="1:19" s="70" customFormat="1">
      <c r="A142" s="143">
        <v>131</v>
      </c>
      <c r="B142" s="144"/>
      <c r="C142" s="144"/>
      <c r="D142" s="144"/>
      <c r="E142" s="146"/>
      <c r="F142" s="16" t="str">
        <f t="shared" si="24"/>
        <v/>
      </c>
      <c r="H142" s="71"/>
      <c r="I142" s="64"/>
      <c r="J142" s="382" t="str">
        <f t="shared" si="25"/>
        <v/>
      </c>
      <c r="K142" s="382" t="str">
        <f t="shared" si="26"/>
        <v/>
      </c>
      <c r="L142" s="382" t="str">
        <f t="shared" si="27"/>
        <v/>
      </c>
      <c r="M142" s="382" t="str">
        <f t="shared" si="28"/>
        <v/>
      </c>
      <c r="N142" s="382" t="str">
        <f t="shared" si="29"/>
        <v/>
      </c>
      <c r="O142" s="382" t="str">
        <f t="shared" si="30"/>
        <v/>
      </c>
      <c r="P142" s="64"/>
      <c r="Q142" s="64"/>
      <c r="R142" s="64"/>
      <c r="S142" s="64"/>
    </row>
    <row r="143" spans="1:19" s="70" customFormat="1">
      <c r="A143" s="143">
        <v>132</v>
      </c>
      <c r="B143" s="144"/>
      <c r="C143" s="144"/>
      <c r="D143" s="144"/>
      <c r="E143" s="146"/>
      <c r="F143" s="16" t="str">
        <f t="shared" si="24"/>
        <v/>
      </c>
      <c r="H143" s="71"/>
      <c r="I143" s="64"/>
      <c r="J143" s="382" t="str">
        <f t="shared" si="25"/>
        <v/>
      </c>
      <c r="K143" s="382" t="str">
        <f t="shared" si="26"/>
        <v/>
      </c>
      <c r="L143" s="382" t="str">
        <f t="shared" si="27"/>
        <v/>
      </c>
      <c r="M143" s="382" t="str">
        <f t="shared" si="28"/>
        <v/>
      </c>
      <c r="N143" s="382" t="str">
        <f t="shared" si="29"/>
        <v/>
      </c>
      <c r="O143" s="382" t="str">
        <f t="shared" si="30"/>
        <v/>
      </c>
      <c r="P143" s="64"/>
      <c r="Q143" s="64"/>
      <c r="R143" s="64"/>
      <c r="S143" s="64"/>
    </row>
    <row r="144" spans="1:19" s="70" customFormat="1">
      <c r="A144" s="143">
        <v>133</v>
      </c>
      <c r="B144" s="144"/>
      <c r="C144" s="144"/>
      <c r="D144" s="144"/>
      <c r="E144" s="146"/>
      <c r="F144" s="16" t="str">
        <f t="shared" si="24"/>
        <v/>
      </c>
      <c r="H144" s="71"/>
      <c r="I144" s="64"/>
      <c r="J144" s="382" t="str">
        <f t="shared" si="25"/>
        <v/>
      </c>
      <c r="K144" s="382" t="str">
        <f t="shared" si="26"/>
        <v/>
      </c>
      <c r="L144" s="382" t="str">
        <f t="shared" si="27"/>
        <v/>
      </c>
      <c r="M144" s="382" t="str">
        <f t="shared" si="28"/>
        <v/>
      </c>
      <c r="N144" s="382" t="str">
        <f t="shared" si="29"/>
        <v/>
      </c>
      <c r="O144" s="382" t="str">
        <f t="shared" si="30"/>
        <v/>
      </c>
      <c r="P144" s="64"/>
      <c r="Q144" s="64"/>
      <c r="R144" s="64"/>
      <c r="S144" s="64"/>
    </row>
    <row r="145" spans="1:19" s="70" customFormat="1">
      <c r="A145" s="143">
        <v>134</v>
      </c>
      <c r="B145" s="144"/>
      <c r="C145" s="144"/>
      <c r="D145" s="144"/>
      <c r="E145" s="146"/>
      <c r="F145" s="16" t="str">
        <f t="shared" si="24"/>
        <v/>
      </c>
      <c r="H145" s="71"/>
      <c r="I145" s="64"/>
      <c r="J145" s="382" t="str">
        <f t="shared" si="25"/>
        <v/>
      </c>
      <c r="K145" s="382" t="str">
        <f t="shared" si="26"/>
        <v/>
      </c>
      <c r="L145" s="382" t="str">
        <f t="shared" si="27"/>
        <v/>
      </c>
      <c r="M145" s="382" t="str">
        <f t="shared" si="28"/>
        <v/>
      </c>
      <c r="N145" s="382" t="str">
        <f t="shared" si="29"/>
        <v/>
      </c>
      <c r="O145" s="382" t="str">
        <f t="shared" si="30"/>
        <v/>
      </c>
      <c r="P145" s="64"/>
      <c r="Q145" s="64"/>
      <c r="R145" s="64"/>
      <c r="S145" s="64"/>
    </row>
    <row r="146" spans="1:19" s="70" customFormat="1">
      <c r="A146" s="143">
        <v>135</v>
      </c>
      <c r="B146" s="144"/>
      <c r="C146" s="144"/>
      <c r="D146" s="144"/>
      <c r="E146" s="146"/>
      <c r="F146" s="16" t="str">
        <f t="shared" si="24"/>
        <v/>
      </c>
      <c r="H146" s="71"/>
      <c r="I146" s="64"/>
      <c r="J146" s="382" t="str">
        <f t="shared" si="25"/>
        <v/>
      </c>
      <c r="K146" s="382" t="str">
        <f t="shared" si="26"/>
        <v/>
      </c>
      <c r="L146" s="382" t="str">
        <f t="shared" si="27"/>
        <v/>
      </c>
      <c r="M146" s="382" t="str">
        <f t="shared" si="28"/>
        <v/>
      </c>
      <c r="N146" s="382" t="str">
        <f t="shared" si="29"/>
        <v/>
      </c>
      <c r="O146" s="382" t="str">
        <f t="shared" si="30"/>
        <v/>
      </c>
      <c r="P146" s="64"/>
      <c r="Q146" s="64"/>
      <c r="R146" s="64"/>
      <c r="S146" s="64"/>
    </row>
    <row r="147" spans="1:19" s="70" customFormat="1">
      <c r="A147" s="143">
        <v>136</v>
      </c>
      <c r="B147" s="144"/>
      <c r="C147" s="144"/>
      <c r="D147" s="144"/>
      <c r="E147" s="146"/>
      <c r="F147" s="16" t="str">
        <f t="shared" si="24"/>
        <v/>
      </c>
      <c r="H147" s="71"/>
      <c r="I147" s="64"/>
      <c r="J147" s="382" t="str">
        <f t="shared" si="25"/>
        <v/>
      </c>
      <c r="K147" s="382" t="str">
        <f t="shared" si="26"/>
        <v/>
      </c>
      <c r="L147" s="382" t="str">
        <f t="shared" si="27"/>
        <v/>
      </c>
      <c r="M147" s="382" t="str">
        <f t="shared" si="28"/>
        <v/>
      </c>
      <c r="N147" s="382" t="str">
        <f t="shared" si="29"/>
        <v/>
      </c>
      <c r="O147" s="382" t="str">
        <f t="shared" si="30"/>
        <v/>
      </c>
      <c r="P147" s="64"/>
      <c r="Q147" s="64"/>
      <c r="R147" s="64"/>
      <c r="S147" s="64"/>
    </row>
    <row r="148" spans="1:19" s="70" customFormat="1">
      <c r="A148" s="143">
        <v>137</v>
      </c>
      <c r="B148" s="144"/>
      <c r="C148" s="144"/>
      <c r="D148" s="144"/>
      <c r="E148" s="146"/>
      <c r="F148" s="16" t="str">
        <f t="shared" si="24"/>
        <v/>
      </c>
      <c r="H148" s="71"/>
      <c r="I148" s="64"/>
      <c r="J148" s="382" t="str">
        <f t="shared" si="25"/>
        <v/>
      </c>
      <c r="K148" s="382" t="str">
        <f t="shared" si="26"/>
        <v/>
      </c>
      <c r="L148" s="382" t="str">
        <f t="shared" si="27"/>
        <v/>
      </c>
      <c r="M148" s="382" t="str">
        <f t="shared" si="28"/>
        <v/>
      </c>
      <c r="N148" s="382" t="str">
        <f t="shared" si="29"/>
        <v/>
      </c>
      <c r="O148" s="382" t="str">
        <f t="shared" si="30"/>
        <v/>
      </c>
      <c r="P148" s="64"/>
      <c r="Q148" s="64"/>
      <c r="R148" s="64"/>
      <c r="S148" s="64"/>
    </row>
    <row r="149" spans="1:19" s="70" customFormat="1">
      <c r="A149" s="143">
        <v>138</v>
      </c>
      <c r="B149" s="144"/>
      <c r="C149" s="144"/>
      <c r="D149" s="144"/>
      <c r="E149" s="146"/>
      <c r="F149" s="16" t="str">
        <f t="shared" si="24"/>
        <v/>
      </c>
      <c r="H149" s="71"/>
      <c r="I149" s="64"/>
      <c r="J149" s="382" t="str">
        <f t="shared" si="25"/>
        <v/>
      </c>
      <c r="K149" s="382" t="str">
        <f t="shared" si="26"/>
        <v/>
      </c>
      <c r="L149" s="382" t="str">
        <f t="shared" si="27"/>
        <v/>
      </c>
      <c r="M149" s="382" t="str">
        <f t="shared" si="28"/>
        <v/>
      </c>
      <c r="N149" s="382" t="str">
        <f t="shared" si="29"/>
        <v/>
      </c>
      <c r="O149" s="382" t="str">
        <f t="shared" si="30"/>
        <v/>
      </c>
      <c r="P149" s="64"/>
      <c r="Q149" s="64"/>
      <c r="R149" s="64"/>
      <c r="S149" s="64"/>
    </row>
    <row r="150" spans="1:19" s="70" customFormat="1">
      <c r="A150" s="143">
        <v>139</v>
      </c>
      <c r="B150" s="144"/>
      <c r="C150" s="144"/>
      <c r="D150" s="144"/>
      <c r="E150" s="146"/>
      <c r="F150" s="16" t="str">
        <f t="shared" si="24"/>
        <v/>
      </c>
      <c r="H150" s="71"/>
      <c r="I150" s="64"/>
      <c r="J150" s="382" t="str">
        <f t="shared" si="25"/>
        <v/>
      </c>
      <c r="K150" s="382" t="str">
        <f t="shared" si="26"/>
        <v/>
      </c>
      <c r="L150" s="382" t="str">
        <f t="shared" si="27"/>
        <v/>
      </c>
      <c r="M150" s="382" t="str">
        <f t="shared" si="28"/>
        <v/>
      </c>
      <c r="N150" s="382" t="str">
        <f t="shared" si="29"/>
        <v/>
      </c>
      <c r="O150" s="382" t="str">
        <f t="shared" si="30"/>
        <v/>
      </c>
      <c r="P150" s="64"/>
      <c r="Q150" s="64"/>
      <c r="R150" s="64"/>
      <c r="S150" s="64"/>
    </row>
    <row r="151" spans="1:19" s="70" customFormat="1">
      <c r="A151" s="143">
        <v>140</v>
      </c>
      <c r="B151" s="144"/>
      <c r="C151" s="144"/>
      <c r="D151" s="144"/>
      <c r="E151" s="146"/>
      <c r="F151" s="16" t="str">
        <f t="shared" si="24"/>
        <v/>
      </c>
      <c r="H151" s="71"/>
      <c r="I151" s="64"/>
      <c r="J151" s="382" t="str">
        <f t="shared" si="25"/>
        <v/>
      </c>
      <c r="K151" s="382" t="str">
        <f t="shared" si="26"/>
        <v/>
      </c>
      <c r="L151" s="382" t="str">
        <f t="shared" si="27"/>
        <v/>
      </c>
      <c r="M151" s="382" t="str">
        <f t="shared" si="28"/>
        <v/>
      </c>
      <c r="N151" s="382" t="str">
        <f t="shared" si="29"/>
        <v/>
      </c>
      <c r="O151" s="382" t="str">
        <f t="shared" si="30"/>
        <v/>
      </c>
      <c r="P151" s="64"/>
      <c r="Q151" s="64"/>
      <c r="R151" s="64"/>
      <c r="S151" s="64"/>
    </row>
    <row r="152" spans="1:19" s="70" customFormat="1">
      <c r="A152" s="143">
        <v>141</v>
      </c>
      <c r="B152" s="144"/>
      <c r="C152" s="144"/>
      <c r="D152" s="144"/>
      <c r="E152" s="146"/>
      <c r="F152" s="16" t="str">
        <f t="shared" si="24"/>
        <v/>
      </c>
      <c r="H152" s="71"/>
      <c r="I152" s="64"/>
      <c r="J152" s="382" t="str">
        <f t="shared" si="25"/>
        <v/>
      </c>
      <c r="K152" s="382" t="str">
        <f t="shared" si="26"/>
        <v/>
      </c>
      <c r="L152" s="382" t="str">
        <f t="shared" si="27"/>
        <v/>
      </c>
      <c r="M152" s="382" t="str">
        <f t="shared" si="28"/>
        <v/>
      </c>
      <c r="N152" s="382" t="str">
        <f t="shared" si="29"/>
        <v/>
      </c>
      <c r="O152" s="382" t="str">
        <f t="shared" si="30"/>
        <v/>
      </c>
      <c r="P152" s="64"/>
      <c r="Q152" s="64"/>
      <c r="R152" s="64"/>
      <c r="S152" s="64"/>
    </row>
    <row r="153" spans="1:19" s="70" customFormat="1">
      <c r="A153" s="143">
        <v>142</v>
      </c>
      <c r="B153" s="144"/>
      <c r="C153" s="144"/>
      <c r="D153" s="144"/>
      <c r="E153" s="146"/>
      <c r="F153" s="16" t="str">
        <f t="shared" si="24"/>
        <v/>
      </c>
      <c r="H153" s="71"/>
      <c r="I153" s="64"/>
      <c r="J153" s="382" t="str">
        <f t="shared" si="25"/>
        <v/>
      </c>
      <c r="K153" s="382" t="str">
        <f t="shared" si="26"/>
        <v/>
      </c>
      <c r="L153" s="382" t="str">
        <f t="shared" si="27"/>
        <v/>
      </c>
      <c r="M153" s="382" t="str">
        <f t="shared" si="28"/>
        <v/>
      </c>
      <c r="N153" s="382" t="str">
        <f t="shared" si="29"/>
        <v/>
      </c>
      <c r="O153" s="382" t="str">
        <f t="shared" si="30"/>
        <v/>
      </c>
      <c r="P153" s="64"/>
      <c r="Q153" s="64"/>
      <c r="R153" s="64"/>
      <c r="S153" s="64"/>
    </row>
    <row r="154" spans="1:19" s="70" customFormat="1">
      <c r="A154" s="143">
        <v>143</v>
      </c>
      <c r="B154" s="144"/>
      <c r="C154" s="144"/>
      <c r="D154" s="144"/>
      <c r="E154" s="146"/>
      <c r="F154" s="16" t="str">
        <f t="shared" si="24"/>
        <v/>
      </c>
      <c r="H154" s="71"/>
      <c r="I154" s="64"/>
      <c r="J154" s="382" t="str">
        <f t="shared" si="25"/>
        <v/>
      </c>
      <c r="K154" s="382" t="str">
        <f t="shared" si="26"/>
        <v/>
      </c>
      <c r="L154" s="382" t="str">
        <f t="shared" si="27"/>
        <v/>
      </c>
      <c r="M154" s="382" t="str">
        <f t="shared" si="28"/>
        <v/>
      </c>
      <c r="N154" s="382" t="str">
        <f t="shared" si="29"/>
        <v/>
      </c>
      <c r="O154" s="382" t="str">
        <f t="shared" si="30"/>
        <v/>
      </c>
      <c r="P154" s="64"/>
      <c r="Q154" s="64"/>
      <c r="R154" s="64"/>
      <c r="S154" s="64"/>
    </row>
    <row r="155" spans="1:19" s="70" customFormat="1">
      <c r="A155" s="143">
        <v>144</v>
      </c>
      <c r="B155" s="144"/>
      <c r="C155" s="144"/>
      <c r="D155" s="144"/>
      <c r="E155" s="146"/>
      <c r="F155" s="16" t="str">
        <f t="shared" si="24"/>
        <v/>
      </c>
      <c r="H155" s="71"/>
      <c r="I155" s="64"/>
      <c r="J155" s="382" t="str">
        <f t="shared" si="25"/>
        <v/>
      </c>
      <c r="K155" s="382" t="str">
        <f t="shared" si="26"/>
        <v/>
      </c>
      <c r="L155" s="382" t="str">
        <f t="shared" si="27"/>
        <v/>
      </c>
      <c r="M155" s="382" t="str">
        <f t="shared" si="28"/>
        <v/>
      </c>
      <c r="N155" s="382" t="str">
        <f t="shared" si="29"/>
        <v/>
      </c>
      <c r="O155" s="382" t="str">
        <f t="shared" si="30"/>
        <v/>
      </c>
      <c r="P155" s="64"/>
      <c r="Q155" s="64"/>
      <c r="R155" s="64"/>
      <c r="S155" s="64"/>
    </row>
    <row r="156" spans="1:19" s="70" customFormat="1">
      <c r="A156" s="143">
        <v>145</v>
      </c>
      <c r="B156" s="144"/>
      <c r="C156" s="144"/>
      <c r="D156" s="144"/>
      <c r="E156" s="146"/>
      <c r="F156" s="16" t="str">
        <f t="shared" si="24"/>
        <v/>
      </c>
      <c r="H156" s="71"/>
      <c r="I156" s="64"/>
      <c r="J156" s="382" t="str">
        <f t="shared" si="25"/>
        <v/>
      </c>
      <c r="K156" s="382" t="str">
        <f t="shared" si="26"/>
        <v/>
      </c>
      <c r="L156" s="382" t="str">
        <f t="shared" si="27"/>
        <v/>
      </c>
      <c r="M156" s="382" t="str">
        <f t="shared" si="28"/>
        <v/>
      </c>
      <c r="N156" s="382" t="str">
        <f t="shared" si="29"/>
        <v/>
      </c>
      <c r="O156" s="382" t="str">
        <f t="shared" si="30"/>
        <v/>
      </c>
      <c r="P156" s="64"/>
      <c r="Q156" s="64"/>
      <c r="R156" s="64"/>
      <c r="S156" s="64"/>
    </row>
    <row r="157" spans="1:19" s="70" customFormat="1">
      <c r="A157" s="143">
        <v>146</v>
      </c>
      <c r="B157" s="144"/>
      <c r="C157" s="144"/>
      <c r="D157" s="144"/>
      <c r="E157" s="146"/>
      <c r="F157" s="16" t="str">
        <f t="shared" si="24"/>
        <v/>
      </c>
      <c r="H157" s="71"/>
      <c r="I157" s="64"/>
      <c r="J157" s="382" t="str">
        <f t="shared" si="25"/>
        <v/>
      </c>
      <c r="K157" s="382" t="str">
        <f t="shared" si="26"/>
        <v/>
      </c>
      <c r="L157" s="382" t="str">
        <f t="shared" si="27"/>
        <v/>
      </c>
      <c r="M157" s="382" t="str">
        <f t="shared" si="28"/>
        <v/>
      </c>
      <c r="N157" s="382" t="str">
        <f t="shared" si="29"/>
        <v/>
      </c>
      <c r="O157" s="382" t="str">
        <f t="shared" si="30"/>
        <v/>
      </c>
      <c r="P157" s="64"/>
      <c r="Q157" s="64"/>
      <c r="R157" s="64"/>
      <c r="S157" s="64"/>
    </row>
    <row r="158" spans="1:19" s="70" customFormat="1">
      <c r="A158" s="143">
        <v>147</v>
      </c>
      <c r="B158" s="144"/>
      <c r="C158" s="144"/>
      <c r="D158" s="144"/>
      <c r="E158" s="146"/>
      <c r="F158" s="16" t="str">
        <f t="shared" si="24"/>
        <v/>
      </c>
      <c r="H158" s="71"/>
      <c r="I158" s="64"/>
      <c r="J158" s="382" t="str">
        <f t="shared" si="25"/>
        <v/>
      </c>
      <c r="K158" s="382" t="str">
        <f t="shared" si="26"/>
        <v/>
      </c>
      <c r="L158" s="382" t="str">
        <f t="shared" si="27"/>
        <v/>
      </c>
      <c r="M158" s="382" t="str">
        <f t="shared" si="28"/>
        <v/>
      </c>
      <c r="N158" s="382" t="str">
        <f t="shared" si="29"/>
        <v/>
      </c>
      <c r="O158" s="382" t="str">
        <f t="shared" si="30"/>
        <v/>
      </c>
      <c r="P158" s="64"/>
      <c r="Q158" s="64"/>
      <c r="R158" s="64"/>
      <c r="S158" s="64"/>
    </row>
    <row r="159" spans="1:19" s="70" customFormat="1">
      <c r="A159" s="143">
        <v>148</v>
      </c>
      <c r="B159" s="144"/>
      <c r="C159" s="144"/>
      <c r="D159" s="144"/>
      <c r="E159" s="146"/>
      <c r="F159" s="16" t="str">
        <f t="shared" si="24"/>
        <v/>
      </c>
      <c r="H159" s="71"/>
      <c r="I159" s="64"/>
      <c r="J159" s="382" t="str">
        <f t="shared" si="25"/>
        <v/>
      </c>
      <c r="K159" s="382" t="str">
        <f t="shared" si="26"/>
        <v/>
      </c>
      <c r="L159" s="382" t="str">
        <f t="shared" si="27"/>
        <v/>
      </c>
      <c r="M159" s="382" t="str">
        <f t="shared" si="28"/>
        <v/>
      </c>
      <c r="N159" s="382" t="str">
        <f t="shared" si="29"/>
        <v/>
      </c>
      <c r="O159" s="382" t="str">
        <f t="shared" si="30"/>
        <v/>
      </c>
      <c r="P159" s="64"/>
      <c r="Q159" s="64"/>
      <c r="R159" s="64"/>
      <c r="S159" s="64"/>
    </row>
    <row r="160" spans="1:19" s="70" customFormat="1">
      <c r="A160" s="143">
        <v>149</v>
      </c>
      <c r="B160" s="144"/>
      <c r="C160" s="144"/>
      <c r="D160" s="144"/>
      <c r="E160" s="146"/>
      <c r="F160" s="16" t="str">
        <f t="shared" si="24"/>
        <v/>
      </c>
      <c r="H160" s="71"/>
      <c r="I160" s="64"/>
      <c r="J160" s="382" t="str">
        <f t="shared" si="25"/>
        <v/>
      </c>
      <c r="K160" s="382" t="str">
        <f t="shared" si="26"/>
        <v/>
      </c>
      <c r="L160" s="382" t="str">
        <f t="shared" si="27"/>
        <v/>
      </c>
      <c r="M160" s="382" t="str">
        <f t="shared" si="28"/>
        <v/>
      </c>
      <c r="N160" s="382" t="str">
        <f t="shared" si="29"/>
        <v/>
      </c>
      <c r="O160" s="382" t="str">
        <f t="shared" si="30"/>
        <v/>
      </c>
      <c r="P160" s="64"/>
      <c r="Q160" s="64"/>
      <c r="R160" s="64"/>
      <c r="S160" s="64"/>
    </row>
    <row r="161" spans="1:19" s="70" customFormat="1">
      <c r="A161" s="143">
        <v>150</v>
      </c>
      <c r="B161" s="144"/>
      <c r="C161" s="144"/>
      <c r="D161" s="144"/>
      <c r="E161" s="146"/>
      <c r="F161" s="16" t="str">
        <f t="shared" si="24"/>
        <v/>
      </c>
      <c r="H161" s="71"/>
      <c r="I161" s="64"/>
      <c r="J161" s="382" t="str">
        <f t="shared" si="25"/>
        <v/>
      </c>
      <c r="K161" s="382" t="str">
        <f t="shared" si="26"/>
        <v/>
      </c>
      <c r="L161" s="382" t="str">
        <f t="shared" si="27"/>
        <v/>
      </c>
      <c r="M161" s="382" t="str">
        <f t="shared" si="28"/>
        <v/>
      </c>
      <c r="N161" s="382" t="str">
        <f t="shared" si="29"/>
        <v/>
      </c>
      <c r="O161" s="382" t="str">
        <f t="shared" si="30"/>
        <v/>
      </c>
      <c r="P161" s="64"/>
      <c r="Q161" s="64"/>
      <c r="R161" s="64"/>
      <c r="S161" s="64"/>
    </row>
    <row r="162" spans="1:19" s="70" customFormat="1">
      <c r="A162" s="143">
        <v>151</v>
      </c>
      <c r="B162" s="144"/>
      <c r="C162" s="144"/>
      <c r="D162" s="144"/>
      <c r="E162" s="146"/>
      <c r="F162" s="16" t="str">
        <f t="shared" si="24"/>
        <v/>
      </c>
      <c r="H162" s="71"/>
      <c r="I162" s="64"/>
      <c r="J162" s="382" t="str">
        <f t="shared" si="25"/>
        <v/>
      </c>
      <c r="K162" s="382" t="str">
        <f t="shared" si="26"/>
        <v/>
      </c>
      <c r="L162" s="382" t="str">
        <f t="shared" si="27"/>
        <v/>
      </c>
      <c r="M162" s="382" t="str">
        <f t="shared" si="28"/>
        <v/>
      </c>
      <c r="N162" s="382" t="str">
        <f t="shared" si="29"/>
        <v/>
      </c>
      <c r="O162" s="382" t="str">
        <f t="shared" si="30"/>
        <v/>
      </c>
      <c r="P162" s="64"/>
      <c r="Q162" s="64"/>
      <c r="R162" s="64"/>
      <c r="S162" s="64"/>
    </row>
    <row r="163" spans="1:19" s="70" customFormat="1">
      <c r="A163" s="143">
        <v>152</v>
      </c>
      <c r="B163" s="144"/>
      <c r="C163" s="144"/>
      <c r="D163" s="144"/>
      <c r="E163" s="146"/>
      <c r="F163" s="16" t="str">
        <f t="shared" si="24"/>
        <v/>
      </c>
      <c r="H163" s="71"/>
      <c r="I163" s="64"/>
      <c r="J163" s="382" t="str">
        <f t="shared" si="25"/>
        <v/>
      </c>
      <c r="K163" s="382" t="str">
        <f t="shared" si="26"/>
        <v/>
      </c>
      <c r="L163" s="382" t="str">
        <f t="shared" si="27"/>
        <v/>
      </c>
      <c r="M163" s="382" t="str">
        <f t="shared" si="28"/>
        <v/>
      </c>
      <c r="N163" s="382" t="str">
        <f t="shared" si="29"/>
        <v/>
      </c>
      <c r="O163" s="382" t="str">
        <f t="shared" si="30"/>
        <v/>
      </c>
      <c r="P163" s="64"/>
      <c r="Q163" s="64"/>
      <c r="R163" s="64"/>
      <c r="S163" s="64"/>
    </row>
    <row r="164" spans="1:19" s="70" customFormat="1">
      <c r="A164" s="143">
        <v>153</v>
      </c>
      <c r="B164" s="144"/>
      <c r="C164" s="144"/>
      <c r="D164" s="144"/>
      <c r="E164" s="146"/>
      <c r="F164" s="16" t="str">
        <f t="shared" si="24"/>
        <v/>
      </c>
      <c r="H164" s="71"/>
      <c r="I164" s="64"/>
      <c r="J164" s="382" t="str">
        <f t="shared" si="25"/>
        <v/>
      </c>
      <c r="K164" s="382" t="str">
        <f t="shared" si="26"/>
        <v/>
      </c>
      <c r="L164" s="382" t="str">
        <f t="shared" si="27"/>
        <v/>
      </c>
      <c r="M164" s="382" t="str">
        <f t="shared" si="28"/>
        <v/>
      </c>
      <c r="N164" s="382" t="str">
        <f t="shared" si="29"/>
        <v/>
      </c>
      <c r="O164" s="382" t="str">
        <f t="shared" si="30"/>
        <v/>
      </c>
      <c r="P164" s="64"/>
      <c r="Q164" s="64"/>
      <c r="R164" s="64"/>
      <c r="S164" s="64"/>
    </row>
    <row r="165" spans="1:19" s="70" customFormat="1">
      <c r="A165" s="143">
        <v>154</v>
      </c>
      <c r="B165" s="144"/>
      <c r="C165" s="144"/>
      <c r="D165" s="144"/>
      <c r="E165" s="146"/>
      <c r="F165" s="16" t="str">
        <f t="shared" si="24"/>
        <v/>
      </c>
      <c r="H165" s="71"/>
      <c r="I165" s="64"/>
      <c r="J165" s="382" t="str">
        <f t="shared" si="25"/>
        <v/>
      </c>
      <c r="K165" s="382" t="str">
        <f t="shared" si="26"/>
        <v/>
      </c>
      <c r="L165" s="382" t="str">
        <f t="shared" si="27"/>
        <v/>
      </c>
      <c r="M165" s="382" t="str">
        <f t="shared" si="28"/>
        <v/>
      </c>
      <c r="N165" s="382" t="str">
        <f t="shared" si="29"/>
        <v/>
      </c>
      <c r="O165" s="382" t="str">
        <f t="shared" si="30"/>
        <v/>
      </c>
      <c r="P165" s="64"/>
      <c r="Q165" s="64"/>
      <c r="R165" s="64"/>
      <c r="S165" s="64"/>
    </row>
    <row r="166" spans="1:19" s="70" customFormat="1">
      <c r="A166" s="143">
        <v>155</v>
      </c>
      <c r="B166" s="144"/>
      <c r="C166" s="144"/>
      <c r="D166" s="144"/>
      <c r="E166" s="146"/>
      <c r="F166" s="16" t="str">
        <f t="shared" si="24"/>
        <v/>
      </c>
      <c r="H166" s="71"/>
      <c r="I166" s="64"/>
      <c r="J166" s="382" t="str">
        <f t="shared" si="25"/>
        <v/>
      </c>
      <c r="K166" s="382" t="str">
        <f t="shared" si="26"/>
        <v/>
      </c>
      <c r="L166" s="382" t="str">
        <f t="shared" si="27"/>
        <v/>
      </c>
      <c r="M166" s="382" t="str">
        <f t="shared" si="28"/>
        <v/>
      </c>
      <c r="N166" s="382" t="str">
        <f t="shared" si="29"/>
        <v/>
      </c>
      <c r="O166" s="382" t="str">
        <f t="shared" si="30"/>
        <v/>
      </c>
      <c r="P166" s="64"/>
      <c r="Q166" s="64"/>
      <c r="R166" s="64"/>
      <c r="S166" s="64"/>
    </row>
    <row r="167" spans="1:19" s="70" customFormat="1">
      <c r="A167" s="143">
        <v>156</v>
      </c>
      <c r="B167" s="144"/>
      <c r="C167" s="144"/>
      <c r="D167" s="144"/>
      <c r="E167" s="146"/>
      <c r="F167" s="16" t="str">
        <f t="shared" si="24"/>
        <v/>
      </c>
      <c r="H167" s="71"/>
      <c r="I167" s="64"/>
      <c r="J167" s="382" t="str">
        <f t="shared" si="25"/>
        <v/>
      </c>
      <c r="K167" s="382" t="str">
        <f t="shared" si="26"/>
        <v/>
      </c>
      <c r="L167" s="382" t="str">
        <f t="shared" si="27"/>
        <v/>
      </c>
      <c r="M167" s="382" t="str">
        <f t="shared" si="28"/>
        <v/>
      </c>
      <c r="N167" s="382" t="str">
        <f t="shared" si="29"/>
        <v/>
      </c>
      <c r="O167" s="382" t="str">
        <f t="shared" si="30"/>
        <v/>
      </c>
      <c r="P167" s="64"/>
      <c r="Q167" s="64"/>
      <c r="R167" s="64"/>
      <c r="S167" s="64"/>
    </row>
    <row r="168" spans="1:19" s="70" customFormat="1">
      <c r="A168" s="143">
        <v>157</v>
      </c>
      <c r="B168" s="144"/>
      <c r="C168" s="144"/>
      <c r="D168" s="144"/>
      <c r="E168" s="146"/>
      <c r="F168" s="16" t="str">
        <f t="shared" si="24"/>
        <v/>
      </c>
      <c r="H168" s="71"/>
      <c r="I168" s="64"/>
      <c r="J168" s="382" t="str">
        <f t="shared" si="25"/>
        <v/>
      </c>
      <c r="K168" s="382" t="str">
        <f t="shared" si="26"/>
        <v/>
      </c>
      <c r="L168" s="382" t="str">
        <f t="shared" si="27"/>
        <v/>
      </c>
      <c r="M168" s="382" t="str">
        <f t="shared" si="28"/>
        <v/>
      </c>
      <c r="N168" s="382" t="str">
        <f t="shared" si="29"/>
        <v/>
      </c>
      <c r="O168" s="382" t="str">
        <f t="shared" si="30"/>
        <v/>
      </c>
      <c r="P168" s="64"/>
      <c r="Q168" s="64"/>
      <c r="R168" s="64"/>
      <c r="S168" s="64"/>
    </row>
    <row r="169" spans="1:19" s="70" customFormat="1">
      <c r="A169" s="143">
        <v>158</v>
      </c>
      <c r="B169" s="144"/>
      <c r="C169" s="144"/>
      <c r="D169" s="144"/>
      <c r="E169" s="146"/>
      <c r="F169" s="16" t="str">
        <f t="shared" si="24"/>
        <v/>
      </c>
      <c r="H169" s="71"/>
      <c r="I169" s="64"/>
      <c r="J169" s="382" t="str">
        <f t="shared" si="25"/>
        <v/>
      </c>
      <c r="K169" s="382" t="str">
        <f t="shared" si="26"/>
        <v/>
      </c>
      <c r="L169" s="382" t="str">
        <f t="shared" si="27"/>
        <v/>
      </c>
      <c r="M169" s="382" t="str">
        <f t="shared" si="28"/>
        <v/>
      </c>
      <c r="N169" s="382" t="str">
        <f t="shared" si="29"/>
        <v/>
      </c>
      <c r="O169" s="382" t="str">
        <f t="shared" si="30"/>
        <v/>
      </c>
      <c r="P169" s="64"/>
      <c r="Q169" s="64"/>
      <c r="R169" s="64"/>
      <c r="S169" s="64"/>
    </row>
    <row r="170" spans="1:19" s="70" customFormat="1">
      <c r="A170" s="143">
        <v>159</v>
      </c>
      <c r="B170" s="144"/>
      <c r="C170" s="144"/>
      <c r="D170" s="144"/>
      <c r="E170" s="146"/>
      <c r="F170" s="16" t="str">
        <f t="shared" si="24"/>
        <v/>
      </c>
      <c r="H170" s="71"/>
      <c r="I170" s="64"/>
      <c r="J170" s="382" t="str">
        <f t="shared" si="25"/>
        <v/>
      </c>
      <c r="K170" s="382" t="str">
        <f t="shared" si="26"/>
        <v/>
      </c>
      <c r="L170" s="382" t="str">
        <f t="shared" si="27"/>
        <v/>
      </c>
      <c r="M170" s="382" t="str">
        <f t="shared" si="28"/>
        <v/>
      </c>
      <c r="N170" s="382" t="str">
        <f t="shared" si="29"/>
        <v/>
      </c>
      <c r="O170" s="382" t="str">
        <f t="shared" si="30"/>
        <v/>
      </c>
      <c r="P170" s="64"/>
      <c r="Q170" s="64"/>
      <c r="R170" s="64"/>
      <c r="S170" s="64"/>
    </row>
    <row r="171" spans="1:19" s="70" customFormat="1">
      <c r="A171" s="143">
        <v>160</v>
      </c>
      <c r="B171" s="144"/>
      <c r="C171" s="144"/>
      <c r="D171" s="144"/>
      <c r="E171" s="146"/>
      <c r="F171" s="16" t="str">
        <f t="shared" si="24"/>
        <v/>
      </c>
      <c r="H171" s="71"/>
      <c r="I171" s="64"/>
      <c r="J171" s="382" t="str">
        <f t="shared" si="25"/>
        <v/>
      </c>
      <c r="K171" s="382" t="str">
        <f t="shared" si="26"/>
        <v/>
      </c>
      <c r="L171" s="382" t="str">
        <f t="shared" si="27"/>
        <v/>
      </c>
      <c r="M171" s="382" t="str">
        <f t="shared" si="28"/>
        <v/>
      </c>
      <c r="N171" s="382" t="str">
        <f t="shared" si="29"/>
        <v/>
      </c>
      <c r="O171" s="382" t="str">
        <f t="shared" si="30"/>
        <v/>
      </c>
      <c r="P171" s="64"/>
      <c r="Q171" s="64"/>
      <c r="R171" s="64"/>
      <c r="S171" s="64"/>
    </row>
    <row r="172" spans="1:19" s="70" customFormat="1">
      <c r="A172" s="143">
        <v>161</v>
      </c>
      <c r="B172" s="144"/>
      <c r="C172" s="144"/>
      <c r="D172" s="144"/>
      <c r="E172" s="146"/>
      <c r="F172" s="16" t="str">
        <f t="shared" si="24"/>
        <v/>
      </c>
      <c r="H172" s="71"/>
      <c r="I172" s="64"/>
      <c r="J172" s="382" t="str">
        <f t="shared" si="25"/>
        <v/>
      </c>
      <c r="K172" s="382" t="str">
        <f t="shared" si="26"/>
        <v/>
      </c>
      <c r="L172" s="382" t="str">
        <f t="shared" si="27"/>
        <v/>
      </c>
      <c r="M172" s="382" t="str">
        <f t="shared" si="28"/>
        <v/>
      </c>
      <c r="N172" s="382" t="str">
        <f t="shared" si="29"/>
        <v/>
      </c>
      <c r="O172" s="382" t="str">
        <f t="shared" si="30"/>
        <v/>
      </c>
      <c r="P172" s="64"/>
      <c r="Q172" s="64"/>
      <c r="R172" s="64"/>
      <c r="S172" s="64"/>
    </row>
    <row r="173" spans="1:19" s="70" customFormat="1">
      <c r="A173" s="143">
        <v>162</v>
      </c>
      <c r="B173" s="144"/>
      <c r="C173" s="144"/>
      <c r="D173" s="144"/>
      <c r="E173" s="146"/>
      <c r="F173" s="16" t="str">
        <f t="shared" si="24"/>
        <v/>
      </c>
      <c r="H173" s="71"/>
      <c r="I173" s="64"/>
      <c r="J173" s="382" t="str">
        <f t="shared" si="25"/>
        <v/>
      </c>
      <c r="K173" s="382" t="str">
        <f t="shared" si="26"/>
        <v/>
      </c>
      <c r="L173" s="382" t="str">
        <f t="shared" si="27"/>
        <v/>
      </c>
      <c r="M173" s="382" t="str">
        <f t="shared" si="28"/>
        <v/>
      </c>
      <c r="N173" s="382" t="str">
        <f t="shared" si="29"/>
        <v/>
      </c>
      <c r="O173" s="382" t="str">
        <f t="shared" si="30"/>
        <v/>
      </c>
      <c r="P173" s="64"/>
      <c r="Q173" s="64"/>
      <c r="R173" s="64"/>
      <c r="S173" s="64"/>
    </row>
    <row r="174" spans="1:19" s="70" customFormat="1">
      <c r="A174" s="143">
        <v>163</v>
      </c>
      <c r="B174" s="144"/>
      <c r="C174" s="144"/>
      <c r="D174" s="144"/>
      <c r="E174" s="146"/>
      <c r="F174" s="16" t="str">
        <f t="shared" si="24"/>
        <v/>
      </c>
      <c r="H174" s="71"/>
      <c r="I174" s="64"/>
      <c r="J174" s="382" t="str">
        <f t="shared" si="25"/>
        <v/>
      </c>
      <c r="K174" s="382" t="str">
        <f t="shared" si="26"/>
        <v/>
      </c>
      <c r="L174" s="382" t="str">
        <f t="shared" si="27"/>
        <v/>
      </c>
      <c r="M174" s="382" t="str">
        <f t="shared" si="28"/>
        <v/>
      </c>
      <c r="N174" s="382" t="str">
        <f t="shared" si="29"/>
        <v/>
      </c>
      <c r="O174" s="382" t="str">
        <f t="shared" si="30"/>
        <v/>
      </c>
      <c r="P174" s="64"/>
      <c r="Q174" s="64"/>
      <c r="R174" s="64"/>
      <c r="S174" s="64"/>
    </row>
    <row r="175" spans="1:19" s="70" customFormat="1">
      <c r="A175" s="143">
        <v>164</v>
      </c>
      <c r="B175" s="144"/>
      <c r="C175" s="144"/>
      <c r="D175" s="144"/>
      <c r="E175" s="146"/>
      <c r="F175" s="16" t="str">
        <f t="shared" si="24"/>
        <v/>
      </c>
      <c r="H175" s="71"/>
      <c r="I175" s="64"/>
      <c r="J175" s="382" t="str">
        <f t="shared" si="25"/>
        <v/>
      </c>
      <c r="K175" s="382" t="str">
        <f t="shared" si="26"/>
        <v/>
      </c>
      <c r="L175" s="382" t="str">
        <f t="shared" si="27"/>
        <v/>
      </c>
      <c r="M175" s="382" t="str">
        <f t="shared" si="28"/>
        <v/>
      </c>
      <c r="N175" s="382" t="str">
        <f t="shared" si="29"/>
        <v/>
      </c>
      <c r="O175" s="382" t="str">
        <f t="shared" si="30"/>
        <v/>
      </c>
      <c r="P175" s="64"/>
      <c r="Q175" s="64"/>
      <c r="R175" s="64"/>
      <c r="S175" s="64"/>
    </row>
    <row r="176" spans="1:19" s="70" customFormat="1">
      <c r="A176" s="143">
        <v>165</v>
      </c>
      <c r="B176" s="144"/>
      <c r="C176" s="144"/>
      <c r="D176" s="144"/>
      <c r="E176" s="146"/>
      <c r="F176" s="16" t="str">
        <f t="shared" si="24"/>
        <v/>
      </c>
      <c r="H176" s="71"/>
      <c r="I176" s="64"/>
      <c r="J176" s="382" t="str">
        <f t="shared" si="25"/>
        <v/>
      </c>
      <c r="K176" s="382" t="str">
        <f t="shared" si="26"/>
        <v/>
      </c>
      <c r="L176" s="382" t="str">
        <f t="shared" si="27"/>
        <v/>
      </c>
      <c r="M176" s="382" t="str">
        <f t="shared" si="28"/>
        <v/>
      </c>
      <c r="N176" s="382" t="str">
        <f t="shared" si="29"/>
        <v/>
      </c>
      <c r="O176" s="382" t="str">
        <f t="shared" si="30"/>
        <v/>
      </c>
      <c r="P176" s="64"/>
      <c r="Q176" s="64"/>
      <c r="R176" s="64"/>
      <c r="S176" s="64"/>
    </row>
    <row r="177" spans="1:19" s="70" customFormat="1">
      <c r="A177" s="143">
        <v>166</v>
      </c>
      <c r="B177" s="144"/>
      <c r="C177" s="144"/>
      <c r="D177" s="144"/>
      <c r="E177" s="146"/>
      <c r="F177" s="16" t="str">
        <f t="shared" si="24"/>
        <v/>
      </c>
      <c r="H177" s="71"/>
      <c r="I177" s="64"/>
      <c r="J177" s="382" t="str">
        <f t="shared" si="25"/>
        <v/>
      </c>
      <c r="K177" s="382" t="str">
        <f t="shared" si="26"/>
        <v/>
      </c>
      <c r="L177" s="382" t="str">
        <f t="shared" si="27"/>
        <v/>
      </c>
      <c r="M177" s="382" t="str">
        <f t="shared" si="28"/>
        <v/>
      </c>
      <c r="N177" s="382" t="str">
        <f t="shared" si="29"/>
        <v/>
      </c>
      <c r="O177" s="382" t="str">
        <f t="shared" si="30"/>
        <v/>
      </c>
      <c r="P177" s="64"/>
      <c r="Q177" s="64"/>
      <c r="R177" s="64"/>
      <c r="S177" s="64"/>
    </row>
    <row r="178" spans="1:19" s="70" customFormat="1">
      <c r="A178" s="143">
        <v>167</v>
      </c>
      <c r="B178" s="144"/>
      <c r="C178" s="144"/>
      <c r="D178" s="144"/>
      <c r="E178" s="146"/>
      <c r="F178" s="16" t="str">
        <f t="shared" si="24"/>
        <v/>
      </c>
      <c r="H178" s="71"/>
      <c r="I178" s="64"/>
      <c r="J178" s="382" t="str">
        <f t="shared" si="25"/>
        <v/>
      </c>
      <c r="K178" s="382" t="str">
        <f t="shared" si="26"/>
        <v/>
      </c>
      <c r="L178" s="382" t="str">
        <f t="shared" si="27"/>
        <v/>
      </c>
      <c r="M178" s="382" t="str">
        <f t="shared" si="28"/>
        <v/>
      </c>
      <c r="N178" s="382" t="str">
        <f t="shared" si="29"/>
        <v/>
      </c>
      <c r="O178" s="382" t="str">
        <f t="shared" si="30"/>
        <v/>
      </c>
      <c r="P178" s="64"/>
      <c r="Q178" s="64"/>
      <c r="R178" s="64"/>
      <c r="S178" s="64"/>
    </row>
    <row r="179" spans="1:19" s="70" customFormat="1">
      <c r="A179" s="143">
        <v>168</v>
      </c>
      <c r="B179" s="144"/>
      <c r="C179" s="144"/>
      <c r="D179" s="144"/>
      <c r="E179" s="146"/>
      <c r="F179" s="16" t="str">
        <f t="shared" si="24"/>
        <v/>
      </c>
      <c r="H179" s="71"/>
      <c r="I179" s="64"/>
      <c r="J179" s="382" t="str">
        <f t="shared" si="25"/>
        <v/>
      </c>
      <c r="K179" s="382" t="str">
        <f t="shared" si="26"/>
        <v/>
      </c>
      <c r="L179" s="382" t="str">
        <f t="shared" si="27"/>
        <v/>
      </c>
      <c r="M179" s="382" t="str">
        <f t="shared" si="28"/>
        <v/>
      </c>
      <c r="N179" s="382" t="str">
        <f t="shared" si="29"/>
        <v/>
      </c>
      <c r="O179" s="382" t="str">
        <f t="shared" si="30"/>
        <v/>
      </c>
      <c r="P179" s="64"/>
      <c r="Q179" s="64"/>
      <c r="R179" s="64"/>
      <c r="S179" s="64"/>
    </row>
    <row r="180" spans="1:19" s="70" customFormat="1">
      <c r="A180" s="143">
        <v>169</v>
      </c>
      <c r="B180" s="144"/>
      <c r="C180" s="144"/>
      <c r="D180" s="144"/>
      <c r="E180" s="146"/>
      <c r="F180" s="16" t="str">
        <f t="shared" si="24"/>
        <v/>
      </c>
      <c r="H180" s="71"/>
      <c r="I180" s="64"/>
      <c r="J180" s="382" t="str">
        <f t="shared" si="25"/>
        <v/>
      </c>
      <c r="K180" s="382" t="str">
        <f t="shared" si="26"/>
        <v/>
      </c>
      <c r="L180" s="382" t="str">
        <f t="shared" si="27"/>
        <v/>
      </c>
      <c r="M180" s="382" t="str">
        <f t="shared" si="28"/>
        <v/>
      </c>
      <c r="N180" s="382" t="str">
        <f t="shared" si="29"/>
        <v/>
      </c>
      <c r="O180" s="382" t="str">
        <f t="shared" si="30"/>
        <v/>
      </c>
      <c r="P180" s="64"/>
      <c r="Q180" s="64"/>
      <c r="R180" s="64"/>
      <c r="S180" s="64"/>
    </row>
    <row r="181" spans="1:19" s="70" customFormat="1">
      <c r="A181" s="143">
        <v>170</v>
      </c>
      <c r="B181" s="144"/>
      <c r="C181" s="144"/>
      <c r="D181" s="144"/>
      <c r="E181" s="146"/>
      <c r="F181" s="16" t="str">
        <f t="shared" si="24"/>
        <v/>
      </c>
      <c r="H181" s="71"/>
      <c r="I181" s="64"/>
      <c r="J181" s="382" t="str">
        <f t="shared" si="25"/>
        <v/>
      </c>
      <c r="K181" s="382" t="str">
        <f t="shared" si="26"/>
        <v/>
      </c>
      <c r="L181" s="382" t="str">
        <f t="shared" si="27"/>
        <v/>
      </c>
      <c r="M181" s="382" t="str">
        <f t="shared" si="28"/>
        <v/>
      </c>
      <c r="N181" s="382" t="str">
        <f t="shared" si="29"/>
        <v/>
      </c>
      <c r="O181" s="382" t="str">
        <f t="shared" si="30"/>
        <v/>
      </c>
      <c r="P181" s="64"/>
      <c r="Q181" s="64"/>
      <c r="R181" s="64"/>
      <c r="S181" s="64"/>
    </row>
    <row r="182" spans="1:19" s="70" customFormat="1">
      <c r="A182" s="143">
        <v>171</v>
      </c>
      <c r="B182" s="144"/>
      <c r="C182" s="144"/>
      <c r="D182" s="144"/>
      <c r="E182" s="146"/>
      <c r="F182" s="16" t="str">
        <f t="shared" si="24"/>
        <v/>
      </c>
      <c r="H182" s="71"/>
      <c r="I182" s="64"/>
      <c r="J182" s="382" t="str">
        <f t="shared" si="25"/>
        <v/>
      </c>
      <c r="K182" s="382" t="str">
        <f t="shared" si="26"/>
        <v/>
      </c>
      <c r="L182" s="382" t="str">
        <f t="shared" si="27"/>
        <v/>
      </c>
      <c r="M182" s="382" t="str">
        <f t="shared" si="28"/>
        <v/>
      </c>
      <c r="N182" s="382" t="str">
        <f t="shared" si="29"/>
        <v/>
      </c>
      <c r="O182" s="382" t="str">
        <f t="shared" si="30"/>
        <v/>
      </c>
      <c r="P182" s="64"/>
      <c r="Q182" s="64"/>
      <c r="R182" s="64"/>
      <c r="S182" s="64"/>
    </row>
    <row r="183" spans="1:19" s="70" customFormat="1">
      <c r="A183" s="143">
        <v>172</v>
      </c>
      <c r="B183" s="144"/>
      <c r="C183" s="144"/>
      <c r="D183" s="144"/>
      <c r="E183" s="146"/>
      <c r="F183" s="16" t="str">
        <f t="shared" si="24"/>
        <v/>
      </c>
      <c r="H183" s="71"/>
      <c r="I183" s="64"/>
      <c r="J183" s="382" t="str">
        <f t="shared" si="25"/>
        <v/>
      </c>
      <c r="K183" s="382" t="str">
        <f t="shared" si="26"/>
        <v/>
      </c>
      <c r="L183" s="382" t="str">
        <f t="shared" si="27"/>
        <v/>
      </c>
      <c r="M183" s="382" t="str">
        <f t="shared" si="28"/>
        <v/>
      </c>
      <c r="N183" s="382" t="str">
        <f t="shared" si="29"/>
        <v/>
      </c>
      <c r="O183" s="382" t="str">
        <f t="shared" si="30"/>
        <v/>
      </c>
      <c r="P183" s="64"/>
      <c r="Q183" s="64"/>
      <c r="R183" s="64"/>
      <c r="S183" s="64"/>
    </row>
    <row r="184" spans="1:19" s="70" customFormat="1">
      <c r="A184" s="143">
        <v>173</v>
      </c>
      <c r="B184" s="144"/>
      <c r="C184" s="144"/>
      <c r="D184" s="144"/>
      <c r="E184" s="146"/>
      <c r="F184" s="16" t="str">
        <f t="shared" si="24"/>
        <v/>
      </c>
      <c r="H184" s="71"/>
      <c r="I184" s="64"/>
      <c r="J184" s="382" t="str">
        <f t="shared" si="25"/>
        <v/>
      </c>
      <c r="K184" s="382" t="str">
        <f t="shared" si="26"/>
        <v/>
      </c>
      <c r="L184" s="382" t="str">
        <f t="shared" si="27"/>
        <v/>
      </c>
      <c r="M184" s="382" t="str">
        <f t="shared" si="28"/>
        <v/>
      </c>
      <c r="N184" s="382" t="str">
        <f t="shared" si="29"/>
        <v/>
      </c>
      <c r="O184" s="382" t="str">
        <f t="shared" si="30"/>
        <v/>
      </c>
      <c r="P184" s="64"/>
      <c r="Q184" s="64"/>
      <c r="R184" s="64"/>
      <c r="S184" s="64"/>
    </row>
    <row r="185" spans="1:19" s="70" customFormat="1">
      <c r="A185" s="143">
        <v>174</v>
      </c>
      <c r="B185" s="144"/>
      <c r="C185" s="144"/>
      <c r="D185" s="144"/>
      <c r="E185" s="146"/>
      <c r="F185" s="16" t="str">
        <f t="shared" si="24"/>
        <v/>
      </c>
      <c r="H185" s="71"/>
      <c r="I185" s="64"/>
      <c r="J185" s="382" t="str">
        <f t="shared" si="25"/>
        <v/>
      </c>
      <c r="K185" s="382" t="str">
        <f t="shared" si="26"/>
        <v/>
      </c>
      <c r="L185" s="382" t="str">
        <f t="shared" si="27"/>
        <v/>
      </c>
      <c r="M185" s="382" t="str">
        <f t="shared" si="28"/>
        <v/>
      </c>
      <c r="N185" s="382" t="str">
        <f t="shared" si="29"/>
        <v/>
      </c>
      <c r="O185" s="382" t="str">
        <f t="shared" si="30"/>
        <v/>
      </c>
      <c r="P185" s="64"/>
      <c r="Q185" s="64"/>
      <c r="R185" s="64"/>
      <c r="S185" s="64"/>
    </row>
    <row r="186" spans="1:19" s="70" customFormat="1">
      <c r="A186" s="143">
        <v>175</v>
      </c>
      <c r="B186" s="144"/>
      <c r="C186" s="144"/>
      <c r="D186" s="144"/>
      <c r="E186" s="146"/>
      <c r="F186" s="16" t="str">
        <f t="shared" si="24"/>
        <v/>
      </c>
      <c r="H186" s="71"/>
      <c r="I186" s="64"/>
      <c r="J186" s="382" t="str">
        <f t="shared" si="25"/>
        <v/>
      </c>
      <c r="K186" s="382" t="str">
        <f t="shared" si="26"/>
        <v/>
      </c>
      <c r="L186" s="382" t="str">
        <f t="shared" si="27"/>
        <v/>
      </c>
      <c r="M186" s="382" t="str">
        <f t="shared" si="28"/>
        <v/>
      </c>
      <c r="N186" s="382" t="str">
        <f t="shared" si="29"/>
        <v/>
      </c>
      <c r="O186" s="382" t="str">
        <f t="shared" si="30"/>
        <v/>
      </c>
      <c r="P186" s="64"/>
      <c r="Q186" s="64"/>
      <c r="R186" s="64"/>
      <c r="S186" s="64"/>
    </row>
    <row r="187" spans="1:19" s="70" customFormat="1">
      <c r="A187" s="143">
        <v>176</v>
      </c>
      <c r="B187" s="144"/>
      <c r="C187" s="144"/>
      <c r="D187" s="144"/>
      <c r="E187" s="146"/>
      <c r="F187" s="16" t="str">
        <f t="shared" si="24"/>
        <v/>
      </c>
      <c r="H187" s="71"/>
      <c r="I187" s="64"/>
      <c r="J187" s="382" t="str">
        <f t="shared" si="25"/>
        <v/>
      </c>
      <c r="K187" s="382" t="str">
        <f t="shared" si="26"/>
        <v/>
      </c>
      <c r="L187" s="382" t="str">
        <f t="shared" si="27"/>
        <v/>
      </c>
      <c r="M187" s="382" t="str">
        <f t="shared" si="28"/>
        <v/>
      </c>
      <c r="N187" s="382" t="str">
        <f t="shared" si="29"/>
        <v/>
      </c>
      <c r="O187" s="382" t="str">
        <f t="shared" si="30"/>
        <v/>
      </c>
      <c r="P187" s="64"/>
      <c r="Q187" s="64"/>
      <c r="R187" s="64"/>
      <c r="S187" s="64"/>
    </row>
    <row r="188" spans="1:19" s="70" customFormat="1">
      <c r="A188" s="143">
        <v>177</v>
      </c>
      <c r="B188" s="144"/>
      <c r="C188" s="144"/>
      <c r="D188" s="144"/>
      <c r="E188" s="146"/>
      <c r="F188" s="16" t="str">
        <f t="shared" si="24"/>
        <v/>
      </c>
      <c r="H188" s="71"/>
      <c r="I188" s="64"/>
      <c r="J188" s="382" t="str">
        <f t="shared" si="25"/>
        <v/>
      </c>
      <c r="K188" s="382" t="str">
        <f t="shared" si="26"/>
        <v/>
      </c>
      <c r="L188" s="382" t="str">
        <f t="shared" si="27"/>
        <v/>
      </c>
      <c r="M188" s="382" t="str">
        <f t="shared" si="28"/>
        <v/>
      </c>
      <c r="N188" s="382" t="str">
        <f t="shared" si="29"/>
        <v/>
      </c>
      <c r="O188" s="382" t="str">
        <f t="shared" si="30"/>
        <v/>
      </c>
      <c r="P188" s="64"/>
      <c r="Q188" s="64"/>
      <c r="R188" s="64"/>
      <c r="S188" s="64"/>
    </row>
    <row r="189" spans="1:19" s="70" customFormat="1">
      <c r="A189" s="143">
        <v>178</v>
      </c>
      <c r="B189" s="144"/>
      <c r="C189" s="144"/>
      <c r="D189" s="144"/>
      <c r="E189" s="146"/>
      <c r="F189" s="16" t="str">
        <f t="shared" si="24"/>
        <v/>
      </c>
      <c r="H189" s="71"/>
      <c r="I189" s="64"/>
      <c r="J189" s="382" t="str">
        <f t="shared" si="25"/>
        <v/>
      </c>
      <c r="K189" s="382" t="str">
        <f t="shared" si="26"/>
        <v/>
      </c>
      <c r="L189" s="382" t="str">
        <f t="shared" si="27"/>
        <v/>
      </c>
      <c r="M189" s="382" t="str">
        <f t="shared" si="28"/>
        <v/>
      </c>
      <c r="N189" s="382" t="str">
        <f t="shared" si="29"/>
        <v/>
      </c>
      <c r="O189" s="382" t="str">
        <f t="shared" si="30"/>
        <v/>
      </c>
      <c r="P189" s="64"/>
      <c r="Q189" s="64"/>
      <c r="R189" s="64"/>
      <c r="S189" s="64"/>
    </row>
    <row r="190" spans="1:19" s="70" customFormat="1">
      <c r="A190" s="143">
        <v>179</v>
      </c>
      <c r="B190" s="144"/>
      <c r="C190" s="144"/>
      <c r="D190" s="144"/>
      <c r="E190" s="146"/>
      <c r="F190" s="16" t="str">
        <f t="shared" si="24"/>
        <v/>
      </c>
      <c r="H190" s="71"/>
      <c r="I190" s="64"/>
      <c r="J190" s="382" t="str">
        <f t="shared" si="25"/>
        <v/>
      </c>
      <c r="K190" s="382" t="str">
        <f t="shared" si="26"/>
        <v/>
      </c>
      <c r="L190" s="382" t="str">
        <f t="shared" si="27"/>
        <v/>
      </c>
      <c r="M190" s="382" t="str">
        <f t="shared" si="28"/>
        <v/>
      </c>
      <c r="N190" s="382" t="str">
        <f t="shared" si="29"/>
        <v/>
      </c>
      <c r="O190" s="382" t="str">
        <f t="shared" si="30"/>
        <v/>
      </c>
      <c r="P190" s="64"/>
      <c r="Q190" s="64"/>
      <c r="R190" s="64"/>
      <c r="S190" s="64"/>
    </row>
    <row r="191" spans="1:19" s="70" customFormat="1">
      <c r="A191" s="143">
        <v>180</v>
      </c>
      <c r="B191" s="144"/>
      <c r="C191" s="144"/>
      <c r="D191" s="144"/>
      <c r="E191" s="146"/>
      <c r="F191" s="16" t="str">
        <f t="shared" si="24"/>
        <v/>
      </c>
      <c r="H191" s="71"/>
      <c r="I191" s="64"/>
      <c r="J191" s="382" t="str">
        <f t="shared" si="25"/>
        <v/>
      </c>
      <c r="K191" s="382" t="str">
        <f t="shared" si="26"/>
        <v/>
      </c>
      <c r="L191" s="382" t="str">
        <f t="shared" si="27"/>
        <v/>
      </c>
      <c r="M191" s="382" t="str">
        <f t="shared" si="28"/>
        <v/>
      </c>
      <c r="N191" s="382" t="str">
        <f t="shared" si="29"/>
        <v/>
      </c>
      <c r="O191" s="382" t="str">
        <f t="shared" si="30"/>
        <v/>
      </c>
      <c r="P191" s="64"/>
      <c r="Q191" s="64"/>
      <c r="R191" s="64"/>
      <c r="S191" s="64"/>
    </row>
    <row r="192" spans="1:19" s="70" customFormat="1">
      <c r="A192" s="143">
        <v>181</v>
      </c>
      <c r="B192" s="144"/>
      <c r="C192" s="144"/>
      <c r="D192" s="144"/>
      <c r="E192" s="146"/>
      <c r="F192" s="16" t="str">
        <f t="shared" si="24"/>
        <v/>
      </c>
      <c r="H192" s="71"/>
      <c r="I192" s="64"/>
      <c r="J192" s="382" t="str">
        <f t="shared" si="25"/>
        <v/>
      </c>
      <c r="K192" s="382" t="str">
        <f t="shared" si="26"/>
        <v/>
      </c>
      <c r="L192" s="382" t="str">
        <f t="shared" si="27"/>
        <v/>
      </c>
      <c r="M192" s="382" t="str">
        <f t="shared" si="28"/>
        <v/>
      </c>
      <c r="N192" s="382" t="str">
        <f t="shared" si="29"/>
        <v/>
      </c>
      <c r="O192" s="382" t="str">
        <f t="shared" si="30"/>
        <v/>
      </c>
      <c r="P192" s="64"/>
      <c r="Q192" s="64"/>
      <c r="R192" s="64"/>
      <c r="S192" s="64"/>
    </row>
    <row r="193" spans="1:19" s="70" customFormat="1">
      <c r="A193" s="143">
        <v>182</v>
      </c>
      <c r="B193" s="144"/>
      <c r="C193" s="144"/>
      <c r="D193" s="144"/>
      <c r="E193" s="146"/>
      <c r="F193" s="16" t="str">
        <f t="shared" si="24"/>
        <v/>
      </c>
      <c r="H193" s="71"/>
      <c r="I193" s="64"/>
      <c r="J193" s="382" t="str">
        <f t="shared" si="25"/>
        <v/>
      </c>
      <c r="K193" s="382" t="str">
        <f t="shared" si="26"/>
        <v/>
      </c>
      <c r="L193" s="382" t="str">
        <f t="shared" si="27"/>
        <v/>
      </c>
      <c r="M193" s="382" t="str">
        <f t="shared" si="28"/>
        <v/>
      </c>
      <c r="N193" s="382" t="str">
        <f t="shared" si="29"/>
        <v/>
      </c>
      <c r="O193" s="382" t="str">
        <f t="shared" si="30"/>
        <v/>
      </c>
      <c r="P193" s="64"/>
      <c r="Q193" s="64"/>
      <c r="R193" s="64"/>
      <c r="S193" s="64"/>
    </row>
    <row r="194" spans="1:19" s="70" customFormat="1">
      <c r="A194" s="143">
        <v>183</v>
      </c>
      <c r="B194" s="144"/>
      <c r="C194" s="144"/>
      <c r="D194" s="144"/>
      <c r="E194" s="146"/>
      <c r="F194" s="16" t="str">
        <f t="shared" si="24"/>
        <v/>
      </c>
      <c r="H194" s="71"/>
      <c r="I194" s="64"/>
      <c r="J194" s="382" t="str">
        <f t="shared" si="25"/>
        <v/>
      </c>
      <c r="K194" s="382" t="str">
        <f t="shared" si="26"/>
        <v/>
      </c>
      <c r="L194" s="382" t="str">
        <f t="shared" si="27"/>
        <v/>
      </c>
      <c r="M194" s="382" t="str">
        <f t="shared" si="28"/>
        <v/>
      </c>
      <c r="N194" s="382" t="str">
        <f t="shared" si="29"/>
        <v/>
      </c>
      <c r="O194" s="382" t="str">
        <f t="shared" si="30"/>
        <v/>
      </c>
      <c r="P194" s="64"/>
      <c r="Q194" s="64"/>
      <c r="R194" s="64"/>
      <c r="S194" s="64"/>
    </row>
    <row r="195" spans="1:19" s="70" customFormat="1">
      <c r="A195" s="143">
        <v>184</v>
      </c>
      <c r="B195" s="144"/>
      <c r="C195" s="144"/>
      <c r="D195" s="144"/>
      <c r="E195" s="146"/>
      <c r="F195" s="16" t="str">
        <f t="shared" si="24"/>
        <v/>
      </c>
      <c r="H195" s="71"/>
      <c r="I195" s="64"/>
      <c r="J195" s="382" t="str">
        <f t="shared" si="25"/>
        <v/>
      </c>
      <c r="K195" s="382" t="str">
        <f t="shared" si="26"/>
        <v/>
      </c>
      <c r="L195" s="382" t="str">
        <f t="shared" si="27"/>
        <v/>
      </c>
      <c r="M195" s="382" t="str">
        <f t="shared" si="28"/>
        <v/>
      </c>
      <c r="N195" s="382" t="str">
        <f t="shared" si="29"/>
        <v/>
      </c>
      <c r="O195" s="382" t="str">
        <f t="shared" si="30"/>
        <v/>
      </c>
      <c r="P195" s="64"/>
      <c r="Q195" s="64"/>
      <c r="R195" s="64"/>
      <c r="S195" s="64"/>
    </row>
    <row r="196" spans="1:19" s="70" customFormat="1">
      <c r="A196" s="143">
        <v>185</v>
      </c>
      <c r="B196" s="144"/>
      <c r="C196" s="144"/>
      <c r="D196" s="144"/>
      <c r="E196" s="146"/>
      <c r="F196" s="16" t="str">
        <f t="shared" si="24"/>
        <v/>
      </c>
      <c r="H196" s="71"/>
      <c r="I196" s="64"/>
      <c r="J196" s="382" t="str">
        <f t="shared" si="25"/>
        <v/>
      </c>
      <c r="K196" s="382" t="str">
        <f t="shared" si="26"/>
        <v/>
      </c>
      <c r="L196" s="382" t="str">
        <f t="shared" si="27"/>
        <v/>
      </c>
      <c r="M196" s="382" t="str">
        <f t="shared" si="28"/>
        <v/>
      </c>
      <c r="N196" s="382" t="str">
        <f t="shared" si="29"/>
        <v/>
      </c>
      <c r="O196" s="382" t="str">
        <f t="shared" si="30"/>
        <v/>
      </c>
      <c r="P196" s="64"/>
      <c r="Q196" s="64"/>
      <c r="R196" s="64"/>
      <c r="S196" s="64"/>
    </row>
    <row r="197" spans="1:19" s="70" customFormat="1">
      <c r="A197" s="143">
        <v>186</v>
      </c>
      <c r="B197" s="144"/>
      <c r="C197" s="144"/>
      <c r="D197" s="144"/>
      <c r="E197" s="146"/>
      <c r="F197" s="16" t="str">
        <f t="shared" si="24"/>
        <v/>
      </c>
      <c r="H197" s="71"/>
      <c r="I197" s="64"/>
      <c r="J197" s="382" t="str">
        <f t="shared" si="25"/>
        <v/>
      </c>
      <c r="K197" s="382" t="str">
        <f t="shared" si="26"/>
        <v/>
      </c>
      <c r="L197" s="382" t="str">
        <f t="shared" si="27"/>
        <v/>
      </c>
      <c r="M197" s="382" t="str">
        <f t="shared" si="28"/>
        <v/>
      </c>
      <c r="N197" s="382" t="str">
        <f t="shared" si="29"/>
        <v/>
      </c>
      <c r="O197" s="382" t="str">
        <f t="shared" si="30"/>
        <v/>
      </c>
      <c r="P197" s="64"/>
      <c r="Q197" s="64"/>
      <c r="R197" s="64"/>
      <c r="S197" s="64"/>
    </row>
    <row r="198" spans="1:19" s="70" customFormat="1">
      <c r="A198" s="143">
        <v>187</v>
      </c>
      <c r="B198" s="144"/>
      <c r="C198" s="144"/>
      <c r="D198" s="144"/>
      <c r="E198" s="146"/>
      <c r="F198" s="16" t="str">
        <f t="shared" si="24"/>
        <v/>
      </c>
      <c r="H198" s="71"/>
      <c r="I198" s="64"/>
      <c r="J198" s="382" t="str">
        <f t="shared" si="25"/>
        <v/>
      </c>
      <c r="K198" s="382" t="str">
        <f t="shared" si="26"/>
        <v/>
      </c>
      <c r="L198" s="382" t="str">
        <f t="shared" si="27"/>
        <v/>
      </c>
      <c r="M198" s="382" t="str">
        <f t="shared" si="28"/>
        <v/>
      </c>
      <c r="N198" s="382" t="str">
        <f t="shared" si="29"/>
        <v/>
      </c>
      <c r="O198" s="382" t="str">
        <f t="shared" si="30"/>
        <v/>
      </c>
      <c r="P198" s="64"/>
      <c r="Q198" s="64"/>
      <c r="R198" s="64"/>
      <c r="S198" s="64"/>
    </row>
    <row r="199" spans="1:19" s="70" customFormat="1">
      <c r="A199" s="143">
        <v>188</v>
      </c>
      <c r="B199" s="144"/>
      <c r="C199" s="144"/>
      <c r="D199" s="144"/>
      <c r="E199" s="146"/>
      <c r="F199" s="16" t="str">
        <f t="shared" si="24"/>
        <v/>
      </c>
      <c r="H199" s="71"/>
      <c r="I199" s="64"/>
      <c r="J199" s="382" t="str">
        <f t="shared" si="25"/>
        <v/>
      </c>
      <c r="K199" s="382" t="str">
        <f t="shared" si="26"/>
        <v/>
      </c>
      <c r="L199" s="382" t="str">
        <f t="shared" si="27"/>
        <v/>
      </c>
      <c r="M199" s="382" t="str">
        <f t="shared" si="28"/>
        <v/>
      </c>
      <c r="N199" s="382" t="str">
        <f t="shared" si="29"/>
        <v/>
      </c>
      <c r="O199" s="382" t="str">
        <f t="shared" si="30"/>
        <v/>
      </c>
      <c r="P199" s="64"/>
      <c r="Q199" s="64"/>
      <c r="R199" s="64"/>
      <c r="S199" s="64"/>
    </row>
    <row r="200" spans="1:19" s="70" customFormat="1">
      <c r="A200" s="143">
        <v>189</v>
      </c>
      <c r="B200" s="144"/>
      <c r="C200" s="144"/>
      <c r="D200" s="144"/>
      <c r="E200" s="146"/>
      <c r="F200" s="16" t="str">
        <f t="shared" si="24"/>
        <v/>
      </c>
      <c r="H200" s="71"/>
      <c r="I200" s="64"/>
      <c r="J200" s="382" t="str">
        <f t="shared" si="25"/>
        <v/>
      </c>
      <c r="K200" s="382" t="str">
        <f t="shared" si="26"/>
        <v/>
      </c>
      <c r="L200" s="382" t="str">
        <f t="shared" si="27"/>
        <v/>
      </c>
      <c r="M200" s="382" t="str">
        <f t="shared" si="28"/>
        <v/>
      </c>
      <c r="N200" s="382" t="str">
        <f t="shared" si="29"/>
        <v/>
      </c>
      <c r="O200" s="382" t="str">
        <f t="shared" si="30"/>
        <v/>
      </c>
      <c r="P200" s="64"/>
      <c r="Q200" s="64"/>
      <c r="R200" s="64"/>
      <c r="S200" s="64"/>
    </row>
    <row r="201" spans="1:19" s="70" customFormat="1">
      <c r="A201" s="143">
        <v>190</v>
      </c>
      <c r="B201" s="144"/>
      <c r="C201" s="144"/>
      <c r="D201" s="144"/>
      <c r="E201" s="146"/>
      <c r="F201" s="16" t="str">
        <f t="shared" si="24"/>
        <v/>
      </c>
      <c r="H201" s="71"/>
      <c r="I201" s="64"/>
      <c r="J201" s="382" t="str">
        <f t="shared" si="25"/>
        <v/>
      </c>
      <c r="K201" s="382" t="str">
        <f t="shared" si="26"/>
        <v/>
      </c>
      <c r="L201" s="382" t="str">
        <f t="shared" si="27"/>
        <v/>
      </c>
      <c r="M201" s="382" t="str">
        <f t="shared" si="28"/>
        <v/>
      </c>
      <c r="N201" s="382" t="str">
        <f t="shared" si="29"/>
        <v/>
      </c>
      <c r="O201" s="382" t="str">
        <f t="shared" si="30"/>
        <v/>
      </c>
      <c r="P201" s="64"/>
      <c r="Q201" s="64"/>
      <c r="R201" s="64"/>
      <c r="S201" s="64"/>
    </row>
    <row r="202" spans="1:19" s="70" customFormat="1">
      <c r="A202" s="143">
        <v>191</v>
      </c>
      <c r="B202" s="144"/>
      <c r="C202" s="144"/>
      <c r="D202" s="144"/>
      <c r="E202" s="146"/>
      <c r="F202" s="16" t="str">
        <f t="shared" si="24"/>
        <v/>
      </c>
      <c r="H202" s="71"/>
      <c r="I202" s="64"/>
      <c r="J202" s="382" t="str">
        <f t="shared" si="25"/>
        <v/>
      </c>
      <c r="K202" s="382" t="str">
        <f t="shared" si="26"/>
        <v/>
      </c>
      <c r="L202" s="382" t="str">
        <f t="shared" si="27"/>
        <v/>
      </c>
      <c r="M202" s="382" t="str">
        <f t="shared" si="28"/>
        <v/>
      </c>
      <c r="N202" s="382" t="str">
        <f t="shared" si="29"/>
        <v/>
      </c>
      <c r="O202" s="382" t="str">
        <f t="shared" si="30"/>
        <v/>
      </c>
      <c r="P202" s="64"/>
      <c r="Q202" s="64"/>
      <c r="R202" s="64"/>
      <c r="S202" s="64"/>
    </row>
    <row r="203" spans="1:19" s="70" customFormat="1">
      <c r="A203" s="143">
        <v>192</v>
      </c>
      <c r="B203" s="144"/>
      <c r="C203" s="144"/>
      <c r="D203" s="144"/>
      <c r="E203" s="146"/>
      <c r="F203" s="16" t="str">
        <f t="shared" si="24"/>
        <v/>
      </c>
      <c r="H203" s="71"/>
      <c r="I203" s="64"/>
      <c r="J203" s="382" t="str">
        <f t="shared" si="25"/>
        <v/>
      </c>
      <c r="K203" s="382" t="str">
        <f t="shared" si="26"/>
        <v/>
      </c>
      <c r="L203" s="382" t="str">
        <f t="shared" si="27"/>
        <v/>
      </c>
      <c r="M203" s="382" t="str">
        <f t="shared" si="28"/>
        <v/>
      </c>
      <c r="N203" s="382" t="str">
        <f t="shared" si="29"/>
        <v/>
      </c>
      <c r="O203" s="382" t="str">
        <f t="shared" si="30"/>
        <v/>
      </c>
      <c r="P203" s="64"/>
      <c r="Q203" s="64"/>
      <c r="R203" s="64"/>
      <c r="S203" s="64"/>
    </row>
    <row r="204" spans="1:19" s="70" customFormat="1">
      <c r="A204" s="143">
        <v>193</v>
      </c>
      <c r="B204" s="144"/>
      <c r="C204" s="144"/>
      <c r="D204" s="144"/>
      <c r="E204" s="146"/>
      <c r="F204" s="16" t="str">
        <f t="shared" ref="F204:F261" si="31">IF(OR($B204="",$C204="",$E204&lt;an_initial,$E204&gt;an_final),"",G204 * (INDEX(iii8punctaje, MATCH(C204,iii8anvergură,0), MATCH(D204,iii8tip,0) )) )</f>
        <v/>
      </c>
      <c r="H204" s="71"/>
      <c r="I204" s="64"/>
      <c r="J204" s="382" t="str">
        <f t="shared" ref="J204:J261" si="32">IF(OR($B204="",$C204="",$E204&lt;an_initial,$E204&gt;an_final),"",G204*(INDEX(iii8punctaje,MATCH(C204,iii8anvergură,0),MATCH(D204,iii8tip,0)))*COUNTIFS(C204,$J$6,D204,$J$7))</f>
        <v/>
      </c>
      <c r="K204" s="382" t="str">
        <f t="shared" ref="K204:K261" si="33">IF(OR($B204="",$C204="",$E204&lt;an_initial,$E204&gt;an_final),"",G204*(INDEX(iii8punctaje,MATCH(C204,iii8anvergură,0),MATCH(D204,iii8tip,0)))*COUNTIFS(C204,$K$6,D204,$K$7))</f>
        <v/>
      </c>
      <c r="L204" s="382" t="str">
        <f t="shared" ref="L204:L261" si="34">IF(OR($B204="",$C204="",$E204&lt;an_initial,$E204&gt;an_final),"",G204*(INDEX(iii8punctaje,MATCH(C204,iii8anvergură,0),MATCH(D204,iii8tip,0)))*COUNTIFS(C204,$L$6,D204,$L$7))</f>
        <v/>
      </c>
      <c r="M204" s="382" t="str">
        <f t="shared" ref="M204:M261" si="35">IF(OR($B204="",$C204="",$E204&lt;an_initial,$E204&gt;an_final),"",G204*(INDEX(iii8punctaje,MATCH(C204,iii8anvergură,0),MATCH(D204,iii8tip,0)))*COUNTIFS(C204,$M$6,D204,$M$7))</f>
        <v/>
      </c>
      <c r="N204" s="382" t="str">
        <f t="shared" ref="N204:N261" si="36">IF(OR($B204="",$C204="",$E204&lt;an_initial,$E204&gt;an_final),"",G204*(INDEX(iii8punctaje,MATCH(C204,iii8anvergură,0),MATCH(D204,iii8tip,0)))*COUNTIFS(C204,$N$6,D204,$N$7))</f>
        <v/>
      </c>
      <c r="O204" s="382" t="str">
        <f t="shared" ref="O204:O261" si="37">IF(OR($B204="",$C204="",$E204&lt;an_initial,$E204&gt;an_final),"",G204*(INDEX(iii8punctaje,MATCH(C204,iii8anvergură,0),MATCH(D204,iii8tip,0)))*COUNTIFS(C204,$O$6,D204,$O$7))</f>
        <v/>
      </c>
      <c r="P204" s="64"/>
      <c r="Q204" s="64"/>
      <c r="R204" s="64"/>
      <c r="S204" s="64"/>
    </row>
    <row r="205" spans="1:19" s="70" customFormat="1">
      <c r="A205" s="143">
        <v>194</v>
      </c>
      <c r="B205" s="144"/>
      <c r="C205" s="144"/>
      <c r="D205" s="144"/>
      <c r="E205" s="146"/>
      <c r="F205" s="16" t="str">
        <f t="shared" si="31"/>
        <v/>
      </c>
      <c r="H205" s="71"/>
      <c r="I205" s="64"/>
      <c r="J205" s="382" t="str">
        <f t="shared" si="32"/>
        <v/>
      </c>
      <c r="K205" s="382" t="str">
        <f t="shared" si="33"/>
        <v/>
      </c>
      <c r="L205" s="382" t="str">
        <f t="shared" si="34"/>
        <v/>
      </c>
      <c r="M205" s="382" t="str">
        <f t="shared" si="35"/>
        <v/>
      </c>
      <c r="N205" s="382" t="str">
        <f t="shared" si="36"/>
        <v/>
      </c>
      <c r="O205" s="382" t="str">
        <f t="shared" si="37"/>
        <v/>
      </c>
      <c r="P205" s="64"/>
      <c r="Q205" s="64"/>
      <c r="R205" s="64"/>
      <c r="S205" s="64"/>
    </row>
    <row r="206" spans="1:19" s="70" customFormat="1">
      <c r="A206" s="143">
        <v>195</v>
      </c>
      <c r="B206" s="144"/>
      <c r="C206" s="144"/>
      <c r="D206" s="144"/>
      <c r="E206" s="146"/>
      <c r="F206" s="16" t="str">
        <f t="shared" si="31"/>
        <v/>
      </c>
      <c r="H206" s="71"/>
      <c r="I206" s="64"/>
      <c r="J206" s="382" t="str">
        <f t="shared" si="32"/>
        <v/>
      </c>
      <c r="K206" s="382" t="str">
        <f t="shared" si="33"/>
        <v/>
      </c>
      <c r="L206" s="382" t="str">
        <f t="shared" si="34"/>
        <v/>
      </c>
      <c r="M206" s="382" t="str">
        <f t="shared" si="35"/>
        <v/>
      </c>
      <c r="N206" s="382" t="str">
        <f t="shared" si="36"/>
        <v/>
      </c>
      <c r="O206" s="382" t="str">
        <f t="shared" si="37"/>
        <v/>
      </c>
      <c r="P206" s="64"/>
      <c r="Q206" s="64"/>
      <c r="R206" s="64"/>
      <c r="S206" s="64"/>
    </row>
    <row r="207" spans="1:19" s="70" customFormat="1">
      <c r="A207" s="143">
        <v>196</v>
      </c>
      <c r="B207" s="144"/>
      <c r="C207" s="144"/>
      <c r="D207" s="144"/>
      <c r="E207" s="146"/>
      <c r="F207" s="16" t="str">
        <f t="shared" si="31"/>
        <v/>
      </c>
      <c r="H207" s="71"/>
      <c r="I207" s="64"/>
      <c r="J207" s="382" t="str">
        <f t="shared" si="32"/>
        <v/>
      </c>
      <c r="K207" s="382" t="str">
        <f t="shared" si="33"/>
        <v/>
      </c>
      <c r="L207" s="382" t="str">
        <f t="shared" si="34"/>
        <v/>
      </c>
      <c r="M207" s="382" t="str">
        <f t="shared" si="35"/>
        <v/>
      </c>
      <c r="N207" s="382" t="str">
        <f t="shared" si="36"/>
        <v/>
      </c>
      <c r="O207" s="382" t="str">
        <f t="shared" si="37"/>
        <v/>
      </c>
      <c r="P207" s="64"/>
      <c r="Q207" s="64"/>
      <c r="R207" s="64"/>
      <c r="S207" s="64"/>
    </row>
    <row r="208" spans="1:19" s="70" customFormat="1">
      <c r="A208" s="143">
        <v>197</v>
      </c>
      <c r="B208" s="144"/>
      <c r="C208" s="144"/>
      <c r="D208" s="144"/>
      <c r="E208" s="146"/>
      <c r="F208" s="16" t="str">
        <f t="shared" si="31"/>
        <v/>
      </c>
      <c r="H208" s="71"/>
      <c r="I208" s="64"/>
      <c r="J208" s="382" t="str">
        <f t="shared" si="32"/>
        <v/>
      </c>
      <c r="K208" s="382" t="str">
        <f t="shared" si="33"/>
        <v/>
      </c>
      <c r="L208" s="382" t="str">
        <f t="shared" si="34"/>
        <v/>
      </c>
      <c r="M208" s="382" t="str">
        <f t="shared" si="35"/>
        <v/>
      </c>
      <c r="N208" s="382" t="str">
        <f t="shared" si="36"/>
        <v/>
      </c>
      <c r="O208" s="382" t="str">
        <f t="shared" si="37"/>
        <v/>
      </c>
      <c r="P208" s="64"/>
      <c r="Q208" s="64"/>
      <c r="R208" s="64"/>
      <c r="S208" s="64"/>
    </row>
    <row r="209" spans="1:19" s="70" customFormat="1">
      <c r="A209" s="143">
        <v>198</v>
      </c>
      <c r="B209" s="144"/>
      <c r="C209" s="144"/>
      <c r="D209" s="144"/>
      <c r="E209" s="146"/>
      <c r="F209" s="16" t="str">
        <f t="shared" si="31"/>
        <v/>
      </c>
      <c r="H209" s="71"/>
      <c r="I209" s="64"/>
      <c r="J209" s="382" t="str">
        <f t="shared" si="32"/>
        <v/>
      </c>
      <c r="K209" s="382" t="str">
        <f t="shared" si="33"/>
        <v/>
      </c>
      <c r="L209" s="382" t="str">
        <f t="shared" si="34"/>
        <v/>
      </c>
      <c r="M209" s="382" t="str">
        <f t="shared" si="35"/>
        <v/>
      </c>
      <c r="N209" s="382" t="str">
        <f t="shared" si="36"/>
        <v/>
      </c>
      <c r="O209" s="382" t="str">
        <f t="shared" si="37"/>
        <v/>
      </c>
      <c r="P209" s="64"/>
      <c r="Q209" s="64"/>
      <c r="R209" s="64"/>
      <c r="S209" s="64"/>
    </row>
    <row r="210" spans="1:19" s="70" customFormat="1">
      <c r="A210" s="143">
        <v>199</v>
      </c>
      <c r="B210" s="144"/>
      <c r="C210" s="144"/>
      <c r="D210" s="144"/>
      <c r="E210" s="146"/>
      <c r="F210" s="16" t="str">
        <f t="shared" si="31"/>
        <v/>
      </c>
      <c r="H210" s="71"/>
      <c r="I210" s="64"/>
      <c r="J210" s="382" t="str">
        <f t="shared" si="32"/>
        <v/>
      </c>
      <c r="K210" s="382" t="str">
        <f t="shared" si="33"/>
        <v/>
      </c>
      <c r="L210" s="382" t="str">
        <f t="shared" si="34"/>
        <v/>
      </c>
      <c r="M210" s="382" t="str">
        <f t="shared" si="35"/>
        <v/>
      </c>
      <c r="N210" s="382" t="str">
        <f t="shared" si="36"/>
        <v/>
      </c>
      <c r="O210" s="382" t="str">
        <f t="shared" si="37"/>
        <v/>
      </c>
      <c r="P210" s="64"/>
      <c r="Q210" s="64"/>
      <c r="R210" s="64"/>
      <c r="S210" s="64"/>
    </row>
    <row r="211" spans="1:19" s="70" customFormat="1">
      <c r="A211" s="143">
        <v>200</v>
      </c>
      <c r="B211" s="144"/>
      <c r="C211" s="144"/>
      <c r="D211" s="144"/>
      <c r="E211" s="146"/>
      <c r="F211" s="16" t="str">
        <f t="shared" si="31"/>
        <v/>
      </c>
      <c r="H211" s="71"/>
      <c r="I211" s="64"/>
      <c r="J211" s="382" t="str">
        <f t="shared" si="32"/>
        <v/>
      </c>
      <c r="K211" s="382" t="str">
        <f t="shared" si="33"/>
        <v/>
      </c>
      <c r="L211" s="382" t="str">
        <f t="shared" si="34"/>
        <v/>
      </c>
      <c r="M211" s="382" t="str">
        <f t="shared" si="35"/>
        <v/>
      </c>
      <c r="N211" s="382" t="str">
        <f t="shared" si="36"/>
        <v/>
      </c>
      <c r="O211" s="382" t="str">
        <f t="shared" si="37"/>
        <v/>
      </c>
      <c r="P211" s="64"/>
      <c r="Q211" s="64"/>
      <c r="R211" s="64"/>
      <c r="S211" s="64"/>
    </row>
    <row r="212" spans="1:19" s="70" customFormat="1">
      <c r="A212" s="143">
        <v>201</v>
      </c>
      <c r="B212" s="144"/>
      <c r="C212" s="144"/>
      <c r="D212" s="144"/>
      <c r="E212" s="146"/>
      <c r="F212" s="16" t="str">
        <f t="shared" si="31"/>
        <v/>
      </c>
      <c r="H212" s="71"/>
      <c r="I212" s="64"/>
      <c r="J212" s="382" t="str">
        <f t="shared" si="32"/>
        <v/>
      </c>
      <c r="K212" s="382" t="str">
        <f t="shared" si="33"/>
        <v/>
      </c>
      <c r="L212" s="382" t="str">
        <f t="shared" si="34"/>
        <v/>
      </c>
      <c r="M212" s="382" t="str">
        <f t="shared" si="35"/>
        <v/>
      </c>
      <c r="N212" s="382" t="str">
        <f t="shared" si="36"/>
        <v/>
      </c>
      <c r="O212" s="382" t="str">
        <f t="shared" si="37"/>
        <v/>
      </c>
      <c r="P212" s="64"/>
      <c r="Q212" s="64"/>
      <c r="R212" s="64"/>
      <c r="S212" s="64"/>
    </row>
    <row r="213" spans="1:19" s="70" customFormat="1">
      <c r="A213" s="143">
        <v>202</v>
      </c>
      <c r="B213" s="144"/>
      <c r="C213" s="144"/>
      <c r="D213" s="144"/>
      <c r="E213" s="146"/>
      <c r="F213" s="16" t="str">
        <f t="shared" si="31"/>
        <v/>
      </c>
      <c r="H213" s="71"/>
      <c r="I213" s="64"/>
      <c r="J213" s="382" t="str">
        <f t="shared" si="32"/>
        <v/>
      </c>
      <c r="K213" s="382" t="str">
        <f t="shared" si="33"/>
        <v/>
      </c>
      <c r="L213" s="382" t="str">
        <f t="shared" si="34"/>
        <v/>
      </c>
      <c r="M213" s="382" t="str">
        <f t="shared" si="35"/>
        <v/>
      </c>
      <c r="N213" s="382" t="str">
        <f t="shared" si="36"/>
        <v/>
      </c>
      <c r="O213" s="382" t="str">
        <f t="shared" si="37"/>
        <v/>
      </c>
      <c r="P213" s="64"/>
      <c r="Q213" s="64"/>
      <c r="R213" s="64"/>
      <c r="S213" s="64"/>
    </row>
    <row r="214" spans="1:19" s="70" customFormat="1">
      <c r="A214" s="143">
        <v>203</v>
      </c>
      <c r="B214" s="144"/>
      <c r="C214" s="144"/>
      <c r="D214" s="144"/>
      <c r="E214" s="146"/>
      <c r="F214" s="16" t="str">
        <f t="shared" si="31"/>
        <v/>
      </c>
      <c r="H214" s="71"/>
      <c r="I214" s="64"/>
      <c r="J214" s="382" t="str">
        <f t="shared" si="32"/>
        <v/>
      </c>
      <c r="K214" s="382" t="str">
        <f t="shared" si="33"/>
        <v/>
      </c>
      <c r="L214" s="382" t="str">
        <f t="shared" si="34"/>
        <v/>
      </c>
      <c r="M214" s="382" t="str">
        <f t="shared" si="35"/>
        <v/>
      </c>
      <c r="N214" s="382" t="str">
        <f t="shared" si="36"/>
        <v/>
      </c>
      <c r="O214" s="382" t="str">
        <f t="shared" si="37"/>
        <v/>
      </c>
      <c r="P214" s="64"/>
      <c r="Q214" s="64"/>
      <c r="R214" s="64"/>
      <c r="S214" s="64"/>
    </row>
    <row r="215" spans="1:19" s="70" customFormat="1">
      <c r="A215" s="143">
        <v>204</v>
      </c>
      <c r="B215" s="144"/>
      <c r="C215" s="144"/>
      <c r="D215" s="144"/>
      <c r="E215" s="146"/>
      <c r="F215" s="16" t="str">
        <f t="shared" si="31"/>
        <v/>
      </c>
      <c r="H215" s="71"/>
      <c r="I215" s="64"/>
      <c r="J215" s="382" t="str">
        <f t="shared" si="32"/>
        <v/>
      </c>
      <c r="K215" s="382" t="str">
        <f t="shared" si="33"/>
        <v/>
      </c>
      <c r="L215" s="382" t="str">
        <f t="shared" si="34"/>
        <v/>
      </c>
      <c r="M215" s="382" t="str">
        <f t="shared" si="35"/>
        <v/>
      </c>
      <c r="N215" s="382" t="str">
        <f t="shared" si="36"/>
        <v/>
      </c>
      <c r="O215" s="382" t="str">
        <f t="shared" si="37"/>
        <v/>
      </c>
      <c r="P215" s="64"/>
      <c r="Q215" s="64"/>
      <c r="R215" s="64"/>
      <c r="S215" s="64"/>
    </row>
    <row r="216" spans="1:19" s="70" customFormat="1">
      <c r="A216" s="143">
        <v>205</v>
      </c>
      <c r="B216" s="144"/>
      <c r="C216" s="144"/>
      <c r="D216" s="144"/>
      <c r="E216" s="146"/>
      <c r="F216" s="16" t="str">
        <f t="shared" si="31"/>
        <v/>
      </c>
      <c r="H216" s="71"/>
      <c r="I216" s="64"/>
      <c r="J216" s="382" t="str">
        <f t="shared" si="32"/>
        <v/>
      </c>
      <c r="K216" s="382" t="str">
        <f t="shared" si="33"/>
        <v/>
      </c>
      <c r="L216" s="382" t="str">
        <f t="shared" si="34"/>
        <v/>
      </c>
      <c r="M216" s="382" t="str">
        <f t="shared" si="35"/>
        <v/>
      </c>
      <c r="N216" s="382" t="str">
        <f t="shared" si="36"/>
        <v/>
      </c>
      <c r="O216" s="382" t="str">
        <f t="shared" si="37"/>
        <v/>
      </c>
      <c r="P216" s="64"/>
      <c r="Q216" s="64"/>
      <c r="R216" s="64"/>
      <c r="S216" s="64"/>
    </row>
    <row r="217" spans="1:19" s="70" customFormat="1">
      <c r="A217" s="143">
        <v>206</v>
      </c>
      <c r="B217" s="144"/>
      <c r="C217" s="144"/>
      <c r="D217" s="144"/>
      <c r="E217" s="146"/>
      <c r="F217" s="16" t="str">
        <f t="shared" si="31"/>
        <v/>
      </c>
      <c r="H217" s="71"/>
      <c r="I217" s="64"/>
      <c r="J217" s="382" t="str">
        <f t="shared" si="32"/>
        <v/>
      </c>
      <c r="K217" s="382" t="str">
        <f t="shared" si="33"/>
        <v/>
      </c>
      <c r="L217" s="382" t="str">
        <f t="shared" si="34"/>
        <v/>
      </c>
      <c r="M217" s="382" t="str">
        <f t="shared" si="35"/>
        <v/>
      </c>
      <c r="N217" s="382" t="str">
        <f t="shared" si="36"/>
        <v/>
      </c>
      <c r="O217" s="382" t="str">
        <f t="shared" si="37"/>
        <v/>
      </c>
      <c r="P217" s="64"/>
      <c r="Q217" s="64"/>
      <c r="R217" s="64"/>
      <c r="S217" s="64"/>
    </row>
    <row r="218" spans="1:19" s="70" customFormat="1">
      <c r="A218" s="143">
        <v>207</v>
      </c>
      <c r="B218" s="144"/>
      <c r="C218" s="144"/>
      <c r="D218" s="144"/>
      <c r="E218" s="146"/>
      <c r="F218" s="16" t="str">
        <f t="shared" si="31"/>
        <v/>
      </c>
      <c r="H218" s="71"/>
      <c r="I218" s="64"/>
      <c r="J218" s="382" t="str">
        <f t="shared" si="32"/>
        <v/>
      </c>
      <c r="K218" s="382" t="str">
        <f t="shared" si="33"/>
        <v/>
      </c>
      <c r="L218" s="382" t="str">
        <f t="shared" si="34"/>
        <v/>
      </c>
      <c r="M218" s="382" t="str">
        <f t="shared" si="35"/>
        <v/>
      </c>
      <c r="N218" s="382" t="str">
        <f t="shared" si="36"/>
        <v/>
      </c>
      <c r="O218" s="382" t="str">
        <f t="shared" si="37"/>
        <v/>
      </c>
      <c r="P218" s="64"/>
      <c r="Q218" s="64"/>
      <c r="R218" s="64"/>
      <c r="S218" s="64"/>
    </row>
    <row r="219" spans="1:19" s="70" customFormat="1">
      <c r="A219" s="143">
        <v>208</v>
      </c>
      <c r="B219" s="144"/>
      <c r="C219" s="144"/>
      <c r="D219" s="144"/>
      <c r="E219" s="146"/>
      <c r="F219" s="16" t="str">
        <f t="shared" si="31"/>
        <v/>
      </c>
      <c r="H219" s="71"/>
      <c r="I219" s="64"/>
      <c r="J219" s="382" t="str">
        <f t="shared" si="32"/>
        <v/>
      </c>
      <c r="K219" s="382" t="str">
        <f t="shared" si="33"/>
        <v/>
      </c>
      <c r="L219" s="382" t="str">
        <f t="shared" si="34"/>
        <v/>
      </c>
      <c r="M219" s="382" t="str">
        <f t="shared" si="35"/>
        <v/>
      </c>
      <c r="N219" s="382" t="str">
        <f t="shared" si="36"/>
        <v/>
      </c>
      <c r="O219" s="382" t="str">
        <f t="shared" si="37"/>
        <v/>
      </c>
      <c r="P219" s="64"/>
      <c r="Q219" s="64"/>
      <c r="R219" s="64"/>
      <c r="S219" s="64"/>
    </row>
    <row r="220" spans="1:19" s="70" customFormat="1">
      <c r="A220" s="143">
        <v>209</v>
      </c>
      <c r="B220" s="144"/>
      <c r="C220" s="144"/>
      <c r="D220" s="144"/>
      <c r="E220" s="146"/>
      <c r="F220" s="16" t="str">
        <f t="shared" si="31"/>
        <v/>
      </c>
      <c r="H220" s="71"/>
      <c r="I220" s="64"/>
      <c r="J220" s="382" t="str">
        <f t="shared" si="32"/>
        <v/>
      </c>
      <c r="K220" s="382" t="str">
        <f t="shared" si="33"/>
        <v/>
      </c>
      <c r="L220" s="382" t="str">
        <f t="shared" si="34"/>
        <v/>
      </c>
      <c r="M220" s="382" t="str">
        <f t="shared" si="35"/>
        <v/>
      </c>
      <c r="N220" s="382" t="str">
        <f t="shared" si="36"/>
        <v/>
      </c>
      <c r="O220" s="382" t="str">
        <f t="shared" si="37"/>
        <v/>
      </c>
      <c r="P220" s="64"/>
      <c r="Q220" s="64"/>
      <c r="R220" s="64"/>
      <c r="S220" s="64"/>
    </row>
    <row r="221" spans="1:19" s="70" customFormat="1">
      <c r="A221" s="143">
        <v>210</v>
      </c>
      <c r="B221" s="144"/>
      <c r="C221" s="144"/>
      <c r="D221" s="144"/>
      <c r="E221" s="146"/>
      <c r="F221" s="16" t="str">
        <f t="shared" si="31"/>
        <v/>
      </c>
      <c r="H221" s="71"/>
      <c r="I221" s="64"/>
      <c r="J221" s="382" t="str">
        <f t="shared" si="32"/>
        <v/>
      </c>
      <c r="K221" s="382" t="str">
        <f t="shared" si="33"/>
        <v/>
      </c>
      <c r="L221" s="382" t="str">
        <f t="shared" si="34"/>
        <v/>
      </c>
      <c r="M221" s="382" t="str">
        <f t="shared" si="35"/>
        <v/>
      </c>
      <c r="N221" s="382" t="str">
        <f t="shared" si="36"/>
        <v/>
      </c>
      <c r="O221" s="382" t="str">
        <f t="shared" si="37"/>
        <v/>
      </c>
      <c r="P221" s="64"/>
      <c r="Q221" s="64"/>
      <c r="R221" s="64"/>
      <c r="S221" s="64"/>
    </row>
    <row r="222" spans="1:19" s="70" customFormat="1">
      <c r="A222" s="143">
        <v>211</v>
      </c>
      <c r="B222" s="144"/>
      <c r="C222" s="144"/>
      <c r="D222" s="144"/>
      <c r="E222" s="146"/>
      <c r="F222" s="16" t="str">
        <f t="shared" si="31"/>
        <v/>
      </c>
      <c r="H222" s="71"/>
      <c r="I222" s="64"/>
      <c r="J222" s="382" t="str">
        <f t="shared" si="32"/>
        <v/>
      </c>
      <c r="K222" s="382" t="str">
        <f t="shared" si="33"/>
        <v/>
      </c>
      <c r="L222" s="382" t="str">
        <f t="shared" si="34"/>
        <v/>
      </c>
      <c r="M222" s="382" t="str">
        <f t="shared" si="35"/>
        <v/>
      </c>
      <c r="N222" s="382" t="str">
        <f t="shared" si="36"/>
        <v/>
      </c>
      <c r="O222" s="382" t="str">
        <f t="shared" si="37"/>
        <v/>
      </c>
      <c r="P222" s="64"/>
      <c r="Q222" s="64"/>
      <c r="R222" s="64"/>
      <c r="S222" s="64"/>
    </row>
    <row r="223" spans="1:19" s="70" customFormat="1">
      <c r="A223" s="143">
        <v>212</v>
      </c>
      <c r="B223" s="144"/>
      <c r="C223" s="144"/>
      <c r="D223" s="144"/>
      <c r="E223" s="146"/>
      <c r="F223" s="16" t="str">
        <f t="shared" si="31"/>
        <v/>
      </c>
      <c r="H223" s="71"/>
      <c r="I223" s="64"/>
      <c r="J223" s="382" t="str">
        <f t="shared" si="32"/>
        <v/>
      </c>
      <c r="K223" s="382" t="str">
        <f t="shared" si="33"/>
        <v/>
      </c>
      <c r="L223" s="382" t="str">
        <f t="shared" si="34"/>
        <v/>
      </c>
      <c r="M223" s="382" t="str">
        <f t="shared" si="35"/>
        <v/>
      </c>
      <c r="N223" s="382" t="str">
        <f t="shared" si="36"/>
        <v/>
      </c>
      <c r="O223" s="382" t="str">
        <f t="shared" si="37"/>
        <v/>
      </c>
      <c r="P223" s="64"/>
      <c r="Q223" s="64"/>
      <c r="R223" s="64"/>
      <c r="S223" s="64"/>
    </row>
    <row r="224" spans="1:19" s="70" customFormat="1">
      <c r="A224" s="143">
        <v>213</v>
      </c>
      <c r="B224" s="144"/>
      <c r="C224" s="144"/>
      <c r="D224" s="144"/>
      <c r="E224" s="146"/>
      <c r="F224" s="16" t="str">
        <f t="shared" si="31"/>
        <v/>
      </c>
      <c r="H224" s="71"/>
      <c r="I224" s="64"/>
      <c r="J224" s="382" t="str">
        <f t="shared" si="32"/>
        <v/>
      </c>
      <c r="K224" s="382" t="str">
        <f t="shared" si="33"/>
        <v/>
      </c>
      <c r="L224" s="382" t="str">
        <f t="shared" si="34"/>
        <v/>
      </c>
      <c r="M224" s="382" t="str">
        <f t="shared" si="35"/>
        <v/>
      </c>
      <c r="N224" s="382" t="str">
        <f t="shared" si="36"/>
        <v/>
      </c>
      <c r="O224" s="382" t="str">
        <f t="shared" si="37"/>
        <v/>
      </c>
      <c r="P224" s="64"/>
      <c r="Q224" s="64"/>
      <c r="R224" s="64"/>
      <c r="S224" s="64"/>
    </row>
    <row r="225" spans="1:19" s="70" customFormat="1">
      <c r="A225" s="143">
        <v>214</v>
      </c>
      <c r="B225" s="144"/>
      <c r="C225" s="144"/>
      <c r="D225" s="144"/>
      <c r="E225" s="146"/>
      <c r="F225" s="16" t="str">
        <f t="shared" si="31"/>
        <v/>
      </c>
      <c r="H225" s="71"/>
      <c r="I225" s="64"/>
      <c r="J225" s="382" t="str">
        <f t="shared" si="32"/>
        <v/>
      </c>
      <c r="K225" s="382" t="str">
        <f t="shared" si="33"/>
        <v/>
      </c>
      <c r="L225" s="382" t="str">
        <f t="shared" si="34"/>
        <v/>
      </c>
      <c r="M225" s="382" t="str">
        <f t="shared" si="35"/>
        <v/>
      </c>
      <c r="N225" s="382" t="str">
        <f t="shared" si="36"/>
        <v/>
      </c>
      <c r="O225" s="382" t="str">
        <f t="shared" si="37"/>
        <v/>
      </c>
      <c r="P225" s="64"/>
      <c r="Q225" s="64"/>
      <c r="R225" s="64"/>
      <c r="S225" s="64"/>
    </row>
    <row r="226" spans="1:19" s="70" customFormat="1">
      <c r="A226" s="143">
        <v>215</v>
      </c>
      <c r="B226" s="144"/>
      <c r="C226" s="144"/>
      <c r="D226" s="144"/>
      <c r="E226" s="146"/>
      <c r="F226" s="16" t="str">
        <f t="shared" si="31"/>
        <v/>
      </c>
      <c r="H226" s="71"/>
      <c r="I226" s="64"/>
      <c r="J226" s="382" t="str">
        <f t="shared" si="32"/>
        <v/>
      </c>
      <c r="K226" s="382" t="str">
        <f t="shared" si="33"/>
        <v/>
      </c>
      <c r="L226" s="382" t="str">
        <f t="shared" si="34"/>
        <v/>
      </c>
      <c r="M226" s="382" t="str">
        <f t="shared" si="35"/>
        <v/>
      </c>
      <c r="N226" s="382" t="str">
        <f t="shared" si="36"/>
        <v/>
      </c>
      <c r="O226" s="382" t="str">
        <f t="shared" si="37"/>
        <v/>
      </c>
      <c r="P226" s="64"/>
      <c r="Q226" s="64"/>
      <c r="R226" s="64"/>
      <c r="S226" s="64"/>
    </row>
    <row r="227" spans="1:19" s="70" customFormat="1">
      <c r="A227" s="143">
        <v>216</v>
      </c>
      <c r="B227" s="144"/>
      <c r="C227" s="144"/>
      <c r="D227" s="144"/>
      <c r="E227" s="146"/>
      <c r="F227" s="16" t="str">
        <f t="shared" si="31"/>
        <v/>
      </c>
      <c r="H227" s="71"/>
      <c r="I227" s="64"/>
      <c r="J227" s="382" t="str">
        <f t="shared" si="32"/>
        <v/>
      </c>
      <c r="K227" s="382" t="str">
        <f t="shared" si="33"/>
        <v/>
      </c>
      <c r="L227" s="382" t="str">
        <f t="shared" si="34"/>
        <v/>
      </c>
      <c r="M227" s="382" t="str">
        <f t="shared" si="35"/>
        <v/>
      </c>
      <c r="N227" s="382" t="str">
        <f t="shared" si="36"/>
        <v/>
      </c>
      <c r="O227" s="382" t="str">
        <f t="shared" si="37"/>
        <v/>
      </c>
      <c r="P227" s="64"/>
      <c r="Q227" s="64"/>
      <c r="R227" s="64"/>
      <c r="S227" s="64"/>
    </row>
    <row r="228" spans="1:19" s="70" customFormat="1">
      <c r="A228" s="143">
        <v>217</v>
      </c>
      <c r="B228" s="144"/>
      <c r="C228" s="144"/>
      <c r="D228" s="144"/>
      <c r="E228" s="146"/>
      <c r="F228" s="16" t="str">
        <f t="shared" si="31"/>
        <v/>
      </c>
      <c r="H228" s="71"/>
      <c r="I228" s="64"/>
      <c r="J228" s="382" t="str">
        <f t="shared" si="32"/>
        <v/>
      </c>
      <c r="K228" s="382" t="str">
        <f t="shared" si="33"/>
        <v/>
      </c>
      <c r="L228" s="382" t="str">
        <f t="shared" si="34"/>
        <v/>
      </c>
      <c r="M228" s="382" t="str">
        <f t="shared" si="35"/>
        <v/>
      </c>
      <c r="N228" s="382" t="str">
        <f t="shared" si="36"/>
        <v/>
      </c>
      <c r="O228" s="382" t="str">
        <f t="shared" si="37"/>
        <v/>
      </c>
      <c r="P228" s="64"/>
      <c r="Q228" s="64"/>
      <c r="R228" s="64"/>
      <c r="S228" s="64"/>
    </row>
    <row r="229" spans="1:19" s="70" customFormat="1">
      <c r="A229" s="143">
        <v>218</v>
      </c>
      <c r="B229" s="144"/>
      <c r="C229" s="144"/>
      <c r="D229" s="144"/>
      <c r="E229" s="146"/>
      <c r="F229" s="16" t="str">
        <f t="shared" si="31"/>
        <v/>
      </c>
      <c r="H229" s="71"/>
      <c r="I229" s="64"/>
      <c r="J229" s="382" t="str">
        <f t="shared" si="32"/>
        <v/>
      </c>
      <c r="K229" s="382" t="str">
        <f t="shared" si="33"/>
        <v/>
      </c>
      <c r="L229" s="382" t="str">
        <f t="shared" si="34"/>
        <v/>
      </c>
      <c r="M229" s="382" t="str">
        <f t="shared" si="35"/>
        <v/>
      </c>
      <c r="N229" s="382" t="str">
        <f t="shared" si="36"/>
        <v/>
      </c>
      <c r="O229" s="382" t="str">
        <f t="shared" si="37"/>
        <v/>
      </c>
      <c r="P229" s="64"/>
      <c r="Q229" s="64"/>
      <c r="R229" s="64"/>
      <c r="S229" s="64"/>
    </row>
    <row r="230" spans="1:19" s="70" customFormat="1">
      <c r="A230" s="143">
        <v>219</v>
      </c>
      <c r="B230" s="144"/>
      <c r="C230" s="144"/>
      <c r="D230" s="144"/>
      <c r="E230" s="146"/>
      <c r="F230" s="16" t="str">
        <f t="shared" si="31"/>
        <v/>
      </c>
      <c r="H230" s="71"/>
      <c r="I230" s="64"/>
      <c r="J230" s="382" t="str">
        <f t="shared" si="32"/>
        <v/>
      </c>
      <c r="K230" s="382" t="str">
        <f t="shared" si="33"/>
        <v/>
      </c>
      <c r="L230" s="382" t="str">
        <f t="shared" si="34"/>
        <v/>
      </c>
      <c r="M230" s="382" t="str">
        <f t="shared" si="35"/>
        <v/>
      </c>
      <c r="N230" s="382" t="str">
        <f t="shared" si="36"/>
        <v/>
      </c>
      <c r="O230" s="382" t="str">
        <f t="shared" si="37"/>
        <v/>
      </c>
      <c r="P230" s="64"/>
      <c r="Q230" s="64"/>
      <c r="R230" s="64"/>
      <c r="S230" s="64"/>
    </row>
    <row r="231" spans="1:19" s="70" customFormat="1">
      <c r="A231" s="143">
        <v>220</v>
      </c>
      <c r="B231" s="144"/>
      <c r="C231" s="144"/>
      <c r="D231" s="144"/>
      <c r="E231" s="146"/>
      <c r="F231" s="16" t="str">
        <f t="shared" si="31"/>
        <v/>
      </c>
      <c r="H231" s="71"/>
      <c r="I231" s="64"/>
      <c r="J231" s="382" t="str">
        <f t="shared" si="32"/>
        <v/>
      </c>
      <c r="K231" s="382" t="str">
        <f t="shared" si="33"/>
        <v/>
      </c>
      <c r="L231" s="382" t="str">
        <f t="shared" si="34"/>
        <v/>
      </c>
      <c r="M231" s="382" t="str">
        <f t="shared" si="35"/>
        <v/>
      </c>
      <c r="N231" s="382" t="str">
        <f t="shared" si="36"/>
        <v/>
      </c>
      <c r="O231" s="382" t="str">
        <f t="shared" si="37"/>
        <v/>
      </c>
      <c r="P231" s="64"/>
      <c r="Q231" s="64"/>
      <c r="R231" s="64"/>
      <c r="S231" s="64"/>
    </row>
    <row r="232" spans="1:19" s="70" customFormat="1">
      <c r="A232" s="143">
        <v>221</v>
      </c>
      <c r="B232" s="144"/>
      <c r="C232" s="144"/>
      <c r="D232" s="144"/>
      <c r="E232" s="146"/>
      <c r="F232" s="16" t="str">
        <f t="shared" si="31"/>
        <v/>
      </c>
      <c r="H232" s="71"/>
      <c r="I232" s="64"/>
      <c r="J232" s="382" t="str">
        <f t="shared" si="32"/>
        <v/>
      </c>
      <c r="K232" s="382" t="str">
        <f t="shared" si="33"/>
        <v/>
      </c>
      <c r="L232" s="382" t="str">
        <f t="shared" si="34"/>
        <v/>
      </c>
      <c r="M232" s="382" t="str">
        <f t="shared" si="35"/>
        <v/>
      </c>
      <c r="N232" s="382" t="str">
        <f t="shared" si="36"/>
        <v/>
      </c>
      <c r="O232" s="382" t="str">
        <f t="shared" si="37"/>
        <v/>
      </c>
      <c r="P232" s="64"/>
      <c r="Q232" s="64"/>
      <c r="R232" s="64"/>
      <c r="S232" s="64"/>
    </row>
    <row r="233" spans="1:19" s="70" customFormat="1">
      <c r="A233" s="143">
        <v>222</v>
      </c>
      <c r="B233" s="144"/>
      <c r="C233" s="144"/>
      <c r="D233" s="144"/>
      <c r="E233" s="146"/>
      <c r="F233" s="16" t="str">
        <f t="shared" si="31"/>
        <v/>
      </c>
      <c r="H233" s="71"/>
      <c r="I233" s="64"/>
      <c r="J233" s="382" t="str">
        <f t="shared" si="32"/>
        <v/>
      </c>
      <c r="K233" s="382" t="str">
        <f t="shared" si="33"/>
        <v/>
      </c>
      <c r="L233" s="382" t="str">
        <f t="shared" si="34"/>
        <v/>
      </c>
      <c r="M233" s="382" t="str">
        <f t="shared" si="35"/>
        <v/>
      </c>
      <c r="N233" s="382" t="str">
        <f t="shared" si="36"/>
        <v/>
      </c>
      <c r="O233" s="382" t="str">
        <f t="shared" si="37"/>
        <v/>
      </c>
      <c r="P233" s="64"/>
      <c r="Q233" s="64"/>
      <c r="R233" s="64"/>
      <c r="S233" s="64"/>
    </row>
    <row r="234" spans="1:19" s="70" customFormat="1">
      <c r="A234" s="143">
        <v>223</v>
      </c>
      <c r="B234" s="144"/>
      <c r="C234" s="144"/>
      <c r="D234" s="144"/>
      <c r="E234" s="146"/>
      <c r="F234" s="16" t="str">
        <f t="shared" si="31"/>
        <v/>
      </c>
      <c r="H234" s="71"/>
      <c r="I234" s="64"/>
      <c r="J234" s="382" t="str">
        <f t="shared" si="32"/>
        <v/>
      </c>
      <c r="K234" s="382" t="str">
        <f t="shared" si="33"/>
        <v/>
      </c>
      <c r="L234" s="382" t="str">
        <f t="shared" si="34"/>
        <v/>
      </c>
      <c r="M234" s="382" t="str">
        <f t="shared" si="35"/>
        <v/>
      </c>
      <c r="N234" s="382" t="str">
        <f t="shared" si="36"/>
        <v/>
      </c>
      <c r="O234" s="382" t="str">
        <f t="shared" si="37"/>
        <v/>
      </c>
      <c r="P234" s="64"/>
      <c r="Q234" s="64"/>
      <c r="R234" s="64"/>
      <c r="S234" s="64"/>
    </row>
    <row r="235" spans="1:19" s="70" customFormat="1">
      <c r="A235" s="143">
        <v>224</v>
      </c>
      <c r="B235" s="144"/>
      <c r="C235" s="144"/>
      <c r="D235" s="144"/>
      <c r="E235" s="146"/>
      <c r="F235" s="16" t="str">
        <f t="shared" si="31"/>
        <v/>
      </c>
      <c r="H235" s="71"/>
      <c r="I235" s="64"/>
      <c r="J235" s="382" t="str">
        <f t="shared" si="32"/>
        <v/>
      </c>
      <c r="K235" s="382" t="str">
        <f t="shared" si="33"/>
        <v/>
      </c>
      <c r="L235" s="382" t="str">
        <f t="shared" si="34"/>
        <v/>
      </c>
      <c r="M235" s="382" t="str">
        <f t="shared" si="35"/>
        <v/>
      </c>
      <c r="N235" s="382" t="str">
        <f t="shared" si="36"/>
        <v/>
      </c>
      <c r="O235" s="382" t="str">
        <f t="shared" si="37"/>
        <v/>
      </c>
      <c r="P235" s="64"/>
      <c r="Q235" s="64"/>
      <c r="R235" s="64"/>
      <c r="S235" s="64"/>
    </row>
    <row r="236" spans="1:19" s="70" customFormat="1">
      <c r="A236" s="143">
        <v>225</v>
      </c>
      <c r="B236" s="144"/>
      <c r="C236" s="144"/>
      <c r="D236" s="144"/>
      <c r="E236" s="146"/>
      <c r="F236" s="16" t="str">
        <f t="shared" si="31"/>
        <v/>
      </c>
      <c r="H236" s="71"/>
      <c r="I236" s="64"/>
      <c r="J236" s="382" t="str">
        <f t="shared" si="32"/>
        <v/>
      </c>
      <c r="K236" s="382" t="str">
        <f t="shared" si="33"/>
        <v/>
      </c>
      <c r="L236" s="382" t="str">
        <f t="shared" si="34"/>
        <v/>
      </c>
      <c r="M236" s="382" t="str">
        <f t="shared" si="35"/>
        <v/>
      </c>
      <c r="N236" s="382" t="str">
        <f t="shared" si="36"/>
        <v/>
      </c>
      <c r="O236" s="382" t="str">
        <f t="shared" si="37"/>
        <v/>
      </c>
      <c r="P236" s="64"/>
      <c r="Q236" s="64"/>
      <c r="R236" s="64"/>
      <c r="S236" s="64"/>
    </row>
    <row r="237" spans="1:19" s="70" customFormat="1">
      <c r="A237" s="143">
        <v>226</v>
      </c>
      <c r="B237" s="144"/>
      <c r="C237" s="144"/>
      <c r="D237" s="144"/>
      <c r="E237" s="146"/>
      <c r="F237" s="16" t="str">
        <f t="shared" si="31"/>
        <v/>
      </c>
      <c r="H237" s="71"/>
      <c r="I237" s="64"/>
      <c r="J237" s="382" t="str">
        <f t="shared" si="32"/>
        <v/>
      </c>
      <c r="K237" s="382" t="str">
        <f t="shared" si="33"/>
        <v/>
      </c>
      <c r="L237" s="382" t="str">
        <f t="shared" si="34"/>
        <v/>
      </c>
      <c r="M237" s="382" t="str">
        <f t="shared" si="35"/>
        <v/>
      </c>
      <c r="N237" s="382" t="str">
        <f t="shared" si="36"/>
        <v/>
      </c>
      <c r="O237" s="382" t="str">
        <f t="shared" si="37"/>
        <v/>
      </c>
      <c r="P237" s="64"/>
      <c r="Q237" s="64"/>
      <c r="R237" s="64"/>
      <c r="S237" s="64"/>
    </row>
    <row r="238" spans="1:19" s="70" customFormat="1">
      <c r="A238" s="143">
        <v>227</v>
      </c>
      <c r="B238" s="144"/>
      <c r="C238" s="144"/>
      <c r="D238" s="144"/>
      <c r="E238" s="146"/>
      <c r="F238" s="16" t="str">
        <f t="shared" si="31"/>
        <v/>
      </c>
      <c r="H238" s="71"/>
      <c r="I238" s="64"/>
      <c r="J238" s="382" t="str">
        <f t="shared" si="32"/>
        <v/>
      </c>
      <c r="K238" s="382" t="str">
        <f t="shared" si="33"/>
        <v/>
      </c>
      <c r="L238" s="382" t="str">
        <f t="shared" si="34"/>
        <v/>
      </c>
      <c r="M238" s="382" t="str">
        <f t="shared" si="35"/>
        <v/>
      </c>
      <c r="N238" s="382" t="str">
        <f t="shared" si="36"/>
        <v/>
      </c>
      <c r="O238" s="382" t="str">
        <f t="shared" si="37"/>
        <v/>
      </c>
      <c r="P238" s="64"/>
      <c r="Q238" s="64"/>
      <c r="R238" s="64"/>
      <c r="S238" s="64"/>
    </row>
    <row r="239" spans="1:19" s="70" customFormat="1">
      <c r="A239" s="143">
        <v>228</v>
      </c>
      <c r="B239" s="144"/>
      <c r="C239" s="144"/>
      <c r="D239" s="144"/>
      <c r="E239" s="146"/>
      <c r="F239" s="16" t="str">
        <f t="shared" si="31"/>
        <v/>
      </c>
      <c r="H239" s="71"/>
      <c r="I239" s="64"/>
      <c r="J239" s="382" t="str">
        <f t="shared" si="32"/>
        <v/>
      </c>
      <c r="K239" s="382" t="str">
        <f t="shared" si="33"/>
        <v/>
      </c>
      <c r="L239" s="382" t="str">
        <f t="shared" si="34"/>
        <v/>
      </c>
      <c r="M239" s="382" t="str">
        <f t="shared" si="35"/>
        <v/>
      </c>
      <c r="N239" s="382" t="str">
        <f t="shared" si="36"/>
        <v/>
      </c>
      <c r="O239" s="382" t="str">
        <f t="shared" si="37"/>
        <v/>
      </c>
      <c r="P239" s="64"/>
      <c r="Q239" s="64"/>
      <c r="R239" s="64"/>
      <c r="S239" s="64"/>
    </row>
    <row r="240" spans="1:19" s="70" customFormat="1">
      <c r="A240" s="143">
        <v>229</v>
      </c>
      <c r="B240" s="144"/>
      <c r="C240" s="144"/>
      <c r="D240" s="144"/>
      <c r="E240" s="146"/>
      <c r="F240" s="16" t="str">
        <f t="shared" si="31"/>
        <v/>
      </c>
      <c r="H240" s="71"/>
      <c r="I240" s="64"/>
      <c r="J240" s="382" t="str">
        <f t="shared" si="32"/>
        <v/>
      </c>
      <c r="K240" s="382" t="str">
        <f t="shared" si="33"/>
        <v/>
      </c>
      <c r="L240" s="382" t="str">
        <f t="shared" si="34"/>
        <v/>
      </c>
      <c r="M240" s="382" t="str">
        <f t="shared" si="35"/>
        <v/>
      </c>
      <c r="N240" s="382" t="str">
        <f t="shared" si="36"/>
        <v/>
      </c>
      <c r="O240" s="382" t="str">
        <f t="shared" si="37"/>
        <v/>
      </c>
      <c r="P240" s="64"/>
      <c r="Q240" s="64"/>
      <c r="R240" s="64"/>
      <c r="S240" s="64"/>
    </row>
    <row r="241" spans="1:19" s="70" customFormat="1">
      <c r="A241" s="143">
        <v>230</v>
      </c>
      <c r="B241" s="144"/>
      <c r="C241" s="144"/>
      <c r="D241" s="144"/>
      <c r="E241" s="146"/>
      <c r="F241" s="16" t="str">
        <f t="shared" si="31"/>
        <v/>
      </c>
      <c r="H241" s="71"/>
      <c r="I241" s="64"/>
      <c r="J241" s="382" t="str">
        <f t="shared" si="32"/>
        <v/>
      </c>
      <c r="K241" s="382" t="str">
        <f t="shared" si="33"/>
        <v/>
      </c>
      <c r="L241" s="382" t="str">
        <f t="shared" si="34"/>
        <v/>
      </c>
      <c r="M241" s="382" t="str">
        <f t="shared" si="35"/>
        <v/>
      </c>
      <c r="N241" s="382" t="str">
        <f t="shared" si="36"/>
        <v/>
      </c>
      <c r="O241" s="382" t="str">
        <f t="shared" si="37"/>
        <v/>
      </c>
      <c r="P241" s="64"/>
      <c r="Q241" s="64"/>
      <c r="R241" s="64"/>
      <c r="S241" s="64"/>
    </row>
    <row r="242" spans="1:19" s="70" customFormat="1">
      <c r="A242" s="143">
        <v>231</v>
      </c>
      <c r="B242" s="144"/>
      <c r="C242" s="144"/>
      <c r="D242" s="144"/>
      <c r="E242" s="146"/>
      <c r="F242" s="16" t="str">
        <f t="shared" si="31"/>
        <v/>
      </c>
      <c r="H242" s="71"/>
      <c r="I242" s="64"/>
      <c r="J242" s="382" t="str">
        <f t="shared" si="32"/>
        <v/>
      </c>
      <c r="K242" s="382" t="str">
        <f t="shared" si="33"/>
        <v/>
      </c>
      <c r="L242" s="382" t="str">
        <f t="shared" si="34"/>
        <v/>
      </c>
      <c r="M242" s="382" t="str">
        <f t="shared" si="35"/>
        <v/>
      </c>
      <c r="N242" s="382" t="str">
        <f t="shared" si="36"/>
        <v/>
      </c>
      <c r="O242" s="382" t="str">
        <f t="shared" si="37"/>
        <v/>
      </c>
      <c r="P242" s="64"/>
      <c r="Q242" s="64"/>
      <c r="R242" s="64"/>
      <c r="S242" s="64"/>
    </row>
    <row r="243" spans="1:19" s="70" customFormat="1">
      <c r="A243" s="143">
        <v>232</v>
      </c>
      <c r="B243" s="144"/>
      <c r="C243" s="144"/>
      <c r="D243" s="144"/>
      <c r="E243" s="146"/>
      <c r="F243" s="16" t="str">
        <f t="shared" si="31"/>
        <v/>
      </c>
      <c r="H243" s="71"/>
      <c r="I243" s="64"/>
      <c r="J243" s="382" t="str">
        <f t="shared" si="32"/>
        <v/>
      </c>
      <c r="K243" s="382" t="str">
        <f t="shared" si="33"/>
        <v/>
      </c>
      <c r="L243" s="382" t="str">
        <f t="shared" si="34"/>
        <v/>
      </c>
      <c r="M243" s="382" t="str">
        <f t="shared" si="35"/>
        <v/>
      </c>
      <c r="N243" s="382" t="str">
        <f t="shared" si="36"/>
        <v/>
      </c>
      <c r="O243" s="382" t="str">
        <f t="shared" si="37"/>
        <v/>
      </c>
      <c r="P243" s="64"/>
      <c r="Q243" s="64"/>
      <c r="R243" s="64"/>
      <c r="S243" s="64"/>
    </row>
    <row r="244" spans="1:19" s="70" customFormat="1">
      <c r="A244" s="143">
        <v>233</v>
      </c>
      <c r="B244" s="144"/>
      <c r="C244" s="144"/>
      <c r="D244" s="144"/>
      <c r="E244" s="146"/>
      <c r="F244" s="16" t="str">
        <f t="shared" si="31"/>
        <v/>
      </c>
      <c r="H244" s="71"/>
      <c r="I244" s="64"/>
      <c r="J244" s="382" t="str">
        <f t="shared" si="32"/>
        <v/>
      </c>
      <c r="K244" s="382" t="str">
        <f t="shared" si="33"/>
        <v/>
      </c>
      <c r="L244" s="382" t="str">
        <f t="shared" si="34"/>
        <v/>
      </c>
      <c r="M244" s="382" t="str">
        <f t="shared" si="35"/>
        <v/>
      </c>
      <c r="N244" s="382" t="str">
        <f t="shared" si="36"/>
        <v/>
      </c>
      <c r="O244" s="382" t="str">
        <f t="shared" si="37"/>
        <v/>
      </c>
      <c r="P244" s="64"/>
      <c r="Q244" s="64"/>
      <c r="R244" s="64"/>
      <c r="S244" s="64"/>
    </row>
    <row r="245" spans="1:19" s="70" customFormat="1">
      <c r="A245" s="143">
        <v>234</v>
      </c>
      <c r="B245" s="144"/>
      <c r="C245" s="144"/>
      <c r="D245" s="144"/>
      <c r="E245" s="146"/>
      <c r="F245" s="16" t="str">
        <f t="shared" si="31"/>
        <v/>
      </c>
      <c r="H245" s="71"/>
      <c r="I245" s="64"/>
      <c r="J245" s="382" t="str">
        <f t="shared" si="32"/>
        <v/>
      </c>
      <c r="K245" s="382" t="str">
        <f t="shared" si="33"/>
        <v/>
      </c>
      <c r="L245" s="382" t="str">
        <f t="shared" si="34"/>
        <v/>
      </c>
      <c r="M245" s="382" t="str">
        <f t="shared" si="35"/>
        <v/>
      </c>
      <c r="N245" s="382" t="str">
        <f t="shared" si="36"/>
        <v/>
      </c>
      <c r="O245" s="382" t="str">
        <f t="shared" si="37"/>
        <v/>
      </c>
      <c r="P245" s="64"/>
      <c r="Q245" s="64"/>
      <c r="R245" s="64"/>
      <c r="S245" s="64"/>
    </row>
    <row r="246" spans="1:19" s="70" customFormat="1">
      <c r="A246" s="143">
        <v>235</v>
      </c>
      <c r="B246" s="144"/>
      <c r="C246" s="144"/>
      <c r="D246" s="144"/>
      <c r="E246" s="146"/>
      <c r="F246" s="16" t="str">
        <f t="shared" si="31"/>
        <v/>
      </c>
      <c r="H246" s="71"/>
      <c r="I246" s="64"/>
      <c r="J246" s="382" t="str">
        <f t="shared" si="32"/>
        <v/>
      </c>
      <c r="K246" s="382" t="str">
        <f t="shared" si="33"/>
        <v/>
      </c>
      <c r="L246" s="382" t="str">
        <f t="shared" si="34"/>
        <v/>
      </c>
      <c r="M246" s="382" t="str">
        <f t="shared" si="35"/>
        <v/>
      </c>
      <c r="N246" s="382" t="str">
        <f t="shared" si="36"/>
        <v/>
      </c>
      <c r="O246" s="382" t="str">
        <f t="shared" si="37"/>
        <v/>
      </c>
      <c r="P246" s="64"/>
      <c r="Q246" s="64"/>
      <c r="R246" s="64"/>
      <c r="S246" s="64"/>
    </row>
    <row r="247" spans="1:19" s="70" customFormat="1">
      <c r="A247" s="143">
        <v>236</v>
      </c>
      <c r="B247" s="144"/>
      <c r="C247" s="144"/>
      <c r="D247" s="144"/>
      <c r="E247" s="146"/>
      <c r="F247" s="16" t="str">
        <f t="shared" si="31"/>
        <v/>
      </c>
      <c r="H247" s="71"/>
      <c r="I247" s="64"/>
      <c r="J247" s="382" t="str">
        <f t="shared" si="32"/>
        <v/>
      </c>
      <c r="K247" s="382" t="str">
        <f t="shared" si="33"/>
        <v/>
      </c>
      <c r="L247" s="382" t="str">
        <f t="shared" si="34"/>
        <v/>
      </c>
      <c r="M247" s="382" t="str">
        <f t="shared" si="35"/>
        <v/>
      </c>
      <c r="N247" s="382" t="str">
        <f t="shared" si="36"/>
        <v/>
      </c>
      <c r="O247" s="382" t="str">
        <f t="shared" si="37"/>
        <v/>
      </c>
      <c r="P247" s="64"/>
      <c r="Q247" s="64"/>
      <c r="R247" s="64"/>
      <c r="S247" s="64"/>
    </row>
    <row r="248" spans="1:19" s="70" customFormat="1">
      <c r="A248" s="143">
        <v>237</v>
      </c>
      <c r="B248" s="144"/>
      <c r="C248" s="144"/>
      <c r="D248" s="144"/>
      <c r="E248" s="146"/>
      <c r="F248" s="16" t="str">
        <f t="shared" si="31"/>
        <v/>
      </c>
      <c r="H248" s="71"/>
      <c r="I248" s="64"/>
      <c r="J248" s="382" t="str">
        <f t="shared" si="32"/>
        <v/>
      </c>
      <c r="K248" s="382" t="str">
        <f t="shared" si="33"/>
        <v/>
      </c>
      <c r="L248" s="382" t="str">
        <f t="shared" si="34"/>
        <v/>
      </c>
      <c r="M248" s="382" t="str">
        <f t="shared" si="35"/>
        <v/>
      </c>
      <c r="N248" s="382" t="str">
        <f t="shared" si="36"/>
        <v/>
      </c>
      <c r="O248" s="382" t="str">
        <f t="shared" si="37"/>
        <v/>
      </c>
      <c r="P248" s="64"/>
      <c r="Q248" s="64"/>
      <c r="R248" s="64"/>
      <c r="S248" s="64"/>
    </row>
    <row r="249" spans="1:19" s="70" customFormat="1">
      <c r="A249" s="143">
        <v>238</v>
      </c>
      <c r="B249" s="144"/>
      <c r="C249" s="144"/>
      <c r="D249" s="144"/>
      <c r="E249" s="146"/>
      <c r="F249" s="16" t="str">
        <f t="shared" si="31"/>
        <v/>
      </c>
      <c r="H249" s="71"/>
      <c r="I249" s="64"/>
      <c r="J249" s="382" t="str">
        <f t="shared" si="32"/>
        <v/>
      </c>
      <c r="K249" s="382" t="str">
        <f t="shared" si="33"/>
        <v/>
      </c>
      <c r="L249" s="382" t="str">
        <f t="shared" si="34"/>
        <v/>
      </c>
      <c r="M249" s="382" t="str">
        <f t="shared" si="35"/>
        <v/>
      </c>
      <c r="N249" s="382" t="str">
        <f t="shared" si="36"/>
        <v/>
      </c>
      <c r="O249" s="382" t="str">
        <f t="shared" si="37"/>
        <v/>
      </c>
      <c r="P249" s="64"/>
      <c r="Q249" s="64"/>
      <c r="R249" s="64"/>
      <c r="S249" s="64"/>
    </row>
    <row r="250" spans="1:19" s="70" customFormat="1">
      <c r="A250" s="143">
        <v>239</v>
      </c>
      <c r="B250" s="144"/>
      <c r="C250" s="144"/>
      <c r="D250" s="144"/>
      <c r="E250" s="146"/>
      <c r="F250" s="16" t="str">
        <f t="shared" si="31"/>
        <v/>
      </c>
      <c r="H250" s="71"/>
      <c r="I250" s="64"/>
      <c r="J250" s="382" t="str">
        <f t="shared" si="32"/>
        <v/>
      </c>
      <c r="K250" s="382" t="str">
        <f t="shared" si="33"/>
        <v/>
      </c>
      <c r="L250" s="382" t="str">
        <f t="shared" si="34"/>
        <v/>
      </c>
      <c r="M250" s="382" t="str">
        <f t="shared" si="35"/>
        <v/>
      </c>
      <c r="N250" s="382" t="str">
        <f t="shared" si="36"/>
        <v/>
      </c>
      <c r="O250" s="382" t="str">
        <f t="shared" si="37"/>
        <v/>
      </c>
      <c r="P250" s="64"/>
      <c r="Q250" s="64"/>
      <c r="R250" s="64"/>
      <c r="S250" s="64"/>
    </row>
    <row r="251" spans="1:19" s="70" customFormat="1">
      <c r="A251" s="143">
        <v>240</v>
      </c>
      <c r="B251" s="144"/>
      <c r="C251" s="144"/>
      <c r="D251" s="144"/>
      <c r="E251" s="146"/>
      <c r="F251" s="16" t="str">
        <f t="shared" si="31"/>
        <v/>
      </c>
      <c r="H251" s="71"/>
      <c r="I251" s="64"/>
      <c r="J251" s="382" t="str">
        <f t="shared" si="32"/>
        <v/>
      </c>
      <c r="K251" s="382" t="str">
        <f t="shared" si="33"/>
        <v/>
      </c>
      <c r="L251" s="382" t="str">
        <f t="shared" si="34"/>
        <v/>
      </c>
      <c r="M251" s="382" t="str">
        <f t="shared" si="35"/>
        <v/>
      </c>
      <c r="N251" s="382" t="str">
        <f t="shared" si="36"/>
        <v/>
      </c>
      <c r="O251" s="382" t="str">
        <f t="shared" si="37"/>
        <v/>
      </c>
      <c r="P251" s="64"/>
      <c r="Q251" s="64"/>
      <c r="R251" s="64"/>
      <c r="S251" s="64"/>
    </row>
    <row r="252" spans="1:19" s="70" customFormat="1">
      <c r="A252" s="143">
        <v>241</v>
      </c>
      <c r="B252" s="144"/>
      <c r="C252" s="144"/>
      <c r="D252" s="144"/>
      <c r="E252" s="146"/>
      <c r="F252" s="16" t="str">
        <f t="shared" si="31"/>
        <v/>
      </c>
      <c r="H252" s="71"/>
      <c r="I252" s="64"/>
      <c r="J252" s="382" t="str">
        <f t="shared" si="32"/>
        <v/>
      </c>
      <c r="K252" s="382" t="str">
        <f t="shared" si="33"/>
        <v/>
      </c>
      <c r="L252" s="382" t="str">
        <f t="shared" si="34"/>
        <v/>
      </c>
      <c r="M252" s="382" t="str">
        <f t="shared" si="35"/>
        <v/>
      </c>
      <c r="N252" s="382" t="str">
        <f t="shared" si="36"/>
        <v/>
      </c>
      <c r="O252" s="382" t="str">
        <f t="shared" si="37"/>
        <v/>
      </c>
      <c r="P252" s="64"/>
      <c r="Q252" s="64"/>
      <c r="R252" s="64"/>
      <c r="S252" s="64"/>
    </row>
    <row r="253" spans="1:19" s="70" customFormat="1">
      <c r="A253" s="143">
        <v>242</v>
      </c>
      <c r="B253" s="144"/>
      <c r="C253" s="144"/>
      <c r="D253" s="144"/>
      <c r="E253" s="146"/>
      <c r="F253" s="16" t="str">
        <f t="shared" si="31"/>
        <v/>
      </c>
      <c r="H253" s="71"/>
      <c r="I253" s="64"/>
      <c r="J253" s="382" t="str">
        <f t="shared" si="32"/>
        <v/>
      </c>
      <c r="K253" s="382" t="str">
        <f t="shared" si="33"/>
        <v/>
      </c>
      <c r="L253" s="382" t="str">
        <f t="shared" si="34"/>
        <v/>
      </c>
      <c r="M253" s="382" t="str">
        <f t="shared" si="35"/>
        <v/>
      </c>
      <c r="N253" s="382" t="str">
        <f t="shared" si="36"/>
        <v/>
      </c>
      <c r="O253" s="382" t="str">
        <f t="shared" si="37"/>
        <v/>
      </c>
      <c r="P253" s="64"/>
      <c r="Q253" s="64"/>
      <c r="R253" s="64"/>
      <c r="S253" s="64"/>
    </row>
    <row r="254" spans="1:19" s="70" customFormat="1">
      <c r="A254" s="143">
        <v>243</v>
      </c>
      <c r="B254" s="144"/>
      <c r="C254" s="144"/>
      <c r="D254" s="144"/>
      <c r="E254" s="146"/>
      <c r="F254" s="16" t="str">
        <f t="shared" si="31"/>
        <v/>
      </c>
      <c r="H254" s="71"/>
      <c r="I254" s="64"/>
      <c r="J254" s="382" t="str">
        <f t="shared" si="32"/>
        <v/>
      </c>
      <c r="K254" s="382" t="str">
        <f t="shared" si="33"/>
        <v/>
      </c>
      <c r="L254" s="382" t="str">
        <f t="shared" si="34"/>
        <v/>
      </c>
      <c r="M254" s="382" t="str">
        <f t="shared" si="35"/>
        <v/>
      </c>
      <c r="N254" s="382" t="str">
        <f t="shared" si="36"/>
        <v/>
      </c>
      <c r="O254" s="382" t="str">
        <f t="shared" si="37"/>
        <v/>
      </c>
      <c r="P254" s="64"/>
      <c r="Q254" s="64"/>
      <c r="R254" s="64"/>
      <c r="S254" s="64"/>
    </row>
    <row r="255" spans="1:19" s="70" customFormat="1">
      <c r="A255" s="143">
        <v>244</v>
      </c>
      <c r="B255" s="144"/>
      <c r="C255" s="144"/>
      <c r="D255" s="144"/>
      <c r="E255" s="146"/>
      <c r="F255" s="16" t="str">
        <f t="shared" si="31"/>
        <v/>
      </c>
      <c r="H255" s="71"/>
      <c r="I255" s="64"/>
      <c r="J255" s="382" t="str">
        <f t="shared" si="32"/>
        <v/>
      </c>
      <c r="K255" s="382" t="str">
        <f t="shared" si="33"/>
        <v/>
      </c>
      <c r="L255" s="382" t="str">
        <f t="shared" si="34"/>
        <v/>
      </c>
      <c r="M255" s="382" t="str">
        <f t="shared" si="35"/>
        <v/>
      </c>
      <c r="N255" s="382" t="str">
        <f t="shared" si="36"/>
        <v/>
      </c>
      <c r="O255" s="382" t="str">
        <f t="shared" si="37"/>
        <v/>
      </c>
      <c r="P255" s="64"/>
      <c r="Q255" s="64"/>
      <c r="R255" s="64"/>
      <c r="S255" s="64"/>
    </row>
    <row r="256" spans="1:19" s="70" customFormat="1">
      <c r="A256" s="143">
        <v>245</v>
      </c>
      <c r="B256" s="144"/>
      <c r="C256" s="144"/>
      <c r="D256" s="144"/>
      <c r="E256" s="146"/>
      <c r="F256" s="16" t="str">
        <f t="shared" si="31"/>
        <v/>
      </c>
      <c r="H256" s="71"/>
      <c r="I256" s="64"/>
      <c r="J256" s="382" t="str">
        <f t="shared" si="32"/>
        <v/>
      </c>
      <c r="K256" s="382" t="str">
        <f t="shared" si="33"/>
        <v/>
      </c>
      <c r="L256" s="382" t="str">
        <f t="shared" si="34"/>
        <v/>
      </c>
      <c r="M256" s="382" t="str">
        <f t="shared" si="35"/>
        <v/>
      </c>
      <c r="N256" s="382" t="str">
        <f t="shared" si="36"/>
        <v/>
      </c>
      <c r="O256" s="382" t="str">
        <f t="shared" si="37"/>
        <v/>
      </c>
      <c r="P256" s="64"/>
      <c r="Q256" s="64"/>
      <c r="R256" s="64"/>
      <c r="S256" s="64"/>
    </row>
    <row r="257" spans="1:19" s="70" customFormat="1">
      <c r="A257" s="143">
        <v>246</v>
      </c>
      <c r="B257" s="144"/>
      <c r="C257" s="144"/>
      <c r="D257" s="144"/>
      <c r="E257" s="146"/>
      <c r="F257" s="16" t="str">
        <f t="shared" si="31"/>
        <v/>
      </c>
      <c r="H257" s="71"/>
      <c r="I257" s="64"/>
      <c r="J257" s="382" t="str">
        <f t="shared" si="32"/>
        <v/>
      </c>
      <c r="K257" s="382" t="str">
        <f t="shared" si="33"/>
        <v/>
      </c>
      <c r="L257" s="382" t="str">
        <f t="shared" si="34"/>
        <v/>
      </c>
      <c r="M257" s="382" t="str">
        <f t="shared" si="35"/>
        <v/>
      </c>
      <c r="N257" s="382" t="str">
        <f t="shared" si="36"/>
        <v/>
      </c>
      <c r="O257" s="382" t="str">
        <f t="shared" si="37"/>
        <v/>
      </c>
      <c r="P257" s="64"/>
      <c r="Q257" s="64"/>
      <c r="R257" s="64"/>
      <c r="S257" s="64"/>
    </row>
    <row r="258" spans="1:19" s="70" customFormat="1">
      <c r="A258" s="143">
        <v>247</v>
      </c>
      <c r="B258" s="144"/>
      <c r="C258" s="144"/>
      <c r="D258" s="144"/>
      <c r="E258" s="146"/>
      <c r="F258" s="16" t="str">
        <f t="shared" si="31"/>
        <v/>
      </c>
      <c r="H258" s="71"/>
      <c r="I258" s="64"/>
      <c r="J258" s="382" t="str">
        <f t="shared" si="32"/>
        <v/>
      </c>
      <c r="K258" s="382" t="str">
        <f t="shared" si="33"/>
        <v/>
      </c>
      <c r="L258" s="382" t="str">
        <f t="shared" si="34"/>
        <v/>
      </c>
      <c r="M258" s="382" t="str">
        <f t="shared" si="35"/>
        <v/>
      </c>
      <c r="N258" s="382" t="str">
        <f t="shared" si="36"/>
        <v/>
      </c>
      <c r="O258" s="382" t="str">
        <f t="shared" si="37"/>
        <v/>
      </c>
      <c r="P258" s="64"/>
      <c r="Q258" s="64"/>
      <c r="R258" s="64"/>
      <c r="S258" s="64"/>
    </row>
    <row r="259" spans="1:19" s="70" customFormat="1">
      <c r="A259" s="143">
        <v>248</v>
      </c>
      <c r="B259" s="144"/>
      <c r="C259" s="144"/>
      <c r="D259" s="144"/>
      <c r="E259" s="146"/>
      <c r="F259" s="16" t="str">
        <f t="shared" si="31"/>
        <v/>
      </c>
      <c r="H259" s="71"/>
      <c r="I259" s="64"/>
      <c r="J259" s="382" t="str">
        <f t="shared" si="32"/>
        <v/>
      </c>
      <c r="K259" s="382" t="str">
        <f t="shared" si="33"/>
        <v/>
      </c>
      <c r="L259" s="382" t="str">
        <f t="shared" si="34"/>
        <v/>
      </c>
      <c r="M259" s="382" t="str">
        <f t="shared" si="35"/>
        <v/>
      </c>
      <c r="N259" s="382" t="str">
        <f t="shared" si="36"/>
        <v/>
      </c>
      <c r="O259" s="382" t="str">
        <f t="shared" si="37"/>
        <v/>
      </c>
      <c r="P259" s="64"/>
      <c r="Q259" s="64"/>
      <c r="R259" s="64"/>
      <c r="S259" s="64"/>
    </row>
    <row r="260" spans="1:19" s="70" customFormat="1">
      <c r="A260" s="143">
        <v>249</v>
      </c>
      <c r="B260" s="144"/>
      <c r="C260" s="144"/>
      <c r="D260" s="144"/>
      <c r="E260" s="146"/>
      <c r="F260" s="16" t="str">
        <f t="shared" si="31"/>
        <v/>
      </c>
      <c r="H260" s="71"/>
      <c r="I260" s="64"/>
      <c r="J260" s="382" t="str">
        <f t="shared" si="32"/>
        <v/>
      </c>
      <c r="K260" s="382" t="str">
        <f t="shared" si="33"/>
        <v/>
      </c>
      <c r="L260" s="382" t="str">
        <f t="shared" si="34"/>
        <v/>
      </c>
      <c r="M260" s="382" t="str">
        <f t="shared" si="35"/>
        <v/>
      </c>
      <c r="N260" s="382" t="str">
        <f t="shared" si="36"/>
        <v/>
      </c>
      <c r="O260" s="382" t="str">
        <f t="shared" si="37"/>
        <v/>
      </c>
      <c r="P260" s="64"/>
      <c r="Q260" s="64"/>
      <c r="R260" s="64"/>
      <c r="S260" s="64"/>
    </row>
    <row r="261" spans="1:19" s="70" customFormat="1">
      <c r="A261" s="143">
        <v>250</v>
      </c>
      <c r="B261" s="144"/>
      <c r="C261" s="144"/>
      <c r="D261" s="144"/>
      <c r="E261" s="146"/>
      <c r="F261" s="16" t="str">
        <f t="shared" si="31"/>
        <v/>
      </c>
      <c r="H261" s="71"/>
      <c r="I261" s="64"/>
      <c r="J261" s="382" t="str">
        <f t="shared" si="32"/>
        <v/>
      </c>
      <c r="K261" s="382" t="str">
        <f t="shared" si="33"/>
        <v/>
      </c>
      <c r="L261" s="382" t="str">
        <f t="shared" si="34"/>
        <v/>
      </c>
      <c r="M261" s="382" t="str">
        <f t="shared" si="35"/>
        <v/>
      </c>
      <c r="N261" s="382" t="str">
        <f t="shared" si="36"/>
        <v/>
      </c>
      <c r="O261" s="382" t="str">
        <f t="shared" si="37"/>
        <v/>
      </c>
      <c r="P261" s="64"/>
      <c r="Q261" s="64"/>
      <c r="R261" s="64"/>
      <c r="S261" s="64"/>
    </row>
  </sheetData>
  <sheetProtection algorithmName="SHA-512" hashValue="2n4dg0JKtu0g91ZghC8QSqS6ZRC38SSINjluKzEN2kCk+4Exl0KEMKUc+K4v2ssLtMCrdX3krQ0Ixv20YCLKGQ==" saltValue="6oIZup1wGVsMZ8apSj90Lg==" spinCount="100000" sheet="1" objects="1" scenarios="1"/>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Q261"/>
  <sheetViews>
    <sheetView zoomScaleNormal="100" workbookViewId="0">
      <selection activeCell="C17" sqref="C17"/>
    </sheetView>
  </sheetViews>
  <sheetFormatPr defaultColWidth="9.109375" defaultRowHeight="15.6"/>
  <cols>
    <col min="1" max="1" width="5.6640625" style="60" customWidth="1"/>
    <col min="2" max="2" width="36.33203125" style="64" customWidth="1"/>
    <col min="3" max="3" width="48.33203125" style="64" customWidth="1"/>
    <col min="4" max="4" width="10.6640625" style="69" customWidth="1"/>
    <col min="5" max="5" width="17.6640625" style="64" customWidth="1"/>
    <col min="6" max="6" width="10.6640625" style="70" hidden="1" customWidth="1"/>
    <col min="7" max="7" width="9.109375" style="71" hidden="1" customWidth="1"/>
    <col min="8" max="8" width="9.109375" style="64" hidden="1" customWidth="1"/>
    <col min="9" max="10" width="17.6640625" style="64" hidden="1" customWidth="1"/>
    <col min="11" max="18" width="9.109375" style="64" customWidth="1"/>
    <col min="19" max="16384" width="9.109375" style="64"/>
  </cols>
  <sheetData>
    <row r="1" spans="1:10" s="60" customFormat="1">
      <c r="A1" s="59" t="s">
        <v>483</v>
      </c>
      <c r="D1" s="61"/>
      <c r="E1" s="63"/>
      <c r="F1" s="62"/>
      <c r="G1" s="289"/>
      <c r="I1" s="63"/>
      <c r="J1" s="63"/>
    </row>
    <row r="2" spans="1:10" s="60" customFormat="1">
      <c r="A2" s="346" t="str">
        <f>IF(ISBLANK(facultate), IF(ISBLANK(departament),"","Departament " &amp; departament), "Facultatea " &amp; facultate)</f>
        <v>Facultatea Inginerie din Hunedoara</v>
      </c>
      <c r="D2" s="61"/>
      <c r="E2" s="63"/>
      <c r="F2" s="62"/>
      <c r="G2" s="289"/>
      <c r="I2" s="63"/>
      <c r="J2" s="63"/>
    </row>
    <row r="3" spans="1:10" s="60" customFormat="1">
      <c r="A3" s="346" t="str">
        <f>IF(ISBLANK(departament),"","Departamentul " &amp; departament)</f>
        <v>Departamentul Inginerie și Management din Hunedoara</v>
      </c>
      <c r="D3" s="61"/>
      <c r="E3" s="63"/>
      <c r="F3" s="62"/>
      <c r="G3" s="289"/>
      <c r="I3" s="63"/>
      <c r="J3" s="63"/>
    </row>
    <row r="4" spans="1:10">
      <c r="A4" s="540" t="s">
        <v>836</v>
      </c>
      <c r="B4" s="540"/>
      <c r="C4" s="540"/>
      <c r="D4" s="540"/>
      <c r="E4" s="540"/>
      <c r="F4" s="540"/>
      <c r="G4" s="540"/>
    </row>
    <row r="5" spans="1:10">
      <c r="A5" s="540" t="s">
        <v>1081</v>
      </c>
      <c r="B5" s="540"/>
      <c r="C5" s="540"/>
      <c r="D5" s="540"/>
      <c r="E5" s="540"/>
      <c r="F5" s="226"/>
    </row>
    <row r="6" spans="1:10" ht="13.5" customHeight="1">
      <c r="D6" s="64"/>
      <c r="E6" s="347" t="str">
        <f>CONCATENATE(functie," ",nume_candidat)</f>
        <v>Profesor Socalici Ana Virginia</v>
      </c>
      <c r="I6" s="347"/>
      <c r="J6" s="347"/>
    </row>
    <row r="7" spans="1:10" ht="18.75" customHeight="1">
      <c r="A7" s="538" t="s">
        <v>338</v>
      </c>
      <c r="B7" s="538" t="s">
        <v>879</v>
      </c>
      <c r="C7" s="538" t="s">
        <v>843</v>
      </c>
      <c r="D7" s="548" t="s">
        <v>2</v>
      </c>
      <c r="E7" s="538" t="s">
        <v>544</v>
      </c>
      <c r="F7" s="538" t="s">
        <v>4</v>
      </c>
      <c r="G7" s="559" t="s">
        <v>541</v>
      </c>
      <c r="H7" s="545" t="s">
        <v>551</v>
      </c>
      <c r="I7" s="538" t="s">
        <v>881</v>
      </c>
      <c r="J7" s="538" t="s">
        <v>462</v>
      </c>
    </row>
    <row r="8" spans="1:10" ht="18.75" customHeight="1">
      <c r="A8" s="555"/>
      <c r="B8" s="555"/>
      <c r="C8" s="555"/>
      <c r="D8" s="549"/>
      <c r="E8" s="555"/>
      <c r="F8" s="555"/>
      <c r="G8" s="560"/>
      <c r="H8" s="545"/>
      <c r="I8" s="555"/>
      <c r="J8" s="555"/>
    </row>
    <row r="9" spans="1:10" ht="18.75" customHeight="1">
      <c r="A9" s="555"/>
      <c r="B9" s="555"/>
      <c r="C9" s="555"/>
      <c r="D9" s="549"/>
      <c r="E9" s="539"/>
      <c r="F9" s="539"/>
      <c r="G9" s="560"/>
      <c r="H9" s="545"/>
      <c r="I9" s="539"/>
      <c r="J9" s="539"/>
    </row>
    <row r="10" spans="1:10" ht="18.75" customHeight="1">
      <c r="A10" s="539"/>
      <c r="B10" s="539"/>
      <c r="C10" s="539"/>
      <c r="D10" s="550"/>
      <c r="E10" s="348" t="str">
        <f>CONCATENATE("ultimii ",durata_evaluare," ani")</f>
        <v>ultimii 5 ani</v>
      </c>
      <c r="F10" s="348" t="str">
        <f>CONCATENATE("ultimii                                  ",durata_evaluare," ani")</f>
        <v>ultimii                                  5 ani</v>
      </c>
      <c r="G10" s="561"/>
      <c r="H10" s="545"/>
      <c r="I10" s="438" t="str">
        <f>CONCATENATE("ultimii ",durata_evaluare," ani")</f>
        <v>ultimii 5 ani</v>
      </c>
      <c r="J10" s="438" t="str">
        <f>CONCATENATE("ultimii ",durata_evaluare," ani")</f>
        <v>ultimii 5 ani</v>
      </c>
    </row>
    <row r="11" spans="1:10">
      <c r="A11" s="88"/>
      <c r="B11" s="65"/>
      <c r="C11" s="65"/>
      <c r="D11" s="30"/>
      <c r="E11" s="148">
        <f>SUMIF(E12:E1012,"&gt;0")</f>
        <v>0</v>
      </c>
      <c r="F11" s="4">
        <f>SUMIF(F12:F1110,"&gt;0")</f>
        <v>0</v>
      </c>
      <c r="G11" s="298"/>
      <c r="I11" s="148">
        <f>SUMIF(I12:I1110,"&gt;0")</f>
        <v>0</v>
      </c>
      <c r="J11" s="148">
        <f>SUMIF(J12:J1110,"&gt;0")</f>
        <v>0</v>
      </c>
    </row>
    <row r="12" spans="1:10">
      <c r="A12" s="37">
        <v>1</v>
      </c>
      <c r="B12" s="7"/>
      <c r="C12" s="7"/>
      <c r="D12" s="220"/>
      <c r="E12" s="16" t="str">
        <f t="shared" ref="E12:E75" si="0">IF(OR($B12="",,$D12&lt;an_initial,$D12&gt;an_final),"",F12*(HLOOKUP(C12,iii9punctaje,2,FALSE)))</f>
        <v/>
      </c>
      <c r="F12" s="58" t="str">
        <f t="shared" ref="F12:F43" si="1">IF(OR($B12="",,$D12="",$D12&gt;an_final),"",IF($D12&gt;=an_initial,1,""))</f>
        <v/>
      </c>
      <c r="G12" s="349" t="b">
        <f t="shared" ref="G12:G75" si="2">IF(nume_candidat="",FALSE,ISNUMBER(SEARCH(nume_candidat,$B12)))</f>
        <v>0</v>
      </c>
      <c r="H12" s="350">
        <f t="shared" ref="H12:H43" si="3">LEN(B12)-LEN(SUBSTITUTE(B12,",",""))+1</f>
        <v>1</v>
      </c>
      <c r="I12" s="382" t="str">
        <f t="shared" ref="I12:I75" si="4">IF(OR($B12="",,$D12&lt;an_initial,$D12&gt;an_final),"",F12*(HLOOKUP(C12,iii9punctaje,2,FALSE))*COUNTIF(C12,$I$7))</f>
        <v/>
      </c>
      <c r="J12" s="382" t="str">
        <f t="shared" ref="J12:J75" si="5">IF(OR($B12="",,$D12&lt;an_initial,$D12&gt;an_final),"",F12*(HLOOKUP(C12,iii9punctaje,2,FALSE))*COUNTIF(C12,$J$7))</f>
        <v/>
      </c>
    </row>
    <row r="13" spans="1:10">
      <c r="A13" s="37">
        <v>2</v>
      </c>
      <c r="B13" s="7"/>
      <c r="C13" s="7"/>
      <c r="D13" s="220"/>
      <c r="E13" s="16" t="str">
        <f t="shared" si="0"/>
        <v/>
      </c>
      <c r="F13" s="58" t="str">
        <f t="shared" si="1"/>
        <v/>
      </c>
      <c r="G13" s="349" t="b">
        <f t="shared" si="2"/>
        <v>0</v>
      </c>
      <c r="H13" s="350">
        <f t="shared" si="3"/>
        <v>1</v>
      </c>
      <c r="I13" s="382" t="str">
        <f t="shared" si="4"/>
        <v/>
      </c>
      <c r="J13" s="382" t="str">
        <f t="shared" si="5"/>
        <v/>
      </c>
    </row>
    <row r="14" spans="1:10">
      <c r="A14" s="37">
        <v>3</v>
      </c>
      <c r="B14" s="7"/>
      <c r="C14" s="7"/>
      <c r="D14" s="220"/>
      <c r="E14" s="16" t="str">
        <f t="shared" si="0"/>
        <v/>
      </c>
      <c r="F14" s="58" t="str">
        <f t="shared" si="1"/>
        <v/>
      </c>
      <c r="G14" s="349" t="b">
        <f t="shared" si="2"/>
        <v>0</v>
      </c>
      <c r="H14" s="350">
        <f t="shared" si="3"/>
        <v>1</v>
      </c>
      <c r="I14" s="382" t="str">
        <f t="shared" si="4"/>
        <v/>
      </c>
      <c r="J14" s="382" t="str">
        <f t="shared" si="5"/>
        <v/>
      </c>
    </row>
    <row r="15" spans="1:10">
      <c r="A15" s="37">
        <v>4</v>
      </c>
      <c r="B15" s="6"/>
      <c r="C15" s="6"/>
      <c r="D15" s="216"/>
      <c r="E15" s="16" t="str">
        <f t="shared" si="0"/>
        <v/>
      </c>
      <c r="F15" s="58" t="str">
        <f t="shared" si="1"/>
        <v/>
      </c>
      <c r="G15" s="349" t="b">
        <f t="shared" si="2"/>
        <v>0</v>
      </c>
      <c r="H15" s="350">
        <f t="shared" si="3"/>
        <v>1</v>
      </c>
      <c r="I15" s="382" t="str">
        <f t="shared" si="4"/>
        <v/>
      </c>
      <c r="J15" s="382" t="str">
        <f t="shared" si="5"/>
        <v/>
      </c>
    </row>
    <row r="16" spans="1:10">
      <c r="A16" s="37">
        <v>5</v>
      </c>
      <c r="B16" s="6"/>
      <c r="C16" s="6"/>
      <c r="D16" s="216"/>
      <c r="E16" s="16" t="str">
        <f t="shared" si="0"/>
        <v/>
      </c>
      <c r="F16" s="58" t="str">
        <f t="shared" si="1"/>
        <v/>
      </c>
      <c r="G16" s="349" t="b">
        <f t="shared" si="2"/>
        <v>0</v>
      </c>
      <c r="H16" s="350">
        <f t="shared" si="3"/>
        <v>1</v>
      </c>
      <c r="I16" s="382" t="str">
        <f t="shared" si="4"/>
        <v/>
      </c>
      <c r="J16" s="382" t="str">
        <f t="shared" si="5"/>
        <v/>
      </c>
    </row>
    <row r="17" spans="1:10">
      <c r="A17" s="37">
        <v>6</v>
      </c>
      <c r="B17" s="6"/>
      <c r="C17" s="6"/>
      <c r="D17" s="216"/>
      <c r="E17" s="16" t="str">
        <f t="shared" si="0"/>
        <v/>
      </c>
      <c r="F17" s="58" t="str">
        <f t="shared" si="1"/>
        <v/>
      </c>
      <c r="G17" s="349" t="b">
        <f t="shared" si="2"/>
        <v>0</v>
      </c>
      <c r="H17" s="350">
        <f t="shared" si="3"/>
        <v>1</v>
      </c>
      <c r="I17" s="382" t="str">
        <f t="shared" si="4"/>
        <v/>
      </c>
      <c r="J17" s="382" t="str">
        <f t="shared" si="5"/>
        <v/>
      </c>
    </row>
    <row r="18" spans="1:10">
      <c r="A18" s="37">
        <v>7</v>
      </c>
      <c r="B18" s="6"/>
      <c r="C18" s="6"/>
      <c r="D18" s="216"/>
      <c r="E18" s="16" t="str">
        <f t="shared" si="0"/>
        <v/>
      </c>
      <c r="F18" s="58" t="str">
        <f t="shared" si="1"/>
        <v/>
      </c>
      <c r="G18" s="349" t="b">
        <f t="shared" si="2"/>
        <v>0</v>
      </c>
      <c r="H18" s="350">
        <f t="shared" si="3"/>
        <v>1</v>
      </c>
      <c r="I18" s="382" t="str">
        <f t="shared" si="4"/>
        <v/>
      </c>
      <c r="J18" s="382" t="str">
        <f t="shared" si="5"/>
        <v/>
      </c>
    </row>
    <row r="19" spans="1:10">
      <c r="A19" s="37">
        <v>8</v>
      </c>
      <c r="B19" s="6"/>
      <c r="C19" s="6"/>
      <c r="D19" s="216"/>
      <c r="E19" s="16" t="str">
        <f t="shared" si="0"/>
        <v/>
      </c>
      <c r="F19" s="58" t="str">
        <f t="shared" si="1"/>
        <v/>
      </c>
      <c r="G19" s="349" t="b">
        <f t="shared" si="2"/>
        <v>0</v>
      </c>
      <c r="H19" s="350">
        <f t="shared" si="3"/>
        <v>1</v>
      </c>
      <c r="I19" s="382" t="str">
        <f t="shared" si="4"/>
        <v/>
      </c>
      <c r="J19" s="382" t="str">
        <f t="shared" si="5"/>
        <v/>
      </c>
    </row>
    <row r="20" spans="1:10">
      <c r="A20" s="37">
        <v>9</v>
      </c>
      <c r="B20" s="6"/>
      <c r="C20" s="6"/>
      <c r="D20" s="216"/>
      <c r="E20" s="16" t="str">
        <f t="shared" si="0"/>
        <v/>
      </c>
      <c r="F20" s="58" t="str">
        <f t="shared" si="1"/>
        <v/>
      </c>
      <c r="G20" s="349" t="b">
        <f t="shared" si="2"/>
        <v>0</v>
      </c>
      <c r="H20" s="350">
        <f t="shared" si="3"/>
        <v>1</v>
      </c>
      <c r="I20" s="382" t="str">
        <f t="shared" si="4"/>
        <v/>
      </c>
      <c r="J20" s="382" t="str">
        <f t="shared" si="5"/>
        <v/>
      </c>
    </row>
    <row r="21" spans="1:10">
      <c r="A21" s="37">
        <v>10</v>
      </c>
      <c r="B21" s="6"/>
      <c r="C21" s="6"/>
      <c r="D21" s="216"/>
      <c r="E21" s="16" t="str">
        <f t="shared" si="0"/>
        <v/>
      </c>
      <c r="F21" s="58" t="str">
        <f t="shared" si="1"/>
        <v/>
      </c>
      <c r="G21" s="349" t="b">
        <f t="shared" si="2"/>
        <v>0</v>
      </c>
      <c r="H21" s="350">
        <f t="shared" si="3"/>
        <v>1</v>
      </c>
      <c r="I21" s="382" t="str">
        <f t="shared" si="4"/>
        <v/>
      </c>
      <c r="J21" s="382" t="str">
        <f t="shared" si="5"/>
        <v/>
      </c>
    </row>
    <row r="22" spans="1:10">
      <c r="A22" s="37">
        <v>11</v>
      </c>
      <c r="B22" s="6"/>
      <c r="C22" s="6"/>
      <c r="D22" s="216"/>
      <c r="E22" s="16" t="str">
        <f t="shared" si="0"/>
        <v/>
      </c>
      <c r="F22" s="58" t="str">
        <f t="shared" si="1"/>
        <v/>
      </c>
      <c r="G22" s="349" t="b">
        <f t="shared" si="2"/>
        <v>0</v>
      </c>
      <c r="H22" s="350">
        <f t="shared" si="3"/>
        <v>1</v>
      </c>
      <c r="I22" s="382" t="str">
        <f t="shared" si="4"/>
        <v/>
      </c>
      <c r="J22" s="382" t="str">
        <f t="shared" si="5"/>
        <v/>
      </c>
    </row>
    <row r="23" spans="1:10">
      <c r="A23" s="37">
        <v>12</v>
      </c>
      <c r="B23" s="6"/>
      <c r="C23" s="6"/>
      <c r="D23" s="216"/>
      <c r="E23" s="16" t="str">
        <f t="shared" si="0"/>
        <v/>
      </c>
      <c r="F23" s="58" t="str">
        <f t="shared" si="1"/>
        <v/>
      </c>
      <c r="G23" s="349" t="b">
        <f t="shared" si="2"/>
        <v>0</v>
      </c>
      <c r="H23" s="350">
        <f t="shared" si="3"/>
        <v>1</v>
      </c>
      <c r="I23" s="382" t="str">
        <f t="shared" si="4"/>
        <v/>
      </c>
      <c r="J23" s="382" t="str">
        <f t="shared" si="5"/>
        <v/>
      </c>
    </row>
    <row r="24" spans="1:10">
      <c r="A24" s="37">
        <v>13</v>
      </c>
      <c r="B24" s="6"/>
      <c r="C24" s="6"/>
      <c r="D24" s="216"/>
      <c r="E24" s="16" t="str">
        <f t="shared" si="0"/>
        <v/>
      </c>
      <c r="F24" s="58" t="str">
        <f t="shared" si="1"/>
        <v/>
      </c>
      <c r="G24" s="349" t="b">
        <f t="shared" si="2"/>
        <v>0</v>
      </c>
      <c r="H24" s="350">
        <f t="shared" si="3"/>
        <v>1</v>
      </c>
      <c r="I24" s="382" t="str">
        <f t="shared" si="4"/>
        <v/>
      </c>
      <c r="J24" s="382" t="str">
        <f t="shared" si="5"/>
        <v/>
      </c>
    </row>
    <row r="25" spans="1:10">
      <c r="A25" s="37">
        <v>14</v>
      </c>
      <c r="B25" s="6"/>
      <c r="C25" s="6"/>
      <c r="D25" s="216"/>
      <c r="E25" s="16" t="str">
        <f t="shared" si="0"/>
        <v/>
      </c>
      <c r="F25" s="58" t="str">
        <f t="shared" si="1"/>
        <v/>
      </c>
      <c r="G25" s="349" t="b">
        <f t="shared" si="2"/>
        <v>0</v>
      </c>
      <c r="H25" s="350">
        <f t="shared" si="3"/>
        <v>1</v>
      </c>
      <c r="I25" s="382" t="str">
        <f t="shared" si="4"/>
        <v/>
      </c>
      <c r="J25" s="382" t="str">
        <f t="shared" si="5"/>
        <v/>
      </c>
    </row>
    <row r="26" spans="1:10">
      <c r="A26" s="37">
        <v>15</v>
      </c>
      <c r="B26" s="6"/>
      <c r="C26" s="6"/>
      <c r="D26" s="216"/>
      <c r="E26" s="16" t="str">
        <f t="shared" si="0"/>
        <v/>
      </c>
      <c r="F26" s="58" t="str">
        <f t="shared" si="1"/>
        <v/>
      </c>
      <c r="G26" s="349" t="b">
        <f t="shared" si="2"/>
        <v>0</v>
      </c>
      <c r="H26" s="350">
        <f t="shared" si="3"/>
        <v>1</v>
      </c>
      <c r="I26" s="382" t="str">
        <f t="shared" si="4"/>
        <v/>
      </c>
      <c r="J26" s="382" t="str">
        <f t="shared" si="5"/>
        <v/>
      </c>
    </row>
    <row r="27" spans="1:10">
      <c r="A27" s="37">
        <v>16</v>
      </c>
      <c r="B27" s="6"/>
      <c r="C27" s="6"/>
      <c r="D27" s="216"/>
      <c r="E27" s="16" t="str">
        <f t="shared" si="0"/>
        <v/>
      </c>
      <c r="F27" s="58" t="str">
        <f t="shared" si="1"/>
        <v/>
      </c>
      <c r="G27" s="349" t="b">
        <f t="shared" si="2"/>
        <v>0</v>
      </c>
      <c r="H27" s="350">
        <f t="shared" si="3"/>
        <v>1</v>
      </c>
      <c r="I27" s="382" t="str">
        <f t="shared" si="4"/>
        <v/>
      </c>
      <c r="J27" s="382" t="str">
        <f t="shared" si="5"/>
        <v/>
      </c>
    </row>
    <row r="28" spans="1:10">
      <c r="A28" s="37">
        <v>17</v>
      </c>
      <c r="B28" s="6"/>
      <c r="C28" s="6"/>
      <c r="D28" s="216"/>
      <c r="E28" s="16" t="str">
        <f t="shared" si="0"/>
        <v/>
      </c>
      <c r="F28" s="58" t="str">
        <f t="shared" si="1"/>
        <v/>
      </c>
      <c r="G28" s="349" t="b">
        <f t="shared" si="2"/>
        <v>0</v>
      </c>
      <c r="H28" s="350">
        <f t="shared" si="3"/>
        <v>1</v>
      </c>
      <c r="I28" s="382" t="str">
        <f t="shared" si="4"/>
        <v/>
      </c>
      <c r="J28" s="382" t="str">
        <f t="shared" si="5"/>
        <v/>
      </c>
    </row>
    <row r="29" spans="1:10">
      <c r="A29" s="37">
        <v>18</v>
      </c>
      <c r="B29" s="6"/>
      <c r="C29" s="6"/>
      <c r="D29" s="216"/>
      <c r="E29" s="16" t="str">
        <f t="shared" si="0"/>
        <v/>
      </c>
      <c r="F29" s="58" t="str">
        <f t="shared" si="1"/>
        <v/>
      </c>
      <c r="G29" s="349" t="b">
        <f t="shared" si="2"/>
        <v>0</v>
      </c>
      <c r="H29" s="350">
        <f t="shared" si="3"/>
        <v>1</v>
      </c>
      <c r="I29" s="382" t="str">
        <f t="shared" si="4"/>
        <v/>
      </c>
      <c r="J29" s="382" t="str">
        <f t="shared" si="5"/>
        <v/>
      </c>
    </row>
    <row r="30" spans="1:10">
      <c r="A30" s="37">
        <v>19</v>
      </c>
      <c r="B30" s="6"/>
      <c r="C30" s="6"/>
      <c r="D30" s="216"/>
      <c r="E30" s="16" t="str">
        <f t="shared" si="0"/>
        <v/>
      </c>
      <c r="F30" s="58" t="str">
        <f t="shared" si="1"/>
        <v/>
      </c>
      <c r="G30" s="349" t="b">
        <f t="shared" si="2"/>
        <v>0</v>
      </c>
      <c r="H30" s="350">
        <f t="shared" si="3"/>
        <v>1</v>
      </c>
      <c r="I30" s="382" t="str">
        <f t="shared" si="4"/>
        <v/>
      </c>
      <c r="J30" s="382" t="str">
        <f t="shared" si="5"/>
        <v/>
      </c>
    </row>
    <row r="31" spans="1:10">
      <c r="A31" s="37">
        <v>20</v>
      </c>
      <c r="B31" s="6"/>
      <c r="C31" s="6"/>
      <c r="D31" s="216"/>
      <c r="E31" s="16" t="str">
        <f t="shared" si="0"/>
        <v/>
      </c>
      <c r="F31" s="58" t="str">
        <f t="shared" si="1"/>
        <v/>
      </c>
      <c r="G31" s="349" t="b">
        <f t="shared" si="2"/>
        <v>0</v>
      </c>
      <c r="H31" s="350">
        <f t="shared" si="3"/>
        <v>1</v>
      </c>
      <c r="I31" s="382" t="str">
        <f t="shared" si="4"/>
        <v/>
      </c>
      <c r="J31" s="382" t="str">
        <f t="shared" si="5"/>
        <v/>
      </c>
    </row>
    <row r="32" spans="1:10">
      <c r="A32" s="37">
        <v>21</v>
      </c>
      <c r="B32" s="6"/>
      <c r="C32" s="6"/>
      <c r="D32" s="216"/>
      <c r="E32" s="16" t="str">
        <f t="shared" si="0"/>
        <v/>
      </c>
      <c r="F32" s="58" t="str">
        <f t="shared" si="1"/>
        <v/>
      </c>
      <c r="G32" s="349" t="b">
        <f t="shared" si="2"/>
        <v>0</v>
      </c>
      <c r="H32" s="350">
        <f t="shared" si="3"/>
        <v>1</v>
      </c>
      <c r="I32" s="382" t="str">
        <f t="shared" si="4"/>
        <v/>
      </c>
      <c r="J32" s="382" t="str">
        <f t="shared" si="5"/>
        <v/>
      </c>
    </row>
    <row r="33" spans="1:10">
      <c r="A33" s="37">
        <v>22</v>
      </c>
      <c r="B33" s="6"/>
      <c r="C33" s="6"/>
      <c r="D33" s="216"/>
      <c r="E33" s="16" t="str">
        <f t="shared" si="0"/>
        <v/>
      </c>
      <c r="F33" s="58" t="str">
        <f t="shared" si="1"/>
        <v/>
      </c>
      <c r="G33" s="349" t="b">
        <f t="shared" si="2"/>
        <v>0</v>
      </c>
      <c r="H33" s="350">
        <f t="shared" si="3"/>
        <v>1</v>
      </c>
      <c r="I33" s="382" t="str">
        <f t="shared" si="4"/>
        <v/>
      </c>
      <c r="J33" s="382" t="str">
        <f t="shared" si="5"/>
        <v/>
      </c>
    </row>
    <row r="34" spans="1:10">
      <c r="A34" s="37">
        <v>23</v>
      </c>
      <c r="B34" s="6"/>
      <c r="C34" s="6"/>
      <c r="D34" s="216"/>
      <c r="E34" s="16" t="str">
        <f t="shared" si="0"/>
        <v/>
      </c>
      <c r="F34" s="58" t="str">
        <f t="shared" si="1"/>
        <v/>
      </c>
      <c r="G34" s="349" t="b">
        <f t="shared" si="2"/>
        <v>0</v>
      </c>
      <c r="H34" s="350">
        <f t="shared" si="3"/>
        <v>1</v>
      </c>
      <c r="I34" s="382" t="str">
        <f t="shared" si="4"/>
        <v/>
      </c>
      <c r="J34" s="382" t="str">
        <f t="shared" si="5"/>
        <v/>
      </c>
    </row>
    <row r="35" spans="1:10">
      <c r="A35" s="37">
        <v>24</v>
      </c>
      <c r="B35" s="6"/>
      <c r="C35" s="6"/>
      <c r="D35" s="216"/>
      <c r="E35" s="16" t="str">
        <f t="shared" si="0"/>
        <v/>
      </c>
      <c r="F35" s="58" t="str">
        <f t="shared" si="1"/>
        <v/>
      </c>
      <c r="G35" s="349" t="b">
        <f t="shared" si="2"/>
        <v>0</v>
      </c>
      <c r="H35" s="350">
        <f t="shared" si="3"/>
        <v>1</v>
      </c>
      <c r="I35" s="382" t="str">
        <f t="shared" si="4"/>
        <v/>
      </c>
      <c r="J35" s="382" t="str">
        <f t="shared" si="5"/>
        <v/>
      </c>
    </row>
    <row r="36" spans="1:10">
      <c r="A36" s="37">
        <v>25</v>
      </c>
      <c r="B36" s="6"/>
      <c r="C36" s="6"/>
      <c r="D36" s="216"/>
      <c r="E36" s="16" t="str">
        <f t="shared" si="0"/>
        <v/>
      </c>
      <c r="F36" s="58" t="str">
        <f t="shared" si="1"/>
        <v/>
      </c>
      <c r="G36" s="349" t="b">
        <f t="shared" si="2"/>
        <v>0</v>
      </c>
      <c r="H36" s="350">
        <f t="shared" si="3"/>
        <v>1</v>
      </c>
      <c r="I36" s="382" t="str">
        <f t="shared" si="4"/>
        <v/>
      </c>
      <c r="J36" s="382" t="str">
        <f t="shared" si="5"/>
        <v/>
      </c>
    </row>
    <row r="37" spans="1:10">
      <c r="A37" s="37">
        <v>26</v>
      </c>
      <c r="B37" s="6"/>
      <c r="C37" s="6"/>
      <c r="D37" s="216"/>
      <c r="E37" s="16" t="str">
        <f t="shared" si="0"/>
        <v/>
      </c>
      <c r="F37" s="58" t="str">
        <f t="shared" si="1"/>
        <v/>
      </c>
      <c r="G37" s="349" t="b">
        <f t="shared" si="2"/>
        <v>0</v>
      </c>
      <c r="H37" s="350">
        <f t="shared" si="3"/>
        <v>1</v>
      </c>
      <c r="I37" s="382" t="str">
        <f t="shared" si="4"/>
        <v/>
      </c>
      <c r="J37" s="382" t="str">
        <f t="shared" si="5"/>
        <v/>
      </c>
    </row>
    <row r="38" spans="1:10">
      <c r="A38" s="37">
        <v>27</v>
      </c>
      <c r="B38" s="6"/>
      <c r="C38" s="6"/>
      <c r="D38" s="216"/>
      <c r="E38" s="16" t="str">
        <f t="shared" si="0"/>
        <v/>
      </c>
      <c r="F38" s="58" t="str">
        <f t="shared" si="1"/>
        <v/>
      </c>
      <c r="G38" s="349" t="b">
        <f t="shared" si="2"/>
        <v>0</v>
      </c>
      <c r="H38" s="350">
        <f t="shared" si="3"/>
        <v>1</v>
      </c>
      <c r="I38" s="382" t="str">
        <f t="shared" si="4"/>
        <v/>
      </c>
      <c r="J38" s="382" t="str">
        <f t="shared" si="5"/>
        <v/>
      </c>
    </row>
    <row r="39" spans="1:10">
      <c r="A39" s="37">
        <v>28</v>
      </c>
      <c r="B39" s="6"/>
      <c r="C39" s="6"/>
      <c r="D39" s="216"/>
      <c r="E39" s="16" t="str">
        <f t="shared" si="0"/>
        <v/>
      </c>
      <c r="F39" s="58" t="str">
        <f t="shared" si="1"/>
        <v/>
      </c>
      <c r="G39" s="349" t="b">
        <f t="shared" si="2"/>
        <v>0</v>
      </c>
      <c r="H39" s="350">
        <f t="shared" si="3"/>
        <v>1</v>
      </c>
      <c r="I39" s="382" t="str">
        <f t="shared" si="4"/>
        <v/>
      </c>
      <c r="J39" s="382" t="str">
        <f t="shared" si="5"/>
        <v/>
      </c>
    </row>
    <row r="40" spans="1:10">
      <c r="A40" s="37">
        <v>29</v>
      </c>
      <c r="B40" s="6"/>
      <c r="C40" s="6"/>
      <c r="D40" s="216"/>
      <c r="E40" s="16" t="str">
        <f t="shared" si="0"/>
        <v/>
      </c>
      <c r="F40" s="58" t="str">
        <f t="shared" si="1"/>
        <v/>
      </c>
      <c r="G40" s="349" t="b">
        <f t="shared" si="2"/>
        <v>0</v>
      </c>
      <c r="H40" s="350">
        <f t="shared" si="3"/>
        <v>1</v>
      </c>
      <c r="I40" s="382" t="str">
        <f t="shared" si="4"/>
        <v/>
      </c>
      <c r="J40" s="382" t="str">
        <f t="shared" si="5"/>
        <v/>
      </c>
    </row>
    <row r="41" spans="1:10">
      <c r="A41" s="37">
        <v>30</v>
      </c>
      <c r="B41" s="6"/>
      <c r="C41" s="6"/>
      <c r="D41" s="216"/>
      <c r="E41" s="16" t="str">
        <f t="shared" si="0"/>
        <v/>
      </c>
      <c r="F41" s="58" t="str">
        <f t="shared" si="1"/>
        <v/>
      </c>
      <c r="G41" s="349" t="b">
        <f t="shared" si="2"/>
        <v>0</v>
      </c>
      <c r="H41" s="350">
        <f t="shared" si="3"/>
        <v>1</v>
      </c>
      <c r="I41" s="382" t="str">
        <f t="shared" si="4"/>
        <v/>
      </c>
      <c r="J41" s="382" t="str">
        <f t="shared" si="5"/>
        <v/>
      </c>
    </row>
    <row r="42" spans="1:10">
      <c r="A42" s="37">
        <v>31</v>
      </c>
      <c r="B42" s="6"/>
      <c r="C42" s="6"/>
      <c r="D42" s="216"/>
      <c r="E42" s="16" t="str">
        <f t="shared" si="0"/>
        <v/>
      </c>
      <c r="F42" s="58" t="str">
        <f t="shared" si="1"/>
        <v/>
      </c>
      <c r="G42" s="349" t="b">
        <f t="shared" si="2"/>
        <v>0</v>
      </c>
      <c r="H42" s="350">
        <f t="shared" si="3"/>
        <v>1</v>
      </c>
      <c r="I42" s="382" t="str">
        <f t="shared" si="4"/>
        <v/>
      </c>
      <c r="J42" s="382" t="str">
        <f t="shared" si="5"/>
        <v/>
      </c>
    </row>
    <row r="43" spans="1:10">
      <c r="A43" s="37">
        <v>32</v>
      </c>
      <c r="B43" s="6"/>
      <c r="C43" s="6"/>
      <c r="D43" s="216"/>
      <c r="E43" s="16" t="str">
        <f t="shared" si="0"/>
        <v/>
      </c>
      <c r="F43" s="58" t="str">
        <f t="shared" si="1"/>
        <v/>
      </c>
      <c r="G43" s="349" t="b">
        <f t="shared" si="2"/>
        <v>0</v>
      </c>
      <c r="H43" s="350">
        <f t="shared" si="3"/>
        <v>1</v>
      </c>
      <c r="I43" s="382" t="str">
        <f t="shared" si="4"/>
        <v/>
      </c>
      <c r="J43" s="382" t="str">
        <f t="shared" si="5"/>
        <v/>
      </c>
    </row>
    <row r="44" spans="1:10">
      <c r="A44" s="37">
        <v>33</v>
      </c>
      <c r="B44" s="6"/>
      <c r="C44" s="6"/>
      <c r="D44" s="216"/>
      <c r="E44" s="16" t="str">
        <f t="shared" si="0"/>
        <v/>
      </c>
      <c r="F44" s="58" t="str">
        <f t="shared" ref="F44:F75" si="6">IF(OR($B44="",,$D44="",$D44&gt;an_final),"",IF($D44&gt;=an_initial,1,""))</f>
        <v/>
      </c>
      <c r="G44" s="349" t="b">
        <f t="shared" si="2"/>
        <v>0</v>
      </c>
      <c r="H44" s="350">
        <f t="shared" ref="H44:H75" si="7">LEN(B44)-LEN(SUBSTITUTE(B44,",",""))+1</f>
        <v>1</v>
      </c>
      <c r="I44" s="382" t="str">
        <f t="shared" si="4"/>
        <v/>
      </c>
      <c r="J44" s="382" t="str">
        <f t="shared" si="5"/>
        <v/>
      </c>
    </row>
    <row r="45" spans="1:10">
      <c r="A45" s="37">
        <v>34</v>
      </c>
      <c r="B45" s="6"/>
      <c r="C45" s="6"/>
      <c r="D45" s="216"/>
      <c r="E45" s="16" t="str">
        <f t="shared" si="0"/>
        <v/>
      </c>
      <c r="F45" s="58" t="str">
        <f t="shared" si="6"/>
        <v/>
      </c>
      <c r="G45" s="349" t="b">
        <f t="shared" si="2"/>
        <v>0</v>
      </c>
      <c r="H45" s="350">
        <f t="shared" si="7"/>
        <v>1</v>
      </c>
      <c r="I45" s="382" t="str">
        <f t="shared" si="4"/>
        <v/>
      </c>
      <c r="J45" s="382" t="str">
        <f t="shared" si="5"/>
        <v/>
      </c>
    </row>
    <row r="46" spans="1:10">
      <c r="A46" s="37">
        <v>35</v>
      </c>
      <c r="B46" s="6"/>
      <c r="C46" s="6"/>
      <c r="D46" s="216"/>
      <c r="E46" s="16" t="str">
        <f t="shared" si="0"/>
        <v/>
      </c>
      <c r="F46" s="58" t="str">
        <f t="shared" si="6"/>
        <v/>
      </c>
      <c r="G46" s="349" t="b">
        <f t="shared" si="2"/>
        <v>0</v>
      </c>
      <c r="H46" s="350">
        <f t="shared" si="7"/>
        <v>1</v>
      </c>
      <c r="I46" s="382" t="str">
        <f t="shared" si="4"/>
        <v/>
      </c>
      <c r="J46" s="382" t="str">
        <f t="shared" si="5"/>
        <v/>
      </c>
    </row>
    <row r="47" spans="1:10">
      <c r="A47" s="37">
        <v>36</v>
      </c>
      <c r="B47" s="6"/>
      <c r="C47" s="6"/>
      <c r="D47" s="216"/>
      <c r="E47" s="16" t="str">
        <f t="shared" si="0"/>
        <v/>
      </c>
      <c r="F47" s="58" t="str">
        <f t="shared" si="6"/>
        <v/>
      </c>
      <c r="G47" s="349" t="b">
        <f t="shared" si="2"/>
        <v>0</v>
      </c>
      <c r="H47" s="350">
        <f t="shared" si="7"/>
        <v>1</v>
      </c>
      <c r="I47" s="382" t="str">
        <f t="shared" si="4"/>
        <v/>
      </c>
      <c r="J47" s="382" t="str">
        <f t="shared" si="5"/>
        <v/>
      </c>
    </row>
    <row r="48" spans="1:10">
      <c r="A48" s="37">
        <v>37</v>
      </c>
      <c r="B48" s="6"/>
      <c r="C48" s="6"/>
      <c r="D48" s="216"/>
      <c r="E48" s="16" t="str">
        <f t="shared" si="0"/>
        <v/>
      </c>
      <c r="F48" s="58" t="str">
        <f t="shared" si="6"/>
        <v/>
      </c>
      <c r="G48" s="349" t="b">
        <f t="shared" si="2"/>
        <v>0</v>
      </c>
      <c r="H48" s="350">
        <f t="shared" si="7"/>
        <v>1</v>
      </c>
      <c r="I48" s="382" t="str">
        <f t="shared" si="4"/>
        <v/>
      </c>
      <c r="J48" s="382" t="str">
        <f t="shared" si="5"/>
        <v/>
      </c>
    </row>
    <row r="49" spans="1:10">
      <c r="A49" s="37">
        <v>38</v>
      </c>
      <c r="B49" s="6"/>
      <c r="C49" s="6"/>
      <c r="D49" s="216"/>
      <c r="E49" s="16" t="str">
        <f t="shared" si="0"/>
        <v/>
      </c>
      <c r="F49" s="58" t="str">
        <f t="shared" si="6"/>
        <v/>
      </c>
      <c r="G49" s="349" t="b">
        <f t="shared" si="2"/>
        <v>0</v>
      </c>
      <c r="H49" s="350">
        <f t="shared" si="7"/>
        <v>1</v>
      </c>
      <c r="I49" s="382" t="str">
        <f t="shared" si="4"/>
        <v/>
      </c>
      <c r="J49" s="382" t="str">
        <f t="shared" si="5"/>
        <v/>
      </c>
    </row>
    <row r="50" spans="1:10">
      <c r="A50" s="37">
        <v>39</v>
      </c>
      <c r="B50" s="6"/>
      <c r="C50" s="6"/>
      <c r="D50" s="216"/>
      <c r="E50" s="16" t="str">
        <f t="shared" si="0"/>
        <v/>
      </c>
      <c r="F50" s="58" t="str">
        <f t="shared" si="6"/>
        <v/>
      </c>
      <c r="G50" s="349" t="b">
        <f t="shared" si="2"/>
        <v>0</v>
      </c>
      <c r="H50" s="350">
        <f t="shared" si="7"/>
        <v>1</v>
      </c>
      <c r="I50" s="382" t="str">
        <f t="shared" si="4"/>
        <v/>
      </c>
      <c r="J50" s="382" t="str">
        <f t="shared" si="5"/>
        <v/>
      </c>
    </row>
    <row r="51" spans="1:10">
      <c r="A51" s="37">
        <v>40</v>
      </c>
      <c r="B51" s="6"/>
      <c r="C51" s="6"/>
      <c r="D51" s="216"/>
      <c r="E51" s="16" t="str">
        <f t="shared" si="0"/>
        <v/>
      </c>
      <c r="F51" s="58" t="str">
        <f t="shared" si="6"/>
        <v/>
      </c>
      <c r="G51" s="349" t="b">
        <f t="shared" si="2"/>
        <v>0</v>
      </c>
      <c r="H51" s="350">
        <f t="shared" si="7"/>
        <v>1</v>
      </c>
      <c r="I51" s="382" t="str">
        <f t="shared" si="4"/>
        <v/>
      </c>
      <c r="J51" s="382" t="str">
        <f t="shared" si="5"/>
        <v/>
      </c>
    </row>
    <row r="52" spans="1:10">
      <c r="A52" s="37">
        <v>41</v>
      </c>
      <c r="B52" s="6"/>
      <c r="C52" s="6"/>
      <c r="D52" s="216"/>
      <c r="E52" s="16" t="str">
        <f t="shared" si="0"/>
        <v/>
      </c>
      <c r="F52" s="58" t="str">
        <f t="shared" si="6"/>
        <v/>
      </c>
      <c r="G52" s="349" t="b">
        <f t="shared" si="2"/>
        <v>0</v>
      </c>
      <c r="H52" s="350">
        <f t="shared" si="7"/>
        <v>1</v>
      </c>
      <c r="I52" s="382" t="str">
        <f t="shared" si="4"/>
        <v/>
      </c>
      <c r="J52" s="382" t="str">
        <f t="shared" si="5"/>
        <v/>
      </c>
    </row>
    <row r="53" spans="1:10">
      <c r="A53" s="37">
        <v>42</v>
      </c>
      <c r="B53" s="6"/>
      <c r="C53" s="6"/>
      <c r="D53" s="216"/>
      <c r="E53" s="16" t="str">
        <f t="shared" si="0"/>
        <v/>
      </c>
      <c r="F53" s="58" t="str">
        <f t="shared" si="6"/>
        <v/>
      </c>
      <c r="G53" s="349" t="b">
        <f t="shared" si="2"/>
        <v>0</v>
      </c>
      <c r="H53" s="350">
        <f t="shared" si="7"/>
        <v>1</v>
      </c>
      <c r="I53" s="382" t="str">
        <f t="shared" si="4"/>
        <v/>
      </c>
      <c r="J53" s="382" t="str">
        <f t="shared" si="5"/>
        <v/>
      </c>
    </row>
    <row r="54" spans="1:10">
      <c r="A54" s="37">
        <v>43</v>
      </c>
      <c r="B54" s="6"/>
      <c r="C54" s="6"/>
      <c r="D54" s="216"/>
      <c r="E54" s="16" t="str">
        <f t="shared" si="0"/>
        <v/>
      </c>
      <c r="F54" s="58" t="str">
        <f t="shared" si="6"/>
        <v/>
      </c>
      <c r="G54" s="349" t="b">
        <f t="shared" si="2"/>
        <v>0</v>
      </c>
      <c r="H54" s="350">
        <f t="shared" si="7"/>
        <v>1</v>
      </c>
      <c r="I54" s="382" t="str">
        <f t="shared" si="4"/>
        <v/>
      </c>
      <c r="J54" s="382" t="str">
        <f t="shared" si="5"/>
        <v/>
      </c>
    </row>
    <row r="55" spans="1:10">
      <c r="A55" s="37">
        <v>44</v>
      </c>
      <c r="B55" s="6"/>
      <c r="C55" s="6"/>
      <c r="D55" s="216"/>
      <c r="E55" s="16" t="str">
        <f t="shared" si="0"/>
        <v/>
      </c>
      <c r="F55" s="58" t="str">
        <f t="shared" si="6"/>
        <v/>
      </c>
      <c r="G55" s="349" t="b">
        <f t="shared" si="2"/>
        <v>0</v>
      </c>
      <c r="H55" s="350">
        <f t="shared" si="7"/>
        <v>1</v>
      </c>
      <c r="I55" s="382" t="str">
        <f t="shared" si="4"/>
        <v/>
      </c>
      <c r="J55" s="382" t="str">
        <f t="shared" si="5"/>
        <v/>
      </c>
    </row>
    <row r="56" spans="1:10">
      <c r="A56" s="37">
        <v>45</v>
      </c>
      <c r="B56" s="6"/>
      <c r="C56" s="6"/>
      <c r="D56" s="216"/>
      <c r="E56" s="16" t="str">
        <f t="shared" si="0"/>
        <v/>
      </c>
      <c r="F56" s="58" t="str">
        <f t="shared" si="6"/>
        <v/>
      </c>
      <c r="G56" s="349" t="b">
        <f t="shared" si="2"/>
        <v>0</v>
      </c>
      <c r="H56" s="350">
        <f t="shared" si="7"/>
        <v>1</v>
      </c>
      <c r="I56" s="382" t="str">
        <f t="shared" si="4"/>
        <v/>
      </c>
      <c r="J56" s="382" t="str">
        <f t="shared" si="5"/>
        <v/>
      </c>
    </row>
    <row r="57" spans="1:10">
      <c r="A57" s="37">
        <v>46</v>
      </c>
      <c r="B57" s="6"/>
      <c r="C57" s="6"/>
      <c r="D57" s="216"/>
      <c r="E57" s="16" t="str">
        <f t="shared" si="0"/>
        <v/>
      </c>
      <c r="F57" s="58" t="str">
        <f t="shared" si="6"/>
        <v/>
      </c>
      <c r="G57" s="349" t="b">
        <f t="shared" si="2"/>
        <v>0</v>
      </c>
      <c r="H57" s="350">
        <f t="shared" si="7"/>
        <v>1</v>
      </c>
      <c r="I57" s="382" t="str">
        <f t="shared" si="4"/>
        <v/>
      </c>
      <c r="J57" s="382" t="str">
        <f t="shared" si="5"/>
        <v/>
      </c>
    </row>
    <row r="58" spans="1:10">
      <c r="A58" s="37">
        <v>47</v>
      </c>
      <c r="B58" s="6"/>
      <c r="C58" s="6"/>
      <c r="D58" s="216"/>
      <c r="E58" s="16" t="str">
        <f t="shared" si="0"/>
        <v/>
      </c>
      <c r="F58" s="58" t="str">
        <f t="shared" si="6"/>
        <v/>
      </c>
      <c r="G58" s="349" t="b">
        <f t="shared" si="2"/>
        <v>0</v>
      </c>
      <c r="H58" s="350">
        <f t="shared" si="7"/>
        <v>1</v>
      </c>
      <c r="I58" s="382" t="str">
        <f t="shared" si="4"/>
        <v/>
      </c>
      <c r="J58" s="382" t="str">
        <f t="shared" si="5"/>
        <v/>
      </c>
    </row>
    <row r="59" spans="1:10">
      <c r="A59" s="37">
        <v>48</v>
      </c>
      <c r="B59" s="6"/>
      <c r="C59" s="6"/>
      <c r="D59" s="216"/>
      <c r="E59" s="16" t="str">
        <f t="shared" si="0"/>
        <v/>
      </c>
      <c r="F59" s="58" t="str">
        <f t="shared" si="6"/>
        <v/>
      </c>
      <c r="G59" s="349" t="b">
        <f t="shared" si="2"/>
        <v>0</v>
      </c>
      <c r="H59" s="350">
        <f t="shared" si="7"/>
        <v>1</v>
      </c>
      <c r="I59" s="382" t="str">
        <f t="shared" si="4"/>
        <v/>
      </c>
      <c r="J59" s="382" t="str">
        <f t="shared" si="5"/>
        <v/>
      </c>
    </row>
    <row r="60" spans="1:10">
      <c r="A60" s="37">
        <v>49</v>
      </c>
      <c r="B60" s="6"/>
      <c r="C60" s="6"/>
      <c r="D60" s="216"/>
      <c r="E60" s="16" t="str">
        <f t="shared" si="0"/>
        <v/>
      </c>
      <c r="F60" s="58" t="str">
        <f t="shared" si="6"/>
        <v/>
      </c>
      <c r="G60" s="349" t="b">
        <f t="shared" si="2"/>
        <v>0</v>
      </c>
      <c r="H60" s="350">
        <f t="shared" si="7"/>
        <v>1</v>
      </c>
      <c r="I60" s="382" t="str">
        <f t="shared" si="4"/>
        <v/>
      </c>
      <c r="J60" s="382" t="str">
        <f t="shared" si="5"/>
        <v/>
      </c>
    </row>
    <row r="61" spans="1:10">
      <c r="A61" s="37">
        <v>50</v>
      </c>
      <c r="B61" s="6"/>
      <c r="C61" s="6"/>
      <c r="D61" s="216"/>
      <c r="E61" s="16" t="str">
        <f t="shared" si="0"/>
        <v/>
      </c>
      <c r="F61" s="58" t="str">
        <f t="shared" si="6"/>
        <v/>
      </c>
      <c r="G61" s="349" t="b">
        <f t="shared" si="2"/>
        <v>0</v>
      </c>
      <c r="H61" s="350">
        <f t="shared" si="7"/>
        <v>1</v>
      </c>
      <c r="I61" s="382" t="str">
        <f t="shared" si="4"/>
        <v/>
      </c>
      <c r="J61" s="382" t="str">
        <f t="shared" si="5"/>
        <v/>
      </c>
    </row>
    <row r="62" spans="1:10">
      <c r="A62" s="37">
        <v>51</v>
      </c>
      <c r="B62" s="6"/>
      <c r="C62" s="6"/>
      <c r="D62" s="216"/>
      <c r="E62" s="16" t="str">
        <f t="shared" si="0"/>
        <v/>
      </c>
      <c r="F62" s="58" t="str">
        <f t="shared" si="6"/>
        <v/>
      </c>
      <c r="G62" s="349" t="b">
        <f t="shared" si="2"/>
        <v>0</v>
      </c>
      <c r="H62" s="350">
        <f t="shared" si="7"/>
        <v>1</v>
      </c>
      <c r="I62" s="382" t="str">
        <f t="shared" si="4"/>
        <v/>
      </c>
      <c r="J62" s="382" t="str">
        <f t="shared" si="5"/>
        <v/>
      </c>
    </row>
    <row r="63" spans="1:10">
      <c r="A63" s="37">
        <v>52</v>
      </c>
      <c r="B63" s="6"/>
      <c r="C63" s="6"/>
      <c r="D63" s="216"/>
      <c r="E63" s="16" t="str">
        <f t="shared" si="0"/>
        <v/>
      </c>
      <c r="F63" s="58" t="str">
        <f t="shared" si="6"/>
        <v/>
      </c>
      <c r="G63" s="349" t="b">
        <f t="shared" si="2"/>
        <v>0</v>
      </c>
      <c r="H63" s="350">
        <f t="shared" si="7"/>
        <v>1</v>
      </c>
      <c r="I63" s="382" t="str">
        <f t="shared" si="4"/>
        <v/>
      </c>
      <c r="J63" s="382" t="str">
        <f t="shared" si="5"/>
        <v/>
      </c>
    </row>
    <row r="64" spans="1:10">
      <c r="A64" s="37">
        <v>53</v>
      </c>
      <c r="B64" s="6"/>
      <c r="C64" s="6"/>
      <c r="D64" s="216"/>
      <c r="E64" s="16" t="str">
        <f t="shared" si="0"/>
        <v/>
      </c>
      <c r="F64" s="58" t="str">
        <f t="shared" si="6"/>
        <v/>
      </c>
      <c r="G64" s="349" t="b">
        <f t="shared" si="2"/>
        <v>0</v>
      </c>
      <c r="H64" s="350">
        <f t="shared" si="7"/>
        <v>1</v>
      </c>
      <c r="I64" s="382" t="str">
        <f t="shared" si="4"/>
        <v/>
      </c>
      <c r="J64" s="382" t="str">
        <f t="shared" si="5"/>
        <v/>
      </c>
    </row>
    <row r="65" spans="1:10">
      <c r="A65" s="37">
        <v>54</v>
      </c>
      <c r="B65" s="6"/>
      <c r="C65" s="6"/>
      <c r="D65" s="216"/>
      <c r="E65" s="16" t="str">
        <f t="shared" si="0"/>
        <v/>
      </c>
      <c r="F65" s="58" t="str">
        <f t="shared" si="6"/>
        <v/>
      </c>
      <c r="G65" s="349" t="b">
        <f t="shared" si="2"/>
        <v>0</v>
      </c>
      <c r="H65" s="350">
        <f t="shared" si="7"/>
        <v>1</v>
      </c>
      <c r="I65" s="382" t="str">
        <f t="shared" si="4"/>
        <v/>
      </c>
      <c r="J65" s="382" t="str">
        <f t="shared" si="5"/>
        <v/>
      </c>
    </row>
    <row r="66" spans="1:10">
      <c r="A66" s="37">
        <v>55</v>
      </c>
      <c r="B66" s="6"/>
      <c r="C66" s="6"/>
      <c r="D66" s="216"/>
      <c r="E66" s="16" t="str">
        <f t="shared" si="0"/>
        <v/>
      </c>
      <c r="F66" s="58" t="str">
        <f t="shared" si="6"/>
        <v/>
      </c>
      <c r="G66" s="349" t="b">
        <f t="shared" si="2"/>
        <v>0</v>
      </c>
      <c r="H66" s="350">
        <f t="shared" si="7"/>
        <v>1</v>
      </c>
      <c r="I66" s="382" t="str">
        <f t="shared" si="4"/>
        <v/>
      </c>
      <c r="J66" s="382" t="str">
        <f t="shared" si="5"/>
        <v/>
      </c>
    </row>
    <row r="67" spans="1:10">
      <c r="A67" s="37">
        <v>56</v>
      </c>
      <c r="B67" s="6"/>
      <c r="C67" s="6"/>
      <c r="D67" s="216"/>
      <c r="E67" s="16" t="str">
        <f t="shared" si="0"/>
        <v/>
      </c>
      <c r="F67" s="58" t="str">
        <f t="shared" si="6"/>
        <v/>
      </c>
      <c r="G67" s="349" t="b">
        <f t="shared" si="2"/>
        <v>0</v>
      </c>
      <c r="H67" s="350">
        <f t="shared" si="7"/>
        <v>1</v>
      </c>
      <c r="I67" s="382" t="str">
        <f t="shared" si="4"/>
        <v/>
      </c>
      <c r="J67" s="382" t="str">
        <f t="shared" si="5"/>
        <v/>
      </c>
    </row>
    <row r="68" spans="1:10">
      <c r="A68" s="37">
        <v>57</v>
      </c>
      <c r="B68" s="6"/>
      <c r="C68" s="6"/>
      <c r="D68" s="216"/>
      <c r="E68" s="16" t="str">
        <f t="shared" si="0"/>
        <v/>
      </c>
      <c r="F68" s="58" t="str">
        <f t="shared" si="6"/>
        <v/>
      </c>
      <c r="G68" s="349" t="b">
        <f t="shared" si="2"/>
        <v>0</v>
      </c>
      <c r="H68" s="350">
        <f t="shared" si="7"/>
        <v>1</v>
      </c>
      <c r="I68" s="382" t="str">
        <f t="shared" si="4"/>
        <v/>
      </c>
      <c r="J68" s="382" t="str">
        <f t="shared" si="5"/>
        <v/>
      </c>
    </row>
    <row r="69" spans="1:10">
      <c r="A69" s="37">
        <v>58</v>
      </c>
      <c r="B69" s="6"/>
      <c r="C69" s="6"/>
      <c r="D69" s="216"/>
      <c r="E69" s="16" t="str">
        <f t="shared" si="0"/>
        <v/>
      </c>
      <c r="F69" s="58" t="str">
        <f t="shared" si="6"/>
        <v/>
      </c>
      <c r="G69" s="349" t="b">
        <f t="shared" si="2"/>
        <v>0</v>
      </c>
      <c r="H69" s="350">
        <f t="shared" si="7"/>
        <v>1</v>
      </c>
      <c r="I69" s="382" t="str">
        <f t="shared" si="4"/>
        <v/>
      </c>
      <c r="J69" s="382" t="str">
        <f t="shared" si="5"/>
        <v/>
      </c>
    </row>
    <row r="70" spans="1:10">
      <c r="A70" s="37">
        <v>59</v>
      </c>
      <c r="B70" s="6"/>
      <c r="C70" s="6"/>
      <c r="D70" s="216"/>
      <c r="E70" s="16" t="str">
        <f t="shared" si="0"/>
        <v/>
      </c>
      <c r="F70" s="58" t="str">
        <f t="shared" si="6"/>
        <v/>
      </c>
      <c r="G70" s="349" t="b">
        <f t="shared" si="2"/>
        <v>0</v>
      </c>
      <c r="H70" s="350">
        <f t="shared" si="7"/>
        <v>1</v>
      </c>
      <c r="I70" s="382" t="str">
        <f t="shared" si="4"/>
        <v/>
      </c>
      <c r="J70" s="382" t="str">
        <f t="shared" si="5"/>
        <v/>
      </c>
    </row>
    <row r="71" spans="1:10">
      <c r="A71" s="37">
        <v>60</v>
      </c>
      <c r="B71" s="6"/>
      <c r="C71" s="6"/>
      <c r="D71" s="216"/>
      <c r="E71" s="16" t="str">
        <f t="shared" si="0"/>
        <v/>
      </c>
      <c r="F71" s="58" t="str">
        <f t="shared" si="6"/>
        <v/>
      </c>
      <c r="G71" s="349" t="b">
        <f t="shared" si="2"/>
        <v>0</v>
      </c>
      <c r="H71" s="350">
        <f t="shared" si="7"/>
        <v>1</v>
      </c>
      <c r="I71" s="382" t="str">
        <f t="shared" si="4"/>
        <v/>
      </c>
      <c r="J71" s="382" t="str">
        <f t="shared" si="5"/>
        <v/>
      </c>
    </row>
    <row r="72" spans="1:10">
      <c r="A72" s="37">
        <v>61</v>
      </c>
      <c r="B72" s="6"/>
      <c r="C72" s="6"/>
      <c r="D72" s="216"/>
      <c r="E72" s="16" t="str">
        <f t="shared" si="0"/>
        <v/>
      </c>
      <c r="F72" s="58" t="str">
        <f t="shared" si="6"/>
        <v/>
      </c>
      <c r="G72" s="349" t="b">
        <f t="shared" si="2"/>
        <v>0</v>
      </c>
      <c r="H72" s="350">
        <f t="shared" si="7"/>
        <v>1</v>
      </c>
      <c r="I72" s="382" t="str">
        <f t="shared" si="4"/>
        <v/>
      </c>
      <c r="J72" s="382" t="str">
        <f t="shared" si="5"/>
        <v/>
      </c>
    </row>
    <row r="73" spans="1:10">
      <c r="A73" s="37">
        <v>62</v>
      </c>
      <c r="B73" s="6"/>
      <c r="C73" s="6"/>
      <c r="D73" s="216"/>
      <c r="E73" s="16" t="str">
        <f t="shared" si="0"/>
        <v/>
      </c>
      <c r="F73" s="58" t="str">
        <f t="shared" si="6"/>
        <v/>
      </c>
      <c r="G73" s="349" t="b">
        <f t="shared" si="2"/>
        <v>0</v>
      </c>
      <c r="H73" s="350">
        <f t="shared" si="7"/>
        <v>1</v>
      </c>
      <c r="I73" s="382" t="str">
        <f t="shared" si="4"/>
        <v/>
      </c>
      <c r="J73" s="382" t="str">
        <f t="shared" si="5"/>
        <v/>
      </c>
    </row>
    <row r="74" spans="1:10">
      <c r="A74" s="37">
        <v>63</v>
      </c>
      <c r="B74" s="6"/>
      <c r="C74" s="6"/>
      <c r="D74" s="216"/>
      <c r="E74" s="16" t="str">
        <f t="shared" si="0"/>
        <v/>
      </c>
      <c r="F74" s="58" t="str">
        <f t="shared" si="6"/>
        <v/>
      </c>
      <c r="G74" s="349" t="b">
        <f t="shared" si="2"/>
        <v>0</v>
      </c>
      <c r="H74" s="350">
        <f t="shared" si="7"/>
        <v>1</v>
      </c>
      <c r="I74" s="382" t="str">
        <f t="shared" si="4"/>
        <v/>
      </c>
      <c r="J74" s="382" t="str">
        <f t="shared" si="5"/>
        <v/>
      </c>
    </row>
    <row r="75" spans="1:10">
      <c r="A75" s="37">
        <v>64</v>
      </c>
      <c r="B75" s="6"/>
      <c r="C75" s="6"/>
      <c r="D75" s="216"/>
      <c r="E75" s="16" t="str">
        <f t="shared" si="0"/>
        <v/>
      </c>
      <c r="F75" s="58" t="str">
        <f t="shared" si="6"/>
        <v/>
      </c>
      <c r="G75" s="349" t="b">
        <f t="shared" si="2"/>
        <v>0</v>
      </c>
      <c r="H75" s="350">
        <f t="shared" si="7"/>
        <v>1</v>
      </c>
      <c r="I75" s="382" t="str">
        <f t="shared" si="4"/>
        <v/>
      </c>
      <c r="J75" s="382" t="str">
        <f t="shared" si="5"/>
        <v/>
      </c>
    </row>
    <row r="76" spans="1:10">
      <c r="A76" s="37">
        <v>65</v>
      </c>
      <c r="B76" s="6"/>
      <c r="C76" s="6"/>
      <c r="D76" s="216"/>
      <c r="E76" s="16" t="str">
        <f t="shared" ref="E76:E139" si="8">IF(OR($B76="",,$D76&lt;an_initial,$D76&gt;an_final),"",F76*(HLOOKUP(C76,iii9punctaje,2,FALSE)))</f>
        <v/>
      </c>
      <c r="F76" s="58" t="str">
        <f t="shared" ref="F76:F110" si="9">IF(OR($B76="",,$D76="",$D76&gt;an_final),"",IF($D76&gt;=an_initial,1,""))</f>
        <v/>
      </c>
      <c r="G76" s="349" t="b">
        <f t="shared" ref="G76:G110" si="10">IF(nume_candidat="",FALSE,ISNUMBER(SEARCH(nume_candidat,$B76)))</f>
        <v>0</v>
      </c>
      <c r="H76" s="350">
        <f t="shared" ref="H76:H110" si="11">LEN(B76)-LEN(SUBSTITUTE(B76,",",""))+1</f>
        <v>1</v>
      </c>
      <c r="I76" s="382" t="str">
        <f t="shared" ref="I76:I139" si="12">IF(OR($B76="",,$D76&lt;an_initial,$D76&gt;an_final),"",F76*(HLOOKUP(C76,iii9punctaje,2,FALSE))*COUNTIF(C76,$I$7))</f>
        <v/>
      </c>
      <c r="J76" s="382" t="str">
        <f t="shared" ref="J76:J139" si="13">IF(OR($B76="",,$D76&lt;an_initial,$D76&gt;an_final),"",F76*(HLOOKUP(C76,iii9punctaje,2,FALSE))*COUNTIF(C76,$J$7))</f>
        <v/>
      </c>
    </row>
    <row r="77" spans="1:10">
      <c r="A77" s="37">
        <v>66</v>
      </c>
      <c r="B77" s="6"/>
      <c r="C77" s="6"/>
      <c r="D77" s="216"/>
      <c r="E77" s="16" t="str">
        <f t="shared" si="8"/>
        <v/>
      </c>
      <c r="F77" s="58" t="str">
        <f t="shared" si="9"/>
        <v/>
      </c>
      <c r="G77" s="349" t="b">
        <f t="shared" si="10"/>
        <v>0</v>
      </c>
      <c r="H77" s="350">
        <f t="shared" si="11"/>
        <v>1</v>
      </c>
      <c r="I77" s="382" t="str">
        <f t="shared" si="12"/>
        <v/>
      </c>
      <c r="J77" s="382" t="str">
        <f t="shared" si="13"/>
        <v/>
      </c>
    </row>
    <row r="78" spans="1:10">
      <c r="A78" s="37">
        <v>67</v>
      </c>
      <c r="B78" s="6"/>
      <c r="C78" s="6"/>
      <c r="D78" s="216"/>
      <c r="E78" s="16" t="str">
        <f t="shared" si="8"/>
        <v/>
      </c>
      <c r="F78" s="58" t="str">
        <f t="shared" si="9"/>
        <v/>
      </c>
      <c r="G78" s="349" t="b">
        <f t="shared" si="10"/>
        <v>0</v>
      </c>
      <c r="H78" s="350">
        <f t="shared" si="11"/>
        <v>1</v>
      </c>
      <c r="I78" s="382" t="str">
        <f t="shared" si="12"/>
        <v/>
      </c>
      <c r="J78" s="382" t="str">
        <f t="shared" si="13"/>
        <v/>
      </c>
    </row>
    <row r="79" spans="1:10">
      <c r="A79" s="37">
        <v>68</v>
      </c>
      <c r="B79" s="6"/>
      <c r="C79" s="6"/>
      <c r="D79" s="216"/>
      <c r="E79" s="16" t="str">
        <f t="shared" si="8"/>
        <v/>
      </c>
      <c r="F79" s="58" t="str">
        <f t="shared" si="9"/>
        <v/>
      </c>
      <c r="G79" s="349" t="b">
        <f t="shared" si="10"/>
        <v>0</v>
      </c>
      <c r="H79" s="350">
        <f t="shared" si="11"/>
        <v>1</v>
      </c>
      <c r="I79" s="382" t="str">
        <f t="shared" si="12"/>
        <v/>
      </c>
      <c r="J79" s="382" t="str">
        <f t="shared" si="13"/>
        <v/>
      </c>
    </row>
    <row r="80" spans="1:10">
      <c r="A80" s="37">
        <v>69</v>
      </c>
      <c r="B80" s="6"/>
      <c r="C80" s="6"/>
      <c r="D80" s="216"/>
      <c r="E80" s="16" t="str">
        <f t="shared" si="8"/>
        <v/>
      </c>
      <c r="F80" s="58" t="str">
        <f t="shared" si="9"/>
        <v/>
      </c>
      <c r="G80" s="349" t="b">
        <f t="shared" si="10"/>
        <v>0</v>
      </c>
      <c r="H80" s="350">
        <f t="shared" si="11"/>
        <v>1</v>
      </c>
      <c r="I80" s="382" t="str">
        <f t="shared" si="12"/>
        <v/>
      </c>
      <c r="J80" s="382" t="str">
        <f t="shared" si="13"/>
        <v/>
      </c>
    </row>
    <row r="81" spans="1:10">
      <c r="A81" s="37">
        <v>70</v>
      </c>
      <c r="B81" s="6"/>
      <c r="C81" s="6"/>
      <c r="D81" s="216"/>
      <c r="E81" s="16" t="str">
        <f t="shared" si="8"/>
        <v/>
      </c>
      <c r="F81" s="58" t="str">
        <f t="shared" si="9"/>
        <v/>
      </c>
      <c r="G81" s="349" t="b">
        <f t="shared" si="10"/>
        <v>0</v>
      </c>
      <c r="H81" s="350">
        <f t="shared" si="11"/>
        <v>1</v>
      </c>
      <c r="I81" s="382" t="str">
        <f t="shared" si="12"/>
        <v/>
      </c>
      <c r="J81" s="382" t="str">
        <f t="shared" si="13"/>
        <v/>
      </c>
    </row>
    <row r="82" spans="1:10">
      <c r="A82" s="37">
        <v>71</v>
      </c>
      <c r="B82" s="6"/>
      <c r="C82" s="6"/>
      <c r="D82" s="216"/>
      <c r="E82" s="16" t="str">
        <f t="shared" si="8"/>
        <v/>
      </c>
      <c r="F82" s="58" t="str">
        <f t="shared" si="9"/>
        <v/>
      </c>
      <c r="G82" s="349" t="b">
        <f t="shared" si="10"/>
        <v>0</v>
      </c>
      <c r="H82" s="350">
        <f t="shared" si="11"/>
        <v>1</v>
      </c>
      <c r="I82" s="382" t="str">
        <f t="shared" si="12"/>
        <v/>
      </c>
      <c r="J82" s="382" t="str">
        <f t="shared" si="13"/>
        <v/>
      </c>
    </row>
    <row r="83" spans="1:10">
      <c r="A83" s="37">
        <v>72</v>
      </c>
      <c r="B83" s="6"/>
      <c r="C83" s="6"/>
      <c r="D83" s="216"/>
      <c r="E83" s="16" t="str">
        <f t="shared" si="8"/>
        <v/>
      </c>
      <c r="F83" s="58" t="str">
        <f t="shared" si="9"/>
        <v/>
      </c>
      <c r="G83" s="349" t="b">
        <f t="shared" si="10"/>
        <v>0</v>
      </c>
      <c r="H83" s="350">
        <f t="shared" si="11"/>
        <v>1</v>
      </c>
      <c r="I83" s="382" t="str">
        <f t="shared" si="12"/>
        <v/>
      </c>
      <c r="J83" s="382" t="str">
        <f t="shared" si="13"/>
        <v/>
      </c>
    </row>
    <row r="84" spans="1:10">
      <c r="A84" s="37">
        <v>73</v>
      </c>
      <c r="B84" s="6"/>
      <c r="C84" s="6"/>
      <c r="D84" s="216"/>
      <c r="E84" s="16" t="str">
        <f t="shared" si="8"/>
        <v/>
      </c>
      <c r="F84" s="58" t="str">
        <f t="shared" si="9"/>
        <v/>
      </c>
      <c r="G84" s="349" t="b">
        <f t="shared" si="10"/>
        <v>0</v>
      </c>
      <c r="H84" s="350">
        <f t="shared" si="11"/>
        <v>1</v>
      </c>
      <c r="I84" s="382" t="str">
        <f t="shared" si="12"/>
        <v/>
      </c>
      <c r="J84" s="382" t="str">
        <f t="shared" si="13"/>
        <v/>
      </c>
    </row>
    <row r="85" spans="1:10">
      <c r="A85" s="37">
        <v>74</v>
      </c>
      <c r="B85" s="6"/>
      <c r="C85" s="6"/>
      <c r="D85" s="216"/>
      <c r="E85" s="16" t="str">
        <f t="shared" si="8"/>
        <v/>
      </c>
      <c r="F85" s="58" t="str">
        <f t="shared" si="9"/>
        <v/>
      </c>
      <c r="G85" s="349" t="b">
        <f t="shared" si="10"/>
        <v>0</v>
      </c>
      <c r="H85" s="350">
        <f t="shared" si="11"/>
        <v>1</v>
      </c>
      <c r="I85" s="382" t="str">
        <f t="shared" si="12"/>
        <v/>
      </c>
      <c r="J85" s="382" t="str">
        <f t="shared" si="13"/>
        <v/>
      </c>
    </row>
    <row r="86" spans="1:10">
      <c r="A86" s="37">
        <v>75</v>
      </c>
      <c r="B86" s="6"/>
      <c r="C86" s="6"/>
      <c r="D86" s="216"/>
      <c r="E86" s="16" t="str">
        <f t="shared" si="8"/>
        <v/>
      </c>
      <c r="F86" s="58" t="str">
        <f t="shared" si="9"/>
        <v/>
      </c>
      <c r="G86" s="349" t="b">
        <f t="shared" si="10"/>
        <v>0</v>
      </c>
      <c r="H86" s="350">
        <f t="shared" si="11"/>
        <v>1</v>
      </c>
      <c r="I86" s="382" t="str">
        <f t="shared" si="12"/>
        <v/>
      </c>
      <c r="J86" s="382" t="str">
        <f t="shared" si="13"/>
        <v/>
      </c>
    </row>
    <row r="87" spans="1:10">
      <c r="A87" s="37">
        <v>76</v>
      </c>
      <c r="B87" s="6"/>
      <c r="C87" s="6"/>
      <c r="D87" s="216"/>
      <c r="E87" s="16" t="str">
        <f t="shared" si="8"/>
        <v/>
      </c>
      <c r="F87" s="58" t="str">
        <f t="shared" si="9"/>
        <v/>
      </c>
      <c r="G87" s="349" t="b">
        <f t="shared" si="10"/>
        <v>0</v>
      </c>
      <c r="H87" s="350">
        <f t="shared" si="11"/>
        <v>1</v>
      </c>
      <c r="I87" s="382" t="str">
        <f t="shared" si="12"/>
        <v/>
      </c>
      <c r="J87" s="382" t="str">
        <f t="shared" si="13"/>
        <v/>
      </c>
    </row>
    <row r="88" spans="1:10">
      <c r="A88" s="37">
        <v>77</v>
      </c>
      <c r="B88" s="6"/>
      <c r="C88" s="6"/>
      <c r="D88" s="216"/>
      <c r="E88" s="16" t="str">
        <f t="shared" si="8"/>
        <v/>
      </c>
      <c r="F88" s="58" t="str">
        <f t="shared" si="9"/>
        <v/>
      </c>
      <c r="G88" s="349" t="b">
        <f t="shared" si="10"/>
        <v>0</v>
      </c>
      <c r="H88" s="350">
        <f t="shared" si="11"/>
        <v>1</v>
      </c>
      <c r="I88" s="382" t="str">
        <f t="shared" si="12"/>
        <v/>
      </c>
      <c r="J88" s="382" t="str">
        <f t="shared" si="13"/>
        <v/>
      </c>
    </row>
    <row r="89" spans="1:10">
      <c r="A89" s="37">
        <v>78</v>
      </c>
      <c r="B89" s="6"/>
      <c r="C89" s="6"/>
      <c r="D89" s="216"/>
      <c r="E89" s="16" t="str">
        <f t="shared" si="8"/>
        <v/>
      </c>
      <c r="F89" s="58" t="str">
        <f t="shared" si="9"/>
        <v/>
      </c>
      <c r="G89" s="349" t="b">
        <f t="shared" si="10"/>
        <v>0</v>
      </c>
      <c r="H89" s="350">
        <f t="shared" si="11"/>
        <v>1</v>
      </c>
      <c r="I89" s="382" t="str">
        <f t="shared" si="12"/>
        <v/>
      </c>
      <c r="J89" s="382" t="str">
        <f t="shared" si="13"/>
        <v/>
      </c>
    </row>
    <row r="90" spans="1:10">
      <c r="A90" s="37">
        <v>79</v>
      </c>
      <c r="B90" s="6"/>
      <c r="C90" s="6"/>
      <c r="D90" s="216"/>
      <c r="E90" s="16" t="str">
        <f t="shared" si="8"/>
        <v/>
      </c>
      <c r="F90" s="58" t="str">
        <f t="shared" si="9"/>
        <v/>
      </c>
      <c r="G90" s="349" t="b">
        <f t="shared" si="10"/>
        <v>0</v>
      </c>
      <c r="H90" s="350">
        <f t="shared" si="11"/>
        <v>1</v>
      </c>
      <c r="I90" s="382" t="str">
        <f t="shared" si="12"/>
        <v/>
      </c>
      <c r="J90" s="382" t="str">
        <f t="shared" si="13"/>
        <v/>
      </c>
    </row>
    <row r="91" spans="1:10">
      <c r="A91" s="37">
        <v>80</v>
      </c>
      <c r="B91" s="6"/>
      <c r="C91" s="6"/>
      <c r="D91" s="216"/>
      <c r="E91" s="16" t="str">
        <f t="shared" si="8"/>
        <v/>
      </c>
      <c r="F91" s="58" t="str">
        <f t="shared" si="9"/>
        <v/>
      </c>
      <c r="G91" s="349" t="b">
        <f t="shared" si="10"/>
        <v>0</v>
      </c>
      <c r="H91" s="350">
        <f t="shared" si="11"/>
        <v>1</v>
      </c>
      <c r="I91" s="382" t="str">
        <f t="shared" si="12"/>
        <v/>
      </c>
      <c r="J91" s="382" t="str">
        <f t="shared" si="13"/>
        <v/>
      </c>
    </row>
    <row r="92" spans="1:10">
      <c r="A92" s="37">
        <v>81</v>
      </c>
      <c r="B92" s="6"/>
      <c r="C92" s="6"/>
      <c r="D92" s="216"/>
      <c r="E92" s="16" t="str">
        <f t="shared" si="8"/>
        <v/>
      </c>
      <c r="F92" s="58" t="str">
        <f t="shared" si="9"/>
        <v/>
      </c>
      <c r="G92" s="349" t="b">
        <f t="shared" si="10"/>
        <v>0</v>
      </c>
      <c r="H92" s="350">
        <f t="shared" si="11"/>
        <v>1</v>
      </c>
      <c r="I92" s="382" t="str">
        <f t="shared" si="12"/>
        <v/>
      </c>
      <c r="J92" s="382" t="str">
        <f t="shared" si="13"/>
        <v/>
      </c>
    </row>
    <row r="93" spans="1:10">
      <c r="A93" s="37">
        <v>82</v>
      </c>
      <c r="B93" s="6"/>
      <c r="C93" s="6"/>
      <c r="D93" s="216"/>
      <c r="E93" s="16" t="str">
        <f t="shared" si="8"/>
        <v/>
      </c>
      <c r="F93" s="58" t="str">
        <f t="shared" si="9"/>
        <v/>
      </c>
      <c r="G93" s="349" t="b">
        <f t="shared" si="10"/>
        <v>0</v>
      </c>
      <c r="H93" s="350">
        <f t="shared" si="11"/>
        <v>1</v>
      </c>
      <c r="I93" s="382" t="str">
        <f t="shared" si="12"/>
        <v/>
      </c>
      <c r="J93" s="382" t="str">
        <f t="shared" si="13"/>
        <v/>
      </c>
    </row>
    <row r="94" spans="1:10">
      <c r="A94" s="37">
        <v>83</v>
      </c>
      <c r="B94" s="6"/>
      <c r="C94" s="6"/>
      <c r="D94" s="216"/>
      <c r="E94" s="16" t="str">
        <f t="shared" si="8"/>
        <v/>
      </c>
      <c r="F94" s="58" t="str">
        <f t="shared" si="9"/>
        <v/>
      </c>
      <c r="G94" s="349" t="b">
        <f t="shared" si="10"/>
        <v>0</v>
      </c>
      <c r="H94" s="350">
        <f t="shared" si="11"/>
        <v>1</v>
      </c>
      <c r="I94" s="382" t="str">
        <f t="shared" si="12"/>
        <v/>
      </c>
      <c r="J94" s="382" t="str">
        <f t="shared" si="13"/>
        <v/>
      </c>
    </row>
    <row r="95" spans="1:10">
      <c r="A95" s="37">
        <v>84</v>
      </c>
      <c r="B95" s="6"/>
      <c r="C95" s="6"/>
      <c r="D95" s="216"/>
      <c r="E95" s="16" t="str">
        <f t="shared" si="8"/>
        <v/>
      </c>
      <c r="F95" s="58" t="str">
        <f t="shared" si="9"/>
        <v/>
      </c>
      <c r="G95" s="349" t="b">
        <f t="shared" si="10"/>
        <v>0</v>
      </c>
      <c r="H95" s="350">
        <f t="shared" si="11"/>
        <v>1</v>
      </c>
      <c r="I95" s="382" t="str">
        <f t="shared" si="12"/>
        <v/>
      </c>
      <c r="J95" s="382" t="str">
        <f t="shared" si="13"/>
        <v/>
      </c>
    </row>
    <row r="96" spans="1:10">
      <c r="A96" s="37">
        <v>85</v>
      </c>
      <c r="B96" s="6"/>
      <c r="C96" s="6"/>
      <c r="D96" s="216"/>
      <c r="E96" s="16" t="str">
        <f t="shared" si="8"/>
        <v/>
      </c>
      <c r="F96" s="58" t="str">
        <f t="shared" si="9"/>
        <v/>
      </c>
      <c r="G96" s="349" t="b">
        <f t="shared" si="10"/>
        <v>0</v>
      </c>
      <c r="H96" s="350">
        <f t="shared" si="11"/>
        <v>1</v>
      </c>
      <c r="I96" s="382" t="str">
        <f t="shared" si="12"/>
        <v/>
      </c>
      <c r="J96" s="382" t="str">
        <f t="shared" si="13"/>
        <v/>
      </c>
    </row>
    <row r="97" spans="1:10">
      <c r="A97" s="37">
        <v>86</v>
      </c>
      <c r="B97" s="6"/>
      <c r="C97" s="6"/>
      <c r="D97" s="216"/>
      <c r="E97" s="16" t="str">
        <f t="shared" si="8"/>
        <v/>
      </c>
      <c r="F97" s="58" t="str">
        <f t="shared" si="9"/>
        <v/>
      </c>
      <c r="G97" s="349" t="b">
        <f t="shared" si="10"/>
        <v>0</v>
      </c>
      <c r="H97" s="350">
        <f t="shared" si="11"/>
        <v>1</v>
      </c>
      <c r="I97" s="382" t="str">
        <f t="shared" si="12"/>
        <v/>
      </c>
      <c r="J97" s="382" t="str">
        <f t="shared" si="13"/>
        <v/>
      </c>
    </row>
    <row r="98" spans="1:10">
      <c r="A98" s="37">
        <v>87</v>
      </c>
      <c r="B98" s="6"/>
      <c r="C98" s="6"/>
      <c r="D98" s="216"/>
      <c r="E98" s="16" t="str">
        <f t="shared" si="8"/>
        <v/>
      </c>
      <c r="F98" s="58" t="str">
        <f t="shared" si="9"/>
        <v/>
      </c>
      <c r="G98" s="349" t="b">
        <f t="shared" si="10"/>
        <v>0</v>
      </c>
      <c r="H98" s="350">
        <f t="shared" si="11"/>
        <v>1</v>
      </c>
      <c r="I98" s="382" t="str">
        <f t="shared" si="12"/>
        <v/>
      </c>
      <c r="J98" s="382" t="str">
        <f t="shared" si="13"/>
        <v/>
      </c>
    </row>
    <row r="99" spans="1:10">
      <c r="A99" s="37">
        <v>88</v>
      </c>
      <c r="B99" s="6"/>
      <c r="C99" s="6"/>
      <c r="D99" s="216"/>
      <c r="E99" s="16" t="str">
        <f t="shared" si="8"/>
        <v/>
      </c>
      <c r="F99" s="58" t="str">
        <f t="shared" si="9"/>
        <v/>
      </c>
      <c r="G99" s="349" t="b">
        <f t="shared" si="10"/>
        <v>0</v>
      </c>
      <c r="H99" s="350">
        <f t="shared" si="11"/>
        <v>1</v>
      </c>
      <c r="I99" s="382" t="str">
        <f t="shared" si="12"/>
        <v/>
      </c>
      <c r="J99" s="382" t="str">
        <f t="shared" si="13"/>
        <v/>
      </c>
    </row>
    <row r="100" spans="1:10">
      <c r="A100" s="37">
        <v>89</v>
      </c>
      <c r="B100" s="6"/>
      <c r="C100" s="6"/>
      <c r="D100" s="216"/>
      <c r="E100" s="16" t="str">
        <f t="shared" si="8"/>
        <v/>
      </c>
      <c r="F100" s="58" t="str">
        <f t="shared" si="9"/>
        <v/>
      </c>
      <c r="G100" s="349" t="b">
        <f t="shared" si="10"/>
        <v>0</v>
      </c>
      <c r="H100" s="350">
        <f t="shared" si="11"/>
        <v>1</v>
      </c>
      <c r="I100" s="382" t="str">
        <f t="shared" si="12"/>
        <v/>
      </c>
      <c r="J100" s="382" t="str">
        <f t="shared" si="13"/>
        <v/>
      </c>
    </row>
    <row r="101" spans="1:10">
      <c r="A101" s="37">
        <v>90</v>
      </c>
      <c r="B101" s="6"/>
      <c r="C101" s="6"/>
      <c r="D101" s="216"/>
      <c r="E101" s="16" t="str">
        <f t="shared" si="8"/>
        <v/>
      </c>
      <c r="F101" s="58" t="str">
        <f t="shared" si="9"/>
        <v/>
      </c>
      <c r="G101" s="349" t="b">
        <f t="shared" si="10"/>
        <v>0</v>
      </c>
      <c r="H101" s="350">
        <f t="shared" si="11"/>
        <v>1</v>
      </c>
      <c r="I101" s="382" t="str">
        <f t="shared" si="12"/>
        <v/>
      </c>
      <c r="J101" s="382" t="str">
        <f t="shared" si="13"/>
        <v/>
      </c>
    </row>
    <row r="102" spans="1:10">
      <c r="A102" s="37">
        <v>91</v>
      </c>
      <c r="B102" s="6"/>
      <c r="C102" s="6"/>
      <c r="D102" s="216"/>
      <c r="E102" s="16" t="str">
        <f t="shared" si="8"/>
        <v/>
      </c>
      <c r="F102" s="58" t="str">
        <f t="shared" si="9"/>
        <v/>
      </c>
      <c r="G102" s="349" t="b">
        <f t="shared" si="10"/>
        <v>0</v>
      </c>
      <c r="H102" s="350">
        <f t="shared" si="11"/>
        <v>1</v>
      </c>
      <c r="I102" s="382" t="str">
        <f t="shared" si="12"/>
        <v/>
      </c>
      <c r="J102" s="382" t="str">
        <f t="shared" si="13"/>
        <v/>
      </c>
    </row>
    <row r="103" spans="1:10">
      <c r="A103" s="37">
        <v>92</v>
      </c>
      <c r="B103" s="6"/>
      <c r="C103" s="6"/>
      <c r="D103" s="216"/>
      <c r="E103" s="16" t="str">
        <f t="shared" si="8"/>
        <v/>
      </c>
      <c r="F103" s="58" t="str">
        <f t="shared" si="9"/>
        <v/>
      </c>
      <c r="G103" s="349" t="b">
        <f t="shared" si="10"/>
        <v>0</v>
      </c>
      <c r="H103" s="350">
        <f t="shared" si="11"/>
        <v>1</v>
      </c>
      <c r="I103" s="382" t="str">
        <f t="shared" si="12"/>
        <v/>
      </c>
      <c r="J103" s="382" t="str">
        <f t="shared" si="13"/>
        <v/>
      </c>
    </row>
    <row r="104" spans="1:10">
      <c r="A104" s="37">
        <v>93</v>
      </c>
      <c r="B104" s="6"/>
      <c r="C104" s="6"/>
      <c r="D104" s="216"/>
      <c r="E104" s="16" t="str">
        <f t="shared" si="8"/>
        <v/>
      </c>
      <c r="F104" s="58" t="str">
        <f t="shared" si="9"/>
        <v/>
      </c>
      <c r="G104" s="349" t="b">
        <f t="shared" si="10"/>
        <v>0</v>
      </c>
      <c r="H104" s="350">
        <f t="shared" si="11"/>
        <v>1</v>
      </c>
      <c r="I104" s="382" t="str">
        <f t="shared" si="12"/>
        <v/>
      </c>
      <c r="J104" s="382" t="str">
        <f t="shared" si="13"/>
        <v/>
      </c>
    </row>
    <row r="105" spans="1:10">
      <c r="A105" s="37">
        <v>94</v>
      </c>
      <c r="B105" s="6"/>
      <c r="C105" s="6"/>
      <c r="D105" s="216"/>
      <c r="E105" s="16" t="str">
        <f t="shared" si="8"/>
        <v/>
      </c>
      <c r="F105" s="58" t="str">
        <f t="shared" si="9"/>
        <v/>
      </c>
      <c r="G105" s="349" t="b">
        <f t="shared" si="10"/>
        <v>0</v>
      </c>
      <c r="H105" s="350">
        <f t="shared" si="11"/>
        <v>1</v>
      </c>
      <c r="I105" s="382" t="str">
        <f t="shared" si="12"/>
        <v/>
      </c>
      <c r="J105" s="382" t="str">
        <f t="shared" si="13"/>
        <v/>
      </c>
    </row>
    <row r="106" spans="1:10">
      <c r="A106" s="37">
        <v>95</v>
      </c>
      <c r="B106" s="6"/>
      <c r="C106" s="6"/>
      <c r="D106" s="216"/>
      <c r="E106" s="16" t="str">
        <f t="shared" si="8"/>
        <v/>
      </c>
      <c r="F106" s="58" t="str">
        <f t="shared" si="9"/>
        <v/>
      </c>
      <c r="G106" s="349" t="b">
        <f t="shared" si="10"/>
        <v>0</v>
      </c>
      <c r="H106" s="350">
        <f t="shared" si="11"/>
        <v>1</v>
      </c>
      <c r="I106" s="382" t="str">
        <f t="shared" si="12"/>
        <v/>
      </c>
      <c r="J106" s="382" t="str">
        <f t="shared" si="13"/>
        <v/>
      </c>
    </row>
    <row r="107" spans="1:10">
      <c r="A107" s="37">
        <v>96</v>
      </c>
      <c r="B107" s="6"/>
      <c r="C107" s="6"/>
      <c r="D107" s="216"/>
      <c r="E107" s="16" t="str">
        <f t="shared" si="8"/>
        <v/>
      </c>
      <c r="F107" s="58" t="str">
        <f t="shared" si="9"/>
        <v/>
      </c>
      <c r="G107" s="349" t="b">
        <f t="shared" si="10"/>
        <v>0</v>
      </c>
      <c r="H107" s="350">
        <f t="shared" si="11"/>
        <v>1</v>
      </c>
      <c r="I107" s="382" t="str">
        <f t="shared" si="12"/>
        <v/>
      </c>
      <c r="J107" s="382" t="str">
        <f t="shared" si="13"/>
        <v/>
      </c>
    </row>
    <row r="108" spans="1:10">
      <c r="A108" s="37">
        <v>97</v>
      </c>
      <c r="B108" s="6"/>
      <c r="C108" s="6"/>
      <c r="D108" s="216"/>
      <c r="E108" s="16" t="str">
        <f t="shared" si="8"/>
        <v/>
      </c>
      <c r="F108" s="58" t="str">
        <f t="shared" si="9"/>
        <v/>
      </c>
      <c r="G108" s="349" t="b">
        <f t="shared" si="10"/>
        <v>0</v>
      </c>
      <c r="H108" s="350">
        <f t="shared" si="11"/>
        <v>1</v>
      </c>
      <c r="I108" s="382" t="str">
        <f t="shared" si="12"/>
        <v/>
      </c>
      <c r="J108" s="382" t="str">
        <f t="shared" si="13"/>
        <v/>
      </c>
    </row>
    <row r="109" spans="1:10">
      <c r="A109" s="37">
        <v>98</v>
      </c>
      <c r="B109" s="6"/>
      <c r="C109" s="6"/>
      <c r="D109" s="216"/>
      <c r="E109" s="16" t="str">
        <f t="shared" si="8"/>
        <v/>
      </c>
      <c r="F109" s="58" t="str">
        <f t="shared" si="9"/>
        <v/>
      </c>
      <c r="G109" s="349" t="b">
        <f t="shared" si="10"/>
        <v>0</v>
      </c>
      <c r="H109" s="350">
        <f t="shared" si="11"/>
        <v>1</v>
      </c>
      <c r="I109" s="382" t="str">
        <f t="shared" si="12"/>
        <v/>
      </c>
      <c r="J109" s="382" t="str">
        <f t="shared" si="13"/>
        <v/>
      </c>
    </row>
    <row r="110" spans="1:10">
      <c r="A110" s="143">
        <v>99</v>
      </c>
      <c r="B110" s="6"/>
      <c r="C110" s="6"/>
      <c r="D110" s="216"/>
      <c r="E110" s="16" t="str">
        <f t="shared" si="8"/>
        <v/>
      </c>
      <c r="F110" s="58" t="str">
        <f t="shared" si="9"/>
        <v/>
      </c>
      <c r="G110" s="349" t="b">
        <f t="shared" si="10"/>
        <v>0</v>
      </c>
      <c r="H110" s="350">
        <f t="shared" si="11"/>
        <v>1</v>
      </c>
      <c r="I110" s="382" t="str">
        <f t="shared" si="12"/>
        <v/>
      </c>
      <c r="J110" s="382" t="str">
        <f t="shared" si="13"/>
        <v/>
      </c>
    </row>
    <row r="111" spans="1:10">
      <c r="A111" s="143">
        <v>100</v>
      </c>
      <c r="B111" s="144"/>
      <c r="C111" s="144"/>
      <c r="D111" s="146"/>
      <c r="E111" s="16" t="str">
        <f t="shared" si="8"/>
        <v/>
      </c>
      <c r="I111" s="382" t="str">
        <f t="shared" si="12"/>
        <v/>
      </c>
      <c r="J111" s="382" t="str">
        <f t="shared" si="13"/>
        <v/>
      </c>
    </row>
    <row r="112" spans="1:10">
      <c r="A112" s="143">
        <v>101</v>
      </c>
      <c r="B112" s="144"/>
      <c r="C112" s="144"/>
      <c r="D112" s="146"/>
      <c r="E112" s="16" t="str">
        <f t="shared" si="8"/>
        <v/>
      </c>
      <c r="I112" s="382" t="str">
        <f t="shared" si="12"/>
        <v/>
      </c>
      <c r="J112" s="382" t="str">
        <f t="shared" si="13"/>
        <v/>
      </c>
    </row>
    <row r="113" spans="1:17">
      <c r="A113" s="143">
        <v>102</v>
      </c>
      <c r="B113" s="144"/>
      <c r="C113" s="144"/>
      <c r="D113" s="146"/>
      <c r="E113" s="16" t="str">
        <f t="shared" si="8"/>
        <v/>
      </c>
      <c r="I113" s="382" t="str">
        <f t="shared" si="12"/>
        <v/>
      </c>
      <c r="J113" s="382" t="str">
        <f t="shared" si="13"/>
        <v/>
      </c>
    </row>
    <row r="114" spans="1:17">
      <c r="A114" s="143">
        <v>103</v>
      </c>
      <c r="B114" s="144"/>
      <c r="C114" s="144"/>
      <c r="D114" s="146"/>
      <c r="E114" s="16" t="str">
        <f t="shared" si="8"/>
        <v/>
      </c>
      <c r="I114" s="382" t="str">
        <f t="shared" si="12"/>
        <v/>
      </c>
      <c r="J114" s="382" t="str">
        <f t="shared" si="13"/>
        <v/>
      </c>
    </row>
    <row r="115" spans="1:17" s="70" customFormat="1">
      <c r="A115" s="143">
        <v>104</v>
      </c>
      <c r="B115" s="144"/>
      <c r="C115" s="144"/>
      <c r="D115" s="146"/>
      <c r="E115" s="16" t="str">
        <f t="shared" si="8"/>
        <v/>
      </c>
      <c r="G115" s="71"/>
      <c r="H115" s="64"/>
      <c r="I115" s="382" t="str">
        <f t="shared" si="12"/>
        <v/>
      </c>
      <c r="J115" s="382" t="str">
        <f t="shared" si="13"/>
        <v/>
      </c>
      <c r="K115" s="64"/>
      <c r="L115" s="64"/>
      <c r="M115" s="64"/>
      <c r="N115" s="64"/>
      <c r="O115" s="64"/>
      <c r="P115" s="64"/>
      <c r="Q115" s="64"/>
    </row>
    <row r="116" spans="1:17" s="70" customFormat="1">
      <c r="A116" s="143">
        <v>105</v>
      </c>
      <c r="B116" s="144"/>
      <c r="C116" s="144"/>
      <c r="D116" s="146"/>
      <c r="E116" s="16" t="str">
        <f t="shared" si="8"/>
        <v/>
      </c>
      <c r="G116" s="71"/>
      <c r="H116" s="64"/>
      <c r="I116" s="382" t="str">
        <f t="shared" si="12"/>
        <v/>
      </c>
      <c r="J116" s="382" t="str">
        <f t="shared" si="13"/>
        <v/>
      </c>
      <c r="K116" s="64"/>
      <c r="L116" s="64"/>
      <c r="M116" s="64"/>
      <c r="N116" s="64"/>
      <c r="O116" s="64"/>
      <c r="P116" s="64"/>
      <c r="Q116" s="64"/>
    </row>
    <row r="117" spans="1:17" s="70" customFormat="1">
      <c r="A117" s="143">
        <v>106</v>
      </c>
      <c r="B117" s="144"/>
      <c r="C117" s="144"/>
      <c r="D117" s="146"/>
      <c r="E117" s="16" t="str">
        <f t="shared" si="8"/>
        <v/>
      </c>
      <c r="G117" s="71"/>
      <c r="H117" s="64"/>
      <c r="I117" s="382" t="str">
        <f t="shared" si="12"/>
        <v/>
      </c>
      <c r="J117" s="382" t="str">
        <f t="shared" si="13"/>
        <v/>
      </c>
      <c r="K117" s="64"/>
      <c r="L117" s="64"/>
      <c r="M117" s="64"/>
      <c r="N117" s="64"/>
      <c r="O117" s="64"/>
      <c r="P117" s="64"/>
      <c r="Q117" s="64"/>
    </row>
    <row r="118" spans="1:17" s="70" customFormat="1">
      <c r="A118" s="143">
        <v>107</v>
      </c>
      <c r="B118" s="144"/>
      <c r="C118" s="144"/>
      <c r="D118" s="146"/>
      <c r="E118" s="16" t="str">
        <f t="shared" si="8"/>
        <v/>
      </c>
      <c r="G118" s="71"/>
      <c r="H118" s="64"/>
      <c r="I118" s="382" t="str">
        <f t="shared" si="12"/>
        <v/>
      </c>
      <c r="J118" s="382" t="str">
        <f t="shared" si="13"/>
        <v/>
      </c>
      <c r="K118" s="64"/>
      <c r="L118" s="64"/>
      <c r="M118" s="64"/>
      <c r="N118" s="64"/>
      <c r="O118" s="64"/>
      <c r="P118" s="64"/>
      <c r="Q118" s="64"/>
    </row>
    <row r="119" spans="1:17" s="70" customFormat="1">
      <c r="A119" s="143">
        <v>108</v>
      </c>
      <c r="B119" s="144"/>
      <c r="C119" s="144"/>
      <c r="D119" s="146"/>
      <c r="E119" s="16" t="str">
        <f t="shared" si="8"/>
        <v/>
      </c>
      <c r="G119" s="71"/>
      <c r="H119" s="64"/>
      <c r="I119" s="382" t="str">
        <f t="shared" si="12"/>
        <v/>
      </c>
      <c r="J119" s="382" t="str">
        <f t="shared" si="13"/>
        <v/>
      </c>
      <c r="K119" s="64"/>
      <c r="L119" s="64"/>
      <c r="M119" s="64"/>
      <c r="N119" s="64"/>
      <c r="O119" s="64"/>
      <c r="P119" s="64"/>
      <c r="Q119" s="64"/>
    </row>
    <row r="120" spans="1:17" s="70" customFormat="1">
      <c r="A120" s="143">
        <v>109</v>
      </c>
      <c r="B120" s="144"/>
      <c r="C120" s="144"/>
      <c r="D120" s="146"/>
      <c r="E120" s="16" t="str">
        <f t="shared" si="8"/>
        <v/>
      </c>
      <c r="G120" s="71"/>
      <c r="H120" s="64"/>
      <c r="I120" s="382" t="str">
        <f t="shared" si="12"/>
        <v/>
      </c>
      <c r="J120" s="382" t="str">
        <f t="shared" si="13"/>
        <v/>
      </c>
      <c r="K120" s="64"/>
      <c r="L120" s="64"/>
      <c r="M120" s="64"/>
      <c r="N120" s="64"/>
      <c r="O120" s="64"/>
      <c r="P120" s="64"/>
      <c r="Q120" s="64"/>
    </row>
    <row r="121" spans="1:17" s="70" customFormat="1">
      <c r="A121" s="143">
        <v>110</v>
      </c>
      <c r="B121" s="144"/>
      <c r="C121" s="144"/>
      <c r="D121" s="146"/>
      <c r="E121" s="16" t="str">
        <f t="shared" si="8"/>
        <v/>
      </c>
      <c r="G121" s="71"/>
      <c r="H121" s="64"/>
      <c r="I121" s="382" t="str">
        <f t="shared" si="12"/>
        <v/>
      </c>
      <c r="J121" s="382" t="str">
        <f t="shared" si="13"/>
        <v/>
      </c>
      <c r="K121" s="64"/>
      <c r="L121" s="64"/>
      <c r="M121" s="64"/>
      <c r="N121" s="64"/>
      <c r="O121" s="64"/>
      <c r="P121" s="64"/>
      <c r="Q121" s="64"/>
    </row>
    <row r="122" spans="1:17" s="70" customFormat="1">
      <c r="A122" s="143">
        <v>111</v>
      </c>
      <c r="B122" s="144"/>
      <c r="C122" s="144"/>
      <c r="D122" s="146"/>
      <c r="E122" s="16" t="str">
        <f t="shared" si="8"/>
        <v/>
      </c>
      <c r="G122" s="71"/>
      <c r="H122" s="64"/>
      <c r="I122" s="382" t="str">
        <f t="shared" si="12"/>
        <v/>
      </c>
      <c r="J122" s="382" t="str">
        <f t="shared" si="13"/>
        <v/>
      </c>
      <c r="K122" s="64"/>
      <c r="L122" s="64"/>
      <c r="M122" s="64"/>
      <c r="N122" s="64"/>
      <c r="O122" s="64"/>
      <c r="P122" s="64"/>
      <c r="Q122" s="64"/>
    </row>
    <row r="123" spans="1:17" s="70" customFormat="1">
      <c r="A123" s="143">
        <v>112</v>
      </c>
      <c r="B123" s="144"/>
      <c r="C123" s="144"/>
      <c r="D123" s="146"/>
      <c r="E123" s="16" t="str">
        <f t="shared" si="8"/>
        <v/>
      </c>
      <c r="G123" s="71"/>
      <c r="H123" s="64"/>
      <c r="I123" s="382" t="str">
        <f t="shared" si="12"/>
        <v/>
      </c>
      <c r="J123" s="382" t="str">
        <f t="shared" si="13"/>
        <v/>
      </c>
      <c r="K123" s="64"/>
      <c r="L123" s="64"/>
      <c r="M123" s="64"/>
      <c r="N123" s="64"/>
      <c r="O123" s="64"/>
      <c r="P123" s="64"/>
      <c r="Q123" s="64"/>
    </row>
    <row r="124" spans="1:17" s="70" customFormat="1">
      <c r="A124" s="143">
        <v>113</v>
      </c>
      <c r="B124" s="144"/>
      <c r="C124" s="144"/>
      <c r="D124" s="146"/>
      <c r="E124" s="16" t="str">
        <f t="shared" si="8"/>
        <v/>
      </c>
      <c r="G124" s="71"/>
      <c r="H124" s="64"/>
      <c r="I124" s="382" t="str">
        <f t="shared" si="12"/>
        <v/>
      </c>
      <c r="J124" s="382" t="str">
        <f t="shared" si="13"/>
        <v/>
      </c>
      <c r="K124" s="64"/>
      <c r="L124" s="64"/>
      <c r="M124" s="64"/>
      <c r="N124" s="64"/>
      <c r="O124" s="64"/>
      <c r="P124" s="64"/>
      <c r="Q124" s="64"/>
    </row>
    <row r="125" spans="1:17" s="70" customFormat="1">
      <c r="A125" s="143">
        <v>114</v>
      </c>
      <c r="B125" s="144"/>
      <c r="C125" s="144"/>
      <c r="D125" s="146"/>
      <c r="E125" s="16" t="str">
        <f t="shared" si="8"/>
        <v/>
      </c>
      <c r="G125" s="71"/>
      <c r="H125" s="64"/>
      <c r="I125" s="382" t="str">
        <f t="shared" si="12"/>
        <v/>
      </c>
      <c r="J125" s="382" t="str">
        <f t="shared" si="13"/>
        <v/>
      </c>
      <c r="K125" s="64"/>
      <c r="L125" s="64"/>
      <c r="M125" s="64"/>
      <c r="N125" s="64"/>
      <c r="O125" s="64"/>
      <c r="P125" s="64"/>
      <c r="Q125" s="64"/>
    </row>
    <row r="126" spans="1:17" s="70" customFormat="1">
      <c r="A126" s="143">
        <v>115</v>
      </c>
      <c r="B126" s="144"/>
      <c r="C126" s="144"/>
      <c r="D126" s="146"/>
      <c r="E126" s="16" t="str">
        <f t="shared" si="8"/>
        <v/>
      </c>
      <c r="G126" s="71"/>
      <c r="H126" s="64"/>
      <c r="I126" s="382" t="str">
        <f t="shared" si="12"/>
        <v/>
      </c>
      <c r="J126" s="382" t="str">
        <f t="shared" si="13"/>
        <v/>
      </c>
      <c r="K126" s="64"/>
      <c r="L126" s="64"/>
      <c r="M126" s="64"/>
      <c r="N126" s="64"/>
      <c r="O126" s="64"/>
      <c r="P126" s="64"/>
      <c r="Q126" s="64"/>
    </row>
    <row r="127" spans="1:17" s="70" customFormat="1">
      <c r="A127" s="143">
        <v>116</v>
      </c>
      <c r="B127" s="144"/>
      <c r="C127" s="144"/>
      <c r="D127" s="146"/>
      <c r="E127" s="16" t="str">
        <f t="shared" si="8"/>
        <v/>
      </c>
      <c r="G127" s="71"/>
      <c r="H127" s="64"/>
      <c r="I127" s="382" t="str">
        <f t="shared" si="12"/>
        <v/>
      </c>
      <c r="J127" s="382" t="str">
        <f t="shared" si="13"/>
        <v/>
      </c>
      <c r="K127" s="64"/>
      <c r="L127" s="64"/>
      <c r="M127" s="64"/>
      <c r="N127" s="64"/>
      <c r="O127" s="64"/>
      <c r="P127" s="64"/>
      <c r="Q127" s="64"/>
    </row>
    <row r="128" spans="1:17" s="70" customFormat="1">
      <c r="A128" s="143">
        <v>117</v>
      </c>
      <c r="B128" s="144"/>
      <c r="C128" s="144"/>
      <c r="D128" s="146"/>
      <c r="E128" s="16" t="str">
        <f t="shared" si="8"/>
        <v/>
      </c>
      <c r="G128" s="71"/>
      <c r="H128" s="64"/>
      <c r="I128" s="382" t="str">
        <f t="shared" si="12"/>
        <v/>
      </c>
      <c r="J128" s="382" t="str">
        <f t="shared" si="13"/>
        <v/>
      </c>
      <c r="K128" s="64"/>
      <c r="L128" s="64"/>
      <c r="M128" s="64"/>
      <c r="N128" s="64"/>
      <c r="O128" s="64"/>
      <c r="P128" s="64"/>
      <c r="Q128" s="64"/>
    </row>
    <row r="129" spans="1:17" s="70" customFormat="1">
      <c r="A129" s="143">
        <v>118</v>
      </c>
      <c r="B129" s="144"/>
      <c r="C129" s="144"/>
      <c r="D129" s="146"/>
      <c r="E129" s="16" t="str">
        <f t="shared" si="8"/>
        <v/>
      </c>
      <c r="G129" s="71"/>
      <c r="H129" s="64"/>
      <c r="I129" s="382" t="str">
        <f t="shared" si="12"/>
        <v/>
      </c>
      <c r="J129" s="382" t="str">
        <f t="shared" si="13"/>
        <v/>
      </c>
      <c r="K129" s="64"/>
      <c r="L129" s="64"/>
      <c r="M129" s="64"/>
      <c r="N129" s="64"/>
      <c r="O129" s="64"/>
      <c r="P129" s="64"/>
      <c r="Q129" s="64"/>
    </row>
    <row r="130" spans="1:17" s="70" customFormat="1">
      <c r="A130" s="143">
        <v>119</v>
      </c>
      <c r="B130" s="144"/>
      <c r="C130" s="144"/>
      <c r="D130" s="146"/>
      <c r="E130" s="16" t="str">
        <f t="shared" si="8"/>
        <v/>
      </c>
      <c r="G130" s="71"/>
      <c r="H130" s="64"/>
      <c r="I130" s="382" t="str">
        <f t="shared" si="12"/>
        <v/>
      </c>
      <c r="J130" s="382" t="str">
        <f t="shared" si="13"/>
        <v/>
      </c>
      <c r="K130" s="64"/>
      <c r="L130" s="64"/>
      <c r="M130" s="64"/>
      <c r="N130" s="64"/>
      <c r="O130" s="64"/>
      <c r="P130" s="64"/>
      <c r="Q130" s="64"/>
    </row>
    <row r="131" spans="1:17" s="70" customFormat="1">
      <c r="A131" s="143">
        <v>120</v>
      </c>
      <c r="B131" s="144"/>
      <c r="C131" s="144"/>
      <c r="D131" s="146"/>
      <c r="E131" s="16" t="str">
        <f t="shared" si="8"/>
        <v/>
      </c>
      <c r="G131" s="71"/>
      <c r="H131" s="64"/>
      <c r="I131" s="382" t="str">
        <f t="shared" si="12"/>
        <v/>
      </c>
      <c r="J131" s="382" t="str">
        <f t="shared" si="13"/>
        <v/>
      </c>
      <c r="K131" s="64"/>
      <c r="L131" s="64"/>
      <c r="M131" s="64"/>
      <c r="N131" s="64"/>
      <c r="O131" s="64"/>
      <c r="P131" s="64"/>
      <c r="Q131" s="64"/>
    </row>
    <row r="132" spans="1:17" s="70" customFormat="1">
      <c r="A132" s="143">
        <v>121</v>
      </c>
      <c r="B132" s="144"/>
      <c r="C132" s="144"/>
      <c r="D132" s="146"/>
      <c r="E132" s="16" t="str">
        <f t="shared" si="8"/>
        <v/>
      </c>
      <c r="G132" s="71"/>
      <c r="H132" s="64"/>
      <c r="I132" s="382" t="str">
        <f t="shared" si="12"/>
        <v/>
      </c>
      <c r="J132" s="382" t="str">
        <f t="shared" si="13"/>
        <v/>
      </c>
      <c r="K132" s="64"/>
      <c r="L132" s="64"/>
      <c r="M132" s="64"/>
      <c r="N132" s="64"/>
      <c r="O132" s="64"/>
      <c r="P132" s="64"/>
      <c r="Q132" s="64"/>
    </row>
    <row r="133" spans="1:17" s="70" customFormat="1">
      <c r="A133" s="143">
        <v>122</v>
      </c>
      <c r="B133" s="144"/>
      <c r="C133" s="144"/>
      <c r="D133" s="146"/>
      <c r="E133" s="16" t="str">
        <f t="shared" si="8"/>
        <v/>
      </c>
      <c r="G133" s="71"/>
      <c r="H133" s="64"/>
      <c r="I133" s="382" t="str">
        <f t="shared" si="12"/>
        <v/>
      </c>
      <c r="J133" s="382" t="str">
        <f t="shared" si="13"/>
        <v/>
      </c>
      <c r="K133" s="64"/>
      <c r="L133" s="64"/>
      <c r="M133" s="64"/>
      <c r="N133" s="64"/>
      <c r="O133" s="64"/>
      <c r="P133" s="64"/>
      <c r="Q133" s="64"/>
    </row>
    <row r="134" spans="1:17" s="70" customFormat="1">
      <c r="A134" s="143">
        <v>123</v>
      </c>
      <c r="B134" s="144"/>
      <c r="C134" s="144"/>
      <c r="D134" s="146"/>
      <c r="E134" s="16" t="str">
        <f t="shared" si="8"/>
        <v/>
      </c>
      <c r="G134" s="71"/>
      <c r="H134" s="64"/>
      <c r="I134" s="382" t="str">
        <f t="shared" si="12"/>
        <v/>
      </c>
      <c r="J134" s="382" t="str">
        <f t="shared" si="13"/>
        <v/>
      </c>
      <c r="K134" s="64"/>
      <c r="L134" s="64"/>
      <c r="M134" s="64"/>
      <c r="N134" s="64"/>
      <c r="O134" s="64"/>
      <c r="P134" s="64"/>
      <c r="Q134" s="64"/>
    </row>
    <row r="135" spans="1:17" s="70" customFormat="1">
      <c r="A135" s="143">
        <v>124</v>
      </c>
      <c r="B135" s="144"/>
      <c r="C135" s="144"/>
      <c r="D135" s="146"/>
      <c r="E135" s="16" t="str">
        <f t="shared" si="8"/>
        <v/>
      </c>
      <c r="G135" s="71"/>
      <c r="H135" s="64"/>
      <c r="I135" s="382" t="str">
        <f t="shared" si="12"/>
        <v/>
      </c>
      <c r="J135" s="382" t="str">
        <f t="shared" si="13"/>
        <v/>
      </c>
      <c r="K135" s="64"/>
      <c r="L135" s="64"/>
      <c r="M135" s="64"/>
      <c r="N135" s="64"/>
      <c r="O135" s="64"/>
      <c r="P135" s="64"/>
      <c r="Q135" s="64"/>
    </row>
    <row r="136" spans="1:17" s="70" customFormat="1">
      <c r="A136" s="143">
        <v>125</v>
      </c>
      <c r="B136" s="144"/>
      <c r="C136" s="144"/>
      <c r="D136" s="146"/>
      <c r="E136" s="16" t="str">
        <f t="shared" si="8"/>
        <v/>
      </c>
      <c r="G136" s="71"/>
      <c r="H136" s="64"/>
      <c r="I136" s="382" t="str">
        <f t="shared" si="12"/>
        <v/>
      </c>
      <c r="J136" s="382" t="str">
        <f t="shared" si="13"/>
        <v/>
      </c>
      <c r="K136" s="64"/>
      <c r="L136" s="64"/>
      <c r="M136" s="64"/>
      <c r="N136" s="64"/>
      <c r="O136" s="64"/>
      <c r="P136" s="64"/>
      <c r="Q136" s="64"/>
    </row>
    <row r="137" spans="1:17" s="70" customFormat="1">
      <c r="A137" s="143">
        <v>126</v>
      </c>
      <c r="B137" s="144"/>
      <c r="C137" s="144"/>
      <c r="D137" s="146"/>
      <c r="E137" s="16" t="str">
        <f t="shared" si="8"/>
        <v/>
      </c>
      <c r="G137" s="71"/>
      <c r="H137" s="64"/>
      <c r="I137" s="382" t="str">
        <f t="shared" si="12"/>
        <v/>
      </c>
      <c r="J137" s="382" t="str">
        <f t="shared" si="13"/>
        <v/>
      </c>
      <c r="K137" s="64"/>
      <c r="L137" s="64"/>
      <c r="M137" s="64"/>
      <c r="N137" s="64"/>
      <c r="O137" s="64"/>
      <c r="P137" s="64"/>
      <c r="Q137" s="64"/>
    </row>
    <row r="138" spans="1:17" s="70" customFormat="1">
      <c r="A138" s="143">
        <v>127</v>
      </c>
      <c r="B138" s="144"/>
      <c r="C138" s="144"/>
      <c r="D138" s="146"/>
      <c r="E138" s="16" t="str">
        <f t="shared" si="8"/>
        <v/>
      </c>
      <c r="G138" s="71"/>
      <c r="H138" s="64"/>
      <c r="I138" s="382" t="str">
        <f t="shared" si="12"/>
        <v/>
      </c>
      <c r="J138" s="382" t="str">
        <f t="shared" si="13"/>
        <v/>
      </c>
      <c r="K138" s="64"/>
      <c r="L138" s="64"/>
      <c r="M138" s="64"/>
      <c r="N138" s="64"/>
      <c r="O138" s="64"/>
      <c r="P138" s="64"/>
      <c r="Q138" s="64"/>
    </row>
    <row r="139" spans="1:17" s="70" customFormat="1">
      <c r="A139" s="143">
        <v>128</v>
      </c>
      <c r="B139" s="144"/>
      <c r="C139" s="144"/>
      <c r="D139" s="146"/>
      <c r="E139" s="16" t="str">
        <f t="shared" si="8"/>
        <v/>
      </c>
      <c r="G139" s="71"/>
      <c r="H139" s="64"/>
      <c r="I139" s="382" t="str">
        <f t="shared" si="12"/>
        <v/>
      </c>
      <c r="J139" s="382" t="str">
        <f t="shared" si="13"/>
        <v/>
      </c>
      <c r="K139" s="64"/>
      <c r="L139" s="64"/>
      <c r="M139" s="64"/>
      <c r="N139" s="64"/>
      <c r="O139" s="64"/>
      <c r="P139" s="64"/>
      <c r="Q139" s="64"/>
    </row>
    <row r="140" spans="1:17" s="70" customFormat="1">
      <c r="A140" s="143">
        <v>129</v>
      </c>
      <c r="B140" s="144"/>
      <c r="C140" s="144"/>
      <c r="D140" s="146"/>
      <c r="E140" s="16" t="str">
        <f t="shared" ref="E140:E203" si="14">IF(OR($B140="",,$D140&lt;an_initial,$D140&gt;an_final),"",F140*(HLOOKUP(C140,iii9punctaje,2,FALSE)))</f>
        <v/>
      </c>
      <c r="G140" s="71"/>
      <c r="H140" s="64"/>
      <c r="I140" s="382" t="str">
        <f t="shared" ref="I140:I203" si="15">IF(OR($B140="",,$D140&lt;an_initial,$D140&gt;an_final),"",F140*(HLOOKUP(C140,iii9punctaje,2,FALSE))*COUNTIF(C140,$I$7))</f>
        <v/>
      </c>
      <c r="J140" s="382" t="str">
        <f t="shared" ref="J140:J203" si="16">IF(OR($B140="",,$D140&lt;an_initial,$D140&gt;an_final),"",F140*(HLOOKUP(C140,iii9punctaje,2,FALSE))*COUNTIF(C140,$J$7))</f>
        <v/>
      </c>
      <c r="K140" s="64"/>
      <c r="L140" s="64"/>
      <c r="M140" s="64"/>
      <c r="N140" s="64"/>
      <c r="O140" s="64"/>
      <c r="P140" s="64"/>
      <c r="Q140" s="64"/>
    </row>
    <row r="141" spans="1:17" s="70" customFormat="1">
      <c r="A141" s="143">
        <v>130</v>
      </c>
      <c r="B141" s="144"/>
      <c r="C141" s="144"/>
      <c r="D141" s="146"/>
      <c r="E141" s="16" t="str">
        <f t="shared" si="14"/>
        <v/>
      </c>
      <c r="G141" s="71"/>
      <c r="H141" s="64"/>
      <c r="I141" s="382" t="str">
        <f t="shared" si="15"/>
        <v/>
      </c>
      <c r="J141" s="382" t="str">
        <f t="shared" si="16"/>
        <v/>
      </c>
      <c r="K141" s="64"/>
      <c r="L141" s="64"/>
      <c r="M141" s="64"/>
      <c r="N141" s="64"/>
      <c r="O141" s="64"/>
      <c r="P141" s="64"/>
      <c r="Q141" s="64"/>
    </row>
    <row r="142" spans="1:17" s="70" customFormat="1">
      <c r="A142" s="143">
        <v>131</v>
      </c>
      <c r="B142" s="144"/>
      <c r="C142" s="144"/>
      <c r="D142" s="146"/>
      <c r="E142" s="16" t="str">
        <f t="shared" si="14"/>
        <v/>
      </c>
      <c r="G142" s="71"/>
      <c r="H142" s="64"/>
      <c r="I142" s="382" t="str">
        <f t="shared" si="15"/>
        <v/>
      </c>
      <c r="J142" s="382" t="str">
        <f t="shared" si="16"/>
        <v/>
      </c>
      <c r="K142" s="64"/>
      <c r="L142" s="64"/>
      <c r="M142" s="64"/>
      <c r="N142" s="64"/>
      <c r="O142" s="64"/>
      <c r="P142" s="64"/>
      <c r="Q142" s="64"/>
    </row>
    <row r="143" spans="1:17" s="70" customFormat="1">
      <c r="A143" s="143">
        <v>132</v>
      </c>
      <c r="B143" s="144"/>
      <c r="C143" s="144"/>
      <c r="D143" s="146"/>
      <c r="E143" s="16" t="str">
        <f t="shared" si="14"/>
        <v/>
      </c>
      <c r="G143" s="71"/>
      <c r="H143" s="64"/>
      <c r="I143" s="382" t="str">
        <f t="shared" si="15"/>
        <v/>
      </c>
      <c r="J143" s="382" t="str">
        <f t="shared" si="16"/>
        <v/>
      </c>
      <c r="K143" s="64"/>
      <c r="L143" s="64"/>
      <c r="M143" s="64"/>
      <c r="N143" s="64"/>
      <c r="O143" s="64"/>
      <c r="P143" s="64"/>
      <c r="Q143" s="64"/>
    </row>
    <row r="144" spans="1:17" s="70" customFormat="1">
      <c r="A144" s="143">
        <v>133</v>
      </c>
      <c r="B144" s="144"/>
      <c r="C144" s="144"/>
      <c r="D144" s="146"/>
      <c r="E144" s="16" t="str">
        <f t="shared" si="14"/>
        <v/>
      </c>
      <c r="G144" s="71"/>
      <c r="H144" s="64"/>
      <c r="I144" s="382" t="str">
        <f t="shared" si="15"/>
        <v/>
      </c>
      <c r="J144" s="382" t="str">
        <f t="shared" si="16"/>
        <v/>
      </c>
      <c r="K144" s="64"/>
      <c r="L144" s="64"/>
      <c r="M144" s="64"/>
      <c r="N144" s="64"/>
      <c r="O144" s="64"/>
      <c r="P144" s="64"/>
      <c r="Q144" s="64"/>
    </row>
    <row r="145" spans="1:17" s="70" customFormat="1">
      <c r="A145" s="143">
        <v>134</v>
      </c>
      <c r="B145" s="144"/>
      <c r="C145" s="144"/>
      <c r="D145" s="146"/>
      <c r="E145" s="16" t="str">
        <f t="shared" si="14"/>
        <v/>
      </c>
      <c r="G145" s="71"/>
      <c r="H145" s="64"/>
      <c r="I145" s="382" t="str">
        <f t="shared" si="15"/>
        <v/>
      </c>
      <c r="J145" s="382" t="str">
        <f t="shared" si="16"/>
        <v/>
      </c>
      <c r="K145" s="64"/>
      <c r="L145" s="64"/>
      <c r="M145" s="64"/>
      <c r="N145" s="64"/>
      <c r="O145" s="64"/>
      <c r="P145" s="64"/>
      <c r="Q145" s="64"/>
    </row>
    <row r="146" spans="1:17" s="70" customFormat="1">
      <c r="A146" s="143">
        <v>135</v>
      </c>
      <c r="B146" s="144"/>
      <c r="C146" s="144"/>
      <c r="D146" s="146"/>
      <c r="E146" s="16" t="str">
        <f t="shared" si="14"/>
        <v/>
      </c>
      <c r="G146" s="71"/>
      <c r="H146" s="64"/>
      <c r="I146" s="382" t="str">
        <f t="shared" si="15"/>
        <v/>
      </c>
      <c r="J146" s="382" t="str">
        <f t="shared" si="16"/>
        <v/>
      </c>
      <c r="K146" s="64"/>
      <c r="L146" s="64"/>
      <c r="M146" s="64"/>
      <c r="N146" s="64"/>
      <c r="O146" s="64"/>
      <c r="P146" s="64"/>
      <c r="Q146" s="64"/>
    </row>
    <row r="147" spans="1:17" s="70" customFormat="1">
      <c r="A147" s="143">
        <v>136</v>
      </c>
      <c r="B147" s="144"/>
      <c r="C147" s="144"/>
      <c r="D147" s="146"/>
      <c r="E147" s="16" t="str">
        <f t="shared" si="14"/>
        <v/>
      </c>
      <c r="G147" s="71"/>
      <c r="H147" s="64"/>
      <c r="I147" s="382" t="str">
        <f t="shared" si="15"/>
        <v/>
      </c>
      <c r="J147" s="382" t="str">
        <f t="shared" si="16"/>
        <v/>
      </c>
      <c r="K147" s="64"/>
      <c r="L147" s="64"/>
      <c r="M147" s="64"/>
      <c r="N147" s="64"/>
      <c r="O147" s="64"/>
      <c r="P147" s="64"/>
      <c r="Q147" s="64"/>
    </row>
    <row r="148" spans="1:17" s="70" customFormat="1">
      <c r="A148" s="143">
        <v>137</v>
      </c>
      <c r="B148" s="144"/>
      <c r="C148" s="144"/>
      <c r="D148" s="146"/>
      <c r="E148" s="16" t="str">
        <f t="shared" si="14"/>
        <v/>
      </c>
      <c r="G148" s="71"/>
      <c r="H148" s="64"/>
      <c r="I148" s="382" t="str">
        <f t="shared" si="15"/>
        <v/>
      </c>
      <c r="J148" s="382" t="str">
        <f t="shared" si="16"/>
        <v/>
      </c>
      <c r="K148" s="64"/>
      <c r="L148" s="64"/>
      <c r="M148" s="64"/>
      <c r="N148" s="64"/>
      <c r="O148" s="64"/>
      <c r="P148" s="64"/>
      <c r="Q148" s="64"/>
    </row>
    <row r="149" spans="1:17" s="70" customFormat="1">
      <c r="A149" s="143">
        <v>138</v>
      </c>
      <c r="B149" s="144"/>
      <c r="C149" s="144"/>
      <c r="D149" s="146"/>
      <c r="E149" s="16" t="str">
        <f t="shared" si="14"/>
        <v/>
      </c>
      <c r="G149" s="71"/>
      <c r="H149" s="64"/>
      <c r="I149" s="382" t="str">
        <f t="shared" si="15"/>
        <v/>
      </c>
      <c r="J149" s="382" t="str">
        <f t="shared" si="16"/>
        <v/>
      </c>
      <c r="K149" s="64"/>
      <c r="L149" s="64"/>
      <c r="M149" s="64"/>
      <c r="N149" s="64"/>
      <c r="O149" s="64"/>
      <c r="P149" s="64"/>
      <c r="Q149" s="64"/>
    </row>
    <row r="150" spans="1:17" s="70" customFormat="1">
      <c r="A150" s="143">
        <v>139</v>
      </c>
      <c r="B150" s="144"/>
      <c r="C150" s="144"/>
      <c r="D150" s="146"/>
      <c r="E150" s="16" t="str">
        <f t="shared" si="14"/>
        <v/>
      </c>
      <c r="G150" s="71"/>
      <c r="H150" s="64"/>
      <c r="I150" s="382" t="str">
        <f t="shared" si="15"/>
        <v/>
      </c>
      <c r="J150" s="382" t="str">
        <f t="shared" si="16"/>
        <v/>
      </c>
      <c r="K150" s="64"/>
      <c r="L150" s="64"/>
      <c r="M150" s="64"/>
      <c r="N150" s="64"/>
      <c r="O150" s="64"/>
      <c r="P150" s="64"/>
      <c r="Q150" s="64"/>
    </row>
    <row r="151" spans="1:17" s="70" customFormat="1">
      <c r="A151" s="143">
        <v>140</v>
      </c>
      <c r="B151" s="144"/>
      <c r="C151" s="144"/>
      <c r="D151" s="146"/>
      <c r="E151" s="16" t="str">
        <f t="shared" si="14"/>
        <v/>
      </c>
      <c r="G151" s="71"/>
      <c r="H151" s="64"/>
      <c r="I151" s="382" t="str">
        <f t="shared" si="15"/>
        <v/>
      </c>
      <c r="J151" s="382" t="str">
        <f t="shared" si="16"/>
        <v/>
      </c>
      <c r="K151" s="64"/>
      <c r="L151" s="64"/>
      <c r="M151" s="64"/>
      <c r="N151" s="64"/>
      <c r="O151" s="64"/>
      <c r="P151" s="64"/>
      <c r="Q151" s="64"/>
    </row>
    <row r="152" spans="1:17" s="70" customFormat="1">
      <c r="A152" s="143">
        <v>141</v>
      </c>
      <c r="B152" s="144"/>
      <c r="C152" s="144"/>
      <c r="D152" s="146"/>
      <c r="E152" s="16" t="str">
        <f t="shared" si="14"/>
        <v/>
      </c>
      <c r="G152" s="71"/>
      <c r="H152" s="64"/>
      <c r="I152" s="382" t="str">
        <f t="shared" si="15"/>
        <v/>
      </c>
      <c r="J152" s="382" t="str">
        <f t="shared" si="16"/>
        <v/>
      </c>
      <c r="K152" s="64"/>
      <c r="L152" s="64"/>
      <c r="M152" s="64"/>
      <c r="N152" s="64"/>
      <c r="O152" s="64"/>
      <c r="P152" s="64"/>
      <c r="Q152" s="64"/>
    </row>
    <row r="153" spans="1:17" s="70" customFormat="1">
      <c r="A153" s="143">
        <v>142</v>
      </c>
      <c r="B153" s="144"/>
      <c r="C153" s="144"/>
      <c r="D153" s="146"/>
      <c r="E153" s="16" t="str">
        <f t="shared" si="14"/>
        <v/>
      </c>
      <c r="G153" s="71"/>
      <c r="H153" s="64"/>
      <c r="I153" s="382" t="str">
        <f t="shared" si="15"/>
        <v/>
      </c>
      <c r="J153" s="382" t="str">
        <f t="shared" si="16"/>
        <v/>
      </c>
      <c r="K153" s="64"/>
      <c r="L153" s="64"/>
      <c r="M153" s="64"/>
      <c r="N153" s="64"/>
      <c r="O153" s="64"/>
      <c r="P153" s="64"/>
      <c r="Q153" s="64"/>
    </row>
    <row r="154" spans="1:17" s="70" customFormat="1">
      <c r="A154" s="143">
        <v>143</v>
      </c>
      <c r="B154" s="144"/>
      <c r="C154" s="144"/>
      <c r="D154" s="146"/>
      <c r="E154" s="16" t="str">
        <f t="shared" si="14"/>
        <v/>
      </c>
      <c r="G154" s="71"/>
      <c r="H154" s="64"/>
      <c r="I154" s="382" t="str">
        <f t="shared" si="15"/>
        <v/>
      </c>
      <c r="J154" s="382" t="str">
        <f t="shared" si="16"/>
        <v/>
      </c>
      <c r="K154" s="64"/>
      <c r="L154" s="64"/>
      <c r="M154" s="64"/>
      <c r="N154" s="64"/>
      <c r="O154" s="64"/>
      <c r="P154" s="64"/>
      <c r="Q154" s="64"/>
    </row>
    <row r="155" spans="1:17" s="70" customFormat="1">
      <c r="A155" s="143">
        <v>144</v>
      </c>
      <c r="B155" s="144"/>
      <c r="C155" s="144"/>
      <c r="D155" s="146"/>
      <c r="E155" s="16" t="str">
        <f t="shared" si="14"/>
        <v/>
      </c>
      <c r="G155" s="71"/>
      <c r="H155" s="64"/>
      <c r="I155" s="382" t="str">
        <f t="shared" si="15"/>
        <v/>
      </c>
      <c r="J155" s="382" t="str">
        <f t="shared" si="16"/>
        <v/>
      </c>
      <c r="K155" s="64"/>
      <c r="L155" s="64"/>
      <c r="M155" s="64"/>
      <c r="N155" s="64"/>
      <c r="O155" s="64"/>
      <c r="P155" s="64"/>
      <c r="Q155" s="64"/>
    </row>
    <row r="156" spans="1:17" s="70" customFormat="1">
      <c r="A156" s="143">
        <v>145</v>
      </c>
      <c r="B156" s="144"/>
      <c r="C156" s="144"/>
      <c r="D156" s="146"/>
      <c r="E156" s="16" t="str">
        <f t="shared" si="14"/>
        <v/>
      </c>
      <c r="G156" s="71"/>
      <c r="H156" s="64"/>
      <c r="I156" s="382" t="str">
        <f t="shared" si="15"/>
        <v/>
      </c>
      <c r="J156" s="382" t="str">
        <f t="shared" si="16"/>
        <v/>
      </c>
      <c r="K156" s="64"/>
      <c r="L156" s="64"/>
      <c r="M156" s="64"/>
      <c r="N156" s="64"/>
      <c r="O156" s="64"/>
      <c r="P156" s="64"/>
      <c r="Q156" s="64"/>
    </row>
    <row r="157" spans="1:17" s="70" customFormat="1">
      <c r="A157" s="143">
        <v>146</v>
      </c>
      <c r="B157" s="144"/>
      <c r="C157" s="144"/>
      <c r="D157" s="146"/>
      <c r="E157" s="16" t="str">
        <f t="shared" si="14"/>
        <v/>
      </c>
      <c r="G157" s="71"/>
      <c r="H157" s="64"/>
      <c r="I157" s="382" t="str">
        <f t="shared" si="15"/>
        <v/>
      </c>
      <c r="J157" s="382" t="str">
        <f t="shared" si="16"/>
        <v/>
      </c>
      <c r="K157" s="64"/>
      <c r="L157" s="64"/>
      <c r="M157" s="64"/>
      <c r="N157" s="64"/>
      <c r="O157" s="64"/>
      <c r="P157" s="64"/>
      <c r="Q157" s="64"/>
    </row>
    <row r="158" spans="1:17" s="70" customFormat="1">
      <c r="A158" s="143">
        <v>147</v>
      </c>
      <c r="B158" s="144"/>
      <c r="C158" s="144"/>
      <c r="D158" s="146"/>
      <c r="E158" s="16" t="str">
        <f t="shared" si="14"/>
        <v/>
      </c>
      <c r="G158" s="71"/>
      <c r="H158" s="64"/>
      <c r="I158" s="382" t="str">
        <f t="shared" si="15"/>
        <v/>
      </c>
      <c r="J158" s="382" t="str">
        <f t="shared" si="16"/>
        <v/>
      </c>
      <c r="K158" s="64"/>
      <c r="L158" s="64"/>
      <c r="M158" s="64"/>
      <c r="N158" s="64"/>
      <c r="O158" s="64"/>
      <c r="P158" s="64"/>
      <c r="Q158" s="64"/>
    </row>
    <row r="159" spans="1:17" s="70" customFormat="1">
      <c r="A159" s="143">
        <v>148</v>
      </c>
      <c r="B159" s="144"/>
      <c r="C159" s="144"/>
      <c r="D159" s="146"/>
      <c r="E159" s="16" t="str">
        <f t="shared" si="14"/>
        <v/>
      </c>
      <c r="G159" s="71"/>
      <c r="H159" s="64"/>
      <c r="I159" s="382" t="str">
        <f t="shared" si="15"/>
        <v/>
      </c>
      <c r="J159" s="382" t="str">
        <f t="shared" si="16"/>
        <v/>
      </c>
      <c r="K159" s="64"/>
      <c r="L159" s="64"/>
      <c r="M159" s="64"/>
      <c r="N159" s="64"/>
      <c r="O159" s="64"/>
      <c r="P159" s="64"/>
      <c r="Q159" s="64"/>
    </row>
    <row r="160" spans="1:17" s="70" customFormat="1">
      <c r="A160" s="143">
        <v>149</v>
      </c>
      <c r="B160" s="144"/>
      <c r="C160" s="144"/>
      <c r="D160" s="146"/>
      <c r="E160" s="16" t="str">
        <f t="shared" si="14"/>
        <v/>
      </c>
      <c r="G160" s="71"/>
      <c r="H160" s="64"/>
      <c r="I160" s="382" t="str">
        <f t="shared" si="15"/>
        <v/>
      </c>
      <c r="J160" s="382" t="str">
        <f t="shared" si="16"/>
        <v/>
      </c>
      <c r="K160" s="64"/>
      <c r="L160" s="64"/>
      <c r="M160" s="64"/>
      <c r="N160" s="64"/>
      <c r="O160" s="64"/>
      <c r="P160" s="64"/>
      <c r="Q160" s="64"/>
    </row>
    <row r="161" spans="1:17" s="70" customFormat="1">
      <c r="A161" s="143">
        <v>150</v>
      </c>
      <c r="B161" s="144"/>
      <c r="C161" s="144"/>
      <c r="D161" s="146"/>
      <c r="E161" s="16" t="str">
        <f t="shared" si="14"/>
        <v/>
      </c>
      <c r="G161" s="71"/>
      <c r="H161" s="64"/>
      <c r="I161" s="382" t="str">
        <f t="shared" si="15"/>
        <v/>
      </c>
      <c r="J161" s="382" t="str">
        <f t="shared" si="16"/>
        <v/>
      </c>
      <c r="K161" s="64"/>
      <c r="L161" s="64"/>
      <c r="M161" s="64"/>
      <c r="N161" s="64"/>
      <c r="O161" s="64"/>
      <c r="P161" s="64"/>
      <c r="Q161" s="64"/>
    </row>
    <row r="162" spans="1:17" s="70" customFormat="1">
      <c r="A162" s="143">
        <v>151</v>
      </c>
      <c r="B162" s="144"/>
      <c r="C162" s="144"/>
      <c r="D162" s="146"/>
      <c r="E162" s="16" t="str">
        <f t="shared" si="14"/>
        <v/>
      </c>
      <c r="G162" s="71"/>
      <c r="H162" s="64"/>
      <c r="I162" s="382" t="str">
        <f t="shared" si="15"/>
        <v/>
      </c>
      <c r="J162" s="382" t="str">
        <f t="shared" si="16"/>
        <v/>
      </c>
      <c r="K162" s="64"/>
      <c r="L162" s="64"/>
      <c r="M162" s="64"/>
      <c r="N162" s="64"/>
      <c r="O162" s="64"/>
      <c r="P162" s="64"/>
      <c r="Q162" s="64"/>
    </row>
    <row r="163" spans="1:17" s="70" customFormat="1">
      <c r="A163" s="143">
        <v>152</v>
      </c>
      <c r="B163" s="144"/>
      <c r="C163" s="144"/>
      <c r="D163" s="146"/>
      <c r="E163" s="16" t="str">
        <f t="shared" si="14"/>
        <v/>
      </c>
      <c r="G163" s="71"/>
      <c r="H163" s="64"/>
      <c r="I163" s="382" t="str">
        <f t="shared" si="15"/>
        <v/>
      </c>
      <c r="J163" s="382" t="str">
        <f t="shared" si="16"/>
        <v/>
      </c>
      <c r="K163" s="64"/>
      <c r="L163" s="64"/>
      <c r="M163" s="64"/>
      <c r="N163" s="64"/>
      <c r="O163" s="64"/>
      <c r="P163" s="64"/>
      <c r="Q163" s="64"/>
    </row>
    <row r="164" spans="1:17" s="70" customFormat="1">
      <c r="A164" s="143">
        <v>153</v>
      </c>
      <c r="B164" s="144"/>
      <c r="C164" s="144"/>
      <c r="D164" s="146"/>
      <c r="E164" s="16" t="str">
        <f t="shared" si="14"/>
        <v/>
      </c>
      <c r="G164" s="71"/>
      <c r="H164" s="64"/>
      <c r="I164" s="382" t="str">
        <f t="shared" si="15"/>
        <v/>
      </c>
      <c r="J164" s="382" t="str">
        <f t="shared" si="16"/>
        <v/>
      </c>
      <c r="K164" s="64"/>
      <c r="L164" s="64"/>
      <c r="M164" s="64"/>
      <c r="N164" s="64"/>
      <c r="O164" s="64"/>
      <c r="P164" s="64"/>
      <c r="Q164" s="64"/>
    </row>
    <row r="165" spans="1:17" s="70" customFormat="1">
      <c r="A165" s="143">
        <v>154</v>
      </c>
      <c r="B165" s="144"/>
      <c r="C165" s="144"/>
      <c r="D165" s="146"/>
      <c r="E165" s="16" t="str">
        <f t="shared" si="14"/>
        <v/>
      </c>
      <c r="G165" s="71"/>
      <c r="H165" s="64"/>
      <c r="I165" s="382" t="str">
        <f t="shared" si="15"/>
        <v/>
      </c>
      <c r="J165" s="382" t="str">
        <f t="shared" si="16"/>
        <v/>
      </c>
      <c r="K165" s="64"/>
      <c r="L165" s="64"/>
      <c r="M165" s="64"/>
      <c r="N165" s="64"/>
      <c r="O165" s="64"/>
      <c r="P165" s="64"/>
      <c r="Q165" s="64"/>
    </row>
    <row r="166" spans="1:17" s="70" customFormat="1">
      <c r="A166" s="143">
        <v>155</v>
      </c>
      <c r="B166" s="144"/>
      <c r="C166" s="144"/>
      <c r="D166" s="146"/>
      <c r="E166" s="16" t="str">
        <f t="shared" si="14"/>
        <v/>
      </c>
      <c r="G166" s="71"/>
      <c r="H166" s="64"/>
      <c r="I166" s="382" t="str">
        <f t="shared" si="15"/>
        <v/>
      </c>
      <c r="J166" s="382" t="str">
        <f t="shared" si="16"/>
        <v/>
      </c>
      <c r="K166" s="64"/>
      <c r="L166" s="64"/>
      <c r="M166" s="64"/>
      <c r="N166" s="64"/>
      <c r="O166" s="64"/>
      <c r="P166" s="64"/>
      <c r="Q166" s="64"/>
    </row>
    <row r="167" spans="1:17" s="70" customFormat="1">
      <c r="A167" s="143">
        <v>156</v>
      </c>
      <c r="B167" s="144"/>
      <c r="C167" s="144"/>
      <c r="D167" s="146"/>
      <c r="E167" s="16" t="str">
        <f t="shared" si="14"/>
        <v/>
      </c>
      <c r="G167" s="71"/>
      <c r="H167" s="64"/>
      <c r="I167" s="382" t="str">
        <f t="shared" si="15"/>
        <v/>
      </c>
      <c r="J167" s="382" t="str">
        <f t="shared" si="16"/>
        <v/>
      </c>
      <c r="K167" s="64"/>
      <c r="L167" s="64"/>
      <c r="M167" s="64"/>
      <c r="N167" s="64"/>
      <c r="O167" s="64"/>
      <c r="P167" s="64"/>
      <c r="Q167" s="64"/>
    </row>
    <row r="168" spans="1:17" s="70" customFormat="1">
      <c r="A168" s="143">
        <v>157</v>
      </c>
      <c r="B168" s="144"/>
      <c r="C168" s="144"/>
      <c r="D168" s="146"/>
      <c r="E168" s="16" t="str">
        <f t="shared" si="14"/>
        <v/>
      </c>
      <c r="G168" s="71"/>
      <c r="H168" s="64"/>
      <c r="I168" s="382" t="str">
        <f t="shared" si="15"/>
        <v/>
      </c>
      <c r="J168" s="382" t="str">
        <f t="shared" si="16"/>
        <v/>
      </c>
      <c r="K168" s="64"/>
      <c r="L168" s="64"/>
      <c r="M168" s="64"/>
      <c r="N168" s="64"/>
      <c r="O168" s="64"/>
      <c r="P168" s="64"/>
      <c r="Q168" s="64"/>
    </row>
    <row r="169" spans="1:17" s="70" customFormat="1">
      <c r="A169" s="143">
        <v>158</v>
      </c>
      <c r="B169" s="144"/>
      <c r="C169" s="144"/>
      <c r="D169" s="146"/>
      <c r="E169" s="16" t="str">
        <f t="shared" si="14"/>
        <v/>
      </c>
      <c r="G169" s="71"/>
      <c r="H169" s="64"/>
      <c r="I169" s="382" t="str">
        <f t="shared" si="15"/>
        <v/>
      </c>
      <c r="J169" s="382" t="str">
        <f t="shared" si="16"/>
        <v/>
      </c>
      <c r="K169" s="64"/>
      <c r="L169" s="64"/>
      <c r="M169" s="64"/>
      <c r="N169" s="64"/>
      <c r="O169" s="64"/>
      <c r="P169" s="64"/>
      <c r="Q169" s="64"/>
    </row>
    <row r="170" spans="1:17" s="70" customFormat="1">
      <c r="A170" s="143">
        <v>159</v>
      </c>
      <c r="B170" s="144"/>
      <c r="C170" s="144"/>
      <c r="D170" s="146"/>
      <c r="E170" s="16" t="str">
        <f t="shared" si="14"/>
        <v/>
      </c>
      <c r="G170" s="71"/>
      <c r="H170" s="64"/>
      <c r="I170" s="382" t="str">
        <f t="shared" si="15"/>
        <v/>
      </c>
      <c r="J170" s="382" t="str">
        <f t="shared" si="16"/>
        <v/>
      </c>
      <c r="K170" s="64"/>
      <c r="L170" s="64"/>
      <c r="M170" s="64"/>
      <c r="N170" s="64"/>
      <c r="O170" s="64"/>
      <c r="P170" s="64"/>
      <c r="Q170" s="64"/>
    </row>
    <row r="171" spans="1:17" s="70" customFormat="1">
      <c r="A171" s="143">
        <v>160</v>
      </c>
      <c r="B171" s="144"/>
      <c r="C171" s="144"/>
      <c r="D171" s="146"/>
      <c r="E171" s="16" t="str">
        <f t="shared" si="14"/>
        <v/>
      </c>
      <c r="G171" s="71"/>
      <c r="H171" s="64"/>
      <c r="I171" s="382" t="str">
        <f t="shared" si="15"/>
        <v/>
      </c>
      <c r="J171" s="382" t="str">
        <f t="shared" si="16"/>
        <v/>
      </c>
      <c r="K171" s="64"/>
      <c r="L171" s="64"/>
      <c r="M171" s="64"/>
      <c r="N171" s="64"/>
      <c r="O171" s="64"/>
      <c r="P171" s="64"/>
      <c r="Q171" s="64"/>
    </row>
    <row r="172" spans="1:17" s="70" customFormat="1">
      <c r="A172" s="143">
        <v>161</v>
      </c>
      <c r="B172" s="144"/>
      <c r="C172" s="144"/>
      <c r="D172" s="146"/>
      <c r="E172" s="16" t="str">
        <f t="shared" si="14"/>
        <v/>
      </c>
      <c r="G172" s="71"/>
      <c r="H172" s="64"/>
      <c r="I172" s="382" t="str">
        <f t="shared" si="15"/>
        <v/>
      </c>
      <c r="J172" s="382" t="str">
        <f t="shared" si="16"/>
        <v/>
      </c>
      <c r="K172" s="64"/>
      <c r="L172" s="64"/>
      <c r="M172" s="64"/>
      <c r="N172" s="64"/>
      <c r="O172" s="64"/>
      <c r="P172" s="64"/>
      <c r="Q172" s="64"/>
    </row>
    <row r="173" spans="1:17" s="70" customFormat="1">
      <c r="A173" s="143">
        <v>162</v>
      </c>
      <c r="B173" s="144"/>
      <c r="C173" s="144"/>
      <c r="D173" s="146"/>
      <c r="E173" s="16" t="str">
        <f t="shared" si="14"/>
        <v/>
      </c>
      <c r="G173" s="71"/>
      <c r="H173" s="64"/>
      <c r="I173" s="382" t="str">
        <f t="shared" si="15"/>
        <v/>
      </c>
      <c r="J173" s="382" t="str">
        <f t="shared" si="16"/>
        <v/>
      </c>
      <c r="K173" s="64"/>
      <c r="L173" s="64"/>
      <c r="M173" s="64"/>
      <c r="N173" s="64"/>
      <c r="O173" s="64"/>
      <c r="P173" s="64"/>
      <c r="Q173" s="64"/>
    </row>
    <row r="174" spans="1:17" s="70" customFormat="1">
      <c r="A174" s="143">
        <v>163</v>
      </c>
      <c r="B174" s="144"/>
      <c r="C174" s="144"/>
      <c r="D174" s="146"/>
      <c r="E174" s="16" t="str">
        <f t="shared" si="14"/>
        <v/>
      </c>
      <c r="G174" s="71"/>
      <c r="H174" s="64"/>
      <c r="I174" s="382" t="str">
        <f t="shared" si="15"/>
        <v/>
      </c>
      <c r="J174" s="382" t="str">
        <f t="shared" si="16"/>
        <v/>
      </c>
      <c r="K174" s="64"/>
      <c r="L174" s="64"/>
      <c r="M174" s="64"/>
      <c r="N174" s="64"/>
      <c r="O174" s="64"/>
      <c r="P174" s="64"/>
      <c r="Q174" s="64"/>
    </row>
    <row r="175" spans="1:17" s="70" customFormat="1">
      <c r="A175" s="143">
        <v>164</v>
      </c>
      <c r="B175" s="144"/>
      <c r="C175" s="144"/>
      <c r="D175" s="146"/>
      <c r="E175" s="16" t="str">
        <f t="shared" si="14"/>
        <v/>
      </c>
      <c r="G175" s="71"/>
      <c r="H175" s="64"/>
      <c r="I175" s="382" t="str">
        <f t="shared" si="15"/>
        <v/>
      </c>
      <c r="J175" s="382" t="str">
        <f t="shared" si="16"/>
        <v/>
      </c>
      <c r="K175" s="64"/>
      <c r="L175" s="64"/>
      <c r="M175" s="64"/>
      <c r="N175" s="64"/>
      <c r="O175" s="64"/>
      <c r="P175" s="64"/>
      <c r="Q175" s="64"/>
    </row>
    <row r="176" spans="1:17" s="70" customFormat="1">
      <c r="A176" s="143">
        <v>165</v>
      </c>
      <c r="B176" s="144"/>
      <c r="C176" s="144"/>
      <c r="D176" s="146"/>
      <c r="E176" s="16" t="str">
        <f t="shared" si="14"/>
        <v/>
      </c>
      <c r="G176" s="71"/>
      <c r="H176" s="64"/>
      <c r="I176" s="382" t="str">
        <f t="shared" si="15"/>
        <v/>
      </c>
      <c r="J176" s="382" t="str">
        <f t="shared" si="16"/>
        <v/>
      </c>
      <c r="K176" s="64"/>
      <c r="L176" s="64"/>
      <c r="M176" s="64"/>
      <c r="N176" s="64"/>
      <c r="O176" s="64"/>
      <c r="P176" s="64"/>
      <c r="Q176" s="64"/>
    </row>
    <row r="177" spans="1:17" s="70" customFormat="1">
      <c r="A177" s="143">
        <v>166</v>
      </c>
      <c r="B177" s="144"/>
      <c r="C177" s="144"/>
      <c r="D177" s="146"/>
      <c r="E177" s="16" t="str">
        <f t="shared" si="14"/>
        <v/>
      </c>
      <c r="G177" s="71"/>
      <c r="H177" s="64"/>
      <c r="I177" s="382" t="str">
        <f t="shared" si="15"/>
        <v/>
      </c>
      <c r="J177" s="382" t="str">
        <f t="shared" si="16"/>
        <v/>
      </c>
      <c r="K177" s="64"/>
      <c r="L177" s="64"/>
      <c r="M177" s="64"/>
      <c r="N177" s="64"/>
      <c r="O177" s="64"/>
      <c r="P177" s="64"/>
      <c r="Q177" s="64"/>
    </row>
    <row r="178" spans="1:17" s="70" customFormat="1">
      <c r="A178" s="143">
        <v>167</v>
      </c>
      <c r="B178" s="144"/>
      <c r="C178" s="144"/>
      <c r="D178" s="146"/>
      <c r="E178" s="16" t="str">
        <f t="shared" si="14"/>
        <v/>
      </c>
      <c r="G178" s="71"/>
      <c r="H178" s="64"/>
      <c r="I178" s="382" t="str">
        <f t="shared" si="15"/>
        <v/>
      </c>
      <c r="J178" s="382" t="str">
        <f t="shared" si="16"/>
        <v/>
      </c>
      <c r="K178" s="64"/>
      <c r="L178" s="64"/>
      <c r="M178" s="64"/>
      <c r="N178" s="64"/>
      <c r="O178" s="64"/>
      <c r="P178" s="64"/>
      <c r="Q178" s="64"/>
    </row>
    <row r="179" spans="1:17" s="70" customFormat="1">
      <c r="A179" s="143">
        <v>168</v>
      </c>
      <c r="B179" s="144"/>
      <c r="C179" s="144"/>
      <c r="D179" s="146"/>
      <c r="E179" s="16" t="str">
        <f t="shared" si="14"/>
        <v/>
      </c>
      <c r="G179" s="71"/>
      <c r="H179" s="64"/>
      <c r="I179" s="382" t="str">
        <f t="shared" si="15"/>
        <v/>
      </c>
      <c r="J179" s="382" t="str">
        <f t="shared" si="16"/>
        <v/>
      </c>
      <c r="K179" s="64"/>
      <c r="L179" s="64"/>
      <c r="M179" s="64"/>
      <c r="N179" s="64"/>
      <c r="O179" s="64"/>
      <c r="P179" s="64"/>
      <c r="Q179" s="64"/>
    </row>
    <row r="180" spans="1:17" s="70" customFormat="1">
      <c r="A180" s="143">
        <v>169</v>
      </c>
      <c r="B180" s="144"/>
      <c r="C180" s="144"/>
      <c r="D180" s="146"/>
      <c r="E180" s="16" t="str">
        <f t="shared" si="14"/>
        <v/>
      </c>
      <c r="G180" s="71"/>
      <c r="H180" s="64"/>
      <c r="I180" s="382" t="str">
        <f t="shared" si="15"/>
        <v/>
      </c>
      <c r="J180" s="382" t="str">
        <f t="shared" si="16"/>
        <v/>
      </c>
      <c r="K180" s="64"/>
      <c r="L180" s="64"/>
      <c r="M180" s="64"/>
      <c r="N180" s="64"/>
      <c r="O180" s="64"/>
      <c r="P180" s="64"/>
      <c r="Q180" s="64"/>
    </row>
    <row r="181" spans="1:17" s="70" customFormat="1">
      <c r="A181" s="143">
        <v>170</v>
      </c>
      <c r="B181" s="144"/>
      <c r="C181" s="144"/>
      <c r="D181" s="146"/>
      <c r="E181" s="16" t="str">
        <f t="shared" si="14"/>
        <v/>
      </c>
      <c r="G181" s="71"/>
      <c r="H181" s="64"/>
      <c r="I181" s="382" t="str">
        <f t="shared" si="15"/>
        <v/>
      </c>
      <c r="J181" s="382" t="str">
        <f t="shared" si="16"/>
        <v/>
      </c>
      <c r="K181" s="64"/>
      <c r="L181" s="64"/>
      <c r="M181" s="64"/>
      <c r="N181" s="64"/>
      <c r="O181" s="64"/>
      <c r="P181" s="64"/>
      <c r="Q181" s="64"/>
    </row>
    <row r="182" spans="1:17" s="70" customFormat="1">
      <c r="A182" s="143">
        <v>171</v>
      </c>
      <c r="B182" s="144"/>
      <c r="C182" s="144"/>
      <c r="D182" s="146"/>
      <c r="E182" s="16" t="str">
        <f t="shared" si="14"/>
        <v/>
      </c>
      <c r="G182" s="71"/>
      <c r="H182" s="64"/>
      <c r="I182" s="382" t="str">
        <f t="shared" si="15"/>
        <v/>
      </c>
      <c r="J182" s="382" t="str">
        <f t="shared" si="16"/>
        <v/>
      </c>
      <c r="K182" s="64"/>
      <c r="L182" s="64"/>
      <c r="M182" s="64"/>
      <c r="N182" s="64"/>
      <c r="O182" s="64"/>
      <c r="P182" s="64"/>
      <c r="Q182" s="64"/>
    </row>
    <row r="183" spans="1:17" s="70" customFormat="1">
      <c r="A183" s="143">
        <v>172</v>
      </c>
      <c r="B183" s="144"/>
      <c r="C183" s="144"/>
      <c r="D183" s="146"/>
      <c r="E183" s="16" t="str">
        <f t="shared" si="14"/>
        <v/>
      </c>
      <c r="G183" s="71"/>
      <c r="H183" s="64"/>
      <c r="I183" s="382" t="str">
        <f t="shared" si="15"/>
        <v/>
      </c>
      <c r="J183" s="382" t="str">
        <f t="shared" si="16"/>
        <v/>
      </c>
      <c r="K183" s="64"/>
      <c r="L183" s="64"/>
      <c r="M183" s="64"/>
      <c r="N183" s="64"/>
      <c r="O183" s="64"/>
      <c r="P183" s="64"/>
      <c r="Q183" s="64"/>
    </row>
    <row r="184" spans="1:17" s="70" customFormat="1">
      <c r="A184" s="143">
        <v>173</v>
      </c>
      <c r="B184" s="144"/>
      <c r="C184" s="144"/>
      <c r="D184" s="146"/>
      <c r="E184" s="16" t="str">
        <f t="shared" si="14"/>
        <v/>
      </c>
      <c r="G184" s="71"/>
      <c r="H184" s="64"/>
      <c r="I184" s="382" t="str">
        <f t="shared" si="15"/>
        <v/>
      </c>
      <c r="J184" s="382" t="str">
        <f t="shared" si="16"/>
        <v/>
      </c>
      <c r="K184" s="64"/>
      <c r="L184" s="64"/>
      <c r="M184" s="64"/>
      <c r="N184" s="64"/>
      <c r="O184" s="64"/>
      <c r="P184" s="64"/>
      <c r="Q184" s="64"/>
    </row>
    <row r="185" spans="1:17" s="70" customFormat="1">
      <c r="A185" s="143">
        <v>174</v>
      </c>
      <c r="B185" s="144"/>
      <c r="C185" s="144"/>
      <c r="D185" s="146"/>
      <c r="E185" s="16" t="str">
        <f t="shared" si="14"/>
        <v/>
      </c>
      <c r="G185" s="71"/>
      <c r="H185" s="64"/>
      <c r="I185" s="382" t="str">
        <f t="shared" si="15"/>
        <v/>
      </c>
      <c r="J185" s="382" t="str">
        <f t="shared" si="16"/>
        <v/>
      </c>
      <c r="K185" s="64"/>
      <c r="L185" s="64"/>
      <c r="M185" s="64"/>
      <c r="N185" s="64"/>
      <c r="O185" s="64"/>
      <c r="P185" s="64"/>
      <c r="Q185" s="64"/>
    </row>
    <row r="186" spans="1:17" s="70" customFormat="1">
      <c r="A186" s="143">
        <v>175</v>
      </c>
      <c r="B186" s="144"/>
      <c r="C186" s="144"/>
      <c r="D186" s="146"/>
      <c r="E186" s="16" t="str">
        <f t="shared" si="14"/>
        <v/>
      </c>
      <c r="G186" s="71"/>
      <c r="H186" s="64"/>
      <c r="I186" s="382" t="str">
        <f t="shared" si="15"/>
        <v/>
      </c>
      <c r="J186" s="382" t="str">
        <f t="shared" si="16"/>
        <v/>
      </c>
      <c r="K186" s="64"/>
      <c r="L186" s="64"/>
      <c r="M186" s="64"/>
      <c r="N186" s="64"/>
      <c r="O186" s="64"/>
      <c r="P186" s="64"/>
      <c r="Q186" s="64"/>
    </row>
    <row r="187" spans="1:17" s="70" customFormat="1">
      <c r="A187" s="143">
        <v>176</v>
      </c>
      <c r="B187" s="144"/>
      <c r="C187" s="144"/>
      <c r="D187" s="146"/>
      <c r="E187" s="16" t="str">
        <f t="shared" si="14"/>
        <v/>
      </c>
      <c r="G187" s="71"/>
      <c r="H187" s="64"/>
      <c r="I187" s="382" t="str">
        <f t="shared" si="15"/>
        <v/>
      </c>
      <c r="J187" s="382" t="str">
        <f t="shared" si="16"/>
        <v/>
      </c>
      <c r="K187" s="64"/>
      <c r="L187" s="64"/>
      <c r="M187" s="64"/>
      <c r="N187" s="64"/>
      <c r="O187" s="64"/>
      <c r="P187" s="64"/>
      <c r="Q187" s="64"/>
    </row>
    <row r="188" spans="1:17" s="70" customFormat="1">
      <c r="A188" s="143">
        <v>177</v>
      </c>
      <c r="B188" s="144"/>
      <c r="C188" s="144"/>
      <c r="D188" s="146"/>
      <c r="E188" s="16" t="str">
        <f t="shared" si="14"/>
        <v/>
      </c>
      <c r="G188" s="71"/>
      <c r="H188" s="64"/>
      <c r="I188" s="382" t="str">
        <f t="shared" si="15"/>
        <v/>
      </c>
      <c r="J188" s="382" t="str">
        <f t="shared" si="16"/>
        <v/>
      </c>
      <c r="K188" s="64"/>
      <c r="L188" s="64"/>
      <c r="M188" s="64"/>
      <c r="N188" s="64"/>
      <c r="O188" s="64"/>
      <c r="P188" s="64"/>
      <c r="Q188" s="64"/>
    </row>
    <row r="189" spans="1:17" s="70" customFormat="1">
      <c r="A189" s="143">
        <v>178</v>
      </c>
      <c r="B189" s="144"/>
      <c r="C189" s="144"/>
      <c r="D189" s="146"/>
      <c r="E189" s="16" t="str">
        <f t="shared" si="14"/>
        <v/>
      </c>
      <c r="G189" s="71"/>
      <c r="H189" s="64"/>
      <c r="I189" s="382" t="str">
        <f t="shared" si="15"/>
        <v/>
      </c>
      <c r="J189" s="382" t="str">
        <f t="shared" si="16"/>
        <v/>
      </c>
      <c r="K189" s="64"/>
      <c r="L189" s="64"/>
      <c r="M189" s="64"/>
      <c r="N189" s="64"/>
      <c r="O189" s="64"/>
      <c r="P189" s="64"/>
      <c r="Q189" s="64"/>
    </row>
    <row r="190" spans="1:17" s="70" customFormat="1">
      <c r="A190" s="143">
        <v>179</v>
      </c>
      <c r="B190" s="144"/>
      <c r="C190" s="144"/>
      <c r="D190" s="146"/>
      <c r="E190" s="16" t="str">
        <f t="shared" si="14"/>
        <v/>
      </c>
      <c r="G190" s="71"/>
      <c r="H190" s="64"/>
      <c r="I190" s="382" t="str">
        <f t="shared" si="15"/>
        <v/>
      </c>
      <c r="J190" s="382" t="str">
        <f t="shared" si="16"/>
        <v/>
      </c>
      <c r="K190" s="64"/>
      <c r="L190" s="64"/>
      <c r="M190" s="64"/>
      <c r="N190" s="64"/>
      <c r="O190" s="64"/>
      <c r="P190" s="64"/>
      <c r="Q190" s="64"/>
    </row>
    <row r="191" spans="1:17" s="70" customFormat="1">
      <c r="A191" s="143">
        <v>180</v>
      </c>
      <c r="B191" s="144"/>
      <c r="C191" s="144"/>
      <c r="D191" s="146"/>
      <c r="E191" s="16" t="str">
        <f t="shared" si="14"/>
        <v/>
      </c>
      <c r="G191" s="71"/>
      <c r="H191" s="64"/>
      <c r="I191" s="382" t="str">
        <f t="shared" si="15"/>
        <v/>
      </c>
      <c r="J191" s="382" t="str">
        <f t="shared" si="16"/>
        <v/>
      </c>
      <c r="K191" s="64"/>
      <c r="L191" s="64"/>
      <c r="M191" s="64"/>
      <c r="N191" s="64"/>
      <c r="O191" s="64"/>
      <c r="P191" s="64"/>
      <c r="Q191" s="64"/>
    </row>
    <row r="192" spans="1:17" s="70" customFormat="1">
      <c r="A192" s="143">
        <v>181</v>
      </c>
      <c r="B192" s="144"/>
      <c r="C192" s="144"/>
      <c r="D192" s="146"/>
      <c r="E192" s="16" t="str">
        <f t="shared" si="14"/>
        <v/>
      </c>
      <c r="G192" s="71"/>
      <c r="H192" s="64"/>
      <c r="I192" s="382" t="str">
        <f t="shared" si="15"/>
        <v/>
      </c>
      <c r="J192" s="382" t="str">
        <f t="shared" si="16"/>
        <v/>
      </c>
      <c r="K192" s="64"/>
      <c r="L192" s="64"/>
      <c r="M192" s="64"/>
      <c r="N192" s="64"/>
      <c r="O192" s="64"/>
      <c r="P192" s="64"/>
      <c r="Q192" s="64"/>
    </row>
    <row r="193" spans="1:17" s="70" customFormat="1">
      <c r="A193" s="143">
        <v>182</v>
      </c>
      <c r="B193" s="144"/>
      <c r="C193" s="144"/>
      <c r="D193" s="146"/>
      <c r="E193" s="16" t="str">
        <f t="shared" si="14"/>
        <v/>
      </c>
      <c r="G193" s="71"/>
      <c r="H193" s="64"/>
      <c r="I193" s="382" t="str">
        <f t="shared" si="15"/>
        <v/>
      </c>
      <c r="J193" s="382" t="str">
        <f t="shared" si="16"/>
        <v/>
      </c>
      <c r="K193" s="64"/>
      <c r="L193" s="64"/>
      <c r="M193" s="64"/>
      <c r="N193" s="64"/>
      <c r="O193" s="64"/>
      <c r="P193" s="64"/>
      <c r="Q193" s="64"/>
    </row>
    <row r="194" spans="1:17" s="70" customFormat="1">
      <c r="A194" s="143">
        <v>183</v>
      </c>
      <c r="B194" s="144"/>
      <c r="C194" s="144"/>
      <c r="D194" s="146"/>
      <c r="E194" s="16" t="str">
        <f t="shared" si="14"/>
        <v/>
      </c>
      <c r="G194" s="71"/>
      <c r="H194" s="64"/>
      <c r="I194" s="382" t="str">
        <f t="shared" si="15"/>
        <v/>
      </c>
      <c r="J194" s="382" t="str">
        <f t="shared" si="16"/>
        <v/>
      </c>
      <c r="K194" s="64"/>
      <c r="L194" s="64"/>
      <c r="M194" s="64"/>
      <c r="N194" s="64"/>
      <c r="O194" s="64"/>
      <c r="P194" s="64"/>
      <c r="Q194" s="64"/>
    </row>
    <row r="195" spans="1:17" s="70" customFormat="1">
      <c r="A195" s="143">
        <v>184</v>
      </c>
      <c r="B195" s="144"/>
      <c r="C195" s="144"/>
      <c r="D195" s="146"/>
      <c r="E195" s="16" t="str">
        <f t="shared" si="14"/>
        <v/>
      </c>
      <c r="G195" s="71"/>
      <c r="H195" s="64"/>
      <c r="I195" s="382" t="str">
        <f t="shared" si="15"/>
        <v/>
      </c>
      <c r="J195" s="382" t="str">
        <f t="shared" si="16"/>
        <v/>
      </c>
      <c r="K195" s="64"/>
      <c r="L195" s="64"/>
      <c r="M195" s="64"/>
      <c r="N195" s="64"/>
      <c r="O195" s="64"/>
      <c r="P195" s="64"/>
      <c r="Q195" s="64"/>
    </row>
    <row r="196" spans="1:17" s="70" customFormat="1">
      <c r="A196" s="143">
        <v>185</v>
      </c>
      <c r="B196" s="144"/>
      <c r="C196" s="144"/>
      <c r="D196" s="146"/>
      <c r="E196" s="16" t="str">
        <f t="shared" si="14"/>
        <v/>
      </c>
      <c r="G196" s="71"/>
      <c r="H196" s="64"/>
      <c r="I196" s="382" t="str">
        <f t="shared" si="15"/>
        <v/>
      </c>
      <c r="J196" s="382" t="str">
        <f t="shared" si="16"/>
        <v/>
      </c>
      <c r="K196" s="64"/>
      <c r="L196" s="64"/>
      <c r="M196" s="64"/>
      <c r="N196" s="64"/>
      <c r="O196" s="64"/>
      <c r="P196" s="64"/>
      <c r="Q196" s="64"/>
    </row>
    <row r="197" spans="1:17" s="70" customFormat="1">
      <c r="A197" s="143">
        <v>186</v>
      </c>
      <c r="B197" s="144"/>
      <c r="C197" s="144"/>
      <c r="D197" s="146"/>
      <c r="E197" s="16" t="str">
        <f t="shared" si="14"/>
        <v/>
      </c>
      <c r="G197" s="71"/>
      <c r="H197" s="64"/>
      <c r="I197" s="382" t="str">
        <f t="shared" si="15"/>
        <v/>
      </c>
      <c r="J197" s="382" t="str">
        <f t="shared" si="16"/>
        <v/>
      </c>
      <c r="K197" s="64"/>
      <c r="L197" s="64"/>
      <c r="M197" s="64"/>
      <c r="N197" s="64"/>
      <c r="O197" s="64"/>
      <c r="P197" s="64"/>
      <c r="Q197" s="64"/>
    </row>
    <row r="198" spans="1:17" s="70" customFormat="1">
      <c r="A198" s="143">
        <v>187</v>
      </c>
      <c r="B198" s="144"/>
      <c r="C198" s="144"/>
      <c r="D198" s="146"/>
      <c r="E198" s="16" t="str">
        <f t="shared" si="14"/>
        <v/>
      </c>
      <c r="G198" s="71"/>
      <c r="H198" s="64"/>
      <c r="I198" s="382" t="str">
        <f t="shared" si="15"/>
        <v/>
      </c>
      <c r="J198" s="382" t="str">
        <f t="shared" si="16"/>
        <v/>
      </c>
      <c r="K198" s="64"/>
      <c r="L198" s="64"/>
      <c r="M198" s="64"/>
      <c r="N198" s="64"/>
      <c r="O198" s="64"/>
      <c r="P198" s="64"/>
      <c r="Q198" s="64"/>
    </row>
    <row r="199" spans="1:17" s="70" customFormat="1">
      <c r="A199" s="143">
        <v>188</v>
      </c>
      <c r="B199" s="144"/>
      <c r="C199" s="144"/>
      <c r="D199" s="146"/>
      <c r="E199" s="16" t="str">
        <f t="shared" si="14"/>
        <v/>
      </c>
      <c r="G199" s="71"/>
      <c r="H199" s="64"/>
      <c r="I199" s="382" t="str">
        <f t="shared" si="15"/>
        <v/>
      </c>
      <c r="J199" s="382" t="str">
        <f t="shared" si="16"/>
        <v/>
      </c>
      <c r="K199" s="64"/>
      <c r="L199" s="64"/>
      <c r="M199" s="64"/>
      <c r="N199" s="64"/>
      <c r="O199" s="64"/>
      <c r="P199" s="64"/>
      <c r="Q199" s="64"/>
    </row>
    <row r="200" spans="1:17" s="70" customFormat="1">
      <c r="A200" s="143">
        <v>189</v>
      </c>
      <c r="B200" s="144"/>
      <c r="C200" s="144"/>
      <c r="D200" s="146"/>
      <c r="E200" s="16" t="str">
        <f t="shared" si="14"/>
        <v/>
      </c>
      <c r="G200" s="71"/>
      <c r="H200" s="64"/>
      <c r="I200" s="382" t="str">
        <f t="shared" si="15"/>
        <v/>
      </c>
      <c r="J200" s="382" t="str">
        <f t="shared" si="16"/>
        <v/>
      </c>
      <c r="K200" s="64"/>
      <c r="L200" s="64"/>
      <c r="M200" s="64"/>
      <c r="N200" s="64"/>
      <c r="O200" s="64"/>
      <c r="P200" s="64"/>
      <c r="Q200" s="64"/>
    </row>
    <row r="201" spans="1:17" s="70" customFormat="1">
      <c r="A201" s="143">
        <v>190</v>
      </c>
      <c r="B201" s="144"/>
      <c r="C201" s="144"/>
      <c r="D201" s="146"/>
      <c r="E201" s="16" t="str">
        <f t="shared" si="14"/>
        <v/>
      </c>
      <c r="G201" s="71"/>
      <c r="H201" s="64"/>
      <c r="I201" s="382" t="str">
        <f t="shared" si="15"/>
        <v/>
      </c>
      <c r="J201" s="382" t="str">
        <f t="shared" si="16"/>
        <v/>
      </c>
      <c r="K201" s="64"/>
      <c r="L201" s="64"/>
      <c r="M201" s="64"/>
      <c r="N201" s="64"/>
      <c r="O201" s="64"/>
      <c r="P201" s="64"/>
      <c r="Q201" s="64"/>
    </row>
    <row r="202" spans="1:17" s="70" customFormat="1">
      <c r="A202" s="143">
        <v>191</v>
      </c>
      <c r="B202" s="144"/>
      <c r="C202" s="144"/>
      <c r="D202" s="146"/>
      <c r="E202" s="16" t="str">
        <f t="shared" si="14"/>
        <v/>
      </c>
      <c r="G202" s="71"/>
      <c r="H202" s="64"/>
      <c r="I202" s="382" t="str">
        <f t="shared" si="15"/>
        <v/>
      </c>
      <c r="J202" s="382" t="str">
        <f t="shared" si="16"/>
        <v/>
      </c>
      <c r="K202" s="64"/>
      <c r="L202" s="64"/>
      <c r="M202" s="64"/>
      <c r="N202" s="64"/>
      <c r="O202" s="64"/>
      <c r="P202" s="64"/>
      <c r="Q202" s="64"/>
    </row>
    <row r="203" spans="1:17" s="70" customFormat="1">
      <c r="A203" s="143">
        <v>192</v>
      </c>
      <c r="B203" s="144"/>
      <c r="C203" s="144"/>
      <c r="D203" s="146"/>
      <c r="E203" s="16" t="str">
        <f t="shared" si="14"/>
        <v/>
      </c>
      <c r="G203" s="71"/>
      <c r="H203" s="64"/>
      <c r="I203" s="382" t="str">
        <f t="shared" si="15"/>
        <v/>
      </c>
      <c r="J203" s="382" t="str">
        <f t="shared" si="16"/>
        <v/>
      </c>
      <c r="K203" s="64"/>
      <c r="L203" s="64"/>
      <c r="M203" s="64"/>
      <c r="N203" s="64"/>
      <c r="O203" s="64"/>
      <c r="P203" s="64"/>
      <c r="Q203" s="64"/>
    </row>
    <row r="204" spans="1:17" s="70" customFormat="1">
      <c r="A204" s="143">
        <v>193</v>
      </c>
      <c r="B204" s="144"/>
      <c r="C204" s="144"/>
      <c r="D204" s="146"/>
      <c r="E204" s="16" t="str">
        <f t="shared" ref="E204:E261" si="17">IF(OR($B204="",,$D204&lt;an_initial,$D204&gt;an_final),"",F204*(HLOOKUP(C204,iii9punctaje,2,FALSE)))</f>
        <v/>
      </c>
      <c r="G204" s="71"/>
      <c r="H204" s="64"/>
      <c r="I204" s="382" t="str">
        <f t="shared" ref="I204:I261" si="18">IF(OR($B204="",,$D204&lt;an_initial,$D204&gt;an_final),"",F204*(HLOOKUP(C204,iii9punctaje,2,FALSE))*COUNTIF(C204,$I$7))</f>
        <v/>
      </c>
      <c r="J204" s="382" t="str">
        <f t="shared" ref="J204:J261" si="19">IF(OR($B204="",,$D204&lt;an_initial,$D204&gt;an_final),"",F204*(HLOOKUP(C204,iii9punctaje,2,FALSE))*COUNTIF(C204,$J$7))</f>
        <v/>
      </c>
      <c r="K204" s="64"/>
      <c r="L204" s="64"/>
      <c r="M204" s="64"/>
      <c r="N204" s="64"/>
      <c r="O204" s="64"/>
      <c r="P204" s="64"/>
      <c r="Q204" s="64"/>
    </row>
    <row r="205" spans="1:17" s="70" customFormat="1">
      <c r="A205" s="143">
        <v>194</v>
      </c>
      <c r="B205" s="144"/>
      <c r="C205" s="144"/>
      <c r="D205" s="146"/>
      <c r="E205" s="16" t="str">
        <f t="shared" si="17"/>
        <v/>
      </c>
      <c r="G205" s="71"/>
      <c r="H205" s="64"/>
      <c r="I205" s="382" t="str">
        <f t="shared" si="18"/>
        <v/>
      </c>
      <c r="J205" s="382" t="str">
        <f t="shared" si="19"/>
        <v/>
      </c>
      <c r="K205" s="64"/>
      <c r="L205" s="64"/>
      <c r="M205" s="64"/>
      <c r="N205" s="64"/>
      <c r="O205" s="64"/>
      <c r="P205" s="64"/>
      <c r="Q205" s="64"/>
    </row>
    <row r="206" spans="1:17" s="70" customFormat="1">
      <c r="A206" s="143">
        <v>195</v>
      </c>
      <c r="B206" s="144"/>
      <c r="C206" s="144"/>
      <c r="D206" s="146"/>
      <c r="E206" s="16" t="str">
        <f t="shared" si="17"/>
        <v/>
      </c>
      <c r="G206" s="71"/>
      <c r="H206" s="64"/>
      <c r="I206" s="382" t="str">
        <f t="shared" si="18"/>
        <v/>
      </c>
      <c r="J206" s="382" t="str">
        <f t="shared" si="19"/>
        <v/>
      </c>
      <c r="K206" s="64"/>
      <c r="L206" s="64"/>
      <c r="M206" s="64"/>
      <c r="N206" s="64"/>
      <c r="O206" s="64"/>
      <c r="P206" s="64"/>
      <c r="Q206" s="64"/>
    </row>
    <row r="207" spans="1:17" s="70" customFormat="1">
      <c r="A207" s="143">
        <v>196</v>
      </c>
      <c r="B207" s="144"/>
      <c r="C207" s="144"/>
      <c r="D207" s="146"/>
      <c r="E207" s="16" t="str">
        <f t="shared" si="17"/>
        <v/>
      </c>
      <c r="G207" s="71"/>
      <c r="H207" s="64"/>
      <c r="I207" s="382" t="str">
        <f t="shared" si="18"/>
        <v/>
      </c>
      <c r="J207" s="382" t="str">
        <f t="shared" si="19"/>
        <v/>
      </c>
      <c r="K207" s="64"/>
      <c r="L207" s="64"/>
      <c r="M207" s="64"/>
      <c r="N207" s="64"/>
      <c r="O207" s="64"/>
      <c r="P207" s="64"/>
      <c r="Q207" s="64"/>
    </row>
    <row r="208" spans="1:17" s="70" customFormat="1">
      <c r="A208" s="143">
        <v>197</v>
      </c>
      <c r="B208" s="144"/>
      <c r="C208" s="144"/>
      <c r="D208" s="146"/>
      <c r="E208" s="16" t="str">
        <f t="shared" si="17"/>
        <v/>
      </c>
      <c r="G208" s="71"/>
      <c r="H208" s="64"/>
      <c r="I208" s="382" t="str">
        <f t="shared" si="18"/>
        <v/>
      </c>
      <c r="J208" s="382" t="str">
        <f t="shared" si="19"/>
        <v/>
      </c>
      <c r="K208" s="64"/>
      <c r="L208" s="64"/>
      <c r="M208" s="64"/>
      <c r="N208" s="64"/>
      <c r="O208" s="64"/>
      <c r="P208" s="64"/>
      <c r="Q208" s="64"/>
    </row>
    <row r="209" spans="1:17" s="70" customFormat="1">
      <c r="A209" s="143">
        <v>198</v>
      </c>
      <c r="B209" s="144"/>
      <c r="C209" s="144"/>
      <c r="D209" s="146"/>
      <c r="E209" s="16" t="str">
        <f t="shared" si="17"/>
        <v/>
      </c>
      <c r="G209" s="71"/>
      <c r="H209" s="64"/>
      <c r="I209" s="382" t="str">
        <f t="shared" si="18"/>
        <v/>
      </c>
      <c r="J209" s="382" t="str">
        <f t="shared" si="19"/>
        <v/>
      </c>
      <c r="K209" s="64"/>
      <c r="L209" s="64"/>
      <c r="M209" s="64"/>
      <c r="N209" s="64"/>
      <c r="O209" s="64"/>
      <c r="P209" s="64"/>
      <c r="Q209" s="64"/>
    </row>
    <row r="210" spans="1:17" s="70" customFormat="1">
      <c r="A210" s="143">
        <v>199</v>
      </c>
      <c r="B210" s="144"/>
      <c r="C210" s="144"/>
      <c r="D210" s="146"/>
      <c r="E210" s="16" t="str">
        <f t="shared" si="17"/>
        <v/>
      </c>
      <c r="G210" s="71"/>
      <c r="H210" s="64"/>
      <c r="I210" s="382" t="str">
        <f t="shared" si="18"/>
        <v/>
      </c>
      <c r="J210" s="382" t="str">
        <f t="shared" si="19"/>
        <v/>
      </c>
      <c r="K210" s="64"/>
      <c r="L210" s="64"/>
      <c r="M210" s="64"/>
      <c r="N210" s="64"/>
      <c r="O210" s="64"/>
      <c r="P210" s="64"/>
      <c r="Q210" s="64"/>
    </row>
    <row r="211" spans="1:17" s="70" customFormat="1">
      <c r="A211" s="143">
        <v>200</v>
      </c>
      <c r="B211" s="144"/>
      <c r="C211" s="144"/>
      <c r="D211" s="146"/>
      <c r="E211" s="16" t="str">
        <f t="shared" si="17"/>
        <v/>
      </c>
      <c r="G211" s="71"/>
      <c r="H211" s="64"/>
      <c r="I211" s="382" t="str">
        <f t="shared" si="18"/>
        <v/>
      </c>
      <c r="J211" s="382" t="str">
        <f t="shared" si="19"/>
        <v/>
      </c>
      <c r="K211" s="64"/>
      <c r="L211" s="64"/>
      <c r="M211" s="64"/>
      <c r="N211" s="64"/>
      <c r="O211" s="64"/>
      <c r="P211" s="64"/>
      <c r="Q211" s="64"/>
    </row>
    <row r="212" spans="1:17" s="70" customFormat="1">
      <c r="A212" s="143">
        <v>201</v>
      </c>
      <c r="B212" s="144"/>
      <c r="C212" s="144"/>
      <c r="D212" s="146"/>
      <c r="E212" s="16" t="str">
        <f t="shared" si="17"/>
        <v/>
      </c>
      <c r="G212" s="71"/>
      <c r="H212" s="64"/>
      <c r="I212" s="382" t="str">
        <f t="shared" si="18"/>
        <v/>
      </c>
      <c r="J212" s="382" t="str">
        <f t="shared" si="19"/>
        <v/>
      </c>
      <c r="K212" s="64"/>
      <c r="L212" s="64"/>
      <c r="M212" s="64"/>
      <c r="N212" s="64"/>
      <c r="O212" s="64"/>
      <c r="P212" s="64"/>
      <c r="Q212" s="64"/>
    </row>
    <row r="213" spans="1:17" s="70" customFormat="1">
      <c r="A213" s="143">
        <v>202</v>
      </c>
      <c r="B213" s="144"/>
      <c r="C213" s="144"/>
      <c r="D213" s="146"/>
      <c r="E213" s="16" t="str">
        <f t="shared" si="17"/>
        <v/>
      </c>
      <c r="G213" s="71"/>
      <c r="H213" s="64"/>
      <c r="I213" s="382" t="str">
        <f t="shared" si="18"/>
        <v/>
      </c>
      <c r="J213" s="382" t="str">
        <f t="shared" si="19"/>
        <v/>
      </c>
      <c r="K213" s="64"/>
      <c r="L213" s="64"/>
      <c r="M213" s="64"/>
      <c r="N213" s="64"/>
      <c r="O213" s="64"/>
      <c r="P213" s="64"/>
      <c r="Q213" s="64"/>
    </row>
    <row r="214" spans="1:17" s="70" customFormat="1">
      <c r="A214" s="143">
        <v>203</v>
      </c>
      <c r="B214" s="144"/>
      <c r="C214" s="144"/>
      <c r="D214" s="146"/>
      <c r="E214" s="16" t="str">
        <f t="shared" si="17"/>
        <v/>
      </c>
      <c r="G214" s="71"/>
      <c r="H214" s="64"/>
      <c r="I214" s="382" t="str">
        <f t="shared" si="18"/>
        <v/>
      </c>
      <c r="J214" s="382" t="str">
        <f t="shared" si="19"/>
        <v/>
      </c>
      <c r="K214" s="64"/>
      <c r="L214" s="64"/>
      <c r="M214" s="64"/>
      <c r="N214" s="64"/>
      <c r="O214" s="64"/>
      <c r="P214" s="64"/>
      <c r="Q214" s="64"/>
    </row>
    <row r="215" spans="1:17" s="70" customFormat="1">
      <c r="A215" s="143">
        <v>204</v>
      </c>
      <c r="B215" s="144"/>
      <c r="C215" s="144"/>
      <c r="D215" s="146"/>
      <c r="E215" s="16" t="str">
        <f t="shared" si="17"/>
        <v/>
      </c>
      <c r="G215" s="71"/>
      <c r="H215" s="64"/>
      <c r="I215" s="382" t="str">
        <f t="shared" si="18"/>
        <v/>
      </c>
      <c r="J215" s="382" t="str">
        <f t="shared" si="19"/>
        <v/>
      </c>
      <c r="K215" s="64"/>
      <c r="L215" s="64"/>
      <c r="M215" s="64"/>
      <c r="N215" s="64"/>
      <c r="O215" s="64"/>
      <c r="P215" s="64"/>
      <c r="Q215" s="64"/>
    </row>
    <row r="216" spans="1:17" s="70" customFormat="1">
      <c r="A216" s="143">
        <v>205</v>
      </c>
      <c r="B216" s="144"/>
      <c r="C216" s="144"/>
      <c r="D216" s="146"/>
      <c r="E216" s="16" t="str">
        <f t="shared" si="17"/>
        <v/>
      </c>
      <c r="G216" s="71"/>
      <c r="H216" s="64"/>
      <c r="I216" s="382" t="str">
        <f t="shared" si="18"/>
        <v/>
      </c>
      <c r="J216" s="382" t="str">
        <f t="shared" si="19"/>
        <v/>
      </c>
      <c r="K216" s="64"/>
      <c r="L216" s="64"/>
      <c r="M216" s="64"/>
      <c r="N216" s="64"/>
      <c r="O216" s="64"/>
      <c r="P216" s="64"/>
      <c r="Q216" s="64"/>
    </row>
    <row r="217" spans="1:17" s="70" customFormat="1">
      <c r="A217" s="143">
        <v>206</v>
      </c>
      <c r="B217" s="144"/>
      <c r="C217" s="144"/>
      <c r="D217" s="146"/>
      <c r="E217" s="16" t="str">
        <f t="shared" si="17"/>
        <v/>
      </c>
      <c r="G217" s="71"/>
      <c r="H217" s="64"/>
      <c r="I217" s="382" t="str">
        <f t="shared" si="18"/>
        <v/>
      </c>
      <c r="J217" s="382" t="str">
        <f t="shared" si="19"/>
        <v/>
      </c>
      <c r="K217" s="64"/>
      <c r="L217" s="64"/>
      <c r="M217" s="64"/>
      <c r="N217" s="64"/>
      <c r="O217" s="64"/>
      <c r="P217" s="64"/>
      <c r="Q217" s="64"/>
    </row>
    <row r="218" spans="1:17" s="70" customFormat="1">
      <c r="A218" s="143">
        <v>207</v>
      </c>
      <c r="B218" s="144"/>
      <c r="C218" s="144"/>
      <c r="D218" s="146"/>
      <c r="E218" s="16" t="str">
        <f t="shared" si="17"/>
        <v/>
      </c>
      <c r="G218" s="71"/>
      <c r="H218" s="64"/>
      <c r="I218" s="382" t="str">
        <f t="shared" si="18"/>
        <v/>
      </c>
      <c r="J218" s="382" t="str">
        <f t="shared" si="19"/>
        <v/>
      </c>
      <c r="K218" s="64"/>
      <c r="L218" s="64"/>
      <c r="M218" s="64"/>
      <c r="N218" s="64"/>
      <c r="O218" s="64"/>
      <c r="P218" s="64"/>
      <c r="Q218" s="64"/>
    </row>
    <row r="219" spans="1:17" s="70" customFormat="1">
      <c r="A219" s="143">
        <v>208</v>
      </c>
      <c r="B219" s="144"/>
      <c r="C219" s="144"/>
      <c r="D219" s="146"/>
      <c r="E219" s="16" t="str">
        <f t="shared" si="17"/>
        <v/>
      </c>
      <c r="G219" s="71"/>
      <c r="H219" s="64"/>
      <c r="I219" s="382" t="str">
        <f t="shared" si="18"/>
        <v/>
      </c>
      <c r="J219" s="382" t="str">
        <f t="shared" si="19"/>
        <v/>
      </c>
      <c r="K219" s="64"/>
      <c r="L219" s="64"/>
      <c r="M219" s="64"/>
      <c r="N219" s="64"/>
      <c r="O219" s="64"/>
      <c r="P219" s="64"/>
      <c r="Q219" s="64"/>
    </row>
    <row r="220" spans="1:17" s="70" customFormat="1">
      <c r="A220" s="143">
        <v>209</v>
      </c>
      <c r="B220" s="144"/>
      <c r="C220" s="144"/>
      <c r="D220" s="146"/>
      <c r="E220" s="16" t="str">
        <f t="shared" si="17"/>
        <v/>
      </c>
      <c r="G220" s="71"/>
      <c r="H220" s="64"/>
      <c r="I220" s="382" t="str">
        <f t="shared" si="18"/>
        <v/>
      </c>
      <c r="J220" s="382" t="str">
        <f t="shared" si="19"/>
        <v/>
      </c>
      <c r="K220" s="64"/>
      <c r="L220" s="64"/>
      <c r="M220" s="64"/>
      <c r="N220" s="64"/>
      <c r="O220" s="64"/>
      <c r="P220" s="64"/>
      <c r="Q220" s="64"/>
    </row>
    <row r="221" spans="1:17" s="70" customFormat="1">
      <c r="A221" s="143">
        <v>210</v>
      </c>
      <c r="B221" s="144"/>
      <c r="C221" s="144"/>
      <c r="D221" s="146"/>
      <c r="E221" s="16" t="str">
        <f t="shared" si="17"/>
        <v/>
      </c>
      <c r="G221" s="71"/>
      <c r="H221" s="64"/>
      <c r="I221" s="382" t="str">
        <f t="shared" si="18"/>
        <v/>
      </c>
      <c r="J221" s="382" t="str">
        <f t="shared" si="19"/>
        <v/>
      </c>
      <c r="K221" s="64"/>
      <c r="L221" s="64"/>
      <c r="M221" s="64"/>
      <c r="N221" s="64"/>
      <c r="O221" s="64"/>
      <c r="P221" s="64"/>
      <c r="Q221" s="64"/>
    </row>
    <row r="222" spans="1:17" s="70" customFormat="1">
      <c r="A222" s="143">
        <v>211</v>
      </c>
      <c r="B222" s="144"/>
      <c r="C222" s="144"/>
      <c r="D222" s="146"/>
      <c r="E222" s="16" t="str">
        <f t="shared" si="17"/>
        <v/>
      </c>
      <c r="G222" s="71"/>
      <c r="H222" s="64"/>
      <c r="I222" s="382" t="str">
        <f t="shared" si="18"/>
        <v/>
      </c>
      <c r="J222" s="382" t="str">
        <f t="shared" si="19"/>
        <v/>
      </c>
      <c r="K222" s="64"/>
      <c r="L222" s="64"/>
      <c r="M222" s="64"/>
      <c r="N222" s="64"/>
      <c r="O222" s="64"/>
      <c r="P222" s="64"/>
      <c r="Q222" s="64"/>
    </row>
    <row r="223" spans="1:17" s="70" customFormat="1">
      <c r="A223" s="143">
        <v>212</v>
      </c>
      <c r="B223" s="144"/>
      <c r="C223" s="144"/>
      <c r="D223" s="146"/>
      <c r="E223" s="16" t="str">
        <f t="shared" si="17"/>
        <v/>
      </c>
      <c r="G223" s="71"/>
      <c r="H223" s="64"/>
      <c r="I223" s="382" t="str">
        <f t="shared" si="18"/>
        <v/>
      </c>
      <c r="J223" s="382" t="str">
        <f t="shared" si="19"/>
        <v/>
      </c>
      <c r="K223" s="64"/>
      <c r="L223" s="64"/>
      <c r="M223" s="64"/>
      <c r="N223" s="64"/>
      <c r="O223" s="64"/>
      <c r="P223" s="64"/>
      <c r="Q223" s="64"/>
    </row>
    <row r="224" spans="1:17" s="70" customFormat="1">
      <c r="A224" s="143">
        <v>213</v>
      </c>
      <c r="B224" s="144"/>
      <c r="C224" s="144"/>
      <c r="D224" s="146"/>
      <c r="E224" s="16" t="str">
        <f t="shared" si="17"/>
        <v/>
      </c>
      <c r="G224" s="71"/>
      <c r="H224" s="64"/>
      <c r="I224" s="382" t="str">
        <f t="shared" si="18"/>
        <v/>
      </c>
      <c r="J224" s="382" t="str">
        <f t="shared" si="19"/>
        <v/>
      </c>
      <c r="K224" s="64"/>
      <c r="L224" s="64"/>
      <c r="M224" s="64"/>
      <c r="N224" s="64"/>
      <c r="O224" s="64"/>
      <c r="P224" s="64"/>
      <c r="Q224" s="64"/>
    </row>
    <row r="225" spans="1:17" s="70" customFormat="1">
      <c r="A225" s="143">
        <v>214</v>
      </c>
      <c r="B225" s="144"/>
      <c r="C225" s="144"/>
      <c r="D225" s="146"/>
      <c r="E225" s="16" t="str">
        <f t="shared" si="17"/>
        <v/>
      </c>
      <c r="G225" s="71"/>
      <c r="H225" s="64"/>
      <c r="I225" s="382" t="str">
        <f t="shared" si="18"/>
        <v/>
      </c>
      <c r="J225" s="382" t="str">
        <f t="shared" si="19"/>
        <v/>
      </c>
      <c r="K225" s="64"/>
      <c r="L225" s="64"/>
      <c r="M225" s="64"/>
      <c r="N225" s="64"/>
      <c r="O225" s="64"/>
      <c r="P225" s="64"/>
      <c r="Q225" s="64"/>
    </row>
    <row r="226" spans="1:17" s="70" customFormat="1">
      <c r="A226" s="143">
        <v>215</v>
      </c>
      <c r="B226" s="144"/>
      <c r="C226" s="144"/>
      <c r="D226" s="146"/>
      <c r="E226" s="16" t="str">
        <f t="shared" si="17"/>
        <v/>
      </c>
      <c r="G226" s="71"/>
      <c r="H226" s="64"/>
      <c r="I226" s="382" t="str">
        <f t="shared" si="18"/>
        <v/>
      </c>
      <c r="J226" s="382" t="str">
        <f t="shared" si="19"/>
        <v/>
      </c>
      <c r="K226" s="64"/>
      <c r="L226" s="64"/>
      <c r="M226" s="64"/>
      <c r="N226" s="64"/>
      <c r="O226" s="64"/>
      <c r="P226" s="64"/>
      <c r="Q226" s="64"/>
    </row>
    <row r="227" spans="1:17" s="70" customFormat="1">
      <c r="A227" s="143">
        <v>216</v>
      </c>
      <c r="B227" s="144"/>
      <c r="C227" s="144"/>
      <c r="D227" s="146"/>
      <c r="E227" s="16" t="str">
        <f t="shared" si="17"/>
        <v/>
      </c>
      <c r="G227" s="71"/>
      <c r="H227" s="64"/>
      <c r="I227" s="382" t="str">
        <f t="shared" si="18"/>
        <v/>
      </c>
      <c r="J227" s="382" t="str">
        <f t="shared" si="19"/>
        <v/>
      </c>
      <c r="K227" s="64"/>
      <c r="L227" s="64"/>
      <c r="M227" s="64"/>
      <c r="N227" s="64"/>
      <c r="O227" s="64"/>
      <c r="P227" s="64"/>
      <c r="Q227" s="64"/>
    </row>
    <row r="228" spans="1:17" s="70" customFormat="1">
      <c r="A228" s="143">
        <v>217</v>
      </c>
      <c r="B228" s="144"/>
      <c r="C228" s="144"/>
      <c r="D228" s="146"/>
      <c r="E228" s="16" t="str">
        <f t="shared" si="17"/>
        <v/>
      </c>
      <c r="G228" s="71"/>
      <c r="H228" s="64"/>
      <c r="I228" s="382" t="str">
        <f t="shared" si="18"/>
        <v/>
      </c>
      <c r="J228" s="382" t="str">
        <f t="shared" si="19"/>
        <v/>
      </c>
      <c r="K228" s="64"/>
      <c r="L228" s="64"/>
      <c r="M228" s="64"/>
      <c r="N228" s="64"/>
      <c r="O228" s="64"/>
      <c r="P228" s="64"/>
      <c r="Q228" s="64"/>
    </row>
    <row r="229" spans="1:17" s="70" customFormat="1">
      <c r="A229" s="143">
        <v>218</v>
      </c>
      <c r="B229" s="144"/>
      <c r="C229" s="144"/>
      <c r="D229" s="146"/>
      <c r="E229" s="16" t="str">
        <f t="shared" si="17"/>
        <v/>
      </c>
      <c r="G229" s="71"/>
      <c r="H229" s="64"/>
      <c r="I229" s="382" t="str">
        <f t="shared" si="18"/>
        <v/>
      </c>
      <c r="J229" s="382" t="str">
        <f t="shared" si="19"/>
        <v/>
      </c>
      <c r="K229" s="64"/>
      <c r="L229" s="64"/>
      <c r="M229" s="64"/>
      <c r="N229" s="64"/>
      <c r="O229" s="64"/>
      <c r="P229" s="64"/>
      <c r="Q229" s="64"/>
    </row>
    <row r="230" spans="1:17" s="70" customFormat="1">
      <c r="A230" s="143">
        <v>219</v>
      </c>
      <c r="B230" s="144"/>
      <c r="C230" s="144"/>
      <c r="D230" s="146"/>
      <c r="E230" s="16" t="str">
        <f t="shared" si="17"/>
        <v/>
      </c>
      <c r="G230" s="71"/>
      <c r="H230" s="64"/>
      <c r="I230" s="382" t="str">
        <f t="shared" si="18"/>
        <v/>
      </c>
      <c r="J230" s="382" t="str">
        <f t="shared" si="19"/>
        <v/>
      </c>
      <c r="K230" s="64"/>
      <c r="L230" s="64"/>
      <c r="M230" s="64"/>
      <c r="N230" s="64"/>
      <c r="O230" s="64"/>
      <c r="P230" s="64"/>
      <c r="Q230" s="64"/>
    </row>
    <row r="231" spans="1:17" s="70" customFormat="1">
      <c r="A231" s="143">
        <v>220</v>
      </c>
      <c r="B231" s="144"/>
      <c r="C231" s="144"/>
      <c r="D231" s="146"/>
      <c r="E231" s="16" t="str">
        <f t="shared" si="17"/>
        <v/>
      </c>
      <c r="G231" s="71"/>
      <c r="H231" s="64"/>
      <c r="I231" s="382" t="str">
        <f t="shared" si="18"/>
        <v/>
      </c>
      <c r="J231" s="382" t="str">
        <f t="shared" si="19"/>
        <v/>
      </c>
      <c r="K231" s="64"/>
      <c r="L231" s="64"/>
      <c r="M231" s="64"/>
      <c r="N231" s="64"/>
      <c r="O231" s="64"/>
      <c r="P231" s="64"/>
      <c r="Q231" s="64"/>
    </row>
    <row r="232" spans="1:17" s="70" customFormat="1">
      <c r="A232" s="143">
        <v>221</v>
      </c>
      <c r="B232" s="144"/>
      <c r="C232" s="144"/>
      <c r="D232" s="146"/>
      <c r="E232" s="16" t="str">
        <f t="shared" si="17"/>
        <v/>
      </c>
      <c r="G232" s="71"/>
      <c r="H232" s="64"/>
      <c r="I232" s="382" t="str">
        <f t="shared" si="18"/>
        <v/>
      </c>
      <c r="J232" s="382" t="str">
        <f t="shared" si="19"/>
        <v/>
      </c>
      <c r="K232" s="64"/>
      <c r="L232" s="64"/>
      <c r="M232" s="64"/>
      <c r="N232" s="64"/>
      <c r="O232" s="64"/>
      <c r="P232" s="64"/>
      <c r="Q232" s="64"/>
    </row>
    <row r="233" spans="1:17" s="70" customFormat="1">
      <c r="A233" s="143">
        <v>222</v>
      </c>
      <c r="B233" s="144"/>
      <c r="C233" s="144"/>
      <c r="D233" s="146"/>
      <c r="E233" s="16" t="str">
        <f t="shared" si="17"/>
        <v/>
      </c>
      <c r="G233" s="71"/>
      <c r="H233" s="64"/>
      <c r="I233" s="382" t="str">
        <f t="shared" si="18"/>
        <v/>
      </c>
      <c r="J233" s="382" t="str">
        <f t="shared" si="19"/>
        <v/>
      </c>
      <c r="K233" s="64"/>
      <c r="L233" s="64"/>
      <c r="M233" s="64"/>
      <c r="N233" s="64"/>
      <c r="O233" s="64"/>
      <c r="P233" s="64"/>
      <c r="Q233" s="64"/>
    </row>
    <row r="234" spans="1:17" s="70" customFormat="1">
      <c r="A234" s="143">
        <v>223</v>
      </c>
      <c r="B234" s="144"/>
      <c r="C234" s="144"/>
      <c r="D234" s="146"/>
      <c r="E234" s="16" t="str">
        <f t="shared" si="17"/>
        <v/>
      </c>
      <c r="G234" s="71"/>
      <c r="H234" s="64"/>
      <c r="I234" s="382" t="str">
        <f t="shared" si="18"/>
        <v/>
      </c>
      <c r="J234" s="382" t="str">
        <f t="shared" si="19"/>
        <v/>
      </c>
      <c r="K234" s="64"/>
      <c r="L234" s="64"/>
      <c r="M234" s="64"/>
      <c r="N234" s="64"/>
      <c r="O234" s="64"/>
      <c r="P234" s="64"/>
      <c r="Q234" s="64"/>
    </row>
    <row r="235" spans="1:17" s="70" customFormat="1">
      <c r="A235" s="143">
        <v>224</v>
      </c>
      <c r="B235" s="144"/>
      <c r="C235" s="144"/>
      <c r="D235" s="146"/>
      <c r="E235" s="16" t="str">
        <f t="shared" si="17"/>
        <v/>
      </c>
      <c r="G235" s="71"/>
      <c r="H235" s="64"/>
      <c r="I235" s="382" t="str">
        <f t="shared" si="18"/>
        <v/>
      </c>
      <c r="J235" s="382" t="str">
        <f t="shared" si="19"/>
        <v/>
      </c>
      <c r="K235" s="64"/>
      <c r="L235" s="64"/>
      <c r="M235" s="64"/>
      <c r="N235" s="64"/>
      <c r="O235" s="64"/>
      <c r="P235" s="64"/>
      <c r="Q235" s="64"/>
    </row>
    <row r="236" spans="1:17" s="70" customFormat="1">
      <c r="A236" s="143">
        <v>225</v>
      </c>
      <c r="B236" s="144"/>
      <c r="C236" s="144"/>
      <c r="D236" s="146"/>
      <c r="E236" s="16" t="str">
        <f t="shared" si="17"/>
        <v/>
      </c>
      <c r="G236" s="71"/>
      <c r="H236" s="64"/>
      <c r="I236" s="382" t="str">
        <f t="shared" si="18"/>
        <v/>
      </c>
      <c r="J236" s="382" t="str">
        <f t="shared" si="19"/>
        <v/>
      </c>
      <c r="K236" s="64"/>
      <c r="L236" s="64"/>
      <c r="M236" s="64"/>
      <c r="N236" s="64"/>
      <c r="O236" s="64"/>
      <c r="P236" s="64"/>
      <c r="Q236" s="64"/>
    </row>
    <row r="237" spans="1:17" s="70" customFormat="1">
      <c r="A237" s="143">
        <v>226</v>
      </c>
      <c r="B237" s="144"/>
      <c r="C237" s="144"/>
      <c r="D237" s="146"/>
      <c r="E237" s="16" t="str">
        <f t="shared" si="17"/>
        <v/>
      </c>
      <c r="G237" s="71"/>
      <c r="H237" s="64"/>
      <c r="I237" s="382" t="str">
        <f t="shared" si="18"/>
        <v/>
      </c>
      <c r="J237" s="382" t="str">
        <f t="shared" si="19"/>
        <v/>
      </c>
      <c r="K237" s="64"/>
      <c r="L237" s="64"/>
      <c r="M237" s="64"/>
      <c r="N237" s="64"/>
      <c r="O237" s="64"/>
      <c r="P237" s="64"/>
      <c r="Q237" s="64"/>
    </row>
    <row r="238" spans="1:17" s="70" customFormat="1">
      <c r="A238" s="143">
        <v>227</v>
      </c>
      <c r="B238" s="144"/>
      <c r="C238" s="144"/>
      <c r="D238" s="146"/>
      <c r="E238" s="16" t="str">
        <f t="shared" si="17"/>
        <v/>
      </c>
      <c r="G238" s="71"/>
      <c r="H238" s="64"/>
      <c r="I238" s="382" t="str">
        <f t="shared" si="18"/>
        <v/>
      </c>
      <c r="J238" s="382" t="str">
        <f t="shared" si="19"/>
        <v/>
      </c>
      <c r="K238" s="64"/>
      <c r="L238" s="64"/>
      <c r="M238" s="64"/>
      <c r="N238" s="64"/>
      <c r="O238" s="64"/>
      <c r="P238" s="64"/>
      <c r="Q238" s="64"/>
    </row>
    <row r="239" spans="1:17" s="70" customFormat="1">
      <c r="A239" s="143">
        <v>228</v>
      </c>
      <c r="B239" s="144"/>
      <c r="C239" s="144"/>
      <c r="D239" s="146"/>
      <c r="E239" s="16" t="str">
        <f t="shared" si="17"/>
        <v/>
      </c>
      <c r="G239" s="71"/>
      <c r="H239" s="64"/>
      <c r="I239" s="382" t="str">
        <f t="shared" si="18"/>
        <v/>
      </c>
      <c r="J239" s="382" t="str">
        <f t="shared" si="19"/>
        <v/>
      </c>
      <c r="K239" s="64"/>
      <c r="L239" s="64"/>
      <c r="M239" s="64"/>
      <c r="N239" s="64"/>
      <c r="O239" s="64"/>
      <c r="P239" s="64"/>
      <c r="Q239" s="64"/>
    </row>
    <row r="240" spans="1:17" s="70" customFormat="1">
      <c r="A240" s="143">
        <v>229</v>
      </c>
      <c r="B240" s="144"/>
      <c r="C240" s="144"/>
      <c r="D240" s="146"/>
      <c r="E240" s="16" t="str">
        <f t="shared" si="17"/>
        <v/>
      </c>
      <c r="G240" s="71"/>
      <c r="H240" s="64"/>
      <c r="I240" s="382" t="str">
        <f t="shared" si="18"/>
        <v/>
      </c>
      <c r="J240" s="382" t="str">
        <f t="shared" si="19"/>
        <v/>
      </c>
      <c r="K240" s="64"/>
      <c r="L240" s="64"/>
      <c r="M240" s="64"/>
      <c r="N240" s="64"/>
      <c r="O240" s="64"/>
      <c r="P240" s="64"/>
      <c r="Q240" s="64"/>
    </row>
    <row r="241" spans="1:17" s="70" customFormat="1">
      <c r="A241" s="143">
        <v>230</v>
      </c>
      <c r="B241" s="144"/>
      <c r="C241" s="144"/>
      <c r="D241" s="146"/>
      <c r="E241" s="16" t="str">
        <f t="shared" si="17"/>
        <v/>
      </c>
      <c r="G241" s="71"/>
      <c r="H241" s="64"/>
      <c r="I241" s="382" t="str">
        <f t="shared" si="18"/>
        <v/>
      </c>
      <c r="J241" s="382" t="str">
        <f t="shared" si="19"/>
        <v/>
      </c>
      <c r="K241" s="64"/>
      <c r="L241" s="64"/>
      <c r="M241" s="64"/>
      <c r="N241" s="64"/>
      <c r="O241" s="64"/>
      <c r="P241" s="64"/>
      <c r="Q241" s="64"/>
    </row>
    <row r="242" spans="1:17" s="70" customFormat="1">
      <c r="A242" s="143">
        <v>231</v>
      </c>
      <c r="B242" s="144"/>
      <c r="C242" s="144"/>
      <c r="D242" s="146"/>
      <c r="E242" s="16" t="str">
        <f t="shared" si="17"/>
        <v/>
      </c>
      <c r="G242" s="71"/>
      <c r="H242" s="64"/>
      <c r="I242" s="382" t="str">
        <f t="shared" si="18"/>
        <v/>
      </c>
      <c r="J242" s="382" t="str">
        <f t="shared" si="19"/>
        <v/>
      </c>
      <c r="K242" s="64"/>
      <c r="L242" s="64"/>
      <c r="M242" s="64"/>
      <c r="N242" s="64"/>
      <c r="O242" s="64"/>
      <c r="P242" s="64"/>
      <c r="Q242" s="64"/>
    </row>
    <row r="243" spans="1:17" s="70" customFormat="1">
      <c r="A243" s="143">
        <v>232</v>
      </c>
      <c r="B243" s="144"/>
      <c r="C243" s="144"/>
      <c r="D243" s="146"/>
      <c r="E243" s="16" t="str">
        <f t="shared" si="17"/>
        <v/>
      </c>
      <c r="G243" s="71"/>
      <c r="H243" s="64"/>
      <c r="I243" s="382" t="str">
        <f t="shared" si="18"/>
        <v/>
      </c>
      <c r="J243" s="382" t="str">
        <f t="shared" si="19"/>
        <v/>
      </c>
      <c r="K243" s="64"/>
      <c r="L243" s="64"/>
      <c r="M243" s="64"/>
      <c r="N243" s="64"/>
      <c r="O243" s="64"/>
      <c r="P243" s="64"/>
      <c r="Q243" s="64"/>
    </row>
    <row r="244" spans="1:17" s="70" customFormat="1">
      <c r="A244" s="143">
        <v>233</v>
      </c>
      <c r="B244" s="144"/>
      <c r="C244" s="144"/>
      <c r="D244" s="146"/>
      <c r="E244" s="16" t="str">
        <f t="shared" si="17"/>
        <v/>
      </c>
      <c r="G244" s="71"/>
      <c r="H244" s="64"/>
      <c r="I244" s="382" t="str">
        <f t="shared" si="18"/>
        <v/>
      </c>
      <c r="J244" s="382" t="str">
        <f t="shared" si="19"/>
        <v/>
      </c>
      <c r="K244" s="64"/>
      <c r="L244" s="64"/>
      <c r="M244" s="64"/>
      <c r="N244" s="64"/>
      <c r="O244" s="64"/>
      <c r="P244" s="64"/>
      <c r="Q244" s="64"/>
    </row>
    <row r="245" spans="1:17" s="70" customFormat="1">
      <c r="A245" s="143">
        <v>234</v>
      </c>
      <c r="B245" s="144"/>
      <c r="C245" s="144"/>
      <c r="D245" s="146"/>
      <c r="E245" s="16" t="str">
        <f t="shared" si="17"/>
        <v/>
      </c>
      <c r="G245" s="71"/>
      <c r="H245" s="64"/>
      <c r="I245" s="382" t="str">
        <f t="shared" si="18"/>
        <v/>
      </c>
      <c r="J245" s="382" t="str">
        <f t="shared" si="19"/>
        <v/>
      </c>
      <c r="K245" s="64"/>
      <c r="L245" s="64"/>
      <c r="M245" s="64"/>
      <c r="N245" s="64"/>
      <c r="O245" s="64"/>
      <c r="P245" s="64"/>
      <c r="Q245" s="64"/>
    </row>
    <row r="246" spans="1:17" s="70" customFormat="1">
      <c r="A246" s="143">
        <v>235</v>
      </c>
      <c r="B246" s="144"/>
      <c r="C246" s="144"/>
      <c r="D246" s="146"/>
      <c r="E246" s="16" t="str">
        <f t="shared" si="17"/>
        <v/>
      </c>
      <c r="G246" s="71"/>
      <c r="H246" s="64"/>
      <c r="I246" s="382" t="str">
        <f t="shared" si="18"/>
        <v/>
      </c>
      <c r="J246" s="382" t="str">
        <f t="shared" si="19"/>
        <v/>
      </c>
      <c r="K246" s="64"/>
      <c r="L246" s="64"/>
      <c r="M246" s="64"/>
      <c r="N246" s="64"/>
      <c r="O246" s="64"/>
      <c r="P246" s="64"/>
      <c r="Q246" s="64"/>
    </row>
    <row r="247" spans="1:17" s="70" customFormat="1">
      <c r="A247" s="143">
        <v>236</v>
      </c>
      <c r="B247" s="144"/>
      <c r="C247" s="144"/>
      <c r="D247" s="146"/>
      <c r="E247" s="16" t="str">
        <f t="shared" si="17"/>
        <v/>
      </c>
      <c r="G247" s="71"/>
      <c r="H247" s="64"/>
      <c r="I247" s="382" t="str">
        <f t="shared" si="18"/>
        <v/>
      </c>
      <c r="J247" s="382" t="str">
        <f t="shared" si="19"/>
        <v/>
      </c>
      <c r="K247" s="64"/>
      <c r="L247" s="64"/>
      <c r="M247" s="64"/>
      <c r="N247" s="64"/>
      <c r="O247" s="64"/>
      <c r="P247" s="64"/>
      <c r="Q247" s="64"/>
    </row>
    <row r="248" spans="1:17" s="70" customFormat="1">
      <c r="A248" s="143">
        <v>237</v>
      </c>
      <c r="B248" s="144"/>
      <c r="C248" s="144"/>
      <c r="D248" s="146"/>
      <c r="E248" s="16" t="str">
        <f t="shared" si="17"/>
        <v/>
      </c>
      <c r="G248" s="71"/>
      <c r="H248" s="64"/>
      <c r="I248" s="382" t="str">
        <f t="shared" si="18"/>
        <v/>
      </c>
      <c r="J248" s="382" t="str">
        <f t="shared" si="19"/>
        <v/>
      </c>
      <c r="K248" s="64"/>
      <c r="L248" s="64"/>
      <c r="M248" s="64"/>
      <c r="N248" s="64"/>
      <c r="O248" s="64"/>
      <c r="P248" s="64"/>
      <c r="Q248" s="64"/>
    </row>
    <row r="249" spans="1:17" s="70" customFormat="1">
      <c r="A249" s="143">
        <v>238</v>
      </c>
      <c r="B249" s="144"/>
      <c r="C249" s="144"/>
      <c r="D249" s="146"/>
      <c r="E249" s="16" t="str">
        <f t="shared" si="17"/>
        <v/>
      </c>
      <c r="G249" s="71"/>
      <c r="H249" s="64"/>
      <c r="I249" s="382" t="str">
        <f t="shared" si="18"/>
        <v/>
      </c>
      <c r="J249" s="382" t="str">
        <f t="shared" si="19"/>
        <v/>
      </c>
      <c r="K249" s="64"/>
      <c r="L249" s="64"/>
      <c r="M249" s="64"/>
      <c r="N249" s="64"/>
      <c r="O249" s="64"/>
      <c r="P249" s="64"/>
      <c r="Q249" s="64"/>
    </row>
    <row r="250" spans="1:17" s="70" customFormat="1">
      <c r="A250" s="143">
        <v>239</v>
      </c>
      <c r="B250" s="144"/>
      <c r="C250" s="144"/>
      <c r="D250" s="146"/>
      <c r="E250" s="16" t="str">
        <f t="shared" si="17"/>
        <v/>
      </c>
      <c r="G250" s="71"/>
      <c r="H250" s="64"/>
      <c r="I250" s="382" t="str">
        <f t="shared" si="18"/>
        <v/>
      </c>
      <c r="J250" s="382" t="str">
        <f t="shared" si="19"/>
        <v/>
      </c>
      <c r="K250" s="64"/>
      <c r="L250" s="64"/>
      <c r="M250" s="64"/>
      <c r="N250" s="64"/>
      <c r="O250" s="64"/>
      <c r="P250" s="64"/>
      <c r="Q250" s="64"/>
    </row>
    <row r="251" spans="1:17" s="70" customFormat="1">
      <c r="A251" s="143">
        <v>240</v>
      </c>
      <c r="B251" s="144"/>
      <c r="C251" s="144"/>
      <c r="D251" s="146"/>
      <c r="E251" s="16" t="str">
        <f t="shared" si="17"/>
        <v/>
      </c>
      <c r="G251" s="71"/>
      <c r="H251" s="64"/>
      <c r="I251" s="382" t="str">
        <f t="shared" si="18"/>
        <v/>
      </c>
      <c r="J251" s="382" t="str">
        <f t="shared" si="19"/>
        <v/>
      </c>
      <c r="K251" s="64"/>
      <c r="L251" s="64"/>
      <c r="M251" s="64"/>
      <c r="N251" s="64"/>
      <c r="O251" s="64"/>
      <c r="P251" s="64"/>
      <c r="Q251" s="64"/>
    </row>
    <row r="252" spans="1:17" s="70" customFormat="1">
      <c r="A252" s="143">
        <v>241</v>
      </c>
      <c r="B252" s="144"/>
      <c r="C252" s="144"/>
      <c r="D252" s="146"/>
      <c r="E252" s="16" t="str">
        <f t="shared" si="17"/>
        <v/>
      </c>
      <c r="G252" s="71"/>
      <c r="H252" s="64"/>
      <c r="I252" s="382" t="str">
        <f t="shared" si="18"/>
        <v/>
      </c>
      <c r="J252" s="382" t="str">
        <f t="shared" si="19"/>
        <v/>
      </c>
      <c r="K252" s="64"/>
      <c r="L252" s="64"/>
      <c r="M252" s="64"/>
      <c r="N252" s="64"/>
      <c r="O252" s="64"/>
      <c r="P252" s="64"/>
      <c r="Q252" s="64"/>
    </row>
    <row r="253" spans="1:17" s="70" customFormat="1">
      <c r="A253" s="143">
        <v>242</v>
      </c>
      <c r="B253" s="144"/>
      <c r="C253" s="144"/>
      <c r="D253" s="146"/>
      <c r="E253" s="16" t="str">
        <f t="shared" si="17"/>
        <v/>
      </c>
      <c r="G253" s="71"/>
      <c r="H253" s="64"/>
      <c r="I253" s="382" t="str">
        <f t="shared" si="18"/>
        <v/>
      </c>
      <c r="J253" s="382" t="str">
        <f t="shared" si="19"/>
        <v/>
      </c>
      <c r="K253" s="64"/>
      <c r="L253" s="64"/>
      <c r="M253" s="64"/>
      <c r="N253" s="64"/>
      <c r="O253" s="64"/>
      <c r="P253" s="64"/>
      <c r="Q253" s="64"/>
    </row>
    <row r="254" spans="1:17" s="70" customFormat="1">
      <c r="A254" s="143">
        <v>243</v>
      </c>
      <c r="B254" s="144"/>
      <c r="C254" s="144"/>
      <c r="D254" s="146"/>
      <c r="E254" s="16" t="str">
        <f t="shared" si="17"/>
        <v/>
      </c>
      <c r="G254" s="71"/>
      <c r="H254" s="64"/>
      <c r="I254" s="382" t="str">
        <f t="shared" si="18"/>
        <v/>
      </c>
      <c r="J254" s="382" t="str">
        <f t="shared" si="19"/>
        <v/>
      </c>
      <c r="K254" s="64"/>
      <c r="L254" s="64"/>
      <c r="M254" s="64"/>
      <c r="N254" s="64"/>
      <c r="O254" s="64"/>
      <c r="P254" s="64"/>
      <c r="Q254" s="64"/>
    </row>
    <row r="255" spans="1:17" s="70" customFormat="1">
      <c r="A255" s="143">
        <v>244</v>
      </c>
      <c r="B255" s="144"/>
      <c r="C255" s="144"/>
      <c r="D255" s="146"/>
      <c r="E255" s="16" t="str">
        <f t="shared" si="17"/>
        <v/>
      </c>
      <c r="G255" s="71"/>
      <c r="H255" s="64"/>
      <c r="I255" s="382" t="str">
        <f t="shared" si="18"/>
        <v/>
      </c>
      <c r="J255" s="382" t="str">
        <f t="shared" si="19"/>
        <v/>
      </c>
      <c r="K255" s="64"/>
      <c r="L255" s="64"/>
      <c r="M255" s="64"/>
      <c r="N255" s="64"/>
      <c r="O255" s="64"/>
      <c r="P255" s="64"/>
      <c r="Q255" s="64"/>
    </row>
    <row r="256" spans="1:17" s="70" customFormat="1">
      <c r="A256" s="143">
        <v>245</v>
      </c>
      <c r="B256" s="144"/>
      <c r="C256" s="144"/>
      <c r="D256" s="146"/>
      <c r="E256" s="16" t="str">
        <f t="shared" si="17"/>
        <v/>
      </c>
      <c r="G256" s="71"/>
      <c r="H256" s="64"/>
      <c r="I256" s="382" t="str">
        <f t="shared" si="18"/>
        <v/>
      </c>
      <c r="J256" s="382" t="str">
        <f t="shared" si="19"/>
        <v/>
      </c>
      <c r="K256" s="64"/>
      <c r="L256" s="64"/>
      <c r="M256" s="64"/>
      <c r="N256" s="64"/>
      <c r="O256" s="64"/>
      <c r="P256" s="64"/>
      <c r="Q256" s="64"/>
    </row>
    <row r="257" spans="1:17" s="70" customFormat="1">
      <c r="A257" s="143">
        <v>246</v>
      </c>
      <c r="B257" s="144"/>
      <c r="C257" s="144"/>
      <c r="D257" s="146"/>
      <c r="E257" s="16" t="str">
        <f t="shared" si="17"/>
        <v/>
      </c>
      <c r="G257" s="71"/>
      <c r="H257" s="64"/>
      <c r="I257" s="382" t="str">
        <f t="shared" si="18"/>
        <v/>
      </c>
      <c r="J257" s="382" t="str">
        <f t="shared" si="19"/>
        <v/>
      </c>
      <c r="K257" s="64"/>
      <c r="L257" s="64"/>
      <c r="M257" s="64"/>
      <c r="N257" s="64"/>
      <c r="O257" s="64"/>
      <c r="P257" s="64"/>
      <c r="Q257" s="64"/>
    </row>
    <row r="258" spans="1:17" s="70" customFormat="1">
      <c r="A258" s="143">
        <v>247</v>
      </c>
      <c r="B258" s="144"/>
      <c r="C258" s="144"/>
      <c r="D258" s="146"/>
      <c r="E258" s="16" t="str">
        <f t="shared" si="17"/>
        <v/>
      </c>
      <c r="G258" s="71"/>
      <c r="H258" s="64"/>
      <c r="I258" s="382" t="str">
        <f t="shared" si="18"/>
        <v/>
      </c>
      <c r="J258" s="382" t="str">
        <f t="shared" si="19"/>
        <v/>
      </c>
      <c r="K258" s="64"/>
      <c r="L258" s="64"/>
      <c r="M258" s="64"/>
      <c r="N258" s="64"/>
      <c r="O258" s="64"/>
      <c r="P258" s="64"/>
      <c r="Q258" s="64"/>
    </row>
    <row r="259" spans="1:17" s="70" customFormat="1">
      <c r="A259" s="143">
        <v>248</v>
      </c>
      <c r="B259" s="144"/>
      <c r="C259" s="144"/>
      <c r="D259" s="146"/>
      <c r="E259" s="16" t="str">
        <f t="shared" si="17"/>
        <v/>
      </c>
      <c r="G259" s="71"/>
      <c r="H259" s="64"/>
      <c r="I259" s="382" t="str">
        <f t="shared" si="18"/>
        <v/>
      </c>
      <c r="J259" s="382" t="str">
        <f t="shared" si="19"/>
        <v/>
      </c>
      <c r="K259" s="64"/>
      <c r="L259" s="64"/>
      <c r="M259" s="64"/>
      <c r="N259" s="64"/>
      <c r="O259" s="64"/>
      <c r="P259" s="64"/>
      <c r="Q259" s="64"/>
    </row>
    <row r="260" spans="1:17" s="70" customFormat="1">
      <c r="A260" s="143">
        <v>249</v>
      </c>
      <c r="B260" s="144"/>
      <c r="C260" s="144"/>
      <c r="D260" s="146"/>
      <c r="E260" s="16" t="str">
        <f t="shared" si="17"/>
        <v/>
      </c>
      <c r="G260" s="71"/>
      <c r="H260" s="64"/>
      <c r="I260" s="382" t="str">
        <f t="shared" si="18"/>
        <v/>
      </c>
      <c r="J260" s="382" t="str">
        <f t="shared" si="19"/>
        <v/>
      </c>
      <c r="K260" s="64"/>
      <c r="L260" s="64"/>
      <c r="M260" s="64"/>
      <c r="N260" s="64"/>
      <c r="O260" s="64"/>
      <c r="P260" s="64"/>
      <c r="Q260" s="64"/>
    </row>
    <row r="261" spans="1:17" s="70" customFormat="1">
      <c r="A261" s="143">
        <v>250</v>
      </c>
      <c r="B261" s="144"/>
      <c r="C261" s="144"/>
      <c r="D261" s="146"/>
      <c r="E261" s="16" t="str">
        <f t="shared" si="17"/>
        <v/>
      </c>
      <c r="G261" s="71"/>
      <c r="H261" s="64"/>
      <c r="I261" s="382" t="str">
        <f t="shared" si="18"/>
        <v/>
      </c>
      <c r="J261" s="382" t="str">
        <f t="shared" si="19"/>
        <v/>
      </c>
      <c r="K261" s="64"/>
      <c r="L261" s="64"/>
      <c r="M261" s="64"/>
      <c r="N261" s="64"/>
      <c r="O261" s="64"/>
      <c r="P261" s="64"/>
      <c r="Q261" s="64"/>
    </row>
  </sheetData>
  <sheetProtection algorithmName="SHA-512" hashValue="t01g9t23mR8uDgWB4fLHYX3/fOnPCZRsQJT90c/gvQ3GJE9gQy0V9qaFZjHubGaq4VuVetRImohOi4fTNaeRNw==" saltValue="l+W0ejbqE9yuSx7cpjBi2g==" spinCount="100000" sheet="1" objects="1" scenarios="1"/>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P261"/>
  <sheetViews>
    <sheetView zoomScaleNormal="100" workbookViewId="0">
      <selection activeCell="B12" sqref="B12:C14"/>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Inginerie din Hunedoara</v>
      </c>
      <c r="C2" s="61"/>
      <c r="D2" s="63"/>
      <c r="E2" s="62"/>
      <c r="F2" s="289"/>
    </row>
    <row r="3" spans="1:7" s="60" customFormat="1">
      <c r="A3" s="151" t="str">
        <f>IF(ISBLANK(departament),"","Departamentul " &amp; departament)</f>
        <v>Departamentul Inginerie și Management din Hunedoara</v>
      </c>
      <c r="C3" s="61"/>
      <c r="D3" s="63"/>
      <c r="E3" s="62"/>
      <c r="F3" s="289"/>
    </row>
    <row r="4" spans="1:7">
      <c r="A4" s="540" t="s">
        <v>836</v>
      </c>
      <c r="B4" s="540"/>
      <c r="C4" s="540"/>
      <c r="D4" s="540"/>
      <c r="E4" s="540"/>
      <c r="F4" s="540"/>
    </row>
    <row r="5" spans="1:7">
      <c r="A5" s="540" t="s">
        <v>882</v>
      </c>
      <c r="B5" s="540"/>
      <c r="C5" s="540"/>
      <c r="D5" s="540"/>
      <c r="E5" s="226"/>
    </row>
    <row r="6" spans="1:7" ht="13.5" customHeight="1">
      <c r="C6" s="64"/>
      <c r="D6" s="299" t="str">
        <f>CONCATENATE(functie," ",nume_candidat)</f>
        <v>Profesor Socalici Ana Virginia</v>
      </c>
    </row>
    <row r="7" spans="1:7" ht="18.75" customHeight="1">
      <c r="A7" s="538" t="s">
        <v>338</v>
      </c>
      <c r="B7" s="538" t="s">
        <v>883</v>
      </c>
      <c r="C7" s="548" t="s">
        <v>2</v>
      </c>
      <c r="D7" s="538" t="s">
        <v>544</v>
      </c>
      <c r="E7" s="538" t="s">
        <v>4</v>
      </c>
      <c r="F7" s="559" t="s">
        <v>541</v>
      </c>
      <c r="G7" s="545" t="s">
        <v>551</v>
      </c>
    </row>
    <row r="8" spans="1:7" ht="18.75" customHeight="1">
      <c r="A8" s="555"/>
      <c r="B8" s="555"/>
      <c r="C8" s="549"/>
      <c r="D8" s="555"/>
      <c r="E8" s="555"/>
      <c r="F8" s="560"/>
      <c r="G8" s="545"/>
    </row>
    <row r="9" spans="1:7" ht="18.75" customHeight="1">
      <c r="A9" s="555"/>
      <c r="B9" s="555"/>
      <c r="C9" s="549"/>
      <c r="D9" s="539"/>
      <c r="E9" s="539"/>
      <c r="F9" s="560"/>
      <c r="G9" s="545"/>
    </row>
    <row r="10" spans="1:7" ht="18.75" customHeight="1">
      <c r="A10" s="539"/>
      <c r="B10" s="539"/>
      <c r="C10" s="550"/>
      <c r="D10" s="300" t="str">
        <f>CONCATENATE("ultimii ",durata_evaluare," ani")</f>
        <v>ultimii 5 ani</v>
      </c>
      <c r="E10" s="300" t="str">
        <f>CONCATENATE("ultimii                                  ",durata_evaluare," ani")</f>
        <v>ultimii                                  5 ani</v>
      </c>
      <c r="F10" s="561"/>
      <c r="G10" s="545"/>
    </row>
    <row r="11" spans="1:7">
      <c r="A11" s="88"/>
      <c r="B11" s="65"/>
      <c r="C11" s="30"/>
      <c r="D11" s="149">
        <f>SUMIF(D12:D1012,"&gt;0")</f>
        <v>0</v>
      </c>
      <c r="E11" s="75">
        <f>SUMIF(E12:E1110,"&gt;0")</f>
        <v>0</v>
      </c>
      <c r="F11" s="298"/>
    </row>
    <row r="12" spans="1:7">
      <c r="A12" s="37">
        <v>1</v>
      </c>
      <c r="B12" s="7"/>
      <c r="C12" s="220"/>
      <c r="D12" s="150" t="str">
        <f t="shared" ref="D12:D75" si="0">IF(OR($B12="",,$C12&lt;an_initial,$C12&gt;an_final),"",E12*100)</f>
        <v/>
      </c>
      <c r="E12" s="76" t="str">
        <f t="shared" ref="E12:E43" si="1">IF(OR($B12="",,$C12="",$C12&gt;an_final),"",IF($C12&gt;=an_initial,1,""))</f>
        <v/>
      </c>
      <c r="F12" s="72" t="b">
        <f t="shared" ref="F12:F75" si="2">IF(nume_candidat="",FALSE,ISNUMBER(SEARCH(nume_candidat,$B12)))</f>
        <v>0</v>
      </c>
      <c r="G12" s="73">
        <f t="shared" ref="G12:G43" si="3">LEN(B12)-LEN(SUBSTITUTE(B12,",",""))+1</f>
        <v>1</v>
      </c>
    </row>
    <row r="13" spans="1:7">
      <c r="A13" s="37">
        <v>2</v>
      </c>
      <c r="B13" s="7"/>
      <c r="C13" s="220"/>
      <c r="D13" s="150" t="str">
        <f t="shared" si="0"/>
        <v/>
      </c>
      <c r="E13" s="76" t="str">
        <f t="shared" si="1"/>
        <v/>
      </c>
      <c r="F13" s="72" t="b">
        <f t="shared" si="2"/>
        <v>0</v>
      </c>
      <c r="G13" s="73">
        <f t="shared" si="3"/>
        <v>1</v>
      </c>
    </row>
    <row r="14" spans="1:7">
      <c r="A14" s="37">
        <v>3</v>
      </c>
      <c r="B14" s="7"/>
      <c r="C14" s="220"/>
      <c r="D14" s="150" t="str">
        <f t="shared" si="0"/>
        <v/>
      </c>
      <c r="E14" s="76" t="str">
        <f t="shared" si="1"/>
        <v/>
      </c>
      <c r="F14" s="72" t="b">
        <f t="shared" si="2"/>
        <v>0</v>
      </c>
      <c r="G14" s="73">
        <f t="shared" si="3"/>
        <v>1</v>
      </c>
    </row>
    <row r="15" spans="1:7">
      <c r="A15" s="37">
        <v>4</v>
      </c>
      <c r="B15" s="6"/>
      <c r="C15" s="216"/>
      <c r="D15" s="150" t="str">
        <f t="shared" si="0"/>
        <v/>
      </c>
      <c r="E15" s="76" t="str">
        <f t="shared" si="1"/>
        <v/>
      </c>
      <c r="F15" s="72" t="b">
        <f t="shared" si="2"/>
        <v>0</v>
      </c>
      <c r="G15" s="73">
        <f t="shared" si="3"/>
        <v>1</v>
      </c>
    </row>
    <row r="16" spans="1:7">
      <c r="A16" s="37">
        <v>5</v>
      </c>
      <c r="B16" s="6"/>
      <c r="C16" s="216"/>
      <c r="D16" s="150" t="str">
        <f t="shared" si="0"/>
        <v/>
      </c>
      <c r="E16" s="76" t="str">
        <f t="shared" si="1"/>
        <v/>
      </c>
      <c r="F16" s="72" t="b">
        <f t="shared" si="2"/>
        <v>0</v>
      </c>
      <c r="G16" s="73">
        <f t="shared" si="3"/>
        <v>1</v>
      </c>
    </row>
    <row r="17" spans="1:7">
      <c r="A17" s="37">
        <v>6</v>
      </c>
      <c r="B17" s="6"/>
      <c r="C17" s="216"/>
      <c r="D17" s="150" t="str">
        <f t="shared" si="0"/>
        <v/>
      </c>
      <c r="E17" s="76" t="str">
        <f t="shared" si="1"/>
        <v/>
      </c>
      <c r="F17" s="72" t="b">
        <f t="shared" si="2"/>
        <v>0</v>
      </c>
      <c r="G17" s="73">
        <f t="shared" si="3"/>
        <v>1</v>
      </c>
    </row>
    <row r="18" spans="1:7">
      <c r="A18" s="37">
        <v>7</v>
      </c>
      <c r="B18" s="6"/>
      <c r="C18" s="216"/>
      <c r="D18" s="150" t="str">
        <f t="shared" si="0"/>
        <v/>
      </c>
      <c r="E18" s="76" t="str">
        <f t="shared" si="1"/>
        <v/>
      </c>
      <c r="F18" s="72" t="b">
        <f t="shared" si="2"/>
        <v>0</v>
      </c>
      <c r="G18" s="73">
        <f t="shared" si="3"/>
        <v>1</v>
      </c>
    </row>
    <row r="19" spans="1:7">
      <c r="A19" s="37">
        <v>8</v>
      </c>
      <c r="B19" s="6"/>
      <c r="C19" s="216"/>
      <c r="D19" s="150" t="str">
        <f t="shared" si="0"/>
        <v/>
      </c>
      <c r="E19" s="76" t="str">
        <f t="shared" si="1"/>
        <v/>
      </c>
      <c r="F19" s="72" t="b">
        <f t="shared" si="2"/>
        <v>0</v>
      </c>
      <c r="G19" s="73">
        <f t="shared" si="3"/>
        <v>1</v>
      </c>
    </row>
    <row r="20" spans="1:7">
      <c r="A20" s="37">
        <v>9</v>
      </c>
      <c r="B20" s="6"/>
      <c r="C20" s="216"/>
      <c r="D20" s="150" t="str">
        <f t="shared" si="0"/>
        <v/>
      </c>
      <c r="E20" s="76" t="str">
        <f t="shared" si="1"/>
        <v/>
      </c>
      <c r="F20" s="72" t="b">
        <f t="shared" si="2"/>
        <v>0</v>
      </c>
      <c r="G20" s="73">
        <f t="shared" si="3"/>
        <v>1</v>
      </c>
    </row>
    <row r="21" spans="1:7">
      <c r="A21" s="37">
        <v>10</v>
      </c>
      <c r="B21" s="6"/>
      <c r="C21" s="216"/>
      <c r="D21" s="150" t="str">
        <f t="shared" si="0"/>
        <v/>
      </c>
      <c r="E21" s="76" t="str">
        <f t="shared" si="1"/>
        <v/>
      </c>
      <c r="F21" s="72" t="b">
        <f t="shared" si="2"/>
        <v>0</v>
      </c>
      <c r="G21" s="73">
        <f t="shared" si="3"/>
        <v>1</v>
      </c>
    </row>
    <row r="22" spans="1:7">
      <c r="A22" s="37">
        <v>11</v>
      </c>
      <c r="B22" s="6"/>
      <c r="C22" s="216"/>
      <c r="D22" s="150" t="str">
        <f t="shared" si="0"/>
        <v/>
      </c>
      <c r="E22" s="76" t="str">
        <f t="shared" si="1"/>
        <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bM1ZiVAk7xEWTl/bwA6OLz++Uz7dxHripwLoWajVO18kIsZzstQHQZNOO/m5dZpNI8fqxQxRYXDXZnvvdz5qOA==" saltValue="dPa2lQdMoxRMIwxB23gdtA=="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P261"/>
  <sheetViews>
    <sheetView zoomScaleNormal="100" workbookViewId="0">
      <selection activeCell="B12" sqref="B12:C14"/>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346" t="str">
        <f>IF(ISBLANK(facultate), IF(ISBLANK(departament),"","Departament " &amp; departament), "Facultatea " &amp; facultate)</f>
        <v>Facultatea Inginerie din Hunedoara</v>
      </c>
      <c r="C2" s="61"/>
      <c r="D2" s="63"/>
      <c r="E2" s="62"/>
      <c r="F2" s="289"/>
    </row>
    <row r="3" spans="1:7" s="60" customFormat="1">
      <c r="A3" s="346" t="str">
        <f>IF(ISBLANK(departament),"","Departamentul " &amp; departament)</f>
        <v>Departamentul Inginerie și Management din Hunedoara</v>
      </c>
      <c r="C3" s="61"/>
      <c r="D3" s="63"/>
      <c r="E3" s="62"/>
      <c r="F3" s="289"/>
    </row>
    <row r="4" spans="1:7">
      <c r="A4" s="540" t="s">
        <v>836</v>
      </c>
      <c r="B4" s="540"/>
      <c r="C4" s="540"/>
      <c r="D4" s="540"/>
      <c r="E4" s="540"/>
      <c r="F4" s="540"/>
    </row>
    <row r="5" spans="1:7">
      <c r="A5" s="540" t="s">
        <v>884</v>
      </c>
      <c r="B5" s="540"/>
      <c r="C5" s="540"/>
      <c r="D5" s="540"/>
      <c r="E5" s="226"/>
    </row>
    <row r="6" spans="1:7" ht="13.5" customHeight="1">
      <c r="C6" s="64"/>
      <c r="D6" s="347" t="str">
        <f>CONCATENATE(functie," ",nume_candidat)</f>
        <v>Profesor Socalici Ana Virginia</v>
      </c>
    </row>
    <row r="7" spans="1:7" ht="18.75" customHeight="1">
      <c r="A7" s="538" t="s">
        <v>338</v>
      </c>
      <c r="B7" s="538" t="s">
        <v>883</v>
      </c>
      <c r="C7" s="548" t="s">
        <v>2</v>
      </c>
      <c r="D7" s="538" t="s">
        <v>544</v>
      </c>
      <c r="E7" s="538" t="s">
        <v>4</v>
      </c>
      <c r="F7" s="559" t="s">
        <v>541</v>
      </c>
      <c r="G7" s="545" t="s">
        <v>551</v>
      </c>
    </row>
    <row r="8" spans="1:7" ht="18.75" customHeight="1">
      <c r="A8" s="555"/>
      <c r="B8" s="555"/>
      <c r="C8" s="549"/>
      <c r="D8" s="555"/>
      <c r="E8" s="555"/>
      <c r="F8" s="560"/>
      <c r="G8" s="545"/>
    </row>
    <row r="9" spans="1:7" ht="18.75" customHeight="1">
      <c r="A9" s="555"/>
      <c r="B9" s="555"/>
      <c r="C9" s="549"/>
      <c r="D9" s="539"/>
      <c r="E9" s="539"/>
      <c r="F9" s="560"/>
      <c r="G9" s="545"/>
    </row>
    <row r="10" spans="1:7" ht="18.75" customHeight="1">
      <c r="A10" s="539"/>
      <c r="B10" s="539"/>
      <c r="C10" s="550"/>
      <c r="D10" s="348" t="str">
        <f>CONCATENATE("ultimii ",durata_evaluare," ani")</f>
        <v>ultimii 5 ani</v>
      </c>
      <c r="E10" s="348" t="str">
        <f>CONCATENATE("ultimii                                  ",durata_evaluare," ani")</f>
        <v>ultimii                                  5 ani</v>
      </c>
      <c r="F10" s="561"/>
      <c r="G10" s="545"/>
    </row>
    <row r="11" spans="1:7">
      <c r="A11" s="88"/>
      <c r="B11" s="65"/>
      <c r="C11" s="30"/>
      <c r="D11" s="148">
        <f>SUMIF(D12:D1012,"&gt;0")</f>
        <v>0</v>
      </c>
      <c r="E11" s="4">
        <f>SUMIF(E12:E1110,"&gt;0")</f>
        <v>0</v>
      </c>
      <c r="F11" s="298"/>
    </row>
    <row r="12" spans="1:7">
      <c r="A12" s="37">
        <v>1</v>
      </c>
      <c r="B12" s="7"/>
      <c r="C12" s="220"/>
      <c r="D12" s="16" t="str">
        <f t="shared" ref="D12:D75" si="0">IF(OR($B12="",,$C12&lt;an_initial,$C12&gt;an_final),"",E12*40)</f>
        <v/>
      </c>
      <c r="E12" s="58" t="str">
        <f t="shared" ref="E12:E43" si="1">IF(OR($B12="",,$C12="",$C12&gt;an_final),"",IF($C12&gt;=an_initial,1,""))</f>
        <v/>
      </c>
      <c r="F12" s="349" t="b">
        <f t="shared" ref="F12:F75" si="2">IF(nume_candidat="",FALSE,ISNUMBER(SEARCH(nume_candidat,$B12)))</f>
        <v>0</v>
      </c>
      <c r="G12" s="350">
        <f t="shared" ref="G12:G43" si="3">LEN(B12)-LEN(SUBSTITUTE(B12,",",""))+1</f>
        <v>1</v>
      </c>
    </row>
    <row r="13" spans="1:7">
      <c r="A13" s="37">
        <v>2</v>
      </c>
      <c r="B13" s="7"/>
      <c r="C13" s="220"/>
      <c r="D13" s="16" t="str">
        <f t="shared" si="0"/>
        <v/>
      </c>
      <c r="E13" s="58" t="str">
        <f t="shared" si="1"/>
        <v/>
      </c>
      <c r="F13" s="349" t="b">
        <f t="shared" si="2"/>
        <v>0</v>
      </c>
      <c r="G13" s="350">
        <f t="shared" si="3"/>
        <v>1</v>
      </c>
    </row>
    <row r="14" spans="1:7">
      <c r="A14" s="37">
        <v>3</v>
      </c>
      <c r="B14" s="7"/>
      <c r="C14" s="220"/>
      <c r="D14" s="16" t="str">
        <f t="shared" si="0"/>
        <v/>
      </c>
      <c r="E14" s="58" t="str">
        <f t="shared" si="1"/>
        <v/>
      </c>
      <c r="F14" s="349" t="b">
        <f t="shared" si="2"/>
        <v>0</v>
      </c>
      <c r="G14" s="350">
        <f t="shared" si="3"/>
        <v>1</v>
      </c>
    </row>
    <row r="15" spans="1:7">
      <c r="A15" s="37">
        <v>4</v>
      </c>
      <c r="B15" s="6"/>
      <c r="C15" s="216"/>
      <c r="D15" s="16" t="str">
        <f t="shared" si="0"/>
        <v/>
      </c>
      <c r="E15" s="58" t="str">
        <f t="shared" si="1"/>
        <v/>
      </c>
      <c r="F15" s="349" t="b">
        <f t="shared" si="2"/>
        <v>0</v>
      </c>
      <c r="G15" s="350">
        <f t="shared" si="3"/>
        <v>1</v>
      </c>
    </row>
    <row r="16" spans="1:7">
      <c r="A16" s="37">
        <v>5</v>
      </c>
      <c r="B16" s="6"/>
      <c r="C16" s="216"/>
      <c r="D16" s="16" t="str">
        <f t="shared" si="0"/>
        <v/>
      </c>
      <c r="E16" s="58" t="str">
        <f t="shared" si="1"/>
        <v/>
      </c>
      <c r="F16" s="349" t="b">
        <f t="shared" si="2"/>
        <v>0</v>
      </c>
      <c r="G16" s="350">
        <f t="shared" si="3"/>
        <v>1</v>
      </c>
    </row>
    <row r="17" spans="1:7">
      <c r="A17" s="37">
        <v>6</v>
      </c>
      <c r="B17" s="6"/>
      <c r="C17" s="216"/>
      <c r="D17" s="16" t="str">
        <f t="shared" si="0"/>
        <v/>
      </c>
      <c r="E17" s="58" t="str">
        <f t="shared" si="1"/>
        <v/>
      </c>
      <c r="F17" s="349" t="b">
        <f t="shared" si="2"/>
        <v>0</v>
      </c>
      <c r="G17" s="350">
        <f t="shared" si="3"/>
        <v>1</v>
      </c>
    </row>
    <row r="18" spans="1:7">
      <c r="A18" s="37">
        <v>7</v>
      </c>
      <c r="B18" s="6"/>
      <c r="C18" s="216"/>
      <c r="D18" s="16" t="str">
        <f t="shared" si="0"/>
        <v/>
      </c>
      <c r="E18" s="58" t="str">
        <f t="shared" si="1"/>
        <v/>
      </c>
      <c r="F18" s="349" t="b">
        <f t="shared" si="2"/>
        <v>0</v>
      </c>
      <c r="G18" s="350">
        <f t="shared" si="3"/>
        <v>1</v>
      </c>
    </row>
    <row r="19" spans="1:7">
      <c r="A19" s="37">
        <v>8</v>
      </c>
      <c r="B19" s="6"/>
      <c r="C19" s="216"/>
      <c r="D19" s="16" t="str">
        <f t="shared" si="0"/>
        <v/>
      </c>
      <c r="E19" s="58" t="str">
        <f t="shared" si="1"/>
        <v/>
      </c>
      <c r="F19" s="349" t="b">
        <f t="shared" si="2"/>
        <v>0</v>
      </c>
      <c r="G19" s="350">
        <f t="shared" si="3"/>
        <v>1</v>
      </c>
    </row>
    <row r="20" spans="1:7">
      <c r="A20" s="37">
        <v>9</v>
      </c>
      <c r="B20" s="6"/>
      <c r="C20" s="216"/>
      <c r="D20" s="16" t="str">
        <f t="shared" si="0"/>
        <v/>
      </c>
      <c r="E20" s="58" t="str">
        <f t="shared" si="1"/>
        <v/>
      </c>
      <c r="F20" s="349" t="b">
        <f t="shared" si="2"/>
        <v>0</v>
      </c>
      <c r="G20" s="350">
        <f t="shared" si="3"/>
        <v>1</v>
      </c>
    </row>
    <row r="21" spans="1:7">
      <c r="A21" s="37">
        <v>10</v>
      </c>
      <c r="B21" s="6"/>
      <c r="C21" s="216"/>
      <c r="D21" s="16" t="str">
        <f t="shared" si="0"/>
        <v/>
      </c>
      <c r="E21" s="58" t="str">
        <f t="shared" si="1"/>
        <v/>
      </c>
      <c r="F21" s="349" t="b">
        <f t="shared" si="2"/>
        <v>0</v>
      </c>
      <c r="G21" s="350">
        <f t="shared" si="3"/>
        <v>1</v>
      </c>
    </row>
    <row r="22" spans="1:7">
      <c r="A22" s="37">
        <v>11</v>
      </c>
      <c r="B22" s="6"/>
      <c r="C22" s="216"/>
      <c r="D22" s="16" t="str">
        <f t="shared" si="0"/>
        <v/>
      </c>
      <c r="E22" s="58" t="str">
        <f t="shared" si="1"/>
        <v/>
      </c>
      <c r="F22" s="349" t="b">
        <f t="shared" si="2"/>
        <v>0</v>
      </c>
      <c r="G22" s="350">
        <f t="shared" si="3"/>
        <v>1</v>
      </c>
    </row>
    <row r="23" spans="1:7">
      <c r="A23" s="37">
        <v>12</v>
      </c>
      <c r="B23" s="6"/>
      <c r="C23" s="216"/>
      <c r="D23" s="16" t="str">
        <f t="shared" si="0"/>
        <v/>
      </c>
      <c r="E23" s="58" t="str">
        <f t="shared" si="1"/>
        <v/>
      </c>
      <c r="F23" s="349" t="b">
        <f t="shared" si="2"/>
        <v>0</v>
      </c>
      <c r="G23" s="350">
        <f t="shared" si="3"/>
        <v>1</v>
      </c>
    </row>
    <row r="24" spans="1:7">
      <c r="A24" s="37">
        <v>13</v>
      </c>
      <c r="B24" s="6"/>
      <c r="C24" s="216"/>
      <c r="D24" s="16" t="str">
        <f t="shared" si="0"/>
        <v/>
      </c>
      <c r="E24" s="58" t="str">
        <f t="shared" si="1"/>
        <v/>
      </c>
      <c r="F24" s="349" t="b">
        <f t="shared" si="2"/>
        <v>0</v>
      </c>
      <c r="G24" s="350">
        <f t="shared" si="3"/>
        <v>1</v>
      </c>
    </row>
    <row r="25" spans="1:7">
      <c r="A25" s="37">
        <v>14</v>
      </c>
      <c r="B25" s="6"/>
      <c r="C25" s="216"/>
      <c r="D25" s="16" t="str">
        <f t="shared" si="0"/>
        <v/>
      </c>
      <c r="E25" s="58" t="str">
        <f t="shared" si="1"/>
        <v/>
      </c>
      <c r="F25" s="349" t="b">
        <f t="shared" si="2"/>
        <v>0</v>
      </c>
      <c r="G25" s="350">
        <f t="shared" si="3"/>
        <v>1</v>
      </c>
    </row>
    <row r="26" spans="1:7">
      <c r="A26" s="37">
        <v>15</v>
      </c>
      <c r="B26" s="6"/>
      <c r="C26" s="216"/>
      <c r="D26" s="16" t="str">
        <f t="shared" si="0"/>
        <v/>
      </c>
      <c r="E26" s="58" t="str">
        <f t="shared" si="1"/>
        <v/>
      </c>
      <c r="F26" s="349" t="b">
        <f t="shared" si="2"/>
        <v>0</v>
      </c>
      <c r="G26" s="350">
        <f t="shared" si="3"/>
        <v>1</v>
      </c>
    </row>
    <row r="27" spans="1:7">
      <c r="A27" s="37">
        <v>16</v>
      </c>
      <c r="B27" s="6"/>
      <c r="C27" s="216"/>
      <c r="D27" s="16" t="str">
        <f t="shared" si="0"/>
        <v/>
      </c>
      <c r="E27" s="58" t="str">
        <f t="shared" si="1"/>
        <v/>
      </c>
      <c r="F27" s="349" t="b">
        <f t="shared" si="2"/>
        <v>0</v>
      </c>
      <c r="G27" s="350">
        <f t="shared" si="3"/>
        <v>1</v>
      </c>
    </row>
    <row r="28" spans="1:7">
      <c r="A28" s="37">
        <v>17</v>
      </c>
      <c r="B28" s="6"/>
      <c r="C28" s="216"/>
      <c r="D28" s="16" t="str">
        <f t="shared" si="0"/>
        <v/>
      </c>
      <c r="E28" s="58" t="str">
        <f t="shared" si="1"/>
        <v/>
      </c>
      <c r="F28" s="349" t="b">
        <f t="shared" si="2"/>
        <v>0</v>
      </c>
      <c r="G28" s="350">
        <f t="shared" si="3"/>
        <v>1</v>
      </c>
    </row>
    <row r="29" spans="1:7">
      <c r="A29" s="37">
        <v>18</v>
      </c>
      <c r="B29" s="6"/>
      <c r="C29" s="216"/>
      <c r="D29" s="16" t="str">
        <f t="shared" si="0"/>
        <v/>
      </c>
      <c r="E29" s="58" t="str">
        <f t="shared" si="1"/>
        <v/>
      </c>
      <c r="F29" s="349" t="b">
        <f t="shared" si="2"/>
        <v>0</v>
      </c>
      <c r="G29" s="350">
        <f t="shared" si="3"/>
        <v>1</v>
      </c>
    </row>
    <row r="30" spans="1:7">
      <c r="A30" s="37">
        <v>19</v>
      </c>
      <c r="B30" s="6"/>
      <c r="C30" s="216"/>
      <c r="D30" s="16" t="str">
        <f t="shared" si="0"/>
        <v/>
      </c>
      <c r="E30" s="58" t="str">
        <f t="shared" si="1"/>
        <v/>
      </c>
      <c r="F30" s="349" t="b">
        <f t="shared" si="2"/>
        <v>0</v>
      </c>
      <c r="G30" s="350">
        <f t="shared" si="3"/>
        <v>1</v>
      </c>
    </row>
    <row r="31" spans="1:7">
      <c r="A31" s="37">
        <v>20</v>
      </c>
      <c r="B31" s="6"/>
      <c r="C31" s="216"/>
      <c r="D31" s="16" t="str">
        <f t="shared" si="0"/>
        <v/>
      </c>
      <c r="E31" s="58" t="str">
        <f t="shared" si="1"/>
        <v/>
      </c>
      <c r="F31" s="349" t="b">
        <f t="shared" si="2"/>
        <v>0</v>
      </c>
      <c r="G31" s="350">
        <f t="shared" si="3"/>
        <v>1</v>
      </c>
    </row>
    <row r="32" spans="1:7">
      <c r="A32" s="37">
        <v>21</v>
      </c>
      <c r="B32" s="6"/>
      <c r="C32" s="216"/>
      <c r="D32" s="16" t="str">
        <f t="shared" si="0"/>
        <v/>
      </c>
      <c r="E32" s="58" t="str">
        <f t="shared" si="1"/>
        <v/>
      </c>
      <c r="F32" s="349" t="b">
        <f t="shared" si="2"/>
        <v>0</v>
      </c>
      <c r="G32" s="350">
        <f t="shared" si="3"/>
        <v>1</v>
      </c>
    </row>
    <row r="33" spans="1:7">
      <c r="A33" s="37">
        <v>22</v>
      </c>
      <c r="B33" s="6"/>
      <c r="C33" s="216"/>
      <c r="D33" s="16" t="str">
        <f t="shared" si="0"/>
        <v/>
      </c>
      <c r="E33" s="58" t="str">
        <f t="shared" si="1"/>
        <v/>
      </c>
      <c r="F33" s="349" t="b">
        <f t="shared" si="2"/>
        <v>0</v>
      </c>
      <c r="G33" s="350">
        <f t="shared" si="3"/>
        <v>1</v>
      </c>
    </row>
    <row r="34" spans="1:7">
      <c r="A34" s="37">
        <v>23</v>
      </c>
      <c r="B34" s="6"/>
      <c r="C34" s="216"/>
      <c r="D34" s="16" t="str">
        <f t="shared" si="0"/>
        <v/>
      </c>
      <c r="E34" s="58" t="str">
        <f t="shared" si="1"/>
        <v/>
      </c>
      <c r="F34" s="349" t="b">
        <f t="shared" si="2"/>
        <v>0</v>
      </c>
      <c r="G34" s="350">
        <f t="shared" si="3"/>
        <v>1</v>
      </c>
    </row>
    <row r="35" spans="1:7">
      <c r="A35" s="37">
        <v>24</v>
      </c>
      <c r="B35" s="6"/>
      <c r="C35" s="216"/>
      <c r="D35" s="16" t="str">
        <f t="shared" si="0"/>
        <v/>
      </c>
      <c r="E35" s="58" t="str">
        <f t="shared" si="1"/>
        <v/>
      </c>
      <c r="F35" s="349" t="b">
        <f t="shared" si="2"/>
        <v>0</v>
      </c>
      <c r="G35" s="350">
        <f t="shared" si="3"/>
        <v>1</v>
      </c>
    </row>
    <row r="36" spans="1:7">
      <c r="A36" s="37">
        <v>25</v>
      </c>
      <c r="B36" s="6"/>
      <c r="C36" s="216"/>
      <c r="D36" s="16" t="str">
        <f t="shared" si="0"/>
        <v/>
      </c>
      <c r="E36" s="58" t="str">
        <f t="shared" si="1"/>
        <v/>
      </c>
      <c r="F36" s="349" t="b">
        <f t="shared" si="2"/>
        <v>0</v>
      </c>
      <c r="G36" s="350">
        <f t="shared" si="3"/>
        <v>1</v>
      </c>
    </row>
    <row r="37" spans="1:7">
      <c r="A37" s="37">
        <v>26</v>
      </c>
      <c r="B37" s="6"/>
      <c r="C37" s="216"/>
      <c r="D37" s="16" t="str">
        <f t="shared" si="0"/>
        <v/>
      </c>
      <c r="E37" s="58" t="str">
        <f t="shared" si="1"/>
        <v/>
      </c>
      <c r="F37" s="349" t="b">
        <f t="shared" si="2"/>
        <v>0</v>
      </c>
      <c r="G37" s="350">
        <f t="shared" si="3"/>
        <v>1</v>
      </c>
    </row>
    <row r="38" spans="1:7">
      <c r="A38" s="37">
        <v>27</v>
      </c>
      <c r="B38" s="6"/>
      <c r="C38" s="216"/>
      <c r="D38" s="16" t="str">
        <f t="shared" si="0"/>
        <v/>
      </c>
      <c r="E38" s="58" t="str">
        <f t="shared" si="1"/>
        <v/>
      </c>
      <c r="F38" s="349" t="b">
        <f t="shared" si="2"/>
        <v>0</v>
      </c>
      <c r="G38" s="350">
        <f t="shared" si="3"/>
        <v>1</v>
      </c>
    </row>
    <row r="39" spans="1:7">
      <c r="A39" s="37">
        <v>28</v>
      </c>
      <c r="B39" s="6"/>
      <c r="C39" s="216"/>
      <c r="D39" s="16" t="str">
        <f t="shared" si="0"/>
        <v/>
      </c>
      <c r="E39" s="58" t="str">
        <f t="shared" si="1"/>
        <v/>
      </c>
      <c r="F39" s="349" t="b">
        <f t="shared" si="2"/>
        <v>0</v>
      </c>
      <c r="G39" s="350">
        <f t="shared" si="3"/>
        <v>1</v>
      </c>
    </row>
    <row r="40" spans="1:7">
      <c r="A40" s="37">
        <v>29</v>
      </c>
      <c r="B40" s="6"/>
      <c r="C40" s="216"/>
      <c r="D40" s="16" t="str">
        <f t="shared" si="0"/>
        <v/>
      </c>
      <c r="E40" s="58" t="str">
        <f t="shared" si="1"/>
        <v/>
      </c>
      <c r="F40" s="349" t="b">
        <f t="shared" si="2"/>
        <v>0</v>
      </c>
      <c r="G40" s="350">
        <f t="shared" si="3"/>
        <v>1</v>
      </c>
    </row>
    <row r="41" spans="1:7">
      <c r="A41" s="37">
        <v>30</v>
      </c>
      <c r="B41" s="6"/>
      <c r="C41" s="216"/>
      <c r="D41" s="16" t="str">
        <f t="shared" si="0"/>
        <v/>
      </c>
      <c r="E41" s="58" t="str">
        <f t="shared" si="1"/>
        <v/>
      </c>
      <c r="F41" s="349" t="b">
        <f t="shared" si="2"/>
        <v>0</v>
      </c>
      <c r="G41" s="350">
        <f t="shared" si="3"/>
        <v>1</v>
      </c>
    </row>
    <row r="42" spans="1:7">
      <c r="A42" s="37">
        <v>31</v>
      </c>
      <c r="B42" s="6"/>
      <c r="C42" s="216"/>
      <c r="D42" s="16" t="str">
        <f t="shared" si="0"/>
        <v/>
      </c>
      <c r="E42" s="58" t="str">
        <f t="shared" si="1"/>
        <v/>
      </c>
      <c r="F42" s="349" t="b">
        <f t="shared" si="2"/>
        <v>0</v>
      </c>
      <c r="G42" s="350">
        <f t="shared" si="3"/>
        <v>1</v>
      </c>
    </row>
    <row r="43" spans="1:7">
      <c r="A43" s="37">
        <v>32</v>
      </c>
      <c r="B43" s="6"/>
      <c r="C43" s="216"/>
      <c r="D43" s="16" t="str">
        <f t="shared" si="0"/>
        <v/>
      </c>
      <c r="E43" s="58" t="str">
        <f t="shared" si="1"/>
        <v/>
      </c>
      <c r="F43" s="349" t="b">
        <f t="shared" si="2"/>
        <v>0</v>
      </c>
      <c r="G43" s="350">
        <f t="shared" si="3"/>
        <v>1</v>
      </c>
    </row>
    <row r="44" spans="1:7">
      <c r="A44" s="37">
        <v>33</v>
      </c>
      <c r="B44" s="6"/>
      <c r="C44" s="216"/>
      <c r="D44" s="16" t="str">
        <f t="shared" si="0"/>
        <v/>
      </c>
      <c r="E44" s="58" t="str">
        <f t="shared" ref="E44:E75" si="4">IF(OR($B44="",,$C44="",$C44&gt;an_final),"",IF($C44&gt;=an_initial,1,""))</f>
        <v/>
      </c>
      <c r="F44" s="349" t="b">
        <f t="shared" si="2"/>
        <v>0</v>
      </c>
      <c r="G44" s="350">
        <f t="shared" ref="G44:G75" si="5">LEN(B44)-LEN(SUBSTITUTE(B44,",",""))+1</f>
        <v>1</v>
      </c>
    </row>
    <row r="45" spans="1:7">
      <c r="A45" s="37">
        <v>34</v>
      </c>
      <c r="B45" s="6"/>
      <c r="C45" s="216"/>
      <c r="D45" s="16" t="str">
        <f t="shared" si="0"/>
        <v/>
      </c>
      <c r="E45" s="58" t="str">
        <f t="shared" si="4"/>
        <v/>
      </c>
      <c r="F45" s="349" t="b">
        <f t="shared" si="2"/>
        <v>0</v>
      </c>
      <c r="G45" s="350">
        <f t="shared" si="5"/>
        <v>1</v>
      </c>
    </row>
    <row r="46" spans="1:7">
      <c r="A46" s="37">
        <v>35</v>
      </c>
      <c r="B46" s="6"/>
      <c r="C46" s="216"/>
      <c r="D46" s="16" t="str">
        <f t="shared" si="0"/>
        <v/>
      </c>
      <c r="E46" s="58" t="str">
        <f t="shared" si="4"/>
        <v/>
      </c>
      <c r="F46" s="349" t="b">
        <f t="shared" si="2"/>
        <v>0</v>
      </c>
      <c r="G46" s="350">
        <f t="shared" si="5"/>
        <v>1</v>
      </c>
    </row>
    <row r="47" spans="1:7">
      <c r="A47" s="37">
        <v>36</v>
      </c>
      <c r="B47" s="6"/>
      <c r="C47" s="216"/>
      <c r="D47" s="16" t="str">
        <f t="shared" si="0"/>
        <v/>
      </c>
      <c r="E47" s="58" t="str">
        <f t="shared" si="4"/>
        <v/>
      </c>
      <c r="F47" s="349" t="b">
        <f t="shared" si="2"/>
        <v>0</v>
      </c>
      <c r="G47" s="350">
        <f t="shared" si="5"/>
        <v>1</v>
      </c>
    </row>
    <row r="48" spans="1:7">
      <c r="A48" s="37">
        <v>37</v>
      </c>
      <c r="B48" s="6"/>
      <c r="C48" s="216"/>
      <c r="D48" s="16" t="str">
        <f t="shared" si="0"/>
        <v/>
      </c>
      <c r="E48" s="58" t="str">
        <f t="shared" si="4"/>
        <v/>
      </c>
      <c r="F48" s="349" t="b">
        <f t="shared" si="2"/>
        <v>0</v>
      </c>
      <c r="G48" s="350">
        <f t="shared" si="5"/>
        <v>1</v>
      </c>
    </row>
    <row r="49" spans="1:7">
      <c r="A49" s="37">
        <v>38</v>
      </c>
      <c r="B49" s="6"/>
      <c r="C49" s="216"/>
      <c r="D49" s="16" t="str">
        <f t="shared" si="0"/>
        <v/>
      </c>
      <c r="E49" s="58" t="str">
        <f t="shared" si="4"/>
        <v/>
      </c>
      <c r="F49" s="349" t="b">
        <f t="shared" si="2"/>
        <v>0</v>
      </c>
      <c r="G49" s="350">
        <f t="shared" si="5"/>
        <v>1</v>
      </c>
    </row>
    <row r="50" spans="1:7">
      <c r="A50" s="37">
        <v>39</v>
      </c>
      <c r="B50" s="6"/>
      <c r="C50" s="216"/>
      <c r="D50" s="16" t="str">
        <f t="shared" si="0"/>
        <v/>
      </c>
      <c r="E50" s="58" t="str">
        <f t="shared" si="4"/>
        <v/>
      </c>
      <c r="F50" s="349" t="b">
        <f t="shared" si="2"/>
        <v>0</v>
      </c>
      <c r="G50" s="350">
        <f t="shared" si="5"/>
        <v>1</v>
      </c>
    </row>
    <row r="51" spans="1:7">
      <c r="A51" s="37">
        <v>40</v>
      </c>
      <c r="B51" s="6"/>
      <c r="C51" s="216"/>
      <c r="D51" s="16" t="str">
        <f t="shared" si="0"/>
        <v/>
      </c>
      <c r="E51" s="58" t="str">
        <f t="shared" si="4"/>
        <v/>
      </c>
      <c r="F51" s="349" t="b">
        <f t="shared" si="2"/>
        <v>0</v>
      </c>
      <c r="G51" s="350">
        <f t="shared" si="5"/>
        <v>1</v>
      </c>
    </row>
    <row r="52" spans="1:7">
      <c r="A52" s="37">
        <v>41</v>
      </c>
      <c r="B52" s="6"/>
      <c r="C52" s="216"/>
      <c r="D52" s="16" t="str">
        <f t="shared" si="0"/>
        <v/>
      </c>
      <c r="E52" s="58" t="str">
        <f t="shared" si="4"/>
        <v/>
      </c>
      <c r="F52" s="349" t="b">
        <f t="shared" si="2"/>
        <v>0</v>
      </c>
      <c r="G52" s="350">
        <f t="shared" si="5"/>
        <v>1</v>
      </c>
    </row>
    <row r="53" spans="1:7">
      <c r="A53" s="37">
        <v>42</v>
      </c>
      <c r="B53" s="6"/>
      <c r="C53" s="216"/>
      <c r="D53" s="16" t="str">
        <f t="shared" si="0"/>
        <v/>
      </c>
      <c r="E53" s="58" t="str">
        <f t="shared" si="4"/>
        <v/>
      </c>
      <c r="F53" s="349" t="b">
        <f t="shared" si="2"/>
        <v>0</v>
      </c>
      <c r="G53" s="350">
        <f t="shared" si="5"/>
        <v>1</v>
      </c>
    </row>
    <row r="54" spans="1:7">
      <c r="A54" s="37">
        <v>43</v>
      </c>
      <c r="B54" s="6"/>
      <c r="C54" s="216"/>
      <c r="D54" s="16" t="str">
        <f t="shared" si="0"/>
        <v/>
      </c>
      <c r="E54" s="58" t="str">
        <f t="shared" si="4"/>
        <v/>
      </c>
      <c r="F54" s="349" t="b">
        <f t="shared" si="2"/>
        <v>0</v>
      </c>
      <c r="G54" s="350">
        <f t="shared" si="5"/>
        <v>1</v>
      </c>
    </row>
    <row r="55" spans="1:7">
      <c r="A55" s="37">
        <v>44</v>
      </c>
      <c r="B55" s="6"/>
      <c r="C55" s="216"/>
      <c r="D55" s="16" t="str">
        <f t="shared" si="0"/>
        <v/>
      </c>
      <c r="E55" s="58" t="str">
        <f t="shared" si="4"/>
        <v/>
      </c>
      <c r="F55" s="349" t="b">
        <f t="shared" si="2"/>
        <v>0</v>
      </c>
      <c r="G55" s="350">
        <f t="shared" si="5"/>
        <v>1</v>
      </c>
    </row>
    <row r="56" spans="1:7">
      <c r="A56" s="37">
        <v>45</v>
      </c>
      <c r="B56" s="6"/>
      <c r="C56" s="216"/>
      <c r="D56" s="16" t="str">
        <f t="shared" si="0"/>
        <v/>
      </c>
      <c r="E56" s="58" t="str">
        <f t="shared" si="4"/>
        <v/>
      </c>
      <c r="F56" s="349" t="b">
        <f t="shared" si="2"/>
        <v>0</v>
      </c>
      <c r="G56" s="350">
        <f t="shared" si="5"/>
        <v>1</v>
      </c>
    </row>
    <row r="57" spans="1:7">
      <c r="A57" s="37">
        <v>46</v>
      </c>
      <c r="B57" s="6"/>
      <c r="C57" s="216"/>
      <c r="D57" s="16" t="str">
        <f t="shared" si="0"/>
        <v/>
      </c>
      <c r="E57" s="58" t="str">
        <f t="shared" si="4"/>
        <v/>
      </c>
      <c r="F57" s="349" t="b">
        <f t="shared" si="2"/>
        <v>0</v>
      </c>
      <c r="G57" s="350">
        <f t="shared" si="5"/>
        <v>1</v>
      </c>
    </row>
    <row r="58" spans="1:7">
      <c r="A58" s="37">
        <v>47</v>
      </c>
      <c r="B58" s="6"/>
      <c r="C58" s="216"/>
      <c r="D58" s="16" t="str">
        <f t="shared" si="0"/>
        <v/>
      </c>
      <c r="E58" s="58" t="str">
        <f t="shared" si="4"/>
        <v/>
      </c>
      <c r="F58" s="349" t="b">
        <f t="shared" si="2"/>
        <v>0</v>
      </c>
      <c r="G58" s="350">
        <f t="shared" si="5"/>
        <v>1</v>
      </c>
    </row>
    <row r="59" spans="1:7">
      <c r="A59" s="37">
        <v>48</v>
      </c>
      <c r="B59" s="6"/>
      <c r="C59" s="216"/>
      <c r="D59" s="16" t="str">
        <f t="shared" si="0"/>
        <v/>
      </c>
      <c r="E59" s="58" t="str">
        <f t="shared" si="4"/>
        <v/>
      </c>
      <c r="F59" s="349" t="b">
        <f t="shared" si="2"/>
        <v>0</v>
      </c>
      <c r="G59" s="350">
        <f t="shared" si="5"/>
        <v>1</v>
      </c>
    </row>
    <row r="60" spans="1:7">
      <c r="A60" s="37">
        <v>49</v>
      </c>
      <c r="B60" s="6"/>
      <c r="C60" s="216"/>
      <c r="D60" s="16" t="str">
        <f t="shared" si="0"/>
        <v/>
      </c>
      <c r="E60" s="58" t="str">
        <f t="shared" si="4"/>
        <v/>
      </c>
      <c r="F60" s="349" t="b">
        <f t="shared" si="2"/>
        <v>0</v>
      </c>
      <c r="G60" s="350">
        <f t="shared" si="5"/>
        <v>1</v>
      </c>
    </row>
    <row r="61" spans="1:7">
      <c r="A61" s="37">
        <v>50</v>
      </c>
      <c r="B61" s="6"/>
      <c r="C61" s="216"/>
      <c r="D61" s="16" t="str">
        <f t="shared" si="0"/>
        <v/>
      </c>
      <c r="E61" s="58" t="str">
        <f t="shared" si="4"/>
        <v/>
      </c>
      <c r="F61" s="349" t="b">
        <f t="shared" si="2"/>
        <v>0</v>
      </c>
      <c r="G61" s="350">
        <f t="shared" si="5"/>
        <v>1</v>
      </c>
    </row>
    <row r="62" spans="1:7">
      <c r="A62" s="37">
        <v>51</v>
      </c>
      <c r="B62" s="6"/>
      <c r="C62" s="216"/>
      <c r="D62" s="16" t="str">
        <f t="shared" si="0"/>
        <v/>
      </c>
      <c r="E62" s="58" t="str">
        <f t="shared" si="4"/>
        <v/>
      </c>
      <c r="F62" s="349" t="b">
        <f t="shared" si="2"/>
        <v>0</v>
      </c>
      <c r="G62" s="350">
        <f t="shared" si="5"/>
        <v>1</v>
      </c>
    </row>
    <row r="63" spans="1:7">
      <c r="A63" s="37">
        <v>52</v>
      </c>
      <c r="B63" s="6"/>
      <c r="C63" s="216"/>
      <c r="D63" s="16" t="str">
        <f t="shared" si="0"/>
        <v/>
      </c>
      <c r="E63" s="58" t="str">
        <f t="shared" si="4"/>
        <v/>
      </c>
      <c r="F63" s="349" t="b">
        <f t="shared" si="2"/>
        <v>0</v>
      </c>
      <c r="G63" s="350">
        <f t="shared" si="5"/>
        <v>1</v>
      </c>
    </row>
    <row r="64" spans="1:7">
      <c r="A64" s="37">
        <v>53</v>
      </c>
      <c r="B64" s="6"/>
      <c r="C64" s="216"/>
      <c r="D64" s="16" t="str">
        <f t="shared" si="0"/>
        <v/>
      </c>
      <c r="E64" s="58" t="str">
        <f t="shared" si="4"/>
        <v/>
      </c>
      <c r="F64" s="349" t="b">
        <f t="shared" si="2"/>
        <v>0</v>
      </c>
      <c r="G64" s="350">
        <f t="shared" si="5"/>
        <v>1</v>
      </c>
    </row>
    <row r="65" spans="1:7">
      <c r="A65" s="37">
        <v>54</v>
      </c>
      <c r="B65" s="6"/>
      <c r="C65" s="216"/>
      <c r="D65" s="16" t="str">
        <f t="shared" si="0"/>
        <v/>
      </c>
      <c r="E65" s="58" t="str">
        <f t="shared" si="4"/>
        <v/>
      </c>
      <c r="F65" s="349" t="b">
        <f t="shared" si="2"/>
        <v>0</v>
      </c>
      <c r="G65" s="350">
        <f t="shared" si="5"/>
        <v>1</v>
      </c>
    </row>
    <row r="66" spans="1:7">
      <c r="A66" s="37">
        <v>55</v>
      </c>
      <c r="B66" s="6"/>
      <c r="C66" s="216"/>
      <c r="D66" s="16" t="str">
        <f t="shared" si="0"/>
        <v/>
      </c>
      <c r="E66" s="58" t="str">
        <f t="shared" si="4"/>
        <v/>
      </c>
      <c r="F66" s="349" t="b">
        <f t="shared" si="2"/>
        <v>0</v>
      </c>
      <c r="G66" s="350">
        <f t="shared" si="5"/>
        <v>1</v>
      </c>
    </row>
    <row r="67" spans="1:7">
      <c r="A67" s="37">
        <v>56</v>
      </c>
      <c r="B67" s="6"/>
      <c r="C67" s="216"/>
      <c r="D67" s="16" t="str">
        <f t="shared" si="0"/>
        <v/>
      </c>
      <c r="E67" s="58" t="str">
        <f t="shared" si="4"/>
        <v/>
      </c>
      <c r="F67" s="349" t="b">
        <f t="shared" si="2"/>
        <v>0</v>
      </c>
      <c r="G67" s="350">
        <f t="shared" si="5"/>
        <v>1</v>
      </c>
    </row>
    <row r="68" spans="1:7">
      <c r="A68" s="37">
        <v>57</v>
      </c>
      <c r="B68" s="6"/>
      <c r="C68" s="216"/>
      <c r="D68" s="16" t="str">
        <f t="shared" si="0"/>
        <v/>
      </c>
      <c r="E68" s="58" t="str">
        <f t="shared" si="4"/>
        <v/>
      </c>
      <c r="F68" s="349" t="b">
        <f t="shared" si="2"/>
        <v>0</v>
      </c>
      <c r="G68" s="350">
        <f t="shared" si="5"/>
        <v>1</v>
      </c>
    </row>
    <row r="69" spans="1:7">
      <c r="A69" s="37">
        <v>58</v>
      </c>
      <c r="B69" s="6"/>
      <c r="C69" s="216"/>
      <c r="D69" s="16" t="str">
        <f t="shared" si="0"/>
        <v/>
      </c>
      <c r="E69" s="58" t="str">
        <f t="shared" si="4"/>
        <v/>
      </c>
      <c r="F69" s="349" t="b">
        <f t="shared" si="2"/>
        <v>0</v>
      </c>
      <c r="G69" s="350">
        <f t="shared" si="5"/>
        <v>1</v>
      </c>
    </row>
    <row r="70" spans="1:7">
      <c r="A70" s="37">
        <v>59</v>
      </c>
      <c r="B70" s="6"/>
      <c r="C70" s="216"/>
      <c r="D70" s="16" t="str">
        <f t="shared" si="0"/>
        <v/>
      </c>
      <c r="E70" s="58" t="str">
        <f t="shared" si="4"/>
        <v/>
      </c>
      <c r="F70" s="349" t="b">
        <f t="shared" si="2"/>
        <v>0</v>
      </c>
      <c r="G70" s="350">
        <f t="shared" si="5"/>
        <v>1</v>
      </c>
    </row>
    <row r="71" spans="1:7">
      <c r="A71" s="37">
        <v>60</v>
      </c>
      <c r="B71" s="6"/>
      <c r="C71" s="216"/>
      <c r="D71" s="16" t="str">
        <f t="shared" si="0"/>
        <v/>
      </c>
      <c r="E71" s="58" t="str">
        <f t="shared" si="4"/>
        <v/>
      </c>
      <c r="F71" s="349" t="b">
        <f t="shared" si="2"/>
        <v>0</v>
      </c>
      <c r="G71" s="350">
        <f t="shared" si="5"/>
        <v>1</v>
      </c>
    </row>
    <row r="72" spans="1:7">
      <c r="A72" s="37">
        <v>61</v>
      </c>
      <c r="B72" s="6"/>
      <c r="C72" s="216"/>
      <c r="D72" s="16" t="str">
        <f t="shared" si="0"/>
        <v/>
      </c>
      <c r="E72" s="58" t="str">
        <f t="shared" si="4"/>
        <v/>
      </c>
      <c r="F72" s="349" t="b">
        <f t="shared" si="2"/>
        <v>0</v>
      </c>
      <c r="G72" s="350">
        <f t="shared" si="5"/>
        <v>1</v>
      </c>
    </row>
    <row r="73" spans="1:7">
      <c r="A73" s="37">
        <v>62</v>
      </c>
      <c r="B73" s="6"/>
      <c r="C73" s="216"/>
      <c r="D73" s="16" t="str">
        <f t="shared" si="0"/>
        <v/>
      </c>
      <c r="E73" s="58" t="str">
        <f t="shared" si="4"/>
        <v/>
      </c>
      <c r="F73" s="349" t="b">
        <f t="shared" si="2"/>
        <v>0</v>
      </c>
      <c r="G73" s="350">
        <f t="shared" si="5"/>
        <v>1</v>
      </c>
    </row>
    <row r="74" spans="1:7">
      <c r="A74" s="37">
        <v>63</v>
      </c>
      <c r="B74" s="6"/>
      <c r="C74" s="216"/>
      <c r="D74" s="16" t="str">
        <f t="shared" si="0"/>
        <v/>
      </c>
      <c r="E74" s="58" t="str">
        <f t="shared" si="4"/>
        <v/>
      </c>
      <c r="F74" s="349" t="b">
        <f t="shared" si="2"/>
        <v>0</v>
      </c>
      <c r="G74" s="350">
        <f t="shared" si="5"/>
        <v>1</v>
      </c>
    </row>
    <row r="75" spans="1:7">
      <c r="A75" s="37">
        <v>64</v>
      </c>
      <c r="B75" s="6"/>
      <c r="C75" s="216"/>
      <c r="D75" s="16" t="str">
        <f t="shared" si="0"/>
        <v/>
      </c>
      <c r="E75" s="58" t="str">
        <f t="shared" si="4"/>
        <v/>
      </c>
      <c r="F75" s="349" t="b">
        <f t="shared" si="2"/>
        <v>0</v>
      </c>
      <c r="G75" s="350">
        <f t="shared" si="5"/>
        <v>1</v>
      </c>
    </row>
    <row r="76" spans="1:7">
      <c r="A76" s="37">
        <v>65</v>
      </c>
      <c r="B76" s="6"/>
      <c r="C76" s="216"/>
      <c r="D76" s="16" t="str">
        <f t="shared" ref="D76:D139" si="6">IF(OR($B76="",,$C76&lt;an_initial,$C76&gt;an_final),"",E76*40)</f>
        <v/>
      </c>
      <c r="E76" s="58" t="str">
        <f t="shared" ref="E76:E110" si="7">IF(OR($B76="",,$C76="",$C76&gt;an_final),"",IF($C76&gt;=an_initial,1,""))</f>
        <v/>
      </c>
      <c r="F76" s="349" t="b">
        <f t="shared" ref="F76:F110" si="8">IF(nume_candidat="",FALSE,ISNUMBER(SEARCH(nume_candidat,$B76)))</f>
        <v>0</v>
      </c>
      <c r="G76" s="350">
        <f t="shared" ref="G76:G110" si="9">LEN(B76)-LEN(SUBSTITUTE(B76,",",""))+1</f>
        <v>1</v>
      </c>
    </row>
    <row r="77" spans="1:7">
      <c r="A77" s="37">
        <v>66</v>
      </c>
      <c r="B77" s="6"/>
      <c r="C77" s="216"/>
      <c r="D77" s="16" t="str">
        <f t="shared" si="6"/>
        <v/>
      </c>
      <c r="E77" s="58" t="str">
        <f t="shared" si="7"/>
        <v/>
      </c>
      <c r="F77" s="349" t="b">
        <f t="shared" si="8"/>
        <v>0</v>
      </c>
      <c r="G77" s="350">
        <f t="shared" si="9"/>
        <v>1</v>
      </c>
    </row>
    <row r="78" spans="1:7">
      <c r="A78" s="37">
        <v>67</v>
      </c>
      <c r="B78" s="6"/>
      <c r="C78" s="216"/>
      <c r="D78" s="16" t="str">
        <f t="shared" si="6"/>
        <v/>
      </c>
      <c r="E78" s="58" t="str">
        <f t="shared" si="7"/>
        <v/>
      </c>
      <c r="F78" s="349" t="b">
        <f t="shared" si="8"/>
        <v>0</v>
      </c>
      <c r="G78" s="350">
        <f t="shared" si="9"/>
        <v>1</v>
      </c>
    </row>
    <row r="79" spans="1:7">
      <c r="A79" s="37">
        <v>68</v>
      </c>
      <c r="B79" s="6"/>
      <c r="C79" s="216"/>
      <c r="D79" s="16" t="str">
        <f t="shared" si="6"/>
        <v/>
      </c>
      <c r="E79" s="58" t="str">
        <f t="shared" si="7"/>
        <v/>
      </c>
      <c r="F79" s="349" t="b">
        <f t="shared" si="8"/>
        <v>0</v>
      </c>
      <c r="G79" s="350">
        <f t="shared" si="9"/>
        <v>1</v>
      </c>
    </row>
    <row r="80" spans="1:7">
      <c r="A80" s="37">
        <v>69</v>
      </c>
      <c r="B80" s="6"/>
      <c r="C80" s="216"/>
      <c r="D80" s="16" t="str">
        <f t="shared" si="6"/>
        <v/>
      </c>
      <c r="E80" s="58" t="str">
        <f t="shared" si="7"/>
        <v/>
      </c>
      <c r="F80" s="349" t="b">
        <f t="shared" si="8"/>
        <v>0</v>
      </c>
      <c r="G80" s="350">
        <f t="shared" si="9"/>
        <v>1</v>
      </c>
    </row>
    <row r="81" spans="1:7">
      <c r="A81" s="37">
        <v>70</v>
      </c>
      <c r="B81" s="6"/>
      <c r="C81" s="216"/>
      <c r="D81" s="16" t="str">
        <f t="shared" si="6"/>
        <v/>
      </c>
      <c r="E81" s="58" t="str">
        <f t="shared" si="7"/>
        <v/>
      </c>
      <c r="F81" s="349" t="b">
        <f t="shared" si="8"/>
        <v>0</v>
      </c>
      <c r="G81" s="350">
        <f t="shared" si="9"/>
        <v>1</v>
      </c>
    </row>
    <row r="82" spans="1:7">
      <c r="A82" s="37">
        <v>71</v>
      </c>
      <c r="B82" s="6"/>
      <c r="C82" s="216"/>
      <c r="D82" s="16" t="str">
        <f t="shared" si="6"/>
        <v/>
      </c>
      <c r="E82" s="58" t="str">
        <f t="shared" si="7"/>
        <v/>
      </c>
      <c r="F82" s="349" t="b">
        <f t="shared" si="8"/>
        <v>0</v>
      </c>
      <c r="G82" s="350">
        <f t="shared" si="9"/>
        <v>1</v>
      </c>
    </row>
    <row r="83" spans="1:7">
      <c r="A83" s="37">
        <v>72</v>
      </c>
      <c r="B83" s="6"/>
      <c r="C83" s="216"/>
      <c r="D83" s="16" t="str">
        <f t="shared" si="6"/>
        <v/>
      </c>
      <c r="E83" s="58" t="str">
        <f t="shared" si="7"/>
        <v/>
      </c>
      <c r="F83" s="349" t="b">
        <f t="shared" si="8"/>
        <v>0</v>
      </c>
      <c r="G83" s="350">
        <f t="shared" si="9"/>
        <v>1</v>
      </c>
    </row>
    <row r="84" spans="1:7">
      <c r="A84" s="37">
        <v>73</v>
      </c>
      <c r="B84" s="6"/>
      <c r="C84" s="216"/>
      <c r="D84" s="16" t="str">
        <f t="shared" si="6"/>
        <v/>
      </c>
      <c r="E84" s="58" t="str">
        <f t="shared" si="7"/>
        <v/>
      </c>
      <c r="F84" s="349" t="b">
        <f t="shared" si="8"/>
        <v>0</v>
      </c>
      <c r="G84" s="350">
        <f t="shared" si="9"/>
        <v>1</v>
      </c>
    </row>
    <row r="85" spans="1:7">
      <c r="A85" s="37">
        <v>74</v>
      </c>
      <c r="B85" s="6"/>
      <c r="C85" s="216"/>
      <c r="D85" s="16" t="str">
        <f t="shared" si="6"/>
        <v/>
      </c>
      <c r="E85" s="58" t="str">
        <f t="shared" si="7"/>
        <v/>
      </c>
      <c r="F85" s="349" t="b">
        <f t="shared" si="8"/>
        <v>0</v>
      </c>
      <c r="G85" s="350">
        <f t="shared" si="9"/>
        <v>1</v>
      </c>
    </row>
    <row r="86" spans="1:7">
      <c r="A86" s="37">
        <v>75</v>
      </c>
      <c r="B86" s="6"/>
      <c r="C86" s="216"/>
      <c r="D86" s="16" t="str">
        <f t="shared" si="6"/>
        <v/>
      </c>
      <c r="E86" s="58" t="str">
        <f t="shared" si="7"/>
        <v/>
      </c>
      <c r="F86" s="349" t="b">
        <f t="shared" si="8"/>
        <v>0</v>
      </c>
      <c r="G86" s="350">
        <f t="shared" si="9"/>
        <v>1</v>
      </c>
    </row>
    <row r="87" spans="1:7">
      <c r="A87" s="37">
        <v>76</v>
      </c>
      <c r="B87" s="6"/>
      <c r="C87" s="216"/>
      <c r="D87" s="16" t="str">
        <f t="shared" si="6"/>
        <v/>
      </c>
      <c r="E87" s="58" t="str">
        <f t="shared" si="7"/>
        <v/>
      </c>
      <c r="F87" s="349" t="b">
        <f t="shared" si="8"/>
        <v>0</v>
      </c>
      <c r="G87" s="350">
        <f t="shared" si="9"/>
        <v>1</v>
      </c>
    </row>
    <row r="88" spans="1:7">
      <c r="A88" s="37">
        <v>77</v>
      </c>
      <c r="B88" s="6"/>
      <c r="C88" s="216"/>
      <c r="D88" s="16" t="str">
        <f t="shared" si="6"/>
        <v/>
      </c>
      <c r="E88" s="58" t="str">
        <f t="shared" si="7"/>
        <v/>
      </c>
      <c r="F88" s="349" t="b">
        <f t="shared" si="8"/>
        <v>0</v>
      </c>
      <c r="G88" s="350">
        <f t="shared" si="9"/>
        <v>1</v>
      </c>
    </row>
    <row r="89" spans="1:7">
      <c r="A89" s="37">
        <v>78</v>
      </c>
      <c r="B89" s="6"/>
      <c r="C89" s="216"/>
      <c r="D89" s="16" t="str">
        <f t="shared" si="6"/>
        <v/>
      </c>
      <c r="E89" s="58" t="str">
        <f t="shared" si="7"/>
        <v/>
      </c>
      <c r="F89" s="349" t="b">
        <f t="shared" si="8"/>
        <v>0</v>
      </c>
      <c r="G89" s="350">
        <f t="shared" si="9"/>
        <v>1</v>
      </c>
    </row>
    <row r="90" spans="1:7">
      <c r="A90" s="37">
        <v>79</v>
      </c>
      <c r="B90" s="6"/>
      <c r="C90" s="216"/>
      <c r="D90" s="16" t="str">
        <f t="shared" si="6"/>
        <v/>
      </c>
      <c r="E90" s="58" t="str">
        <f t="shared" si="7"/>
        <v/>
      </c>
      <c r="F90" s="349" t="b">
        <f t="shared" si="8"/>
        <v>0</v>
      </c>
      <c r="G90" s="350">
        <f t="shared" si="9"/>
        <v>1</v>
      </c>
    </row>
    <row r="91" spans="1:7">
      <c r="A91" s="37">
        <v>80</v>
      </c>
      <c r="B91" s="6"/>
      <c r="C91" s="216"/>
      <c r="D91" s="16" t="str">
        <f t="shared" si="6"/>
        <v/>
      </c>
      <c r="E91" s="58" t="str">
        <f t="shared" si="7"/>
        <v/>
      </c>
      <c r="F91" s="349" t="b">
        <f t="shared" si="8"/>
        <v>0</v>
      </c>
      <c r="G91" s="350">
        <f t="shared" si="9"/>
        <v>1</v>
      </c>
    </row>
    <row r="92" spans="1:7">
      <c r="A92" s="37">
        <v>81</v>
      </c>
      <c r="B92" s="6"/>
      <c r="C92" s="216"/>
      <c r="D92" s="16" t="str">
        <f t="shared" si="6"/>
        <v/>
      </c>
      <c r="E92" s="58" t="str">
        <f t="shared" si="7"/>
        <v/>
      </c>
      <c r="F92" s="349" t="b">
        <f t="shared" si="8"/>
        <v>0</v>
      </c>
      <c r="G92" s="350">
        <f t="shared" si="9"/>
        <v>1</v>
      </c>
    </row>
    <row r="93" spans="1:7">
      <c r="A93" s="37">
        <v>82</v>
      </c>
      <c r="B93" s="6"/>
      <c r="C93" s="216"/>
      <c r="D93" s="16" t="str">
        <f t="shared" si="6"/>
        <v/>
      </c>
      <c r="E93" s="58" t="str">
        <f t="shared" si="7"/>
        <v/>
      </c>
      <c r="F93" s="349" t="b">
        <f t="shared" si="8"/>
        <v>0</v>
      </c>
      <c r="G93" s="350">
        <f t="shared" si="9"/>
        <v>1</v>
      </c>
    </row>
    <row r="94" spans="1:7">
      <c r="A94" s="37">
        <v>83</v>
      </c>
      <c r="B94" s="6"/>
      <c r="C94" s="216"/>
      <c r="D94" s="16" t="str">
        <f t="shared" si="6"/>
        <v/>
      </c>
      <c r="E94" s="58" t="str">
        <f t="shared" si="7"/>
        <v/>
      </c>
      <c r="F94" s="349" t="b">
        <f t="shared" si="8"/>
        <v>0</v>
      </c>
      <c r="G94" s="350">
        <f t="shared" si="9"/>
        <v>1</v>
      </c>
    </row>
    <row r="95" spans="1:7">
      <c r="A95" s="37">
        <v>84</v>
      </c>
      <c r="B95" s="6"/>
      <c r="C95" s="216"/>
      <c r="D95" s="16" t="str">
        <f t="shared" si="6"/>
        <v/>
      </c>
      <c r="E95" s="58" t="str">
        <f t="shared" si="7"/>
        <v/>
      </c>
      <c r="F95" s="349" t="b">
        <f t="shared" si="8"/>
        <v>0</v>
      </c>
      <c r="G95" s="350">
        <f t="shared" si="9"/>
        <v>1</v>
      </c>
    </row>
    <row r="96" spans="1:7">
      <c r="A96" s="37">
        <v>85</v>
      </c>
      <c r="B96" s="6"/>
      <c r="C96" s="216"/>
      <c r="D96" s="16" t="str">
        <f t="shared" si="6"/>
        <v/>
      </c>
      <c r="E96" s="58" t="str">
        <f t="shared" si="7"/>
        <v/>
      </c>
      <c r="F96" s="349" t="b">
        <f t="shared" si="8"/>
        <v>0</v>
      </c>
      <c r="G96" s="350">
        <f t="shared" si="9"/>
        <v>1</v>
      </c>
    </row>
    <row r="97" spans="1:7">
      <c r="A97" s="37">
        <v>86</v>
      </c>
      <c r="B97" s="6"/>
      <c r="C97" s="216"/>
      <c r="D97" s="16" t="str">
        <f t="shared" si="6"/>
        <v/>
      </c>
      <c r="E97" s="58" t="str">
        <f t="shared" si="7"/>
        <v/>
      </c>
      <c r="F97" s="349" t="b">
        <f t="shared" si="8"/>
        <v>0</v>
      </c>
      <c r="G97" s="350">
        <f t="shared" si="9"/>
        <v>1</v>
      </c>
    </row>
    <row r="98" spans="1:7">
      <c r="A98" s="37">
        <v>87</v>
      </c>
      <c r="B98" s="6"/>
      <c r="C98" s="216"/>
      <c r="D98" s="16" t="str">
        <f t="shared" si="6"/>
        <v/>
      </c>
      <c r="E98" s="58" t="str">
        <f t="shared" si="7"/>
        <v/>
      </c>
      <c r="F98" s="349" t="b">
        <f t="shared" si="8"/>
        <v>0</v>
      </c>
      <c r="G98" s="350">
        <f t="shared" si="9"/>
        <v>1</v>
      </c>
    </row>
    <row r="99" spans="1:7">
      <c r="A99" s="37">
        <v>88</v>
      </c>
      <c r="B99" s="6"/>
      <c r="C99" s="216"/>
      <c r="D99" s="16" t="str">
        <f t="shared" si="6"/>
        <v/>
      </c>
      <c r="E99" s="58" t="str">
        <f t="shared" si="7"/>
        <v/>
      </c>
      <c r="F99" s="349" t="b">
        <f t="shared" si="8"/>
        <v>0</v>
      </c>
      <c r="G99" s="350">
        <f t="shared" si="9"/>
        <v>1</v>
      </c>
    </row>
    <row r="100" spans="1:7">
      <c r="A100" s="37">
        <v>89</v>
      </c>
      <c r="B100" s="6"/>
      <c r="C100" s="216"/>
      <c r="D100" s="16" t="str">
        <f t="shared" si="6"/>
        <v/>
      </c>
      <c r="E100" s="58" t="str">
        <f t="shared" si="7"/>
        <v/>
      </c>
      <c r="F100" s="349" t="b">
        <f t="shared" si="8"/>
        <v>0</v>
      </c>
      <c r="G100" s="350">
        <f t="shared" si="9"/>
        <v>1</v>
      </c>
    </row>
    <row r="101" spans="1:7">
      <c r="A101" s="37">
        <v>90</v>
      </c>
      <c r="B101" s="6"/>
      <c r="C101" s="216"/>
      <c r="D101" s="16" t="str">
        <f t="shared" si="6"/>
        <v/>
      </c>
      <c r="E101" s="58" t="str">
        <f t="shared" si="7"/>
        <v/>
      </c>
      <c r="F101" s="349" t="b">
        <f t="shared" si="8"/>
        <v>0</v>
      </c>
      <c r="G101" s="350">
        <f t="shared" si="9"/>
        <v>1</v>
      </c>
    </row>
    <row r="102" spans="1:7">
      <c r="A102" s="37">
        <v>91</v>
      </c>
      <c r="B102" s="6"/>
      <c r="C102" s="216"/>
      <c r="D102" s="16" t="str">
        <f t="shared" si="6"/>
        <v/>
      </c>
      <c r="E102" s="58" t="str">
        <f t="shared" si="7"/>
        <v/>
      </c>
      <c r="F102" s="349" t="b">
        <f t="shared" si="8"/>
        <v>0</v>
      </c>
      <c r="G102" s="350">
        <f t="shared" si="9"/>
        <v>1</v>
      </c>
    </row>
    <row r="103" spans="1:7">
      <c r="A103" s="37">
        <v>92</v>
      </c>
      <c r="B103" s="6"/>
      <c r="C103" s="216"/>
      <c r="D103" s="16" t="str">
        <f t="shared" si="6"/>
        <v/>
      </c>
      <c r="E103" s="58" t="str">
        <f t="shared" si="7"/>
        <v/>
      </c>
      <c r="F103" s="349" t="b">
        <f t="shared" si="8"/>
        <v>0</v>
      </c>
      <c r="G103" s="350">
        <f t="shared" si="9"/>
        <v>1</v>
      </c>
    </row>
    <row r="104" spans="1:7">
      <c r="A104" s="37">
        <v>93</v>
      </c>
      <c r="B104" s="6"/>
      <c r="C104" s="216"/>
      <c r="D104" s="16" t="str">
        <f t="shared" si="6"/>
        <v/>
      </c>
      <c r="E104" s="58" t="str">
        <f t="shared" si="7"/>
        <v/>
      </c>
      <c r="F104" s="349" t="b">
        <f t="shared" si="8"/>
        <v>0</v>
      </c>
      <c r="G104" s="350">
        <f t="shared" si="9"/>
        <v>1</v>
      </c>
    </row>
    <row r="105" spans="1:7">
      <c r="A105" s="37">
        <v>94</v>
      </c>
      <c r="B105" s="6"/>
      <c r="C105" s="216"/>
      <c r="D105" s="16" t="str">
        <f t="shared" si="6"/>
        <v/>
      </c>
      <c r="E105" s="58" t="str">
        <f t="shared" si="7"/>
        <v/>
      </c>
      <c r="F105" s="349" t="b">
        <f t="shared" si="8"/>
        <v>0</v>
      </c>
      <c r="G105" s="350">
        <f t="shared" si="9"/>
        <v>1</v>
      </c>
    </row>
    <row r="106" spans="1:7">
      <c r="A106" s="37">
        <v>95</v>
      </c>
      <c r="B106" s="6"/>
      <c r="C106" s="216"/>
      <c r="D106" s="16" t="str">
        <f t="shared" si="6"/>
        <v/>
      </c>
      <c r="E106" s="58" t="str">
        <f t="shared" si="7"/>
        <v/>
      </c>
      <c r="F106" s="349" t="b">
        <f t="shared" si="8"/>
        <v>0</v>
      </c>
      <c r="G106" s="350">
        <f t="shared" si="9"/>
        <v>1</v>
      </c>
    </row>
    <row r="107" spans="1:7">
      <c r="A107" s="37">
        <v>96</v>
      </c>
      <c r="B107" s="6"/>
      <c r="C107" s="216"/>
      <c r="D107" s="16" t="str">
        <f t="shared" si="6"/>
        <v/>
      </c>
      <c r="E107" s="58" t="str">
        <f t="shared" si="7"/>
        <v/>
      </c>
      <c r="F107" s="349" t="b">
        <f t="shared" si="8"/>
        <v>0</v>
      </c>
      <c r="G107" s="350">
        <f t="shared" si="9"/>
        <v>1</v>
      </c>
    </row>
    <row r="108" spans="1:7">
      <c r="A108" s="37">
        <v>97</v>
      </c>
      <c r="B108" s="6"/>
      <c r="C108" s="216"/>
      <c r="D108" s="16" t="str">
        <f t="shared" si="6"/>
        <v/>
      </c>
      <c r="E108" s="58" t="str">
        <f t="shared" si="7"/>
        <v/>
      </c>
      <c r="F108" s="349" t="b">
        <f t="shared" si="8"/>
        <v>0</v>
      </c>
      <c r="G108" s="350">
        <f t="shared" si="9"/>
        <v>1</v>
      </c>
    </row>
    <row r="109" spans="1:7">
      <c r="A109" s="37">
        <v>98</v>
      </c>
      <c r="B109" s="6"/>
      <c r="C109" s="216"/>
      <c r="D109" s="16" t="str">
        <f t="shared" si="6"/>
        <v/>
      </c>
      <c r="E109" s="58" t="str">
        <f t="shared" si="7"/>
        <v/>
      </c>
      <c r="F109" s="349" t="b">
        <f t="shared" si="8"/>
        <v>0</v>
      </c>
      <c r="G109" s="350">
        <f t="shared" si="9"/>
        <v>1</v>
      </c>
    </row>
    <row r="110" spans="1:7">
      <c r="A110" s="143">
        <v>99</v>
      </c>
      <c r="B110" s="6"/>
      <c r="C110" s="216"/>
      <c r="D110" s="16" t="str">
        <f t="shared" si="6"/>
        <v/>
      </c>
      <c r="E110" s="58" t="str">
        <f t="shared" si="7"/>
        <v/>
      </c>
      <c r="F110" s="349" t="b">
        <f t="shared" si="8"/>
        <v>0</v>
      </c>
      <c r="G110" s="350">
        <f t="shared" si="9"/>
        <v>1</v>
      </c>
    </row>
    <row r="111" spans="1:7">
      <c r="A111" s="143">
        <v>100</v>
      </c>
      <c r="B111" s="144"/>
      <c r="C111" s="146"/>
      <c r="D111" s="16" t="str">
        <f t="shared" si="6"/>
        <v/>
      </c>
    </row>
    <row r="112" spans="1:7">
      <c r="A112" s="143">
        <v>101</v>
      </c>
      <c r="B112" s="144"/>
      <c r="C112" s="146"/>
      <c r="D112" s="16" t="str">
        <f t="shared" si="6"/>
        <v/>
      </c>
    </row>
    <row r="113" spans="1:16">
      <c r="A113" s="143">
        <v>102</v>
      </c>
      <c r="B113" s="144"/>
      <c r="C113" s="146"/>
      <c r="D113" s="16" t="str">
        <f t="shared" si="6"/>
        <v/>
      </c>
    </row>
    <row r="114" spans="1:16">
      <c r="A114" s="143">
        <v>103</v>
      </c>
      <c r="B114" s="144"/>
      <c r="C114" s="146"/>
      <c r="D114" s="16" t="str">
        <f t="shared" si="6"/>
        <v/>
      </c>
    </row>
    <row r="115" spans="1:16" s="70" customFormat="1">
      <c r="A115" s="143">
        <v>104</v>
      </c>
      <c r="B115" s="144"/>
      <c r="C115" s="146"/>
      <c r="D115" s="16" t="str">
        <f t="shared" si="6"/>
        <v/>
      </c>
      <c r="F115" s="71"/>
      <c r="G115" s="64"/>
      <c r="H115" s="64"/>
      <c r="I115" s="64"/>
      <c r="J115" s="64"/>
      <c r="K115" s="64"/>
      <c r="L115" s="64"/>
      <c r="M115" s="64"/>
      <c r="N115" s="64"/>
      <c r="O115" s="64"/>
      <c r="P115" s="64"/>
    </row>
    <row r="116" spans="1:16" s="70" customFormat="1">
      <c r="A116" s="143">
        <v>105</v>
      </c>
      <c r="B116" s="144"/>
      <c r="C116" s="146"/>
      <c r="D116" s="16" t="str">
        <f t="shared" si="6"/>
        <v/>
      </c>
      <c r="F116" s="71"/>
      <c r="G116" s="64"/>
      <c r="H116" s="64"/>
      <c r="I116" s="64"/>
      <c r="J116" s="64"/>
      <c r="K116" s="64"/>
      <c r="L116" s="64"/>
      <c r="M116" s="64"/>
      <c r="N116" s="64"/>
      <c r="O116" s="64"/>
      <c r="P116" s="64"/>
    </row>
    <row r="117" spans="1:16" s="70" customFormat="1">
      <c r="A117" s="143">
        <v>106</v>
      </c>
      <c r="B117" s="144"/>
      <c r="C117" s="146"/>
      <c r="D117" s="16" t="str">
        <f t="shared" si="6"/>
        <v/>
      </c>
      <c r="F117" s="71"/>
      <c r="G117" s="64"/>
      <c r="H117" s="64"/>
      <c r="I117" s="64"/>
      <c r="J117" s="64"/>
      <c r="K117" s="64"/>
      <c r="L117" s="64"/>
      <c r="M117" s="64"/>
      <c r="N117" s="64"/>
      <c r="O117" s="64"/>
      <c r="P117" s="64"/>
    </row>
    <row r="118" spans="1:16" s="70" customFormat="1">
      <c r="A118" s="143">
        <v>107</v>
      </c>
      <c r="B118" s="144"/>
      <c r="C118" s="146"/>
      <c r="D118" s="16" t="str">
        <f t="shared" si="6"/>
        <v/>
      </c>
      <c r="F118" s="71"/>
      <c r="G118" s="64"/>
      <c r="H118" s="64"/>
      <c r="I118" s="64"/>
      <c r="J118" s="64"/>
      <c r="K118" s="64"/>
      <c r="L118" s="64"/>
      <c r="M118" s="64"/>
      <c r="N118" s="64"/>
      <c r="O118" s="64"/>
      <c r="P118" s="64"/>
    </row>
    <row r="119" spans="1:16" s="70" customFormat="1">
      <c r="A119" s="143">
        <v>108</v>
      </c>
      <c r="B119" s="144"/>
      <c r="C119" s="146"/>
      <c r="D119" s="16" t="str">
        <f t="shared" si="6"/>
        <v/>
      </c>
      <c r="F119" s="71"/>
      <c r="G119" s="64"/>
      <c r="H119" s="64"/>
      <c r="I119" s="64"/>
      <c r="J119" s="64"/>
      <c r="K119" s="64"/>
      <c r="L119" s="64"/>
      <c r="M119" s="64"/>
      <c r="N119" s="64"/>
      <c r="O119" s="64"/>
      <c r="P119" s="64"/>
    </row>
    <row r="120" spans="1:16" s="70" customFormat="1">
      <c r="A120" s="143">
        <v>109</v>
      </c>
      <c r="B120" s="144"/>
      <c r="C120" s="146"/>
      <c r="D120" s="16" t="str">
        <f t="shared" si="6"/>
        <v/>
      </c>
      <c r="F120" s="71"/>
      <c r="G120" s="64"/>
      <c r="H120" s="64"/>
      <c r="I120" s="64"/>
      <c r="J120" s="64"/>
      <c r="K120" s="64"/>
      <c r="L120" s="64"/>
      <c r="M120" s="64"/>
      <c r="N120" s="64"/>
      <c r="O120" s="64"/>
      <c r="P120" s="64"/>
    </row>
    <row r="121" spans="1:16" s="70" customFormat="1">
      <c r="A121" s="143">
        <v>110</v>
      </c>
      <c r="B121" s="144"/>
      <c r="C121" s="146"/>
      <c r="D121" s="16" t="str">
        <f t="shared" si="6"/>
        <v/>
      </c>
      <c r="F121" s="71"/>
      <c r="G121" s="64"/>
      <c r="H121" s="64"/>
      <c r="I121" s="64"/>
      <c r="J121" s="64"/>
      <c r="K121" s="64"/>
      <c r="L121" s="64"/>
      <c r="M121" s="64"/>
      <c r="N121" s="64"/>
      <c r="O121" s="64"/>
      <c r="P121" s="64"/>
    </row>
    <row r="122" spans="1:16" s="70" customFormat="1">
      <c r="A122" s="143">
        <v>111</v>
      </c>
      <c r="B122" s="144"/>
      <c r="C122" s="146"/>
      <c r="D122" s="16" t="str">
        <f t="shared" si="6"/>
        <v/>
      </c>
      <c r="F122" s="71"/>
      <c r="G122" s="64"/>
      <c r="H122" s="64"/>
      <c r="I122" s="64"/>
      <c r="J122" s="64"/>
      <c r="K122" s="64"/>
      <c r="L122" s="64"/>
      <c r="M122" s="64"/>
      <c r="N122" s="64"/>
      <c r="O122" s="64"/>
      <c r="P122" s="64"/>
    </row>
    <row r="123" spans="1:16" s="70" customFormat="1">
      <c r="A123" s="143">
        <v>112</v>
      </c>
      <c r="B123" s="144"/>
      <c r="C123" s="146"/>
      <c r="D123" s="16" t="str">
        <f t="shared" si="6"/>
        <v/>
      </c>
      <c r="F123" s="71"/>
      <c r="G123" s="64"/>
      <c r="H123" s="64"/>
      <c r="I123" s="64"/>
      <c r="J123" s="64"/>
      <c r="K123" s="64"/>
      <c r="L123" s="64"/>
      <c r="M123" s="64"/>
      <c r="N123" s="64"/>
      <c r="O123" s="64"/>
      <c r="P123" s="64"/>
    </row>
    <row r="124" spans="1:16" s="70" customFormat="1">
      <c r="A124" s="143">
        <v>113</v>
      </c>
      <c r="B124" s="144"/>
      <c r="C124" s="146"/>
      <c r="D124" s="16" t="str">
        <f t="shared" si="6"/>
        <v/>
      </c>
      <c r="F124" s="71"/>
      <c r="G124" s="64"/>
      <c r="H124" s="64"/>
      <c r="I124" s="64"/>
      <c r="J124" s="64"/>
      <c r="K124" s="64"/>
      <c r="L124" s="64"/>
      <c r="M124" s="64"/>
      <c r="N124" s="64"/>
      <c r="O124" s="64"/>
      <c r="P124" s="64"/>
    </row>
    <row r="125" spans="1:16" s="70" customFormat="1">
      <c r="A125" s="143">
        <v>114</v>
      </c>
      <c r="B125" s="144"/>
      <c r="C125" s="146"/>
      <c r="D125" s="16" t="str">
        <f t="shared" si="6"/>
        <v/>
      </c>
      <c r="F125" s="71"/>
      <c r="G125" s="64"/>
      <c r="H125" s="64"/>
      <c r="I125" s="64"/>
      <c r="J125" s="64"/>
      <c r="K125" s="64"/>
      <c r="L125" s="64"/>
      <c r="M125" s="64"/>
      <c r="N125" s="64"/>
      <c r="O125" s="64"/>
      <c r="P125" s="64"/>
    </row>
    <row r="126" spans="1:16" s="70" customFormat="1">
      <c r="A126" s="143">
        <v>115</v>
      </c>
      <c r="B126" s="144"/>
      <c r="C126" s="146"/>
      <c r="D126" s="16" t="str">
        <f t="shared" si="6"/>
        <v/>
      </c>
      <c r="F126" s="71"/>
      <c r="G126" s="64"/>
      <c r="H126" s="64"/>
      <c r="I126" s="64"/>
      <c r="J126" s="64"/>
      <c r="K126" s="64"/>
      <c r="L126" s="64"/>
      <c r="M126" s="64"/>
      <c r="N126" s="64"/>
      <c r="O126" s="64"/>
      <c r="P126" s="64"/>
    </row>
    <row r="127" spans="1:16" s="70" customFormat="1">
      <c r="A127" s="143">
        <v>116</v>
      </c>
      <c r="B127" s="144"/>
      <c r="C127" s="146"/>
      <c r="D127" s="16" t="str">
        <f t="shared" si="6"/>
        <v/>
      </c>
      <c r="F127" s="71"/>
      <c r="G127" s="64"/>
      <c r="H127" s="64"/>
      <c r="I127" s="64"/>
      <c r="J127" s="64"/>
      <c r="K127" s="64"/>
      <c r="L127" s="64"/>
      <c r="M127" s="64"/>
      <c r="N127" s="64"/>
      <c r="O127" s="64"/>
      <c r="P127" s="64"/>
    </row>
    <row r="128" spans="1:16" s="70" customFormat="1">
      <c r="A128" s="143">
        <v>117</v>
      </c>
      <c r="B128" s="144"/>
      <c r="C128" s="146"/>
      <c r="D128" s="16" t="str">
        <f t="shared" si="6"/>
        <v/>
      </c>
      <c r="F128" s="71"/>
      <c r="G128" s="64"/>
      <c r="H128" s="64"/>
      <c r="I128" s="64"/>
      <c r="J128" s="64"/>
      <c r="K128" s="64"/>
      <c r="L128" s="64"/>
      <c r="M128" s="64"/>
      <c r="N128" s="64"/>
      <c r="O128" s="64"/>
      <c r="P128" s="64"/>
    </row>
    <row r="129" spans="1:16" s="70" customFormat="1">
      <c r="A129" s="143">
        <v>118</v>
      </c>
      <c r="B129" s="144"/>
      <c r="C129" s="146"/>
      <c r="D129" s="16" t="str">
        <f t="shared" si="6"/>
        <v/>
      </c>
      <c r="F129" s="71"/>
      <c r="G129" s="64"/>
      <c r="H129" s="64"/>
      <c r="I129" s="64"/>
      <c r="J129" s="64"/>
      <c r="K129" s="64"/>
      <c r="L129" s="64"/>
      <c r="M129" s="64"/>
      <c r="N129" s="64"/>
      <c r="O129" s="64"/>
      <c r="P129" s="64"/>
    </row>
    <row r="130" spans="1:16" s="70" customFormat="1">
      <c r="A130" s="143">
        <v>119</v>
      </c>
      <c r="B130" s="144"/>
      <c r="C130" s="146"/>
      <c r="D130" s="16" t="str">
        <f t="shared" si="6"/>
        <v/>
      </c>
      <c r="F130" s="71"/>
      <c r="G130" s="64"/>
      <c r="H130" s="64"/>
      <c r="I130" s="64"/>
      <c r="J130" s="64"/>
      <c r="K130" s="64"/>
      <c r="L130" s="64"/>
      <c r="M130" s="64"/>
      <c r="N130" s="64"/>
      <c r="O130" s="64"/>
      <c r="P130" s="64"/>
    </row>
    <row r="131" spans="1:16" s="70" customFormat="1">
      <c r="A131" s="143">
        <v>120</v>
      </c>
      <c r="B131" s="144"/>
      <c r="C131" s="146"/>
      <c r="D131" s="16" t="str">
        <f t="shared" si="6"/>
        <v/>
      </c>
      <c r="F131" s="71"/>
      <c r="G131" s="64"/>
      <c r="H131" s="64"/>
      <c r="I131" s="64"/>
      <c r="J131" s="64"/>
      <c r="K131" s="64"/>
      <c r="L131" s="64"/>
      <c r="M131" s="64"/>
      <c r="N131" s="64"/>
      <c r="O131" s="64"/>
      <c r="P131" s="64"/>
    </row>
    <row r="132" spans="1:16" s="70" customFormat="1">
      <c r="A132" s="143">
        <v>121</v>
      </c>
      <c r="B132" s="144"/>
      <c r="C132" s="146"/>
      <c r="D132" s="16" t="str">
        <f t="shared" si="6"/>
        <v/>
      </c>
      <c r="F132" s="71"/>
      <c r="G132" s="64"/>
      <c r="H132" s="64"/>
      <c r="I132" s="64"/>
      <c r="J132" s="64"/>
      <c r="K132" s="64"/>
      <c r="L132" s="64"/>
      <c r="M132" s="64"/>
      <c r="N132" s="64"/>
      <c r="O132" s="64"/>
      <c r="P132" s="64"/>
    </row>
    <row r="133" spans="1:16" s="70" customFormat="1">
      <c r="A133" s="143">
        <v>122</v>
      </c>
      <c r="B133" s="144"/>
      <c r="C133" s="146"/>
      <c r="D133" s="16" t="str">
        <f t="shared" si="6"/>
        <v/>
      </c>
      <c r="F133" s="71"/>
      <c r="G133" s="64"/>
      <c r="H133" s="64"/>
      <c r="I133" s="64"/>
      <c r="J133" s="64"/>
      <c r="K133" s="64"/>
      <c r="L133" s="64"/>
      <c r="M133" s="64"/>
      <c r="N133" s="64"/>
      <c r="O133" s="64"/>
      <c r="P133" s="64"/>
    </row>
    <row r="134" spans="1:16" s="70" customFormat="1">
      <c r="A134" s="143">
        <v>123</v>
      </c>
      <c r="B134" s="144"/>
      <c r="C134" s="146"/>
      <c r="D134" s="16" t="str">
        <f t="shared" si="6"/>
        <v/>
      </c>
      <c r="F134" s="71"/>
      <c r="G134" s="64"/>
      <c r="H134" s="64"/>
      <c r="I134" s="64"/>
      <c r="J134" s="64"/>
      <c r="K134" s="64"/>
      <c r="L134" s="64"/>
      <c r="M134" s="64"/>
      <c r="N134" s="64"/>
      <c r="O134" s="64"/>
      <c r="P134" s="64"/>
    </row>
    <row r="135" spans="1:16" s="70" customFormat="1">
      <c r="A135" s="143">
        <v>124</v>
      </c>
      <c r="B135" s="144"/>
      <c r="C135" s="146"/>
      <c r="D135" s="16" t="str">
        <f t="shared" si="6"/>
        <v/>
      </c>
      <c r="F135" s="71"/>
      <c r="G135" s="64"/>
      <c r="H135" s="64"/>
      <c r="I135" s="64"/>
      <c r="J135" s="64"/>
      <c r="K135" s="64"/>
      <c r="L135" s="64"/>
      <c r="M135" s="64"/>
      <c r="N135" s="64"/>
      <c r="O135" s="64"/>
      <c r="P135" s="64"/>
    </row>
    <row r="136" spans="1:16" s="70" customFormat="1">
      <c r="A136" s="143">
        <v>125</v>
      </c>
      <c r="B136" s="144"/>
      <c r="C136" s="146"/>
      <c r="D136" s="16" t="str">
        <f t="shared" si="6"/>
        <v/>
      </c>
      <c r="F136" s="71"/>
      <c r="G136" s="64"/>
      <c r="H136" s="64"/>
      <c r="I136" s="64"/>
      <c r="J136" s="64"/>
      <c r="K136" s="64"/>
      <c r="L136" s="64"/>
      <c r="M136" s="64"/>
      <c r="N136" s="64"/>
      <c r="O136" s="64"/>
      <c r="P136" s="64"/>
    </row>
    <row r="137" spans="1:16" s="70" customFormat="1">
      <c r="A137" s="143">
        <v>126</v>
      </c>
      <c r="B137" s="144"/>
      <c r="C137" s="146"/>
      <c r="D137" s="16" t="str">
        <f t="shared" si="6"/>
        <v/>
      </c>
      <c r="F137" s="71"/>
      <c r="G137" s="64"/>
      <c r="H137" s="64"/>
      <c r="I137" s="64"/>
      <c r="J137" s="64"/>
      <c r="K137" s="64"/>
      <c r="L137" s="64"/>
      <c r="M137" s="64"/>
      <c r="N137" s="64"/>
      <c r="O137" s="64"/>
      <c r="P137" s="64"/>
    </row>
    <row r="138" spans="1:16" s="70" customFormat="1">
      <c r="A138" s="143">
        <v>127</v>
      </c>
      <c r="B138" s="144"/>
      <c r="C138" s="146"/>
      <c r="D138" s="16" t="str">
        <f t="shared" si="6"/>
        <v/>
      </c>
      <c r="F138" s="71"/>
      <c r="G138" s="64"/>
      <c r="H138" s="64"/>
      <c r="I138" s="64"/>
      <c r="J138" s="64"/>
      <c r="K138" s="64"/>
      <c r="L138" s="64"/>
      <c r="M138" s="64"/>
      <c r="N138" s="64"/>
      <c r="O138" s="64"/>
      <c r="P138" s="64"/>
    </row>
    <row r="139" spans="1:16" s="70" customFormat="1">
      <c r="A139" s="143">
        <v>128</v>
      </c>
      <c r="B139" s="144"/>
      <c r="C139" s="146"/>
      <c r="D139" s="16" t="str">
        <f t="shared" si="6"/>
        <v/>
      </c>
      <c r="F139" s="71"/>
      <c r="G139" s="64"/>
      <c r="H139" s="64"/>
      <c r="I139" s="64"/>
      <c r="J139" s="64"/>
      <c r="K139" s="64"/>
      <c r="L139" s="64"/>
      <c r="M139" s="64"/>
      <c r="N139" s="64"/>
      <c r="O139" s="64"/>
      <c r="P139" s="64"/>
    </row>
    <row r="140" spans="1:16" s="70" customFormat="1">
      <c r="A140" s="143">
        <v>129</v>
      </c>
      <c r="B140" s="144"/>
      <c r="C140" s="146"/>
      <c r="D140" s="16" t="str">
        <f t="shared" ref="D140:D203" si="10">IF(OR($B140="",,$C140&lt;an_initial,$C140&gt;an_final),"",E140*40)</f>
        <v/>
      </c>
      <c r="F140" s="71"/>
      <c r="G140" s="64"/>
      <c r="H140" s="64"/>
      <c r="I140" s="64"/>
      <c r="J140" s="64"/>
      <c r="K140" s="64"/>
      <c r="L140" s="64"/>
      <c r="M140" s="64"/>
      <c r="N140" s="64"/>
      <c r="O140" s="64"/>
      <c r="P140" s="64"/>
    </row>
    <row r="141" spans="1:16" s="70" customFormat="1">
      <c r="A141" s="143">
        <v>130</v>
      </c>
      <c r="B141" s="144"/>
      <c r="C141" s="146"/>
      <c r="D141" s="16" t="str">
        <f t="shared" si="10"/>
        <v/>
      </c>
      <c r="F141" s="71"/>
      <c r="G141" s="64"/>
      <c r="H141" s="64"/>
      <c r="I141" s="64"/>
      <c r="J141" s="64"/>
      <c r="K141" s="64"/>
      <c r="L141" s="64"/>
      <c r="M141" s="64"/>
      <c r="N141" s="64"/>
      <c r="O141" s="64"/>
      <c r="P141" s="64"/>
    </row>
    <row r="142" spans="1:16" s="70" customFormat="1">
      <c r="A142" s="143">
        <v>131</v>
      </c>
      <c r="B142" s="144"/>
      <c r="C142" s="146"/>
      <c r="D142" s="16" t="str">
        <f t="shared" si="10"/>
        <v/>
      </c>
      <c r="F142" s="71"/>
      <c r="G142" s="64"/>
      <c r="H142" s="64"/>
      <c r="I142" s="64"/>
      <c r="J142" s="64"/>
      <c r="K142" s="64"/>
      <c r="L142" s="64"/>
      <c r="M142" s="64"/>
      <c r="N142" s="64"/>
      <c r="O142" s="64"/>
      <c r="P142" s="64"/>
    </row>
    <row r="143" spans="1:16" s="70" customFormat="1">
      <c r="A143" s="143">
        <v>132</v>
      </c>
      <c r="B143" s="144"/>
      <c r="C143" s="146"/>
      <c r="D143" s="16" t="str">
        <f t="shared" si="10"/>
        <v/>
      </c>
      <c r="F143" s="71"/>
      <c r="G143" s="64"/>
      <c r="H143" s="64"/>
      <c r="I143" s="64"/>
      <c r="J143" s="64"/>
      <c r="K143" s="64"/>
      <c r="L143" s="64"/>
      <c r="M143" s="64"/>
      <c r="N143" s="64"/>
      <c r="O143" s="64"/>
      <c r="P143" s="64"/>
    </row>
    <row r="144" spans="1:16" s="70" customFormat="1">
      <c r="A144" s="143">
        <v>133</v>
      </c>
      <c r="B144" s="144"/>
      <c r="C144" s="146"/>
      <c r="D144" s="16" t="str">
        <f t="shared" si="10"/>
        <v/>
      </c>
      <c r="F144" s="71"/>
      <c r="G144" s="64"/>
      <c r="H144" s="64"/>
      <c r="I144" s="64"/>
      <c r="J144" s="64"/>
      <c r="K144" s="64"/>
      <c r="L144" s="64"/>
      <c r="M144" s="64"/>
      <c r="N144" s="64"/>
      <c r="O144" s="64"/>
      <c r="P144" s="64"/>
    </row>
    <row r="145" spans="1:16" s="70" customFormat="1">
      <c r="A145" s="143">
        <v>134</v>
      </c>
      <c r="B145" s="144"/>
      <c r="C145" s="146"/>
      <c r="D145" s="16" t="str">
        <f t="shared" si="10"/>
        <v/>
      </c>
      <c r="F145" s="71"/>
      <c r="G145" s="64"/>
      <c r="H145" s="64"/>
      <c r="I145" s="64"/>
      <c r="J145" s="64"/>
      <c r="K145" s="64"/>
      <c r="L145" s="64"/>
      <c r="M145" s="64"/>
      <c r="N145" s="64"/>
      <c r="O145" s="64"/>
      <c r="P145" s="64"/>
    </row>
    <row r="146" spans="1:16" s="70" customFormat="1">
      <c r="A146" s="143">
        <v>135</v>
      </c>
      <c r="B146" s="144"/>
      <c r="C146" s="146"/>
      <c r="D146" s="16" t="str">
        <f t="shared" si="10"/>
        <v/>
      </c>
      <c r="F146" s="71"/>
      <c r="G146" s="64"/>
      <c r="H146" s="64"/>
      <c r="I146" s="64"/>
      <c r="J146" s="64"/>
      <c r="K146" s="64"/>
      <c r="L146" s="64"/>
      <c r="M146" s="64"/>
      <c r="N146" s="64"/>
      <c r="O146" s="64"/>
      <c r="P146" s="64"/>
    </row>
    <row r="147" spans="1:16" s="70" customFormat="1">
      <c r="A147" s="143">
        <v>136</v>
      </c>
      <c r="B147" s="144"/>
      <c r="C147" s="146"/>
      <c r="D147" s="16" t="str">
        <f t="shared" si="10"/>
        <v/>
      </c>
      <c r="F147" s="71"/>
      <c r="G147" s="64"/>
      <c r="H147" s="64"/>
      <c r="I147" s="64"/>
      <c r="J147" s="64"/>
      <c r="K147" s="64"/>
      <c r="L147" s="64"/>
      <c r="M147" s="64"/>
      <c r="N147" s="64"/>
      <c r="O147" s="64"/>
      <c r="P147" s="64"/>
    </row>
    <row r="148" spans="1:16" s="70" customFormat="1">
      <c r="A148" s="143">
        <v>137</v>
      </c>
      <c r="B148" s="144"/>
      <c r="C148" s="146"/>
      <c r="D148" s="16" t="str">
        <f t="shared" si="10"/>
        <v/>
      </c>
      <c r="F148" s="71"/>
      <c r="G148" s="64"/>
      <c r="H148" s="64"/>
      <c r="I148" s="64"/>
      <c r="J148" s="64"/>
      <c r="K148" s="64"/>
      <c r="L148" s="64"/>
      <c r="M148" s="64"/>
      <c r="N148" s="64"/>
      <c r="O148" s="64"/>
      <c r="P148" s="64"/>
    </row>
    <row r="149" spans="1:16" s="70" customFormat="1">
      <c r="A149" s="143">
        <v>138</v>
      </c>
      <c r="B149" s="144"/>
      <c r="C149" s="146"/>
      <c r="D149" s="16" t="str">
        <f t="shared" si="10"/>
        <v/>
      </c>
      <c r="F149" s="71"/>
      <c r="G149" s="64"/>
      <c r="H149" s="64"/>
      <c r="I149" s="64"/>
      <c r="J149" s="64"/>
      <c r="K149" s="64"/>
      <c r="L149" s="64"/>
      <c r="M149" s="64"/>
      <c r="N149" s="64"/>
      <c r="O149" s="64"/>
      <c r="P149" s="64"/>
    </row>
    <row r="150" spans="1:16" s="70" customFormat="1">
      <c r="A150" s="143">
        <v>139</v>
      </c>
      <c r="B150" s="144"/>
      <c r="C150" s="146"/>
      <c r="D150" s="16" t="str">
        <f t="shared" si="10"/>
        <v/>
      </c>
      <c r="F150" s="71"/>
      <c r="G150" s="64"/>
      <c r="H150" s="64"/>
      <c r="I150" s="64"/>
      <c r="J150" s="64"/>
      <c r="K150" s="64"/>
      <c r="L150" s="64"/>
      <c r="M150" s="64"/>
      <c r="N150" s="64"/>
      <c r="O150" s="64"/>
      <c r="P150" s="64"/>
    </row>
    <row r="151" spans="1:16" s="70" customFormat="1">
      <c r="A151" s="143">
        <v>140</v>
      </c>
      <c r="B151" s="144"/>
      <c r="C151" s="146"/>
      <c r="D151" s="16" t="str">
        <f t="shared" si="10"/>
        <v/>
      </c>
      <c r="F151" s="71"/>
      <c r="G151" s="64"/>
      <c r="H151" s="64"/>
      <c r="I151" s="64"/>
      <c r="J151" s="64"/>
      <c r="K151" s="64"/>
      <c r="L151" s="64"/>
      <c r="M151" s="64"/>
      <c r="N151" s="64"/>
      <c r="O151" s="64"/>
      <c r="P151" s="64"/>
    </row>
    <row r="152" spans="1:16" s="70" customFormat="1">
      <c r="A152" s="143">
        <v>141</v>
      </c>
      <c r="B152" s="144"/>
      <c r="C152" s="146"/>
      <c r="D152" s="16" t="str">
        <f t="shared" si="10"/>
        <v/>
      </c>
      <c r="F152" s="71"/>
      <c r="G152" s="64"/>
      <c r="H152" s="64"/>
      <c r="I152" s="64"/>
      <c r="J152" s="64"/>
      <c r="K152" s="64"/>
      <c r="L152" s="64"/>
      <c r="M152" s="64"/>
      <c r="N152" s="64"/>
      <c r="O152" s="64"/>
      <c r="P152" s="64"/>
    </row>
    <row r="153" spans="1:16" s="70" customFormat="1">
      <c r="A153" s="143">
        <v>142</v>
      </c>
      <c r="B153" s="144"/>
      <c r="C153" s="146"/>
      <c r="D153" s="16" t="str">
        <f t="shared" si="10"/>
        <v/>
      </c>
      <c r="F153" s="71"/>
      <c r="G153" s="64"/>
      <c r="H153" s="64"/>
      <c r="I153" s="64"/>
      <c r="J153" s="64"/>
      <c r="K153" s="64"/>
      <c r="L153" s="64"/>
      <c r="M153" s="64"/>
      <c r="N153" s="64"/>
      <c r="O153" s="64"/>
      <c r="P153" s="64"/>
    </row>
    <row r="154" spans="1:16" s="70" customFormat="1">
      <c r="A154" s="143">
        <v>143</v>
      </c>
      <c r="B154" s="144"/>
      <c r="C154" s="146"/>
      <c r="D154" s="16" t="str">
        <f t="shared" si="10"/>
        <v/>
      </c>
      <c r="F154" s="71"/>
      <c r="G154" s="64"/>
      <c r="H154" s="64"/>
      <c r="I154" s="64"/>
      <c r="J154" s="64"/>
      <c r="K154" s="64"/>
      <c r="L154" s="64"/>
      <c r="M154" s="64"/>
      <c r="N154" s="64"/>
      <c r="O154" s="64"/>
      <c r="P154" s="64"/>
    </row>
    <row r="155" spans="1:16" s="70" customFormat="1">
      <c r="A155" s="143">
        <v>144</v>
      </c>
      <c r="B155" s="144"/>
      <c r="C155" s="146"/>
      <c r="D155" s="16" t="str">
        <f t="shared" si="10"/>
        <v/>
      </c>
      <c r="F155" s="71"/>
      <c r="G155" s="64"/>
      <c r="H155" s="64"/>
      <c r="I155" s="64"/>
      <c r="J155" s="64"/>
      <c r="K155" s="64"/>
      <c r="L155" s="64"/>
      <c r="M155" s="64"/>
      <c r="N155" s="64"/>
      <c r="O155" s="64"/>
      <c r="P155" s="64"/>
    </row>
    <row r="156" spans="1:16" s="70" customFormat="1">
      <c r="A156" s="143">
        <v>145</v>
      </c>
      <c r="B156" s="144"/>
      <c r="C156" s="146"/>
      <c r="D156" s="16" t="str">
        <f t="shared" si="10"/>
        <v/>
      </c>
      <c r="F156" s="71"/>
      <c r="G156" s="64"/>
      <c r="H156" s="64"/>
      <c r="I156" s="64"/>
      <c r="J156" s="64"/>
      <c r="K156" s="64"/>
      <c r="L156" s="64"/>
      <c r="M156" s="64"/>
      <c r="N156" s="64"/>
      <c r="O156" s="64"/>
      <c r="P156" s="64"/>
    </row>
    <row r="157" spans="1:16" s="70" customFormat="1">
      <c r="A157" s="143">
        <v>146</v>
      </c>
      <c r="B157" s="144"/>
      <c r="C157" s="146"/>
      <c r="D157" s="16" t="str">
        <f t="shared" si="10"/>
        <v/>
      </c>
      <c r="F157" s="71"/>
      <c r="G157" s="64"/>
      <c r="H157" s="64"/>
      <c r="I157" s="64"/>
      <c r="J157" s="64"/>
      <c r="K157" s="64"/>
      <c r="L157" s="64"/>
      <c r="M157" s="64"/>
      <c r="N157" s="64"/>
      <c r="O157" s="64"/>
      <c r="P157" s="64"/>
    </row>
    <row r="158" spans="1:16" s="70" customFormat="1">
      <c r="A158" s="143">
        <v>147</v>
      </c>
      <c r="B158" s="144"/>
      <c r="C158" s="146"/>
      <c r="D158" s="16" t="str">
        <f t="shared" si="10"/>
        <v/>
      </c>
      <c r="F158" s="71"/>
      <c r="G158" s="64"/>
      <c r="H158" s="64"/>
      <c r="I158" s="64"/>
      <c r="J158" s="64"/>
      <c r="K158" s="64"/>
      <c r="L158" s="64"/>
      <c r="M158" s="64"/>
      <c r="N158" s="64"/>
      <c r="O158" s="64"/>
      <c r="P158" s="64"/>
    </row>
    <row r="159" spans="1:16" s="70" customFormat="1">
      <c r="A159" s="143">
        <v>148</v>
      </c>
      <c r="B159" s="144"/>
      <c r="C159" s="146"/>
      <c r="D159" s="16" t="str">
        <f t="shared" si="10"/>
        <v/>
      </c>
      <c r="F159" s="71"/>
      <c r="G159" s="64"/>
      <c r="H159" s="64"/>
      <c r="I159" s="64"/>
      <c r="J159" s="64"/>
      <c r="K159" s="64"/>
      <c r="L159" s="64"/>
      <c r="M159" s="64"/>
      <c r="N159" s="64"/>
      <c r="O159" s="64"/>
      <c r="P159" s="64"/>
    </row>
    <row r="160" spans="1:16" s="70" customFormat="1">
      <c r="A160" s="143">
        <v>149</v>
      </c>
      <c r="B160" s="144"/>
      <c r="C160" s="146"/>
      <c r="D160" s="16" t="str">
        <f t="shared" si="10"/>
        <v/>
      </c>
      <c r="F160" s="71"/>
      <c r="G160" s="64"/>
      <c r="H160" s="64"/>
      <c r="I160" s="64"/>
      <c r="J160" s="64"/>
      <c r="K160" s="64"/>
      <c r="L160" s="64"/>
      <c r="M160" s="64"/>
      <c r="N160" s="64"/>
      <c r="O160" s="64"/>
      <c r="P160" s="64"/>
    </row>
    <row r="161" spans="1:16" s="70" customFormat="1">
      <c r="A161" s="143">
        <v>150</v>
      </c>
      <c r="B161" s="144"/>
      <c r="C161" s="146"/>
      <c r="D161" s="16" t="str">
        <f t="shared" si="10"/>
        <v/>
      </c>
      <c r="F161" s="71"/>
      <c r="G161" s="64"/>
      <c r="H161" s="64"/>
      <c r="I161" s="64"/>
      <c r="J161" s="64"/>
      <c r="K161" s="64"/>
      <c r="L161" s="64"/>
      <c r="M161" s="64"/>
      <c r="N161" s="64"/>
      <c r="O161" s="64"/>
      <c r="P161" s="64"/>
    </row>
    <row r="162" spans="1:16" s="70" customFormat="1">
      <c r="A162" s="143">
        <v>151</v>
      </c>
      <c r="B162" s="144"/>
      <c r="C162" s="146"/>
      <c r="D162" s="16" t="str">
        <f t="shared" si="10"/>
        <v/>
      </c>
      <c r="F162" s="71"/>
      <c r="G162" s="64"/>
      <c r="H162" s="64"/>
      <c r="I162" s="64"/>
      <c r="J162" s="64"/>
      <c r="K162" s="64"/>
      <c r="L162" s="64"/>
      <c r="M162" s="64"/>
      <c r="N162" s="64"/>
      <c r="O162" s="64"/>
      <c r="P162" s="64"/>
    </row>
    <row r="163" spans="1:16" s="70" customFormat="1">
      <c r="A163" s="143">
        <v>152</v>
      </c>
      <c r="B163" s="144"/>
      <c r="C163" s="146"/>
      <c r="D163" s="16" t="str">
        <f t="shared" si="10"/>
        <v/>
      </c>
      <c r="F163" s="71"/>
      <c r="G163" s="64"/>
      <c r="H163" s="64"/>
      <c r="I163" s="64"/>
      <c r="J163" s="64"/>
      <c r="K163" s="64"/>
      <c r="L163" s="64"/>
      <c r="M163" s="64"/>
      <c r="N163" s="64"/>
      <c r="O163" s="64"/>
      <c r="P163" s="64"/>
    </row>
    <row r="164" spans="1:16" s="70" customFormat="1">
      <c r="A164" s="143">
        <v>153</v>
      </c>
      <c r="B164" s="144"/>
      <c r="C164" s="146"/>
      <c r="D164" s="16" t="str">
        <f t="shared" si="10"/>
        <v/>
      </c>
      <c r="F164" s="71"/>
      <c r="G164" s="64"/>
      <c r="H164" s="64"/>
      <c r="I164" s="64"/>
      <c r="J164" s="64"/>
      <c r="K164" s="64"/>
      <c r="L164" s="64"/>
      <c r="M164" s="64"/>
      <c r="N164" s="64"/>
      <c r="O164" s="64"/>
      <c r="P164" s="64"/>
    </row>
    <row r="165" spans="1:16" s="70" customFormat="1">
      <c r="A165" s="143">
        <v>154</v>
      </c>
      <c r="B165" s="144"/>
      <c r="C165" s="146"/>
      <c r="D165" s="16" t="str">
        <f t="shared" si="10"/>
        <v/>
      </c>
      <c r="F165" s="71"/>
      <c r="G165" s="64"/>
      <c r="H165" s="64"/>
      <c r="I165" s="64"/>
      <c r="J165" s="64"/>
      <c r="K165" s="64"/>
      <c r="L165" s="64"/>
      <c r="M165" s="64"/>
      <c r="N165" s="64"/>
      <c r="O165" s="64"/>
      <c r="P165" s="64"/>
    </row>
    <row r="166" spans="1:16" s="70" customFormat="1">
      <c r="A166" s="143">
        <v>155</v>
      </c>
      <c r="B166" s="144"/>
      <c r="C166" s="146"/>
      <c r="D166" s="16" t="str">
        <f t="shared" si="10"/>
        <v/>
      </c>
      <c r="F166" s="71"/>
      <c r="G166" s="64"/>
      <c r="H166" s="64"/>
      <c r="I166" s="64"/>
      <c r="J166" s="64"/>
      <c r="K166" s="64"/>
      <c r="L166" s="64"/>
      <c r="M166" s="64"/>
      <c r="N166" s="64"/>
      <c r="O166" s="64"/>
      <c r="P166" s="64"/>
    </row>
    <row r="167" spans="1:16" s="70" customFormat="1">
      <c r="A167" s="143">
        <v>156</v>
      </c>
      <c r="B167" s="144"/>
      <c r="C167" s="146"/>
      <c r="D167" s="16" t="str">
        <f t="shared" si="10"/>
        <v/>
      </c>
      <c r="F167" s="71"/>
      <c r="G167" s="64"/>
      <c r="H167" s="64"/>
      <c r="I167" s="64"/>
      <c r="J167" s="64"/>
      <c r="K167" s="64"/>
      <c r="L167" s="64"/>
      <c r="M167" s="64"/>
      <c r="N167" s="64"/>
      <c r="O167" s="64"/>
      <c r="P167" s="64"/>
    </row>
    <row r="168" spans="1:16" s="70" customFormat="1">
      <c r="A168" s="143">
        <v>157</v>
      </c>
      <c r="B168" s="144"/>
      <c r="C168" s="146"/>
      <c r="D168" s="16" t="str">
        <f t="shared" si="10"/>
        <v/>
      </c>
      <c r="F168" s="71"/>
      <c r="G168" s="64"/>
      <c r="H168" s="64"/>
      <c r="I168" s="64"/>
      <c r="J168" s="64"/>
      <c r="K168" s="64"/>
      <c r="L168" s="64"/>
      <c r="M168" s="64"/>
      <c r="N168" s="64"/>
      <c r="O168" s="64"/>
      <c r="P168" s="64"/>
    </row>
    <row r="169" spans="1:16" s="70" customFormat="1">
      <c r="A169" s="143">
        <v>158</v>
      </c>
      <c r="B169" s="144"/>
      <c r="C169" s="146"/>
      <c r="D169" s="16" t="str">
        <f t="shared" si="10"/>
        <v/>
      </c>
      <c r="F169" s="71"/>
      <c r="G169" s="64"/>
      <c r="H169" s="64"/>
      <c r="I169" s="64"/>
      <c r="J169" s="64"/>
      <c r="K169" s="64"/>
      <c r="L169" s="64"/>
      <c r="M169" s="64"/>
      <c r="N169" s="64"/>
      <c r="O169" s="64"/>
      <c r="P169" s="64"/>
    </row>
    <row r="170" spans="1:16" s="70" customFormat="1">
      <c r="A170" s="143">
        <v>159</v>
      </c>
      <c r="B170" s="144"/>
      <c r="C170" s="146"/>
      <c r="D170" s="16" t="str">
        <f t="shared" si="10"/>
        <v/>
      </c>
      <c r="F170" s="71"/>
      <c r="G170" s="64"/>
      <c r="H170" s="64"/>
      <c r="I170" s="64"/>
      <c r="J170" s="64"/>
      <c r="K170" s="64"/>
      <c r="L170" s="64"/>
      <c r="M170" s="64"/>
      <c r="N170" s="64"/>
      <c r="O170" s="64"/>
      <c r="P170" s="64"/>
    </row>
    <row r="171" spans="1:16" s="70" customFormat="1">
      <c r="A171" s="143">
        <v>160</v>
      </c>
      <c r="B171" s="144"/>
      <c r="C171" s="146"/>
      <c r="D171" s="16" t="str">
        <f t="shared" si="10"/>
        <v/>
      </c>
      <c r="F171" s="71"/>
      <c r="G171" s="64"/>
      <c r="H171" s="64"/>
      <c r="I171" s="64"/>
      <c r="J171" s="64"/>
      <c r="K171" s="64"/>
      <c r="L171" s="64"/>
      <c r="M171" s="64"/>
      <c r="N171" s="64"/>
      <c r="O171" s="64"/>
      <c r="P171" s="64"/>
    </row>
    <row r="172" spans="1:16" s="70" customFormat="1">
      <c r="A172" s="143">
        <v>161</v>
      </c>
      <c r="B172" s="144"/>
      <c r="C172" s="146"/>
      <c r="D172" s="16" t="str">
        <f t="shared" si="10"/>
        <v/>
      </c>
      <c r="F172" s="71"/>
      <c r="G172" s="64"/>
      <c r="H172" s="64"/>
      <c r="I172" s="64"/>
      <c r="J172" s="64"/>
      <c r="K172" s="64"/>
      <c r="L172" s="64"/>
      <c r="M172" s="64"/>
      <c r="N172" s="64"/>
      <c r="O172" s="64"/>
      <c r="P172" s="64"/>
    </row>
    <row r="173" spans="1:16" s="70" customFormat="1">
      <c r="A173" s="143">
        <v>162</v>
      </c>
      <c r="B173" s="144"/>
      <c r="C173" s="146"/>
      <c r="D173" s="16" t="str">
        <f t="shared" si="10"/>
        <v/>
      </c>
      <c r="F173" s="71"/>
      <c r="G173" s="64"/>
      <c r="H173" s="64"/>
      <c r="I173" s="64"/>
      <c r="J173" s="64"/>
      <c r="K173" s="64"/>
      <c r="L173" s="64"/>
      <c r="M173" s="64"/>
      <c r="N173" s="64"/>
      <c r="O173" s="64"/>
      <c r="P173" s="64"/>
    </row>
    <row r="174" spans="1:16" s="70" customFormat="1">
      <c r="A174" s="143">
        <v>163</v>
      </c>
      <c r="B174" s="144"/>
      <c r="C174" s="146"/>
      <c r="D174" s="16" t="str">
        <f t="shared" si="10"/>
        <v/>
      </c>
      <c r="F174" s="71"/>
      <c r="G174" s="64"/>
      <c r="H174" s="64"/>
      <c r="I174" s="64"/>
      <c r="J174" s="64"/>
      <c r="K174" s="64"/>
      <c r="L174" s="64"/>
      <c r="M174" s="64"/>
      <c r="N174" s="64"/>
      <c r="O174" s="64"/>
      <c r="P174" s="64"/>
    </row>
    <row r="175" spans="1:16" s="70" customFormat="1">
      <c r="A175" s="143">
        <v>164</v>
      </c>
      <c r="B175" s="144"/>
      <c r="C175" s="146"/>
      <c r="D175" s="16" t="str">
        <f t="shared" si="10"/>
        <v/>
      </c>
      <c r="F175" s="71"/>
      <c r="G175" s="64"/>
      <c r="H175" s="64"/>
      <c r="I175" s="64"/>
      <c r="J175" s="64"/>
      <c r="K175" s="64"/>
      <c r="L175" s="64"/>
      <c r="M175" s="64"/>
      <c r="N175" s="64"/>
      <c r="O175" s="64"/>
      <c r="P175" s="64"/>
    </row>
    <row r="176" spans="1:16" s="70" customFormat="1">
      <c r="A176" s="143">
        <v>165</v>
      </c>
      <c r="B176" s="144"/>
      <c r="C176" s="146"/>
      <c r="D176" s="16" t="str">
        <f t="shared" si="10"/>
        <v/>
      </c>
      <c r="F176" s="71"/>
      <c r="G176" s="64"/>
      <c r="H176" s="64"/>
      <c r="I176" s="64"/>
      <c r="J176" s="64"/>
      <c r="K176" s="64"/>
      <c r="L176" s="64"/>
      <c r="M176" s="64"/>
      <c r="N176" s="64"/>
      <c r="O176" s="64"/>
      <c r="P176" s="64"/>
    </row>
    <row r="177" spans="1:16" s="70" customFormat="1">
      <c r="A177" s="143">
        <v>166</v>
      </c>
      <c r="B177" s="144"/>
      <c r="C177" s="146"/>
      <c r="D177" s="16" t="str">
        <f t="shared" si="10"/>
        <v/>
      </c>
      <c r="F177" s="71"/>
      <c r="G177" s="64"/>
      <c r="H177" s="64"/>
      <c r="I177" s="64"/>
      <c r="J177" s="64"/>
      <c r="K177" s="64"/>
      <c r="L177" s="64"/>
      <c r="M177" s="64"/>
      <c r="N177" s="64"/>
      <c r="O177" s="64"/>
      <c r="P177" s="64"/>
    </row>
    <row r="178" spans="1:16" s="70" customFormat="1">
      <c r="A178" s="143">
        <v>167</v>
      </c>
      <c r="B178" s="144"/>
      <c r="C178" s="146"/>
      <c r="D178" s="16" t="str">
        <f t="shared" si="10"/>
        <v/>
      </c>
      <c r="F178" s="71"/>
      <c r="G178" s="64"/>
      <c r="H178" s="64"/>
      <c r="I178" s="64"/>
      <c r="J178" s="64"/>
      <c r="K178" s="64"/>
      <c r="L178" s="64"/>
      <c r="M178" s="64"/>
      <c r="N178" s="64"/>
      <c r="O178" s="64"/>
      <c r="P178" s="64"/>
    </row>
    <row r="179" spans="1:16" s="70" customFormat="1">
      <c r="A179" s="143">
        <v>168</v>
      </c>
      <c r="B179" s="144"/>
      <c r="C179" s="146"/>
      <c r="D179" s="16" t="str">
        <f t="shared" si="10"/>
        <v/>
      </c>
      <c r="F179" s="71"/>
      <c r="G179" s="64"/>
      <c r="H179" s="64"/>
      <c r="I179" s="64"/>
      <c r="J179" s="64"/>
      <c r="K179" s="64"/>
      <c r="L179" s="64"/>
      <c r="M179" s="64"/>
      <c r="N179" s="64"/>
      <c r="O179" s="64"/>
      <c r="P179" s="64"/>
    </row>
    <row r="180" spans="1:16" s="70" customFormat="1">
      <c r="A180" s="143">
        <v>169</v>
      </c>
      <c r="B180" s="144"/>
      <c r="C180" s="146"/>
      <c r="D180" s="16" t="str">
        <f t="shared" si="10"/>
        <v/>
      </c>
      <c r="F180" s="71"/>
      <c r="G180" s="64"/>
      <c r="H180" s="64"/>
      <c r="I180" s="64"/>
      <c r="J180" s="64"/>
      <c r="K180" s="64"/>
      <c r="L180" s="64"/>
      <c r="M180" s="64"/>
      <c r="N180" s="64"/>
      <c r="O180" s="64"/>
      <c r="P180" s="64"/>
    </row>
    <row r="181" spans="1:16" s="70" customFormat="1">
      <c r="A181" s="143">
        <v>170</v>
      </c>
      <c r="B181" s="144"/>
      <c r="C181" s="146"/>
      <c r="D181" s="16" t="str">
        <f t="shared" si="10"/>
        <v/>
      </c>
      <c r="F181" s="71"/>
      <c r="G181" s="64"/>
      <c r="H181" s="64"/>
      <c r="I181" s="64"/>
      <c r="J181" s="64"/>
      <c r="K181" s="64"/>
      <c r="L181" s="64"/>
      <c r="M181" s="64"/>
      <c r="N181" s="64"/>
      <c r="O181" s="64"/>
      <c r="P181" s="64"/>
    </row>
    <row r="182" spans="1:16" s="70" customFormat="1">
      <c r="A182" s="143">
        <v>171</v>
      </c>
      <c r="B182" s="144"/>
      <c r="C182" s="146"/>
      <c r="D182" s="16" t="str">
        <f t="shared" si="10"/>
        <v/>
      </c>
      <c r="F182" s="71"/>
      <c r="G182" s="64"/>
      <c r="H182" s="64"/>
      <c r="I182" s="64"/>
      <c r="J182" s="64"/>
      <c r="K182" s="64"/>
      <c r="L182" s="64"/>
      <c r="M182" s="64"/>
      <c r="N182" s="64"/>
      <c r="O182" s="64"/>
      <c r="P182" s="64"/>
    </row>
    <row r="183" spans="1:16" s="70" customFormat="1">
      <c r="A183" s="143">
        <v>172</v>
      </c>
      <c r="B183" s="144"/>
      <c r="C183" s="146"/>
      <c r="D183" s="16" t="str">
        <f t="shared" si="10"/>
        <v/>
      </c>
      <c r="F183" s="71"/>
      <c r="G183" s="64"/>
      <c r="H183" s="64"/>
      <c r="I183" s="64"/>
      <c r="J183" s="64"/>
      <c r="K183" s="64"/>
      <c r="L183" s="64"/>
      <c r="M183" s="64"/>
      <c r="N183" s="64"/>
      <c r="O183" s="64"/>
      <c r="P183" s="64"/>
    </row>
    <row r="184" spans="1:16" s="70" customFormat="1">
      <c r="A184" s="143">
        <v>173</v>
      </c>
      <c r="B184" s="144"/>
      <c r="C184" s="146"/>
      <c r="D184" s="16" t="str">
        <f t="shared" si="10"/>
        <v/>
      </c>
      <c r="F184" s="71"/>
      <c r="G184" s="64"/>
      <c r="H184" s="64"/>
      <c r="I184" s="64"/>
      <c r="J184" s="64"/>
      <c r="K184" s="64"/>
      <c r="L184" s="64"/>
      <c r="M184" s="64"/>
      <c r="N184" s="64"/>
      <c r="O184" s="64"/>
      <c r="P184" s="64"/>
    </row>
    <row r="185" spans="1:16" s="70" customFormat="1">
      <c r="A185" s="143">
        <v>174</v>
      </c>
      <c r="B185" s="144"/>
      <c r="C185" s="146"/>
      <c r="D185" s="16" t="str">
        <f t="shared" si="10"/>
        <v/>
      </c>
      <c r="F185" s="71"/>
      <c r="G185" s="64"/>
      <c r="H185" s="64"/>
      <c r="I185" s="64"/>
      <c r="J185" s="64"/>
      <c r="K185" s="64"/>
      <c r="L185" s="64"/>
      <c r="M185" s="64"/>
      <c r="N185" s="64"/>
      <c r="O185" s="64"/>
      <c r="P185" s="64"/>
    </row>
    <row r="186" spans="1:16" s="70" customFormat="1">
      <c r="A186" s="143">
        <v>175</v>
      </c>
      <c r="B186" s="144"/>
      <c r="C186" s="146"/>
      <c r="D186" s="16" t="str">
        <f t="shared" si="10"/>
        <v/>
      </c>
      <c r="F186" s="71"/>
      <c r="G186" s="64"/>
      <c r="H186" s="64"/>
      <c r="I186" s="64"/>
      <c r="J186" s="64"/>
      <c r="K186" s="64"/>
      <c r="L186" s="64"/>
      <c r="M186" s="64"/>
      <c r="N186" s="64"/>
      <c r="O186" s="64"/>
      <c r="P186" s="64"/>
    </row>
    <row r="187" spans="1:16" s="70" customFormat="1">
      <c r="A187" s="143">
        <v>176</v>
      </c>
      <c r="B187" s="144"/>
      <c r="C187" s="146"/>
      <c r="D187" s="16" t="str">
        <f t="shared" si="10"/>
        <v/>
      </c>
      <c r="F187" s="71"/>
      <c r="G187" s="64"/>
      <c r="H187" s="64"/>
      <c r="I187" s="64"/>
      <c r="J187" s="64"/>
      <c r="K187" s="64"/>
      <c r="L187" s="64"/>
      <c r="M187" s="64"/>
      <c r="N187" s="64"/>
      <c r="O187" s="64"/>
      <c r="P187" s="64"/>
    </row>
    <row r="188" spans="1:16" s="70" customFormat="1">
      <c r="A188" s="143">
        <v>177</v>
      </c>
      <c r="B188" s="144"/>
      <c r="C188" s="146"/>
      <c r="D188" s="16" t="str">
        <f t="shared" si="10"/>
        <v/>
      </c>
      <c r="F188" s="71"/>
      <c r="G188" s="64"/>
      <c r="H188" s="64"/>
      <c r="I188" s="64"/>
      <c r="J188" s="64"/>
      <c r="K188" s="64"/>
      <c r="L188" s="64"/>
      <c r="M188" s="64"/>
      <c r="N188" s="64"/>
      <c r="O188" s="64"/>
      <c r="P188" s="64"/>
    </row>
    <row r="189" spans="1:16" s="70" customFormat="1">
      <c r="A189" s="143">
        <v>178</v>
      </c>
      <c r="B189" s="144"/>
      <c r="C189" s="146"/>
      <c r="D189" s="16" t="str">
        <f t="shared" si="10"/>
        <v/>
      </c>
      <c r="F189" s="71"/>
      <c r="G189" s="64"/>
      <c r="H189" s="64"/>
      <c r="I189" s="64"/>
      <c r="J189" s="64"/>
      <c r="K189" s="64"/>
      <c r="L189" s="64"/>
      <c r="M189" s="64"/>
      <c r="N189" s="64"/>
      <c r="O189" s="64"/>
      <c r="P189" s="64"/>
    </row>
    <row r="190" spans="1:16" s="70" customFormat="1">
      <c r="A190" s="143">
        <v>179</v>
      </c>
      <c r="B190" s="144"/>
      <c r="C190" s="146"/>
      <c r="D190" s="16" t="str">
        <f t="shared" si="10"/>
        <v/>
      </c>
      <c r="F190" s="71"/>
      <c r="G190" s="64"/>
      <c r="H190" s="64"/>
      <c r="I190" s="64"/>
      <c r="J190" s="64"/>
      <c r="K190" s="64"/>
      <c r="L190" s="64"/>
      <c r="M190" s="64"/>
      <c r="N190" s="64"/>
      <c r="O190" s="64"/>
      <c r="P190" s="64"/>
    </row>
    <row r="191" spans="1:16" s="70" customFormat="1">
      <c r="A191" s="143">
        <v>180</v>
      </c>
      <c r="B191" s="144"/>
      <c r="C191" s="146"/>
      <c r="D191" s="16" t="str">
        <f t="shared" si="10"/>
        <v/>
      </c>
      <c r="F191" s="71"/>
      <c r="G191" s="64"/>
      <c r="H191" s="64"/>
      <c r="I191" s="64"/>
      <c r="J191" s="64"/>
      <c r="K191" s="64"/>
      <c r="L191" s="64"/>
      <c r="M191" s="64"/>
      <c r="N191" s="64"/>
      <c r="O191" s="64"/>
      <c r="P191" s="64"/>
    </row>
    <row r="192" spans="1:16" s="70" customFormat="1">
      <c r="A192" s="143">
        <v>181</v>
      </c>
      <c r="B192" s="144"/>
      <c r="C192" s="146"/>
      <c r="D192" s="16" t="str">
        <f t="shared" si="10"/>
        <v/>
      </c>
      <c r="F192" s="71"/>
      <c r="G192" s="64"/>
      <c r="H192" s="64"/>
      <c r="I192" s="64"/>
      <c r="J192" s="64"/>
      <c r="K192" s="64"/>
      <c r="L192" s="64"/>
      <c r="M192" s="64"/>
      <c r="N192" s="64"/>
      <c r="O192" s="64"/>
      <c r="P192" s="64"/>
    </row>
    <row r="193" spans="1:16" s="70" customFormat="1">
      <c r="A193" s="143">
        <v>182</v>
      </c>
      <c r="B193" s="144"/>
      <c r="C193" s="146"/>
      <c r="D193" s="16" t="str">
        <f t="shared" si="10"/>
        <v/>
      </c>
      <c r="F193" s="71"/>
      <c r="G193" s="64"/>
      <c r="H193" s="64"/>
      <c r="I193" s="64"/>
      <c r="J193" s="64"/>
      <c r="K193" s="64"/>
      <c r="L193" s="64"/>
      <c r="M193" s="64"/>
      <c r="N193" s="64"/>
      <c r="O193" s="64"/>
      <c r="P193" s="64"/>
    </row>
    <row r="194" spans="1:16" s="70" customFormat="1">
      <c r="A194" s="143">
        <v>183</v>
      </c>
      <c r="B194" s="144"/>
      <c r="C194" s="146"/>
      <c r="D194" s="16" t="str">
        <f t="shared" si="10"/>
        <v/>
      </c>
      <c r="F194" s="71"/>
      <c r="G194" s="64"/>
      <c r="H194" s="64"/>
      <c r="I194" s="64"/>
      <c r="J194" s="64"/>
      <c r="K194" s="64"/>
      <c r="L194" s="64"/>
      <c r="M194" s="64"/>
      <c r="N194" s="64"/>
      <c r="O194" s="64"/>
      <c r="P194" s="64"/>
    </row>
    <row r="195" spans="1:16" s="70" customFormat="1">
      <c r="A195" s="143">
        <v>184</v>
      </c>
      <c r="B195" s="144"/>
      <c r="C195" s="146"/>
      <c r="D195" s="16" t="str">
        <f t="shared" si="10"/>
        <v/>
      </c>
      <c r="F195" s="71"/>
      <c r="G195" s="64"/>
      <c r="H195" s="64"/>
      <c r="I195" s="64"/>
      <c r="J195" s="64"/>
      <c r="K195" s="64"/>
      <c r="L195" s="64"/>
      <c r="M195" s="64"/>
      <c r="N195" s="64"/>
      <c r="O195" s="64"/>
      <c r="P195" s="64"/>
    </row>
    <row r="196" spans="1:16" s="70" customFormat="1">
      <c r="A196" s="143">
        <v>185</v>
      </c>
      <c r="B196" s="144"/>
      <c r="C196" s="146"/>
      <c r="D196" s="16" t="str">
        <f t="shared" si="10"/>
        <v/>
      </c>
      <c r="F196" s="71"/>
      <c r="G196" s="64"/>
      <c r="H196" s="64"/>
      <c r="I196" s="64"/>
      <c r="J196" s="64"/>
      <c r="K196" s="64"/>
      <c r="L196" s="64"/>
      <c r="M196" s="64"/>
      <c r="N196" s="64"/>
      <c r="O196" s="64"/>
      <c r="P196" s="64"/>
    </row>
    <row r="197" spans="1:16" s="70" customFormat="1">
      <c r="A197" s="143">
        <v>186</v>
      </c>
      <c r="B197" s="144"/>
      <c r="C197" s="146"/>
      <c r="D197" s="16" t="str">
        <f t="shared" si="10"/>
        <v/>
      </c>
      <c r="F197" s="71"/>
      <c r="G197" s="64"/>
      <c r="H197" s="64"/>
      <c r="I197" s="64"/>
      <c r="J197" s="64"/>
      <c r="K197" s="64"/>
      <c r="L197" s="64"/>
      <c r="M197" s="64"/>
      <c r="N197" s="64"/>
      <c r="O197" s="64"/>
      <c r="P197" s="64"/>
    </row>
    <row r="198" spans="1:16" s="70" customFormat="1">
      <c r="A198" s="143">
        <v>187</v>
      </c>
      <c r="B198" s="144"/>
      <c r="C198" s="146"/>
      <c r="D198" s="16" t="str">
        <f t="shared" si="10"/>
        <v/>
      </c>
      <c r="F198" s="71"/>
      <c r="G198" s="64"/>
      <c r="H198" s="64"/>
      <c r="I198" s="64"/>
      <c r="J198" s="64"/>
      <c r="K198" s="64"/>
      <c r="L198" s="64"/>
      <c r="M198" s="64"/>
      <c r="N198" s="64"/>
      <c r="O198" s="64"/>
      <c r="P198" s="64"/>
    </row>
    <row r="199" spans="1:16" s="70" customFormat="1">
      <c r="A199" s="143">
        <v>188</v>
      </c>
      <c r="B199" s="144"/>
      <c r="C199" s="146"/>
      <c r="D199" s="16" t="str">
        <f t="shared" si="10"/>
        <v/>
      </c>
      <c r="F199" s="71"/>
      <c r="G199" s="64"/>
      <c r="H199" s="64"/>
      <c r="I199" s="64"/>
      <c r="J199" s="64"/>
      <c r="K199" s="64"/>
      <c r="L199" s="64"/>
      <c r="M199" s="64"/>
      <c r="N199" s="64"/>
      <c r="O199" s="64"/>
      <c r="P199" s="64"/>
    </row>
    <row r="200" spans="1:16" s="70" customFormat="1">
      <c r="A200" s="143">
        <v>189</v>
      </c>
      <c r="B200" s="144"/>
      <c r="C200" s="146"/>
      <c r="D200" s="16" t="str">
        <f t="shared" si="10"/>
        <v/>
      </c>
      <c r="F200" s="71"/>
      <c r="G200" s="64"/>
      <c r="H200" s="64"/>
      <c r="I200" s="64"/>
      <c r="J200" s="64"/>
      <c r="K200" s="64"/>
      <c r="L200" s="64"/>
      <c r="M200" s="64"/>
      <c r="N200" s="64"/>
      <c r="O200" s="64"/>
      <c r="P200" s="64"/>
    </row>
    <row r="201" spans="1:16" s="70" customFormat="1">
      <c r="A201" s="143">
        <v>190</v>
      </c>
      <c r="B201" s="144"/>
      <c r="C201" s="146"/>
      <c r="D201" s="16" t="str">
        <f t="shared" si="10"/>
        <v/>
      </c>
      <c r="F201" s="71"/>
      <c r="G201" s="64"/>
      <c r="H201" s="64"/>
      <c r="I201" s="64"/>
      <c r="J201" s="64"/>
      <c r="K201" s="64"/>
      <c r="L201" s="64"/>
      <c r="M201" s="64"/>
      <c r="N201" s="64"/>
      <c r="O201" s="64"/>
      <c r="P201" s="64"/>
    </row>
    <row r="202" spans="1:16" s="70" customFormat="1">
      <c r="A202" s="143">
        <v>191</v>
      </c>
      <c r="B202" s="144"/>
      <c r="C202" s="146"/>
      <c r="D202" s="16" t="str">
        <f t="shared" si="10"/>
        <v/>
      </c>
      <c r="F202" s="71"/>
      <c r="G202" s="64"/>
      <c r="H202" s="64"/>
      <c r="I202" s="64"/>
      <c r="J202" s="64"/>
      <c r="K202" s="64"/>
      <c r="L202" s="64"/>
      <c r="M202" s="64"/>
      <c r="N202" s="64"/>
      <c r="O202" s="64"/>
      <c r="P202" s="64"/>
    </row>
    <row r="203" spans="1:16" s="70" customFormat="1">
      <c r="A203" s="143">
        <v>192</v>
      </c>
      <c r="B203" s="144"/>
      <c r="C203" s="146"/>
      <c r="D203" s="16" t="str">
        <f t="shared" si="10"/>
        <v/>
      </c>
      <c r="F203" s="71"/>
      <c r="G203" s="64"/>
      <c r="H203" s="64"/>
      <c r="I203" s="64"/>
      <c r="J203" s="64"/>
      <c r="K203" s="64"/>
      <c r="L203" s="64"/>
      <c r="M203" s="64"/>
      <c r="N203" s="64"/>
      <c r="O203" s="64"/>
      <c r="P203" s="64"/>
    </row>
    <row r="204" spans="1:16" s="70" customFormat="1">
      <c r="A204" s="143">
        <v>193</v>
      </c>
      <c r="B204" s="144"/>
      <c r="C204" s="146"/>
      <c r="D204" s="16" t="str">
        <f t="shared" ref="D204:D261" si="11">IF(OR($B204="",,$C204&lt;an_initial,$C204&gt;an_final),"",E204*40)</f>
        <v/>
      </c>
      <c r="F204" s="71"/>
      <c r="G204" s="64"/>
      <c r="H204" s="64"/>
      <c r="I204" s="64"/>
      <c r="J204" s="64"/>
      <c r="K204" s="64"/>
      <c r="L204" s="64"/>
      <c r="M204" s="64"/>
      <c r="N204" s="64"/>
      <c r="O204" s="64"/>
      <c r="P204" s="64"/>
    </row>
    <row r="205" spans="1:16" s="70" customFormat="1">
      <c r="A205" s="143">
        <v>194</v>
      </c>
      <c r="B205" s="144"/>
      <c r="C205" s="146"/>
      <c r="D205" s="16" t="str">
        <f t="shared" si="11"/>
        <v/>
      </c>
      <c r="F205" s="71"/>
      <c r="G205" s="64"/>
      <c r="H205" s="64"/>
      <c r="I205" s="64"/>
      <c r="J205" s="64"/>
      <c r="K205" s="64"/>
      <c r="L205" s="64"/>
      <c r="M205" s="64"/>
      <c r="N205" s="64"/>
      <c r="O205" s="64"/>
      <c r="P205" s="64"/>
    </row>
    <row r="206" spans="1:16" s="70" customFormat="1">
      <c r="A206" s="143">
        <v>195</v>
      </c>
      <c r="B206" s="144"/>
      <c r="C206" s="146"/>
      <c r="D206" s="16" t="str">
        <f t="shared" si="11"/>
        <v/>
      </c>
      <c r="F206" s="71"/>
      <c r="G206" s="64"/>
      <c r="H206" s="64"/>
      <c r="I206" s="64"/>
      <c r="J206" s="64"/>
      <c r="K206" s="64"/>
      <c r="L206" s="64"/>
      <c r="M206" s="64"/>
      <c r="N206" s="64"/>
      <c r="O206" s="64"/>
      <c r="P206" s="64"/>
    </row>
    <row r="207" spans="1:16" s="70" customFormat="1">
      <c r="A207" s="143">
        <v>196</v>
      </c>
      <c r="B207" s="144"/>
      <c r="C207" s="146"/>
      <c r="D207" s="16" t="str">
        <f t="shared" si="11"/>
        <v/>
      </c>
      <c r="F207" s="71"/>
      <c r="G207" s="64"/>
      <c r="H207" s="64"/>
      <c r="I207" s="64"/>
      <c r="J207" s="64"/>
      <c r="K207" s="64"/>
      <c r="L207" s="64"/>
      <c r="M207" s="64"/>
      <c r="N207" s="64"/>
      <c r="O207" s="64"/>
      <c r="P207" s="64"/>
    </row>
    <row r="208" spans="1:16" s="70" customFormat="1">
      <c r="A208" s="143">
        <v>197</v>
      </c>
      <c r="B208" s="144"/>
      <c r="C208" s="146"/>
      <c r="D208" s="16" t="str">
        <f t="shared" si="11"/>
        <v/>
      </c>
      <c r="F208" s="71"/>
      <c r="G208" s="64"/>
      <c r="H208" s="64"/>
      <c r="I208" s="64"/>
      <c r="J208" s="64"/>
      <c r="K208" s="64"/>
      <c r="L208" s="64"/>
      <c r="M208" s="64"/>
      <c r="N208" s="64"/>
      <c r="O208" s="64"/>
      <c r="P208" s="64"/>
    </row>
    <row r="209" spans="1:16" s="70" customFormat="1">
      <c r="A209" s="143">
        <v>198</v>
      </c>
      <c r="B209" s="144"/>
      <c r="C209" s="146"/>
      <c r="D209" s="16" t="str">
        <f t="shared" si="11"/>
        <v/>
      </c>
      <c r="F209" s="71"/>
      <c r="G209" s="64"/>
      <c r="H209" s="64"/>
      <c r="I209" s="64"/>
      <c r="J209" s="64"/>
      <c r="K209" s="64"/>
      <c r="L209" s="64"/>
      <c r="M209" s="64"/>
      <c r="N209" s="64"/>
      <c r="O209" s="64"/>
      <c r="P209" s="64"/>
    </row>
    <row r="210" spans="1:16" s="70" customFormat="1">
      <c r="A210" s="143">
        <v>199</v>
      </c>
      <c r="B210" s="144"/>
      <c r="C210" s="146"/>
      <c r="D210" s="16" t="str">
        <f t="shared" si="11"/>
        <v/>
      </c>
      <c r="F210" s="71"/>
      <c r="G210" s="64"/>
      <c r="H210" s="64"/>
      <c r="I210" s="64"/>
      <c r="J210" s="64"/>
      <c r="K210" s="64"/>
      <c r="L210" s="64"/>
      <c r="M210" s="64"/>
      <c r="N210" s="64"/>
      <c r="O210" s="64"/>
      <c r="P210" s="64"/>
    </row>
    <row r="211" spans="1:16" s="70" customFormat="1">
      <c r="A211" s="143">
        <v>200</v>
      </c>
      <c r="B211" s="144"/>
      <c r="C211" s="146"/>
      <c r="D211" s="16" t="str">
        <f t="shared" si="11"/>
        <v/>
      </c>
      <c r="F211" s="71"/>
      <c r="G211" s="64"/>
      <c r="H211" s="64"/>
      <c r="I211" s="64"/>
      <c r="J211" s="64"/>
      <c r="K211" s="64"/>
      <c r="L211" s="64"/>
      <c r="M211" s="64"/>
      <c r="N211" s="64"/>
      <c r="O211" s="64"/>
      <c r="P211" s="64"/>
    </row>
    <row r="212" spans="1:16" s="70" customFormat="1">
      <c r="A212" s="143">
        <v>201</v>
      </c>
      <c r="B212" s="144"/>
      <c r="C212" s="146"/>
      <c r="D212" s="16" t="str">
        <f t="shared" si="11"/>
        <v/>
      </c>
      <c r="F212" s="71"/>
      <c r="G212" s="64"/>
      <c r="H212" s="64"/>
      <c r="I212" s="64"/>
      <c r="J212" s="64"/>
      <c r="K212" s="64"/>
      <c r="L212" s="64"/>
      <c r="M212" s="64"/>
      <c r="N212" s="64"/>
      <c r="O212" s="64"/>
      <c r="P212" s="64"/>
    </row>
    <row r="213" spans="1:16" s="70" customFormat="1">
      <c r="A213" s="143">
        <v>202</v>
      </c>
      <c r="B213" s="144"/>
      <c r="C213" s="146"/>
      <c r="D213" s="16" t="str">
        <f t="shared" si="11"/>
        <v/>
      </c>
      <c r="F213" s="71"/>
      <c r="G213" s="64"/>
      <c r="H213" s="64"/>
      <c r="I213" s="64"/>
      <c r="J213" s="64"/>
      <c r="K213" s="64"/>
      <c r="L213" s="64"/>
      <c r="M213" s="64"/>
      <c r="N213" s="64"/>
      <c r="O213" s="64"/>
      <c r="P213" s="64"/>
    </row>
    <row r="214" spans="1:16" s="70" customFormat="1">
      <c r="A214" s="143">
        <v>203</v>
      </c>
      <c r="B214" s="144"/>
      <c r="C214" s="146"/>
      <c r="D214" s="16" t="str">
        <f t="shared" si="11"/>
        <v/>
      </c>
      <c r="F214" s="71"/>
      <c r="G214" s="64"/>
      <c r="H214" s="64"/>
      <c r="I214" s="64"/>
      <c r="J214" s="64"/>
      <c r="K214" s="64"/>
      <c r="L214" s="64"/>
      <c r="M214" s="64"/>
      <c r="N214" s="64"/>
      <c r="O214" s="64"/>
      <c r="P214" s="64"/>
    </row>
    <row r="215" spans="1:16" s="70" customFormat="1">
      <c r="A215" s="143">
        <v>204</v>
      </c>
      <c r="B215" s="144"/>
      <c r="C215" s="146"/>
      <c r="D215" s="16" t="str">
        <f t="shared" si="11"/>
        <v/>
      </c>
      <c r="F215" s="71"/>
      <c r="G215" s="64"/>
      <c r="H215" s="64"/>
      <c r="I215" s="64"/>
      <c r="J215" s="64"/>
      <c r="K215" s="64"/>
      <c r="L215" s="64"/>
      <c r="M215" s="64"/>
      <c r="N215" s="64"/>
      <c r="O215" s="64"/>
      <c r="P215" s="64"/>
    </row>
    <row r="216" spans="1:16" s="70" customFormat="1">
      <c r="A216" s="143">
        <v>205</v>
      </c>
      <c r="B216" s="144"/>
      <c r="C216" s="146"/>
      <c r="D216" s="16" t="str">
        <f t="shared" si="11"/>
        <v/>
      </c>
      <c r="F216" s="71"/>
      <c r="G216" s="64"/>
      <c r="H216" s="64"/>
      <c r="I216" s="64"/>
      <c r="J216" s="64"/>
      <c r="K216" s="64"/>
      <c r="L216" s="64"/>
      <c r="M216" s="64"/>
      <c r="N216" s="64"/>
      <c r="O216" s="64"/>
      <c r="P216" s="64"/>
    </row>
    <row r="217" spans="1:16" s="70" customFormat="1">
      <c r="A217" s="143">
        <v>206</v>
      </c>
      <c r="B217" s="144"/>
      <c r="C217" s="146"/>
      <c r="D217" s="16" t="str">
        <f t="shared" si="11"/>
        <v/>
      </c>
      <c r="F217" s="71"/>
      <c r="G217" s="64"/>
      <c r="H217" s="64"/>
      <c r="I217" s="64"/>
      <c r="J217" s="64"/>
      <c r="K217" s="64"/>
      <c r="L217" s="64"/>
      <c r="M217" s="64"/>
      <c r="N217" s="64"/>
      <c r="O217" s="64"/>
      <c r="P217" s="64"/>
    </row>
    <row r="218" spans="1:16" s="70" customFormat="1">
      <c r="A218" s="143">
        <v>207</v>
      </c>
      <c r="B218" s="144"/>
      <c r="C218" s="146"/>
      <c r="D218" s="16" t="str">
        <f t="shared" si="11"/>
        <v/>
      </c>
      <c r="F218" s="71"/>
      <c r="G218" s="64"/>
      <c r="H218" s="64"/>
      <c r="I218" s="64"/>
      <c r="J218" s="64"/>
      <c r="K218" s="64"/>
      <c r="L218" s="64"/>
      <c r="M218" s="64"/>
      <c r="N218" s="64"/>
      <c r="O218" s="64"/>
      <c r="P218" s="64"/>
    </row>
    <row r="219" spans="1:16" s="70" customFormat="1">
      <c r="A219" s="143">
        <v>208</v>
      </c>
      <c r="B219" s="144"/>
      <c r="C219" s="146"/>
      <c r="D219" s="16" t="str">
        <f t="shared" si="11"/>
        <v/>
      </c>
      <c r="F219" s="71"/>
      <c r="G219" s="64"/>
      <c r="H219" s="64"/>
      <c r="I219" s="64"/>
      <c r="J219" s="64"/>
      <c r="K219" s="64"/>
      <c r="L219" s="64"/>
      <c r="M219" s="64"/>
      <c r="N219" s="64"/>
      <c r="O219" s="64"/>
      <c r="P219" s="64"/>
    </row>
    <row r="220" spans="1:16" s="70" customFormat="1">
      <c r="A220" s="143">
        <v>209</v>
      </c>
      <c r="B220" s="144"/>
      <c r="C220" s="146"/>
      <c r="D220" s="16" t="str">
        <f t="shared" si="11"/>
        <v/>
      </c>
      <c r="F220" s="71"/>
      <c r="G220" s="64"/>
      <c r="H220" s="64"/>
      <c r="I220" s="64"/>
      <c r="J220" s="64"/>
      <c r="K220" s="64"/>
      <c r="L220" s="64"/>
      <c r="M220" s="64"/>
      <c r="N220" s="64"/>
      <c r="O220" s="64"/>
      <c r="P220" s="64"/>
    </row>
    <row r="221" spans="1:16" s="70" customFormat="1">
      <c r="A221" s="143">
        <v>210</v>
      </c>
      <c r="B221" s="144"/>
      <c r="C221" s="146"/>
      <c r="D221" s="16" t="str">
        <f t="shared" si="11"/>
        <v/>
      </c>
      <c r="F221" s="71"/>
      <c r="G221" s="64"/>
      <c r="H221" s="64"/>
      <c r="I221" s="64"/>
      <c r="J221" s="64"/>
      <c r="K221" s="64"/>
      <c r="L221" s="64"/>
      <c r="M221" s="64"/>
      <c r="N221" s="64"/>
      <c r="O221" s="64"/>
      <c r="P221" s="64"/>
    </row>
    <row r="222" spans="1:16" s="70" customFormat="1">
      <c r="A222" s="143">
        <v>211</v>
      </c>
      <c r="B222" s="144"/>
      <c r="C222" s="146"/>
      <c r="D222" s="16" t="str">
        <f t="shared" si="11"/>
        <v/>
      </c>
      <c r="F222" s="71"/>
      <c r="G222" s="64"/>
      <c r="H222" s="64"/>
      <c r="I222" s="64"/>
      <c r="J222" s="64"/>
      <c r="K222" s="64"/>
      <c r="L222" s="64"/>
      <c r="M222" s="64"/>
      <c r="N222" s="64"/>
      <c r="O222" s="64"/>
      <c r="P222" s="64"/>
    </row>
    <row r="223" spans="1:16" s="70" customFormat="1">
      <c r="A223" s="143">
        <v>212</v>
      </c>
      <c r="B223" s="144"/>
      <c r="C223" s="146"/>
      <c r="D223" s="16" t="str">
        <f t="shared" si="11"/>
        <v/>
      </c>
      <c r="F223" s="71"/>
      <c r="G223" s="64"/>
      <c r="H223" s="64"/>
      <c r="I223" s="64"/>
      <c r="J223" s="64"/>
      <c r="K223" s="64"/>
      <c r="L223" s="64"/>
      <c r="M223" s="64"/>
      <c r="N223" s="64"/>
      <c r="O223" s="64"/>
      <c r="P223" s="64"/>
    </row>
    <row r="224" spans="1:16" s="70" customFormat="1">
      <c r="A224" s="143">
        <v>213</v>
      </c>
      <c r="B224" s="144"/>
      <c r="C224" s="146"/>
      <c r="D224" s="16" t="str">
        <f t="shared" si="11"/>
        <v/>
      </c>
      <c r="F224" s="71"/>
      <c r="G224" s="64"/>
      <c r="H224" s="64"/>
      <c r="I224" s="64"/>
      <c r="J224" s="64"/>
      <c r="K224" s="64"/>
      <c r="L224" s="64"/>
      <c r="M224" s="64"/>
      <c r="N224" s="64"/>
      <c r="O224" s="64"/>
      <c r="P224" s="64"/>
    </row>
    <row r="225" spans="1:16" s="70" customFormat="1">
      <c r="A225" s="143">
        <v>214</v>
      </c>
      <c r="B225" s="144"/>
      <c r="C225" s="146"/>
      <c r="D225" s="16" t="str">
        <f t="shared" si="11"/>
        <v/>
      </c>
      <c r="F225" s="71"/>
      <c r="G225" s="64"/>
      <c r="H225" s="64"/>
      <c r="I225" s="64"/>
      <c r="J225" s="64"/>
      <c r="K225" s="64"/>
      <c r="L225" s="64"/>
      <c r="M225" s="64"/>
      <c r="N225" s="64"/>
      <c r="O225" s="64"/>
      <c r="P225" s="64"/>
    </row>
    <row r="226" spans="1:16" s="70" customFormat="1">
      <c r="A226" s="143">
        <v>215</v>
      </c>
      <c r="B226" s="144"/>
      <c r="C226" s="146"/>
      <c r="D226" s="16" t="str">
        <f t="shared" si="11"/>
        <v/>
      </c>
      <c r="F226" s="71"/>
      <c r="G226" s="64"/>
      <c r="H226" s="64"/>
      <c r="I226" s="64"/>
      <c r="J226" s="64"/>
      <c r="K226" s="64"/>
      <c r="L226" s="64"/>
      <c r="M226" s="64"/>
      <c r="N226" s="64"/>
      <c r="O226" s="64"/>
      <c r="P226" s="64"/>
    </row>
    <row r="227" spans="1:16" s="70" customFormat="1">
      <c r="A227" s="143">
        <v>216</v>
      </c>
      <c r="B227" s="144"/>
      <c r="C227" s="146"/>
      <c r="D227" s="16" t="str">
        <f t="shared" si="11"/>
        <v/>
      </c>
      <c r="F227" s="71"/>
      <c r="G227" s="64"/>
      <c r="H227" s="64"/>
      <c r="I227" s="64"/>
      <c r="J227" s="64"/>
      <c r="K227" s="64"/>
      <c r="L227" s="64"/>
      <c r="M227" s="64"/>
      <c r="N227" s="64"/>
      <c r="O227" s="64"/>
      <c r="P227" s="64"/>
    </row>
    <row r="228" spans="1:16" s="70" customFormat="1">
      <c r="A228" s="143">
        <v>217</v>
      </c>
      <c r="B228" s="144"/>
      <c r="C228" s="146"/>
      <c r="D228" s="16" t="str">
        <f t="shared" si="11"/>
        <v/>
      </c>
      <c r="F228" s="71"/>
      <c r="G228" s="64"/>
      <c r="H228" s="64"/>
      <c r="I228" s="64"/>
      <c r="J228" s="64"/>
      <c r="K228" s="64"/>
      <c r="L228" s="64"/>
      <c r="M228" s="64"/>
      <c r="N228" s="64"/>
      <c r="O228" s="64"/>
      <c r="P228" s="64"/>
    </row>
    <row r="229" spans="1:16" s="70" customFormat="1">
      <c r="A229" s="143">
        <v>218</v>
      </c>
      <c r="B229" s="144"/>
      <c r="C229" s="146"/>
      <c r="D229" s="16" t="str">
        <f t="shared" si="11"/>
        <v/>
      </c>
      <c r="F229" s="71"/>
      <c r="G229" s="64"/>
      <c r="H229" s="64"/>
      <c r="I229" s="64"/>
      <c r="J229" s="64"/>
      <c r="K229" s="64"/>
      <c r="L229" s="64"/>
      <c r="M229" s="64"/>
      <c r="N229" s="64"/>
      <c r="O229" s="64"/>
      <c r="P229" s="64"/>
    </row>
    <row r="230" spans="1:16" s="70" customFormat="1">
      <c r="A230" s="143">
        <v>219</v>
      </c>
      <c r="B230" s="144"/>
      <c r="C230" s="146"/>
      <c r="D230" s="16" t="str">
        <f t="shared" si="11"/>
        <v/>
      </c>
      <c r="F230" s="71"/>
      <c r="G230" s="64"/>
      <c r="H230" s="64"/>
      <c r="I230" s="64"/>
      <c r="J230" s="64"/>
      <c r="K230" s="64"/>
      <c r="L230" s="64"/>
      <c r="M230" s="64"/>
      <c r="N230" s="64"/>
      <c r="O230" s="64"/>
      <c r="P230" s="64"/>
    </row>
    <row r="231" spans="1:16" s="70" customFormat="1">
      <c r="A231" s="143">
        <v>220</v>
      </c>
      <c r="B231" s="144"/>
      <c r="C231" s="146"/>
      <c r="D231" s="16" t="str">
        <f t="shared" si="11"/>
        <v/>
      </c>
      <c r="F231" s="71"/>
      <c r="G231" s="64"/>
      <c r="H231" s="64"/>
      <c r="I231" s="64"/>
      <c r="J231" s="64"/>
      <c r="K231" s="64"/>
      <c r="L231" s="64"/>
      <c r="M231" s="64"/>
      <c r="N231" s="64"/>
      <c r="O231" s="64"/>
      <c r="P231" s="64"/>
    </row>
    <row r="232" spans="1:16" s="70" customFormat="1">
      <c r="A232" s="143">
        <v>221</v>
      </c>
      <c r="B232" s="144"/>
      <c r="C232" s="146"/>
      <c r="D232" s="16" t="str">
        <f t="shared" si="11"/>
        <v/>
      </c>
      <c r="F232" s="71"/>
      <c r="G232" s="64"/>
      <c r="H232" s="64"/>
      <c r="I232" s="64"/>
      <c r="J232" s="64"/>
      <c r="K232" s="64"/>
      <c r="L232" s="64"/>
      <c r="M232" s="64"/>
      <c r="N232" s="64"/>
      <c r="O232" s="64"/>
      <c r="P232" s="64"/>
    </row>
    <row r="233" spans="1:16" s="70" customFormat="1">
      <c r="A233" s="143">
        <v>222</v>
      </c>
      <c r="B233" s="144"/>
      <c r="C233" s="146"/>
      <c r="D233" s="16" t="str">
        <f t="shared" si="11"/>
        <v/>
      </c>
      <c r="F233" s="71"/>
      <c r="G233" s="64"/>
      <c r="H233" s="64"/>
      <c r="I233" s="64"/>
      <c r="J233" s="64"/>
      <c r="K233" s="64"/>
      <c r="L233" s="64"/>
      <c r="M233" s="64"/>
      <c r="N233" s="64"/>
      <c r="O233" s="64"/>
      <c r="P233" s="64"/>
    </row>
    <row r="234" spans="1:16" s="70" customFormat="1">
      <c r="A234" s="143">
        <v>223</v>
      </c>
      <c r="B234" s="144"/>
      <c r="C234" s="146"/>
      <c r="D234" s="16" t="str">
        <f t="shared" si="11"/>
        <v/>
      </c>
      <c r="F234" s="71"/>
      <c r="G234" s="64"/>
      <c r="H234" s="64"/>
      <c r="I234" s="64"/>
      <c r="J234" s="64"/>
      <c r="K234" s="64"/>
      <c r="L234" s="64"/>
      <c r="M234" s="64"/>
      <c r="N234" s="64"/>
      <c r="O234" s="64"/>
      <c r="P234" s="64"/>
    </row>
    <row r="235" spans="1:16" s="70" customFormat="1">
      <c r="A235" s="143">
        <v>224</v>
      </c>
      <c r="B235" s="144"/>
      <c r="C235" s="146"/>
      <c r="D235" s="16" t="str">
        <f t="shared" si="11"/>
        <v/>
      </c>
      <c r="F235" s="71"/>
      <c r="G235" s="64"/>
      <c r="H235" s="64"/>
      <c r="I235" s="64"/>
      <c r="J235" s="64"/>
      <c r="K235" s="64"/>
      <c r="L235" s="64"/>
      <c r="M235" s="64"/>
      <c r="N235" s="64"/>
      <c r="O235" s="64"/>
      <c r="P235" s="64"/>
    </row>
    <row r="236" spans="1:16" s="70" customFormat="1">
      <c r="A236" s="143">
        <v>225</v>
      </c>
      <c r="B236" s="144"/>
      <c r="C236" s="146"/>
      <c r="D236" s="16" t="str">
        <f t="shared" si="11"/>
        <v/>
      </c>
      <c r="F236" s="71"/>
      <c r="G236" s="64"/>
      <c r="H236" s="64"/>
      <c r="I236" s="64"/>
      <c r="J236" s="64"/>
      <c r="K236" s="64"/>
      <c r="L236" s="64"/>
      <c r="M236" s="64"/>
      <c r="N236" s="64"/>
      <c r="O236" s="64"/>
      <c r="P236" s="64"/>
    </row>
    <row r="237" spans="1:16" s="70" customFormat="1">
      <c r="A237" s="143">
        <v>226</v>
      </c>
      <c r="B237" s="144"/>
      <c r="C237" s="146"/>
      <c r="D237" s="16" t="str">
        <f t="shared" si="11"/>
        <v/>
      </c>
      <c r="F237" s="71"/>
      <c r="G237" s="64"/>
      <c r="H237" s="64"/>
      <c r="I237" s="64"/>
      <c r="J237" s="64"/>
      <c r="K237" s="64"/>
      <c r="L237" s="64"/>
      <c r="M237" s="64"/>
      <c r="N237" s="64"/>
      <c r="O237" s="64"/>
      <c r="P237" s="64"/>
    </row>
    <row r="238" spans="1:16" s="70" customFormat="1">
      <c r="A238" s="143">
        <v>227</v>
      </c>
      <c r="B238" s="144"/>
      <c r="C238" s="146"/>
      <c r="D238" s="16" t="str">
        <f t="shared" si="11"/>
        <v/>
      </c>
      <c r="F238" s="71"/>
      <c r="G238" s="64"/>
      <c r="H238" s="64"/>
      <c r="I238" s="64"/>
      <c r="J238" s="64"/>
      <c r="K238" s="64"/>
      <c r="L238" s="64"/>
      <c r="M238" s="64"/>
      <c r="N238" s="64"/>
      <c r="O238" s="64"/>
      <c r="P238" s="64"/>
    </row>
    <row r="239" spans="1:16" s="70" customFormat="1">
      <c r="A239" s="143">
        <v>228</v>
      </c>
      <c r="B239" s="144"/>
      <c r="C239" s="146"/>
      <c r="D239" s="16" t="str">
        <f t="shared" si="11"/>
        <v/>
      </c>
      <c r="F239" s="71"/>
      <c r="G239" s="64"/>
      <c r="H239" s="64"/>
      <c r="I239" s="64"/>
      <c r="J239" s="64"/>
      <c r="K239" s="64"/>
      <c r="L239" s="64"/>
      <c r="M239" s="64"/>
      <c r="N239" s="64"/>
      <c r="O239" s="64"/>
      <c r="P239" s="64"/>
    </row>
    <row r="240" spans="1:16" s="70" customFormat="1">
      <c r="A240" s="143">
        <v>229</v>
      </c>
      <c r="B240" s="144"/>
      <c r="C240" s="146"/>
      <c r="D240" s="16" t="str">
        <f t="shared" si="11"/>
        <v/>
      </c>
      <c r="F240" s="71"/>
      <c r="G240" s="64"/>
      <c r="H240" s="64"/>
      <c r="I240" s="64"/>
      <c r="J240" s="64"/>
      <c r="K240" s="64"/>
      <c r="L240" s="64"/>
      <c r="M240" s="64"/>
      <c r="N240" s="64"/>
      <c r="O240" s="64"/>
      <c r="P240" s="64"/>
    </row>
    <row r="241" spans="1:16" s="70" customFormat="1">
      <c r="A241" s="143">
        <v>230</v>
      </c>
      <c r="B241" s="144"/>
      <c r="C241" s="146"/>
      <c r="D241" s="16" t="str">
        <f t="shared" si="11"/>
        <v/>
      </c>
      <c r="F241" s="71"/>
      <c r="G241" s="64"/>
      <c r="H241" s="64"/>
      <c r="I241" s="64"/>
      <c r="J241" s="64"/>
      <c r="K241" s="64"/>
      <c r="L241" s="64"/>
      <c r="M241" s="64"/>
      <c r="N241" s="64"/>
      <c r="O241" s="64"/>
      <c r="P241" s="64"/>
    </row>
    <row r="242" spans="1:16" s="70" customFormat="1">
      <c r="A242" s="143">
        <v>231</v>
      </c>
      <c r="B242" s="144"/>
      <c r="C242" s="146"/>
      <c r="D242" s="16" t="str">
        <f t="shared" si="11"/>
        <v/>
      </c>
      <c r="F242" s="71"/>
      <c r="G242" s="64"/>
      <c r="H242" s="64"/>
      <c r="I242" s="64"/>
      <c r="J242" s="64"/>
      <c r="K242" s="64"/>
      <c r="L242" s="64"/>
      <c r="M242" s="64"/>
      <c r="N242" s="64"/>
      <c r="O242" s="64"/>
      <c r="P242" s="64"/>
    </row>
    <row r="243" spans="1:16" s="70" customFormat="1">
      <c r="A243" s="143">
        <v>232</v>
      </c>
      <c r="B243" s="144"/>
      <c r="C243" s="146"/>
      <c r="D243" s="16" t="str">
        <f t="shared" si="11"/>
        <v/>
      </c>
      <c r="F243" s="71"/>
      <c r="G243" s="64"/>
      <c r="H243" s="64"/>
      <c r="I243" s="64"/>
      <c r="J243" s="64"/>
      <c r="K243" s="64"/>
      <c r="L243" s="64"/>
      <c r="M243" s="64"/>
      <c r="N243" s="64"/>
      <c r="O243" s="64"/>
      <c r="P243" s="64"/>
    </row>
    <row r="244" spans="1:16" s="70" customFormat="1">
      <c r="A244" s="143">
        <v>233</v>
      </c>
      <c r="B244" s="144"/>
      <c r="C244" s="146"/>
      <c r="D244" s="16" t="str">
        <f t="shared" si="11"/>
        <v/>
      </c>
      <c r="F244" s="71"/>
      <c r="G244" s="64"/>
      <c r="H244" s="64"/>
      <c r="I244" s="64"/>
      <c r="J244" s="64"/>
      <c r="K244" s="64"/>
      <c r="L244" s="64"/>
      <c r="M244" s="64"/>
      <c r="N244" s="64"/>
      <c r="O244" s="64"/>
      <c r="P244" s="64"/>
    </row>
    <row r="245" spans="1:16" s="70" customFormat="1">
      <c r="A245" s="143">
        <v>234</v>
      </c>
      <c r="B245" s="144"/>
      <c r="C245" s="146"/>
      <c r="D245" s="16" t="str">
        <f t="shared" si="11"/>
        <v/>
      </c>
      <c r="F245" s="71"/>
      <c r="G245" s="64"/>
      <c r="H245" s="64"/>
      <c r="I245" s="64"/>
      <c r="J245" s="64"/>
      <c r="K245" s="64"/>
      <c r="L245" s="64"/>
      <c r="M245" s="64"/>
      <c r="N245" s="64"/>
      <c r="O245" s="64"/>
      <c r="P245" s="64"/>
    </row>
    <row r="246" spans="1:16" s="70" customFormat="1">
      <c r="A246" s="143">
        <v>235</v>
      </c>
      <c r="B246" s="144"/>
      <c r="C246" s="146"/>
      <c r="D246" s="16" t="str">
        <f t="shared" si="11"/>
        <v/>
      </c>
      <c r="F246" s="71"/>
      <c r="G246" s="64"/>
      <c r="H246" s="64"/>
      <c r="I246" s="64"/>
      <c r="J246" s="64"/>
      <c r="K246" s="64"/>
      <c r="L246" s="64"/>
      <c r="M246" s="64"/>
      <c r="N246" s="64"/>
      <c r="O246" s="64"/>
      <c r="P246" s="64"/>
    </row>
    <row r="247" spans="1:16" s="70" customFormat="1">
      <c r="A247" s="143">
        <v>236</v>
      </c>
      <c r="B247" s="144"/>
      <c r="C247" s="146"/>
      <c r="D247" s="16" t="str">
        <f t="shared" si="11"/>
        <v/>
      </c>
      <c r="F247" s="71"/>
      <c r="G247" s="64"/>
      <c r="H247" s="64"/>
      <c r="I247" s="64"/>
      <c r="J247" s="64"/>
      <c r="K247" s="64"/>
      <c r="L247" s="64"/>
      <c r="M247" s="64"/>
      <c r="N247" s="64"/>
      <c r="O247" s="64"/>
      <c r="P247" s="64"/>
    </row>
    <row r="248" spans="1:16" s="70" customFormat="1">
      <c r="A248" s="143">
        <v>237</v>
      </c>
      <c r="B248" s="144"/>
      <c r="C248" s="146"/>
      <c r="D248" s="16" t="str">
        <f t="shared" si="11"/>
        <v/>
      </c>
      <c r="F248" s="71"/>
      <c r="G248" s="64"/>
      <c r="H248" s="64"/>
      <c r="I248" s="64"/>
      <c r="J248" s="64"/>
      <c r="K248" s="64"/>
      <c r="L248" s="64"/>
      <c r="M248" s="64"/>
      <c r="N248" s="64"/>
      <c r="O248" s="64"/>
      <c r="P248" s="64"/>
    </row>
    <row r="249" spans="1:16" s="70" customFormat="1">
      <c r="A249" s="143">
        <v>238</v>
      </c>
      <c r="B249" s="144"/>
      <c r="C249" s="146"/>
      <c r="D249" s="16" t="str">
        <f t="shared" si="11"/>
        <v/>
      </c>
      <c r="F249" s="71"/>
      <c r="G249" s="64"/>
      <c r="H249" s="64"/>
      <c r="I249" s="64"/>
      <c r="J249" s="64"/>
      <c r="K249" s="64"/>
      <c r="L249" s="64"/>
      <c r="M249" s="64"/>
      <c r="N249" s="64"/>
      <c r="O249" s="64"/>
      <c r="P249" s="64"/>
    </row>
    <row r="250" spans="1:16" s="70" customFormat="1">
      <c r="A250" s="143">
        <v>239</v>
      </c>
      <c r="B250" s="144"/>
      <c r="C250" s="146"/>
      <c r="D250" s="16" t="str">
        <f t="shared" si="11"/>
        <v/>
      </c>
      <c r="F250" s="71"/>
      <c r="G250" s="64"/>
      <c r="H250" s="64"/>
      <c r="I250" s="64"/>
      <c r="J250" s="64"/>
      <c r="K250" s="64"/>
      <c r="L250" s="64"/>
      <c r="M250" s="64"/>
      <c r="N250" s="64"/>
      <c r="O250" s="64"/>
      <c r="P250" s="64"/>
    </row>
    <row r="251" spans="1:16" s="70" customFormat="1">
      <c r="A251" s="143">
        <v>240</v>
      </c>
      <c r="B251" s="144"/>
      <c r="C251" s="146"/>
      <c r="D251" s="16" t="str">
        <f t="shared" si="11"/>
        <v/>
      </c>
      <c r="F251" s="71"/>
      <c r="G251" s="64"/>
      <c r="H251" s="64"/>
      <c r="I251" s="64"/>
      <c r="J251" s="64"/>
      <c r="K251" s="64"/>
      <c r="L251" s="64"/>
      <c r="M251" s="64"/>
      <c r="N251" s="64"/>
      <c r="O251" s="64"/>
      <c r="P251" s="64"/>
    </row>
    <row r="252" spans="1:16" s="70" customFormat="1">
      <c r="A252" s="143">
        <v>241</v>
      </c>
      <c r="B252" s="144"/>
      <c r="C252" s="146"/>
      <c r="D252" s="16" t="str">
        <f t="shared" si="11"/>
        <v/>
      </c>
      <c r="F252" s="71"/>
      <c r="G252" s="64"/>
      <c r="H252" s="64"/>
      <c r="I252" s="64"/>
      <c r="J252" s="64"/>
      <c r="K252" s="64"/>
      <c r="L252" s="64"/>
      <c r="M252" s="64"/>
      <c r="N252" s="64"/>
      <c r="O252" s="64"/>
      <c r="P252" s="64"/>
    </row>
    <row r="253" spans="1:16" s="70" customFormat="1">
      <c r="A253" s="143">
        <v>242</v>
      </c>
      <c r="B253" s="144"/>
      <c r="C253" s="146"/>
      <c r="D253" s="16" t="str">
        <f t="shared" si="11"/>
        <v/>
      </c>
      <c r="F253" s="71"/>
      <c r="G253" s="64"/>
      <c r="H253" s="64"/>
      <c r="I253" s="64"/>
      <c r="J253" s="64"/>
      <c r="K253" s="64"/>
      <c r="L253" s="64"/>
      <c r="M253" s="64"/>
      <c r="N253" s="64"/>
      <c r="O253" s="64"/>
      <c r="P253" s="64"/>
    </row>
    <row r="254" spans="1:16" s="70" customFormat="1">
      <c r="A254" s="143">
        <v>243</v>
      </c>
      <c r="B254" s="144"/>
      <c r="C254" s="146"/>
      <c r="D254" s="16" t="str">
        <f t="shared" si="11"/>
        <v/>
      </c>
      <c r="F254" s="71"/>
      <c r="G254" s="64"/>
      <c r="H254" s="64"/>
      <c r="I254" s="64"/>
      <c r="J254" s="64"/>
      <c r="K254" s="64"/>
      <c r="L254" s="64"/>
      <c r="M254" s="64"/>
      <c r="N254" s="64"/>
      <c r="O254" s="64"/>
      <c r="P254" s="64"/>
    </row>
    <row r="255" spans="1:16" s="70" customFormat="1">
      <c r="A255" s="143">
        <v>244</v>
      </c>
      <c r="B255" s="144"/>
      <c r="C255" s="146"/>
      <c r="D255" s="16" t="str">
        <f t="shared" si="11"/>
        <v/>
      </c>
      <c r="F255" s="71"/>
      <c r="G255" s="64"/>
      <c r="H255" s="64"/>
      <c r="I255" s="64"/>
      <c r="J255" s="64"/>
      <c r="K255" s="64"/>
      <c r="L255" s="64"/>
      <c r="M255" s="64"/>
      <c r="N255" s="64"/>
      <c r="O255" s="64"/>
      <c r="P255" s="64"/>
    </row>
    <row r="256" spans="1:16" s="70" customFormat="1">
      <c r="A256" s="143">
        <v>245</v>
      </c>
      <c r="B256" s="144"/>
      <c r="C256" s="146"/>
      <c r="D256" s="16" t="str">
        <f t="shared" si="11"/>
        <v/>
      </c>
      <c r="F256" s="71"/>
      <c r="G256" s="64"/>
      <c r="H256" s="64"/>
      <c r="I256" s="64"/>
      <c r="J256" s="64"/>
      <c r="K256" s="64"/>
      <c r="L256" s="64"/>
      <c r="M256" s="64"/>
      <c r="N256" s="64"/>
      <c r="O256" s="64"/>
      <c r="P256" s="64"/>
    </row>
    <row r="257" spans="1:16" s="70" customFormat="1">
      <c r="A257" s="143">
        <v>246</v>
      </c>
      <c r="B257" s="144"/>
      <c r="C257" s="146"/>
      <c r="D257" s="16" t="str">
        <f t="shared" si="11"/>
        <v/>
      </c>
      <c r="F257" s="71"/>
      <c r="G257" s="64"/>
      <c r="H257" s="64"/>
      <c r="I257" s="64"/>
      <c r="J257" s="64"/>
      <c r="K257" s="64"/>
      <c r="L257" s="64"/>
      <c r="M257" s="64"/>
      <c r="N257" s="64"/>
      <c r="O257" s="64"/>
      <c r="P257" s="64"/>
    </row>
    <row r="258" spans="1:16" s="70" customFormat="1">
      <c r="A258" s="143">
        <v>247</v>
      </c>
      <c r="B258" s="144"/>
      <c r="C258" s="146"/>
      <c r="D258" s="16" t="str">
        <f t="shared" si="11"/>
        <v/>
      </c>
      <c r="F258" s="71"/>
      <c r="G258" s="64"/>
      <c r="H258" s="64"/>
      <c r="I258" s="64"/>
      <c r="J258" s="64"/>
      <c r="K258" s="64"/>
      <c r="L258" s="64"/>
      <c r="M258" s="64"/>
      <c r="N258" s="64"/>
      <c r="O258" s="64"/>
      <c r="P258" s="64"/>
    </row>
    <row r="259" spans="1:16" s="70" customFormat="1">
      <c r="A259" s="143">
        <v>248</v>
      </c>
      <c r="B259" s="144"/>
      <c r="C259" s="146"/>
      <c r="D259" s="16" t="str">
        <f t="shared" si="11"/>
        <v/>
      </c>
      <c r="F259" s="71"/>
      <c r="G259" s="64"/>
      <c r="H259" s="64"/>
      <c r="I259" s="64"/>
      <c r="J259" s="64"/>
      <c r="K259" s="64"/>
      <c r="L259" s="64"/>
      <c r="M259" s="64"/>
      <c r="N259" s="64"/>
      <c r="O259" s="64"/>
      <c r="P259" s="64"/>
    </row>
    <row r="260" spans="1:16" s="70" customFormat="1">
      <c r="A260" s="143">
        <v>249</v>
      </c>
      <c r="B260" s="144"/>
      <c r="C260" s="146"/>
      <c r="D260" s="16" t="str">
        <f t="shared" si="11"/>
        <v/>
      </c>
      <c r="F260" s="71"/>
      <c r="G260" s="64"/>
      <c r="H260" s="64"/>
      <c r="I260" s="64"/>
      <c r="J260" s="64"/>
      <c r="K260" s="64"/>
      <c r="L260" s="64"/>
      <c r="M260" s="64"/>
      <c r="N260" s="64"/>
      <c r="O260" s="64"/>
      <c r="P260" s="64"/>
    </row>
    <row r="261" spans="1:16" s="70" customFormat="1">
      <c r="A261" s="143">
        <v>250</v>
      </c>
      <c r="B261" s="144"/>
      <c r="C261" s="146"/>
      <c r="D261" s="16" t="str">
        <f t="shared" si="11"/>
        <v/>
      </c>
      <c r="F261" s="71"/>
      <c r="G261" s="64"/>
      <c r="H261" s="64"/>
      <c r="I261" s="64"/>
      <c r="J261" s="64"/>
      <c r="K261" s="64"/>
      <c r="L261" s="64"/>
      <c r="M261" s="64"/>
      <c r="N261" s="64"/>
      <c r="O261" s="64"/>
      <c r="P261" s="64"/>
    </row>
  </sheetData>
  <sheetProtection algorithmName="SHA-512" hashValue="CulHpAdS2aEyl8UkzGzIjdZGcrB0rK3XPMQMnfahX4QX+YdRAOCahNSbthDDQDbu+mrUh1D0K3Mz7I2orgLfjg==" saltValue="ZN+fBu7zMf/Og2VXtZ0LbQ==" spinCount="100000" sheet="1" objects="1" scenarios="1"/>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topLeftCell="A7" zoomScaleNormal="100" workbookViewId="0">
      <selection activeCell="N10" sqref="N10"/>
    </sheetView>
  </sheetViews>
  <sheetFormatPr defaultColWidth="9.109375" defaultRowHeight="14.4"/>
  <cols>
    <col min="1" max="1" width="9.109375" style="49"/>
    <col min="2" max="2" width="18.33203125" style="49" customWidth="1"/>
    <col min="3" max="3" width="16.6640625" style="49" customWidth="1"/>
    <col min="4" max="4" width="31.5546875" style="49" customWidth="1"/>
    <col min="5" max="10" width="9.109375" style="49"/>
    <col min="11" max="11" width="19.88671875" style="49" customWidth="1"/>
    <col min="12" max="12" width="9.109375" style="49"/>
    <col min="13" max="13" width="0" style="49" hidden="1" customWidth="1"/>
    <col min="14" max="16384" width="9.109375" style="49"/>
  </cols>
  <sheetData>
    <row r="1" spans="1:14" s="60" customFormat="1" ht="15.6">
      <c r="A1" s="59" t="s">
        <v>483</v>
      </c>
      <c r="B1" s="64"/>
      <c r="C1" s="64"/>
      <c r="D1" s="64"/>
      <c r="E1" s="71"/>
      <c r="F1" s="71"/>
      <c r="G1" s="64"/>
      <c r="H1" s="68"/>
      <c r="I1" s="69"/>
      <c r="J1" s="64"/>
      <c r="K1" s="68"/>
      <c r="L1" s="64"/>
      <c r="M1" s="289"/>
      <c r="N1" s="289"/>
    </row>
    <row r="2" spans="1:14" s="60" customFormat="1" ht="15.6">
      <c r="A2" s="346" t="str">
        <f>IF(ISBLANK(facultate), IF(ISBLANK(departament),"","Departament " &amp; departament), "Facultatea " &amp; facultate)</f>
        <v>Facultatea Inginerie din Hunedoara</v>
      </c>
      <c r="B2" s="64"/>
      <c r="C2" s="64"/>
      <c r="D2" s="64"/>
      <c r="E2" s="71"/>
      <c r="F2" s="71"/>
      <c r="G2" s="64"/>
      <c r="H2" s="68"/>
      <c r="I2" s="69"/>
      <c r="J2" s="64"/>
      <c r="K2" s="68"/>
      <c r="L2" s="64"/>
      <c r="M2" s="289"/>
      <c r="N2" s="289"/>
    </row>
    <row r="3" spans="1:14" s="60" customFormat="1" ht="15.6">
      <c r="A3" s="346" t="str">
        <f>IF(ISBLANK(departament),"","Departamentul " &amp; departament)</f>
        <v>Departamentul Inginerie și Management din Hunedoara</v>
      </c>
      <c r="B3" s="64"/>
      <c r="C3" s="64"/>
      <c r="D3" s="64"/>
      <c r="E3" s="71"/>
      <c r="F3" s="71"/>
      <c r="G3" s="64"/>
      <c r="H3" s="68"/>
      <c r="I3" s="69"/>
      <c r="J3" s="64"/>
      <c r="K3" s="68"/>
      <c r="L3" s="64"/>
      <c r="M3" s="289"/>
      <c r="N3" s="289"/>
    </row>
    <row r="4" spans="1:14" s="64" customFormat="1" ht="15.6">
      <c r="A4" s="540" t="s">
        <v>784</v>
      </c>
      <c r="B4" s="540"/>
      <c r="C4" s="540"/>
      <c r="D4" s="540"/>
      <c r="E4" s="540"/>
      <c r="F4" s="540"/>
      <c r="G4" s="540"/>
      <c r="H4" s="540"/>
      <c r="I4" s="540"/>
      <c r="J4" s="540"/>
      <c r="K4" s="540"/>
      <c r="L4" s="540"/>
      <c r="M4" s="291"/>
    </row>
    <row r="5" spans="1:14" s="64" customFormat="1" ht="15.6">
      <c r="A5" s="540" t="s">
        <v>1018</v>
      </c>
      <c r="B5" s="540"/>
      <c r="C5" s="540"/>
      <c r="D5" s="540"/>
      <c r="E5" s="540"/>
      <c r="F5" s="540"/>
      <c r="G5" s="540"/>
      <c r="H5" s="540"/>
      <c r="I5" s="540"/>
      <c r="J5" s="540"/>
      <c r="K5" s="540"/>
      <c r="L5" s="540"/>
      <c r="M5" s="71"/>
    </row>
    <row r="6" spans="1:14" s="60" customFormat="1" ht="13.5" customHeight="1">
      <c r="E6" s="61"/>
      <c r="F6" s="61"/>
      <c r="H6" s="62"/>
      <c r="I6" s="63"/>
      <c r="K6" s="62"/>
      <c r="M6" s="289"/>
      <c r="N6" s="289"/>
    </row>
    <row r="7" spans="1:14" s="64" customFormat="1" ht="18.75" customHeight="1">
      <c r="A7" s="537" t="s">
        <v>338</v>
      </c>
      <c r="B7" s="537" t="s">
        <v>41</v>
      </c>
      <c r="C7" s="538" t="s">
        <v>543</v>
      </c>
      <c r="D7" s="537" t="s">
        <v>42</v>
      </c>
      <c r="E7" s="541" t="s">
        <v>44</v>
      </c>
      <c r="F7" s="542"/>
      <c r="G7" s="537" t="s">
        <v>16</v>
      </c>
      <c r="H7" s="538" t="s">
        <v>17</v>
      </c>
      <c r="I7" s="543" t="s">
        <v>2</v>
      </c>
      <c r="J7" s="537" t="s">
        <v>47</v>
      </c>
      <c r="K7" s="538" t="s">
        <v>43</v>
      </c>
      <c r="L7" s="538" t="s">
        <v>544</v>
      </c>
      <c r="M7" s="538" t="s">
        <v>541</v>
      </c>
      <c r="N7" s="292"/>
    </row>
    <row r="8" spans="1:14" s="64" customFormat="1" ht="40.5" customHeight="1">
      <c r="A8" s="537"/>
      <c r="B8" s="537"/>
      <c r="C8" s="539"/>
      <c r="D8" s="537"/>
      <c r="E8" s="213" t="s">
        <v>45</v>
      </c>
      <c r="F8" s="213" t="s">
        <v>46</v>
      </c>
      <c r="G8" s="537"/>
      <c r="H8" s="539"/>
      <c r="I8" s="543"/>
      <c r="J8" s="537"/>
      <c r="K8" s="539"/>
      <c r="L8" s="539"/>
      <c r="M8" s="539"/>
      <c r="N8" s="293"/>
    </row>
    <row r="9" spans="1:14" s="64" customFormat="1" ht="15.6">
      <c r="A9" s="88"/>
      <c r="B9" s="65"/>
      <c r="C9" s="65"/>
      <c r="D9" s="65"/>
      <c r="E9" s="66"/>
      <c r="F9" s="66"/>
      <c r="G9" s="65"/>
      <c r="H9" s="66"/>
      <c r="I9" s="30"/>
      <c r="J9" s="66"/>
      <c r="K9" s="67"/>
      <c r="L9" s="378">
        <f>SUMIF(L10:L14,"&gt;0")</f>
        <v>0</v>
      </c>
      <c r="M9" s="294"/>
      <c r="N9" s="295"/>
    </row>
    <row r="10" spans="1:14" s="64" customFormat="1" ht="93.6">
      <c r="A10" s="37">
        <v>1</v>
      </c>
      <c r="B10" s="380" t="s">
        <v>1489</v>
      </c>
      <c r="C10" s="380" t="s">
        <v>1237</v>
      </c>
      <c r="D10" s="380" t="s">
        <v>1238</v>
      </c>
      <c r="E10" s="5" t="s">
        <v>1239</v>
      </c>
      <c r="F10" s="5" t="s">
        <v>1240</v>
      </c>
      <c r="G10" s="380"/>
      <c r="H10" s="5"/>
      <c r="I10" s="506">
        <v>2004</v>
      </c>
      <c r="J10" s="506"/>
      <c r="K10" s="5" t="s">
        <v>1241</v>
      </c>
      <c r="L10" s="379" t="str">
        <f>IF(OR($B10="",$C10="",$D10="",$I10&lt;an_initial,$I10&gt;an_final,$K10="",$M10=FALSE),"",100)</f>
        <v/>
      </c>
      <c r="M10" s="58" t="b">
        <f>IF(nume_candidat="",FALSE,ISNUMBER(SEARCH(nume_candidat,$B10)))</f>
        <v>1</v>
      </c>
      <c r="N10" s="296"/>
    </row>
    <row r="11" spans="1:14" s="64" customFormat="1" ht="15.6">
      <c r="A11" s="213">
        <v>2</v>
      </c>
      <c r="B11" s="8"/>
      <c r="C11" s="8"/>
      <c r="D11" s="6"/>
      <c r="E11" s="213"/>
      <c r="F11" s="213"/>
      <c r="G11" s="6"/>
      <c r="H11" s="213"/>
      <c r="I11" s="214"/>
      <c r="J11" s="215"/>
      <c r="K11" s="5"/>
      <c r="L11" s="379" t="str">
        <f>IF(OR($B11="",$C11="",$D11="",$I11&lt;an_initial,$I11&gt;an_final,$K11="",$M11=FALSE),"",100)</f>
        <v/>
      </c>
      <c r="M11" s="58" t="b">
        <f>IF(nume_candidat="",FALSE,ISNUMBER(SEARCH(nume_candidat,$B11)))</f>
        <v>0</v>
      </c>
      <c r="N11" s="296"/>
    </row>
    <row r="12" spans="1:14" s="64" customFormat="1" ht="15.6">
      <c r="A12" s="213">
        <v>3</v>
      </c>
      <c r="B12" s="6"/>
      <c r="C12" s="6"/>
      <c r="D12" s="6"/>
      <c r="E12" s="213"/>
      <c r="F12" s="213"/>
      <c r="G12" s="6"/>
      <c r="H12" s="213"/>
      <c r="I12" s="214"/>
      <c r="J12" s="215"/>
      <c r="K12" s="5"/>
      <c r="L12" s="379" t="str">
        <f>IF(OR($B12="",$C12="",$D12="",$I12&lt;an_initial,$I12&gt;an_final,$K12="",$M12=FALSE),"",100)</f>
        <v/>
      </c>
      <c r="M12" s="58" t="b">
        <f>IF(nume_candidat="",FALSE,ISNUMBER(SEARCH(nume_candidat,$B12)))</f>
        <v>0</v>
      </c>
      <c r="N12" s="296"/>
    </row>
    <row r="13" spans="1:14" s="64" customFormat="1" ht="15.6">
      <c r="A13" s="213">
        <v>4</v>
      </c>
      <c r="B13" s="6"/>
      <c r="C13" s="6"/>
      <c r="D13" s="6"/>
      <c r="E13" s="213"/>
      <c r="F13" s="213"/>
      <c r="G13" s="6"/>
      <c r="H13" s="213"/>
      <c r="I13" s="214"/>
      <c r="J13" s="214"/>
      <c r="K13" s="10"/>
      <c r="L13" s="379" t="str">
        <f>IF(OR($B13="",$C13="",$D13="",$I13&lt;an_initial,$I13&gt;an_final,$K13="",$M13=FALSE),"",100)</f>
        <v/>
      </c>
      <c r="M13" s="58" t="b">
        <f>IF(nume_candidat="",FALSE,ISNUMBER(SEARCH(nume_candidat,$B13)))</f>
        <v>0</v>
      </c>
      <c r="N13" s="296"/>
    </row>
    <row r="14" spans="1:14" s="64" customFormat="1" ht="15.6">
      <c r="A14" s="213">
        <v>5</v>
      </c>
      <c r="B14" s="6"/>
      <c r="C14" s="6"/>
      <c r="D14" s="6"/>
      <c r="E14" s="213"/>
      <c r="F14" s="213"/>
      <c r="G14" s="6"/>
      <c r="H14" s="213"/>
      <c r="I14" s="214"/>
      <c r="J14" s="214"/>
      <c r="K14" s="10"/>
      <c r="L14" s="379" t="str">
        <f>IF(OR($B14="",$C14="",$D14="",$I14&lt;an_initial,$I14&gt;an_final,$K14="",$M14=FALSE),"",100)</f>
        <v/>
      </c>
      <c r="M14" s="58" t="b">
        <f>IF(nume_candidat="",FALSE,ISNUMBER(SEARCH(nume_candidat,$B14)))</f>
        <v>0</v>
      </c>
      <c r="N14" s="296"/>
    </row>
  </sheetData>
  <sheetProtection algorithmName="SHA-512" hashValue="GsIrJKGzhgjives10asK1ovtagbiCTrs2FPypK6/cX0py5L3sFRJR35zqlO5t+KitiFVfCg5rqmpeuQ+5t4GEw==" saltValue="yZO3sYYO5HKpnHrS++/iXA==" spinCount="100000" sheet="1" objects="1" scenarios="1"/>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pageSetUpPr fitToPage="1"/>
  </sheetPr>
  <dimension ref="A1:O261"/>
  <sheetViews>
    <sheetView topLeftCell="A7" zoomScaleNormal="100" workbookViewId="0">
      <selection activeCell="H15" sqref="H15"/>
    </sheetView>
  </sheetViews>
  <sheetFormatPr defaultColWidth="9.109375" defaultRowHeight="15.6"/>
  <cols>
    <col min="1" max="1" width="5.6640625" style="60" customWidth="1"/>
    <col min="2" max="2" width="48.33203125" style="64" customWidth="1"/>
    <col min="3" max="3" width="10.6640625" style="69" customWidth="1"/>
    <col min="4" max="4" width="17.6640625" style="64" customWidth="1"/>
    <col min="5" max="5" width="17.6640625" style="64" hidden="1" customWidth="1"/>
    <col min="6" max="6" width="10.6640625" style="70" hidden="1" customWidth="1"/>
    <col min="7" max="7" width="9.109375" customWidth="1"/>
    <col min="8" max="16" width="9.109375" style="64" customWidth="1"/>
    <col min="17" max="16384" width="9.109375" style="64"/>
  </cols>
  <sheetData>
    <row r="1" spans="1:7" s="60" customFormat="1">
      <c r="A1" s="59" t="s">
        <v>483</v>
      </c>
      <c r="C1" s="61"/>
      <c r="D1" s="63"/>
      <c r="E1" s="50"/>
      <c r="F1" s="62"/>
      <c r="G1"/>
    </row>
    <row r="2" spans="1:7" s="60" customFormat="1">
      <c r="A2" s="151" t="str">
        <f>IF(ISBLANK(facultate), IF(ISBLANK(departament),"","Departament " &amp; departament), "Facultatea " &amp; facultate)</f>
        <v>Facultatea Inginerie din Hunedoara</v>
      </c>
      <c r="C2" s="61"/>
      <c r="D2" s="63"/>
      <c r="E2" s="50"/>
      <c r="F2" s="62"/>
      <c r="G2"/>
    </row>
    <row r="3" spans="1:7" s="60" customFormat="1">
      <c r="A3" s="151" t="str">
        <f>IF(ISBLANK(departament),"","Departamentul " &amp; departament)</f>
        <v>Departamentul Inginerie și Management din Hunedoara</v>
      </c>
      <c r="C3" s="61"/>
      <c r="D3" s="63"/>
      <c r="E3" s="50"/>
      <c r="F3" s="62"/>
      <c r="G3"/>
    </row>
    <row r="4" spans="1:7">
      <c r="A4" s="540" t="s">
        <v>836</v>
      </c>
      <c r="B4" s="540"/>
      <c r="C4" s="540"/>
      <c r="D4" s="540"/>
      <c r="E4" s="540"/>
      <c r="F4" s="540"/>
    </row>
    <row r="5" spans="1:7">
      <c r="A5" s="540" t="s">
        <v>885</v>
      </c>
      <c r="B5" s="540"/>
      <c r="C5" s="540"/>
      <c r="D5" s="540"/>
      <c r="E5" s="423"/>
      <c r="F5" s="226"/>
    </row>
    <row r="6" spans="1:7" ht="13.5" customHeight="1">
      <c r="C6" s="64"/>
      <c r="D6" s="347" t="str">
        <f>CONCATENATE(functie," ",nume_candidat)</f>
        <v>Profesor Socalici Ana Virginia</v>
      </c>
      <c r="E6" s="347" t="str">
        <f>CONCATENATE(functie," ",nume_candidat)</f>
        <v>Profesor Socalici Ana Virginia</v>
      </c>
    </row>
    <row r="7" spans="1:7" ht="18.75" customHeight="1">
      <c r="A7" s="538" t="s">
        <v>338</v>
      </c>
      <c r="B7" s="538" t="s">
        <v>893</v>
      </c>
      <c r="C7" s="548" t="s">
        <v>2</v>
      </c>
      <c r="D7" s="538" t="s">
        <v>544</v>
      </c>
      <c r="E7" s="548" t="s">
        <v>1104</v>
      </c>
      <c r="F7" s="538" t="s">
        <v>4</v>
      </c>
    </row>
    <row r="8" spans="1:7" ht="18.75" customHeight="1">
      <c r="A8" s="555"/>
      <c r="B8" s="555"/>
      <c r="C8" s="549"/>
      <c r="D8" s="555"/>
      <c r="E8" s="549"/>
      <c r="F8" s="555"/>
    </row>
    <row r="9" spans="1:7" ht="18.75" customHeight="1">
      <c r="A9" s="555"/>
      <c r="B9" s="555"/>
      <c r="C9" s="549"/>
      <c r="D9" s="539"/>
      <c r="E9" s="549"/>
      <c r="F9" s="539"/>
    </row>
    <row r="10" spans="1:7" ht="18.75" customHeight="1">
      <c r="A10" s="539"/>
      <c r="B10" s="539"/>
      <c r="C10" s="550"/>
      <c r="D10" s="300" t="str">
        <f>CONCATENATE("ultimii ",durata_evaluare," ani")</f>
        <v>ultimii 5 ani</v>
      </c>
      <c r="E10" s="550"/>
      <c r="F10" s="300" t="str">
        <f>CONCATENATE("ultimii                                  ",durata_evaluare," ani")</f>
        <v>ultimii                                  5 ani</v>
      </c>
    </row>
    <row r="11" spans="1:7">
      <c r="A11" s="88"/>
      <c r="B11" s="65"/>
      <c r="C11" s="30"/>
      <c r="D11" s="149">
        <f>SUMIF(D12:D1012,"&gt;0")</f>
        <v>220</v>
      </c>
      <c r="E11" s="435"/>
      <c r="F11" s="75">
        <f>SUMIF(F12:F1110,"&gt;0")</f>
        <v>10</v>
      </c>
    </row>
    <row r="12" spans="1:7" ht="31.2">
      <c r="A12" s="37">
        <v>1</v>
      </c>
      <c r="B12" s="7" t="s">
        <v>886</v>
      </c>
      <c r="C12" s="220">
        <v>2019</v>
      </c>
      <c r="D12" s="150">
        <f t="shared" ref="D12:D75" si="0">IF(OR(,$C12&lt;an_initial,$C12&gt;an_final),"",F12*(HLOOKUP(B12,iii12punctaje,2,FALSE)))</f>
        <v>10</v>
      </c>
      <c r="E12" s="37"/>
      <c r="F12" s="76">
        <f t="shared" ref="F12:F43" si="1">IF(OR(,,$C12="",$C12&gt;an_final),"",IF($C12&gt;=an_initial,1,""))</f>
        <v>1</v>
      </c>
    </row>
    <row r="13" spans="1:7" ht="31.2">
      <c r="A13" s="37">
        <v>2</v>
      </c>
      <c r="B13" s="7" t="s">
        <v>890</v>
      </c>
      <c r="C13" s="220">
        <v>2019</v>
      </c>
      <c r="D13" s="150">
        <f t="shared" si="0"/>
        <v>50</v>
      </c>
      <c r="E13" s="37"/>
      <c r="F13" s="76">
        <f t="shared" si="1"/>
        <v>1</v>
      </c>
    </row>
    <row r="14" spans="1:7" ht="31.2">
      <c r="A14" s="37">
        <v>3</v>
      </c>
      <c r="B14" s="7" t="s">
        <v>886</v>
      </c>
      <c r="C14" s="220">
        <v>2018</v>
      </c>
      <c r="D14" s="150">
        <f t="shared" si="0"/>
        <v>10</v>
      </c>
      <c r="E14" s="37"/>
      <c r="F14" s="76">
        <f t="shared" si="1"/>
        <v>1</v>
      </c>
    </row>
    <row r="15" spans="1:7" ht="31.2">
      <c r="A15" s="37">
        <v>4</v>
      </c>
      <c r="B15" s="6" t="s">
        <v>886</v>
      </c>
      <c r="C15" s="216">
        <v>2017</v>
      </c>
      <c r="D15" s="150">
        <f t="shared" si="0"/>
        <v>10</v>
      </c>
      <c r="E15" s="37"/>
      <c r="F15" s="76">
        <f t="shared" si="1"/>
        <v>1</v>
      </c>
    </row>
    <row r="16" spans="1:7" ht="31.2">
      <c r="A16" s="37">
        <v>5</v>
      </c>
      <c r="B16" s="6" t="s">
        <v>886</v>
      </c>
      <c r="C16" s="216">
        <v>2016</v>
      </c>
      <c r="D16" s="150">
        <f t="shared" si="0"/>
        <v>10</v>
      </c>
      <c r="E16" s="37"/>
      <c r="F16" s="76">
        <f t="shared" si="1"/>
        <v>1</v>
      </c>
    </row>
    <row r="17" spans="1:6">
      <c r="A17" s="37">
        <v>6</v>
      </c>
      <c r="B17" s="6" t="s">
        <v>887</v>
      </c>
      <c r="C17" s="216">
        <v>2016</v>
      </c>
      <c r="D17" s="150">
        <f t="shared" si="0"/>
        <v>10</v>
      </c>
      <c r="E17" s="37"/>
      <c r="F17" s="76">
        <f t="shared" si="1"/>
        <v>1</v>
      </c>
    </row>
    <row r="18" spans="1:6" ht="31.2">
      <c r="A18" s="37">
        <v>7</v>
      </c>
      <c r="B18" s="6" t="s">
        <v>890</v>
      </c>
      <c r="C18" s="216">
        <v>2016</v>
      </c>
      <c r="D18" s="150">
        <f t="shared" si="0"/>
        <v>50</v>
      </c>
      <c r="E18" s="37"/>
      <c r="F18" s="76">
        <f t="shared" si="1"/>
        <v>1</v>
      </c>
    </row>
    <row r="19" spans="1:6">
      <c r="A19" s="37">
        <v>8</v>
      </c>
      <c r="B19" s="6" t="s">
        <v>887</v>
      </c>
      <c r="C19" s="216">
        <v>2015</v>
      </c>
      <c r="D19" s="150">
        <f t="shared" si="0"/>
        <v>10</v>
      </c>
      <c r="E19" s="37"/>
      <c r="F19" s="76">
        <f t="shared" si="1"/>
        <v>1</v>
      </c>
    </row>
    <row r="20" spans="1:6" ht="31.2">
      <c r="A20" s="37">
        <v>9</v>
      </c>
      <c r="B20" s="6" t="s">
        <v>890</v>
      </c>
      <c r="C20" s="216">
        <v>2015</v>
      </c>
      <c r="D20" s="150">
        <f t="shared" si="0"/>
        <v>50</v>
      </c>
      <c r="E20" s="37"/>
      <c r="F20" s="76">
        <f t="shared" si="1"/>
        <v>1</v>
      </c>
    </row>
    <row r="21" spans="1:6" ht="31.2">
      <c r="A21" s="37">
        <v>10</v>
      </c>
      <c r="B21" s="6" t="s">
        <v>886</v>
      </c>
      <c r="C21" s="216">
        <v>2015</v>
      </c>
      <c r="D21" s="150">
        <f t="shared" si="0"/>
        <v>10</v>
      </c>
      <c r="E21" s="37"/>
      <c r="F21" s="76">
        <f t="shared" si="1"/>
        <v>1</v>
      </c>
    </row>
    <row r="22" spans="1:6">
      <c r="A22" s="37">
        <v>11</v>
      </c>
      <c r="B22" s="6"/>
      <c r="C22" s="216"/>
      <c r="D22" s="150" t="str">
        <f t="shared" si="0"/>
        <v/>
      </c>
      <c r="E22" s="37"/>
      <c r="F22" s="76" t="str">
        <f t="shared" si="1"/>
        <v/>
      </c>
    </row>
    <row r="23" spans="1:6">
      <c r="A23" s="37">
        <v>12</v>
      </c>
      <c r="B23" s="6"/>
      <c r="C23" s="216"/>
      <c r="D23" s="150" t="str">
        <f t="shared" si="0"/>
        <v/>
      </c>
      <c r="E23" s="37"/>
      <c r="F23" s="76" t="str">
        <f t="shared" si="1"/>
        <v/>
      </c>
    </row>
    <row r="24" spans="1:6">
      <c r="A24" s="37">
        <v>13</v>
      </c>
      <c r="B24" s="6"/>
      <c r="C24" s="216"/>
      <c r="D24" s="150" t="str">
        <f t="shared" si="0"/>
        <v/>
      </c>
      <c r="E24" s="37"/>
      <c r="F24" s="76" t="str">
        <f t="shared" si="1"/>
        <v/>
      </c>
    </row>
    <row r="25" spans="1:6">
      <c r="A25" s="37">
        <v>14</v>
      </c>
      <c r="B25" s="6"/>
      <c r="C25" s="216"/>
      <c r="D25" s="150" t="str">
        <f t="shared" si="0"/>
        <v/>
      </c>
      <c r="E25" s="37"/>
      <c r="F25" s="76" t="str">
        <f t="shared" si="1"/>
        <v/>
      </c>
    </row>
    <row r="26" spans="1:6">
      <c r="A26" s="37">
        <v>15</v>
      </c>
      <c r="B26" s="6"/>
      <c r="C26" s="216"/>
      <c r="D26" s="150" t="str">
        <f t="shared" si="0"/>
        <v/>
      </c>
      <c r="E26" s="37"/>
      <c r="F26" s="76" t="str">
        <f t="shared" si="1"/>
        <v/>
      </c>
    </row>
    <row r="27" spans="1:6">
      <c r="A27" s="37">
        <v>16</v>
      </c>
      <c r="B27" s="6"/>
      <c r="C27" s="216"/>
      <c r="D27" s="150" t="str">
        <f t="shared" si="0"/>
        <v/>
      </c>
      <c r="E27" s="37"/>
      <c r="F27" s="76" t="str">
        <f t="shared" si="1"/>
        <v/>
      </c>
    </row>
    <row r="28" spans="1:6">
      <c r="A28" s="37">
        <v>17</v>
      </c>
      <c r="B28" s="6"/>
      <c r="C28" s="216"/>
      <c r="D28" s="150" t="str">
        <f t="shared" si="0"/>
        <v/>
      </c>
      <c r="E28" s="37"/>
      <c r="F28" s="76" t="str">
        <f t="shared" si="1"/>
        <v/>
      </c>
    </row>
    <row r="29" spans="1:6">
      <c r="A29" s="37">
        <v>18</v>
      </c>
      <c r="B29" s="6"/>
      <c r="C29" s="216"/>
      <c r="D29" s="150" t="str">
        <f t="shared" si="0"/>
        <v/>
      </c>
      <c r="E29" s="37"/>
      <c r="F29" s="76" t="str">
        <f t="shared" si="1"/>
        <v/>
      </c>
    </row>
    <row r="30" spans="1:6">
      <c r="A30" s="37">
        <v>19</v>
      </c>
      <c r="B30" s="6"/>
      <c r="C30" s="216"/>
      <c r="D30" s="150" t="str">
        <f t="shared" si="0"/>
        <v/>
      </c>
      <c r="E30" s="37"/>
      <c r="F30" s="76" t="str">
        <f t="shared" si="1"/>
        <v/>
      </c>
    </row>
    <row r="31" spans="1:6">
      <c r="A31" s="37">
        <v>20</v>
      </c>
      <c r="B31" s="6"/>
      <c r="C31" s="216"/>
      <c r="D31" s="150" t="str">
        <f t="shared" si="0"/>
        <v/>
      </c>
      <c r="E31" s="37"/>
      <c r="F31" s="76" t="str">
        <f t="shared" si="1"/>
        <v/>
      </c>
    </row>
    <row r="32" spans="1:6">
      <c r="A32" s="37">
        <v>21</v>
      </c>
      <c r="B32" s="6"/>
      <c r="C32" s="216"/>
      <c r="D32" s="150" t="str">
        <f t="shared" si="0"/>
        <v/>
      </c>
      <c r="E32" s="37"/>
      <c r="F32" s="76" t="str">
        <f t="shared" si="1"/>
        <v/>
      </c>
    </row>
    <row r="33" spans="1:6">
      <c r="A33" s="37">
        <v>22</v>
      </c>
      <c r="B33" s="6"/>
      <c r="C33" s="216"/>
      <c r="D33" s="150" t="str">
        <f t="shared" si="0"/>
        <v/>
      </c>
      <c r="E33" s="37"/>
      <c r="F33" s="76" t="str">
        <f t="shared" si="1"/>
        <v/>
      </c>
    </row>
    <row r="34" spans="1:6">
      <c r="A34" s="37">
        <v>23</v>
      </c>
      <c r="B34" s="6"/>
      <c r="C34" s="216"/>
      <c r="D34" s="150" t="str">
        <f t="shared" si="0"/>
        <v/>
      </c>
      <c r="E34" s="37"/>
      <c r="F34" s="76" t="str">
        <f t="shared" si="1"/>
        <v/>
      </c>
    </row>
    <row r="35" spans="1:6">
      <c r="A35" s="37">
        <v>24</v>
      </c>
      <c r="B35" s="6"/>
      <c r="C35" s="216"/>
      <c r="D35" s="150" t="str">
        <f t="shared" si="0"/>
        <v/>
      </c>
      <c r="E35" s="37"/>
      <c r="F35" s="76" t="str">
        <f t="shared" si="1"/>
        <v/>
      </c>
    </row>
    <row r="36" spans="1:6">
      <c r="A36" s="37">
        <v>25</v>
      </c>
      <c r="B36" s="6"/>
      <c r="C36" s="216"/>
      <c r="D36" s="150" t="str">
        <f t="shared" si="0"/>
        <v/>
      </c>
      <c r="E36" s="37"/>
      <c r="F36" s="76" t="str">
        <f t="shared" si="1"/>
        <v/>
      </c>
    </row>
    <row r="37" spans="1:6">
      <c r="A37" s="37">
        <v>26</v>
      </c>
      <c r="B37" s="6"/>
      <c r="C37" s="216"/>
      <c r="D37" s="150" t="str">
        <f t="shared" si="0"/>
        <v/>
      </c>
      <c r="E37" s="37"/>
      <c r="F37" s="76" t="str">
        <f t="shared" si="1"/>
        <v/>
      </c>
    </row>
    <row r="38" spans="1:6">
      <c r="A38" s="37">
        <v>27</v>
      </c>
      <c r="B38" s="6"/>
      <c r="C38" s="216"/>
      <c r="D38" s="150" t="str">
        <f t="shared" si="0"/>
        <v/>
      </c>
      <c r="E38" s="37"/>
      <c r="F38" s="76" t="str">
        <f t="shared" si="1"/>
        <v/>
      </c>
    </row>
    <row r="39" spans="1:6">
      <c r="A39" s="37">
        <v>28</v>
      </c>
      <c r="B39" s="6"/>
      <c r="C39" s="216"/>
      <c r="D39" s="150" t="str">
        <f t="shared" si="0"/>
        <v/>
      </c>
      <c r="E39" s="37"/>
      <c r="F39" s="76" t="str">
        <f t="shared" si="1"/>
        <v/>
      </c>
    </row>
    <row r="40" spans="1:6">
      <c r="A40" s="37">
        <v>29</v>
      </c>
      <c r="B40" s="6"/>
      <c r="C40" s="216"/>
      <c r="D40" s="150" t="str">
        <f t="shared" si="0"/>
        <v/>
      </c>
      <c r="E40" s="37"/>
      <c r="F40" s="76" t="str">
        <f t="shared" si="1"/>
        <v/>
      </c>
    </row>
    <row r="41" spans="1:6">
      <c r="A41" s="37">
        <v>30</v>
      </c>
      <c r="B41" s="6"/>
      <c r="C41" s="216"/>
      <c r="D41" s="150" t="str">
        <f t="shared" si="0"/>
        <v/>
      </c>
      <c r="E41" s="37"/>
      <c r="F41" s="76" t="str">
        <f t="shared" si="1"/>
        <v/>
      </c>
    </row>
    <row r="42" spans="1:6">
      <c r="A42" s="37">
        <v>31</v>
      </c>
      <c r="B42" s="6"/>
      <c r="C42" s="216"/>
      <c r="D42" s="150" t="str">
        <f t="shared" si="0"/>
        <v/>
      </c>
      <c r="E42" s="37"/>
      <c r="F42" s="76" t="str">
        <f t="shared" si="1"/>
        <v/>
      </c>
    </row>
    <row r="43" spans="1:6">
      <c r="A43" s="37">
        <v>32</v>
      </c>
      <c r="B43" s="6"/>
      <c r="C43" s="216"/>
      <c r="D43" s="150" t="str">
        <f t="shared" si="0"/>
        <v/>
      </c>
      <c r="E43" s="37"/>
      <c r="F43" s="76" t="str">
        <f t="shared" si="1"/>
        <v/>
      </c>
    </row>
    <row r="44" spans="1:6">
      <c r="A44" s="37">
        <v>33</v>
      </c>
      <c r="B44" s="6"/>
      <c r="C44" s="216"/>
      <c r="D44" s="150" t="str">
        <f t="shared" si="0"/>
        <v/>
      </c>
      <c r="E44" s="37"/>
      <c r="F44" s="76" t="str">
        <f t="shared" ref="F44:F75" si="2">IF(OR(,,$C44="",$C44&gt;an_final),"",IF($C44&gt;=an_initial,1,""))</f>
        <v/>
      </c>
    </row>
    <row r="45" spans="1:6">
      <c r="A45" s="37">
        <v>34</v>
      </c>
      <c r="B45" s="6"/>
      <c r="C45" s="216"/>
      <c r="D45" s="150" t="str">
        <f t="shared" si="0"/>
        <v/>
      </c>
      <c r="E45" s="37"/>
      <c r="F45" s="76" t="str">
        <f t="shared" si="2"/>
        <v/>
      </c>
    </row>
    <row r="46" spans="1:6">
      <c r="A46" s="37">
        <v>35</v>
      </c>
      <c r="B46" s="6"/>
      <c r="C46" s="216"/>
      <c r="D46" s="150" t="str">
        <f t="shared" si="0"/>
        <v/>
      </c>
      <c r="E46" s="37"/>
      <c r="F46" s="76" t="str">
        <f t="shared" si="2"/>
        <v/>
      </c>
    </row>
    <row r="47" spans="1:6">
      <c r="A47" s="37">
        <v>36</v>
      </c>
      <c r="B47" s="6"/>
      <c r="C47" s="216"/>
      <c r="D47" s="150" t="str">
        <f t="shared" si="0"/>
        <v/>
      </c>
      <c r="E47" s="37"/>
      <c r="F47" s="76" t="str">
        <f t="shared" si="2"/>
        <v/>
      </c>
    </row>
    <row r="48" spans="1:6">
      <c r="A48" s="37">
        <v>37</v>
      </c>
      <c r="B48" s="6"/>
      <c r="C48" s="216"/>
      <c r="D48" s="150" t="str">
        <f t="shared" si="0"/>
        <v/>
      </c>
      <c r="E48" s="37"/>
      <c r="F48" s="76" t="str">
        <f t="shared" si="2"/>
        <v/>
      </c>
    </row>
    <row r="49" spans="1:6">
      <c r="A49" s="37">
        <v>38</v>
      </c>
      <c r="B49" s="6"/>
      <c r="C49" s="216"/>
      <c r="D49" s="150" t="str">
        <f t="shared" si="0"/>
        <v/>
      </c>
      <c r="E49" s="37"/>
      <c r="F49" s="76" t="str">
        <f t="shared" si="2"/>
        <v/>
      </c>
    </row>
    <row r="50" spans="1:6">
      <c r="A50" s="37">
        <v>39</v>
      </c>
      <c r="B50" s="6"/>
      <c r="C50" s="216"/>
      <c r="D50" s="150" t="str">
        <f t="shared" si="0"/>
        <v/>
      </c>
      <c r="E50" s="37"/>
      <c r="F50" s="76" t="str">
        <f t="shared" si="2"/>
        <v/>
      </c>
    </row>
    <row r="51" spans="1:6">
      <c r="A51" s="37">
        <v>40</v>
      </c>
      <c r="B51" s="6"/>
      <c r="C51" s="216"/>
      <c r="D51" s="150" t="str">
        <f t="shared" si="0"/>
        <v/>
      </c>
      <c r="E51" s="37"/>
      <c r="F51" s="76" t="str">
        <f t="shared" si="2"/>
        <v/>
      </c>
    </row>
    <row r="52" spans="1:6">
      <c r="A52" s="37">
        <v>41</v>
      </c>
      <c r="B52" s="6"/>
      <c r="C52" s="216"/>
      <c r="D52" s="150" t="str">
        <f t="shared" si="0"/>
        <v/>
      </c>
      <c r="E52" s="37"/>
      <c r="F52" s="76" t="str">
        <f t="shared" si="2"/>
        <v/>
      </c>
    </row>
    <row r="53" spans="1:6">
      <c r="A53" s="37">
        <v>42</v>
      </c>
      <c r="B53" s="6"/>
      <c r="C53" s="216"/>
      <c r="D53" s="150" t="str">
        <f t="shared" si="0"/>
        <v/>
      </c>
      <c r="E53" s="37"/>
      <c r="F53" s="76" t="str">
        <f t="shared" si="2"/>
        <v/>
      </c>
    </row>
    <row r="54" spans="1:6">
      <c r="A54" s="37">
        <v>43</v>
      </c>
      <c r="B54" s="6"/>
      <c r="C54" s="216"/>
      <c r="D54" s="150" t="str">
        <f t="shared" si="0"/>
        <v/>
      </c>
      <c r="E54" s="37"/>
      <c r="F54" s="76" t="str">
        <f t="shared" si="2"/>
        <v/>
      </c>
    </row>
    <row r="55" spans="1:6">
      <c r="A55" s="37">
        <v>44</v>
      </c>
      <c r="B55" s="6"/>
      <c r="C55" s="216"/>
      <c r="D55" s="150" t="str">
        <f t="shared" si="0"/>
        <v/>
      </c>
      <c r="E55" s="37"/>
      <c r="F55" s="76" t="str">
        <f t="shared" si="2"/>
        <v/>
      </c>
    </row>
    <row r="56" spans="1:6">
      <c r="A56" s="37">
        <v>45</v>
      </c>
      <c r="B56" s="6"/>
      <c r="C56" s="216"/>
      <c r="D56" s="150" t="str">
        <f t="shared" si="0"/>
        <v/>
      </c>
      <c r="E56" s="37"/>
      <c r="F56" s="76" t="str">
        <f t="shared" si="2"/>
        <v/>
      </c>
    </row>
    <row r="57" spans="1:6">
      <c r="A57" s="37">
        <v>46</v>
      </c>
      <c r="B57" s="6"/>
      <c r="C57" s="216"/>
      <c r="D57" s="150" t="str">
        <f t="shared" si="0"/>
        <v/>
      </c>
      <c r="E57" s="37"/>
      <c r="F57" s="76" t="str">
        <f t="shared" si="2"/>
        <v/>
      </c>
    </row>
    <row r="58" spans="1:6">
      <c r="A58" s="37">
        <v>47</v>
      </c>
      <c r="B58" s="6"/>
      <c r="C58" s="216"/>
      <c r="D58" s="150" t="str">
        <f t="shared" si="0"/>
        <v/>
      </c>
      <c r="E58" s="37"/>
      <c r="F58" s="76" t="str">
        <f t="shared" si="2"/>
        <v/>
      </c>
    </row>
    <row r="59" spans="1:6">
      <c r="A59" s="37">
        <v>48</v>
      </c>
      <c r="B59" s="6"/>
      <c r="C59" s="216"/>
      <c r="D59" s="150" t="str">
        <f t="shared" si="0"/>
        <v/>
      </c>
      <c r="E59" s="37"/>
      <c r="F59" s="76" t="str">
        <f t="shared" si="2"/>
        <v/>
      </c>
    </row>
    <row r="60" spans="1:6">
      <c r="A60" s="37">
        <v>49</v>
      </c>
      <c r="B60" s="6"/>
      <c r="C60" s="216"/>
      <c r="D60" s="150" t="str">
        <f t="shared" si="0"/>
        <v/>
      </c>
      <c r="E60" s="37"/>
      <c r="F60" s="76" t="str">
        <f t="shared" si="2"/>
        <v/>
      </c>
    </row>
    <row r="61" spans="1:6">
      <c r="A61" s="37">
        <v>50</v>
      </c>
      <c r="B61" s="6"/>
      <c r="C61" s="216"/>
      <c r="D61" s="150" t="str">
        <f t="shared" si="0"/>
        <v/>
      </c>
      <c r="E61" s="37"/>
      <c r="F61" s="76" t="str">
        <f t="shared" si="2"/>
        <v/>
      </c>
    </row>
    <row r="62" spans="1:6">
      <c r="A62" s="37">
        <v>51</v>
      </c>
      <c r="B62" s="6"/>
      <c r="C62" s="216"/>
      <c r="D62" s="150" t="str">
        <f t="shared" si="0"/>
        <v/>
      </c>
      <c r="E62" s="37"/>
      <c r="F62" s="76" t="str">
        <f t="shared" si="2"/>
        <v/>
      </c>
    </row>
    <row r="63" spans="1:6">
      <c r="A63" s="37">
        <v>52</v>
      </c>
      <c r="B63" s="6"/>
      <c r="C63" s="216"/>
      <c r="D63" s="150" t="str">
        <f t="shared" si="0"/>
        <v/>
      </c>
      <c r="E63" s="37"/>
      <c r="F63" s="76" t="str">
        <f t="shared" si="2"/>
        <v/>
      </c>
    </row>
    <row r="64" spans="1:6">
      <c r="A64" s="37">
        <v>53</v>
      </c>
      <c r="B64" s="6"/>
      <c r="C64" s="216"/>
      <c r="D64" s="150" t="str">
        <f t="shared" si="0"/>
        <v/>
      </c>
      <c r="E64" s="37"/>
      <c r="F64" s="76" t="str">
        <f t="shared" si="2"/>
        <v/>
      </c>
    </row>
    <row r="65" spans="1:6">
      <c r="A65" s="37">
        <v>54</v>
      </c>
      <c r="B65" s="6"/>
      <c r="C65" s="216"/>
      <c r="D65" s="150" t="str">
        <f t="shared" si="0"/>
        <v/>
      </c>
      <c r="E65" s="37"/>
      <c r="F65" s="76" t="str">
        <f t="shared" si="2"/>
        <v/>
      </c>
    </row>
    <row r="66" spans="1:6">
      <c r="A66" s="37">
        <v>55</v>
      </c>
      <c r="B66" s="6"/>
      <c r="C66" s="216"/>
      <c r="D66" s="150" t="str">
        <f t="shared" si="0"/>
        <v/>
      </c>
      <c r="E66" s="37"/>
      <c r="F66" s="76" t="str">
        <f t="shared" si="2"/>
        <v/>
      </c>
    </row>
    <row r="67" spans="1:6">
      <c r="A67" s="37">
        <v>56</v>
      </c>
      <c r="B67" s="6"/>
      <c r="C67" s="216"/>
      <c r="D67" s="150" t="str">
        <f t="shared" si="0"/>
        <v/>
      </c>
      <c r="E67" s="37"/>
      <c r="F67" s="76" t="str">
        <f t="shared" si="2"/>
        <v/>
      </c>
    </row>
    <row r="68" spans="1:6">
      <c r="A68" s="37">
        <v>57</v>
      </c>
      <c r="B68" s="6"/>
      <c r="C68" s="216"/>
      <c r="D68" s="150" t="str">
        <f t="shared" si="0"/>
        <v/>
      </c>
      <c r="E68" s="37"/>
      <c r="F68" s="76" t="str">
        <f t="shared" si="2"/>
        <v/>
      </c>
    </row>
    <row r="69" spans="1:6">
      <c r="A69" s="37">
        <v>58</v>
      </c>
      <c r="B69" s="6"/>
      <c r="C69" s="216"/>
      <c r="D69" s="150" t="str">
        <f t="shared" si="0"/>
        <v/>
      </c>
      <c r="E69" s="37"/>
      <c r="F69" s="76" t="str">
        <f t="shared" si="2"/>
        <v/>
      </c>
    </row>
    <row r="70" spans="1:6">
      <c r="A70" s="37">
        <v>59</v>
      </c>
      <c r="B70" s="6"/>
      <c r="C70" s="216"/>
      <c r="D70" s="150" t="str">
        <f t="shared" si="0"/>
        <v/>
      </c>
      <c r="E70" s="37"/>
      <c r="F70" s="76" t="str">
        <f t="shared" si="2"/>
        <v/>
      </c>
    </row>
    <row r="71" spans="1:6">
      <c r="A71" s="37">
        <v>60</v>
      </c>
      <c r="B71" s="6"/>
      <c r="C71" s="216"/>
      <c r="D71" s="150" t="str">
        <f t="shared" si="0"/>
        <v/>
      </c>
      <c r="E71" s="37"/>
      <c r="F71" s="76" t="str">
        <f t="shared" si="2"/>
        <v/>
      </c>
    </row>
    <row r="72" spans="1:6">
      <c r="A72" s="37">
        <v>61</v>
      </c>
      <c r="B72" s="6"/>
      <c r="C72" s="216"/>
      <c r="D72" s="150" t="str">
        <f t="shared" si="0"/>
        <v/>
      </c>
      <c r="E72" s="37"/>
      <c r="F72" s="76" t="str">
        <f t="shared" si="2"/>
        <v/>
      </c>
    </row>
    <row r="73" spans="1:6">
      <c r="A73" s="37">
        <v>62</v>
      </c>
      <c r="B73" s="6"/>
      <c r="C73" s="216"/>
      <c r="D73" s="150" t="str">
        <f t="shared" si="0"/>
        <v/>
      </c>
      <c r="E73" s="37"/>
      <c r="F73" s="76" t="str">
        <f t="shared" si="2"/>
        <v/>
      </c>
    </row>
    <row r="74" spans="1:6">
      <c r="A74" s="37">
        <v>63</v>
      </c>
      <c r="B74" s="6"/>
      <c r="C74" s="216"/>
      <c r="D74" s="150" t="str">
        <f t="shared" si="0"/>
        <v/>
      </c>
      <c r="E74" s="37"/>
      <c r="F74" s="76" t="str">
        <f t="shared" si="2"/>
        <v/>
      </c>
    </row>
    <row r="75" spans="1:6">
      <c r="A75" s="37">
        <v>64</v>
      </c>
      <c r="B75" s="6"/>
      <c r="C75" s="216"/>
      <c r="D75" s="150" t="str">
        <f t="shared" si="0"/>
        <v/>
      </c>
      <c r="E75" s="37"/>
      <c r="F75" s="76" t="str">
        <f t="shared" si="2"/>
        <v/>
      </c>
    </row>
    <row r="76" spans="1:6">
      <c r="A76" s="37">
        <v>65</v>
      </c>
      <c r="B76" s="6"/>
      <c r="C76" s="216"/>
      <c r="D76" s="150" t="str">
        <f t="shared" ref="D76:D139" si="3">IF(OR(,$C76&lt;an_initial,$C76&gt;an_final),"",F76*(HLOOKUP(B76,iii12punctaje,2,FALSE)))</f>
        <v/>
      </c>
      <c r="E76" s="37"/>
      <c r="F76" s="76" t="str">
        <f t="shared" ref="F76:F110" si="4">IF(OR(,,$C76="",$C76&gt;an_final),"",IF($C76&gt;=an_initial,1,""))</f>
        <v/>
      </c>
    </row>
    <row r="77" spans="1:6">
      <c r="A77" s="37">
        <v>66</v>
      </c>
      <c r="B77" s="6"/>
      <c r="C77" s="216"/>
      <c r="D77" s="150" t="str">
        <f t="shared" si="3"/>
        <v/>
      </c>
      <c r="E77" s="37"/>
      <c r="F77" s="76" t="str">
        <f t="shared" si="4"/>
        <v/>
      </c>
    </row>
    <row r="78" spans="1:6">
      <c r="A78" s="37">
        <v>67</v>
      </c>
      <c r="B78" s="6"/>
      <c r="C78" s="216"/>
      <c r="D78" s="150" t="str">
        <f t="shared" si="3"/>
        <v/>
      </c>
      <c r="E78" s="37"/>
      <c r="F78" s="76" t="str">
        <f t="shared" si="4"/>
        <v/>
      </c>
    </row>
    <row r="79" spans="1:6">
      <c r="A79" s="37">
        <v>68</v>
      </c>
      <c r="B79" s="6"/>
      <c r="C79" s="216"/>
      <c r="D79" s="150" t="str">
        <f t="shared" si="3"/>
        <v/>
      </c>
      <c r="E79" s="37"/>
      <c r="F79" s="76" t="str">
        <f t="shared" si="4"/>
        <v/>
      </c>
    </row>
    <row r="80" spans="1:6">
      <c r="A80" s="37">
        <v>69</v>
      </c>
      <c r="B80" s="6"/>
      <c r="C80" s="216"/>
      <c r="D80" s="150" t="str">
        <f t="shared" si="3"/>
        <v/>
      </c>
      <c r="E80" s="37"/>
      <c r="F80" s="76" t="str">
        <f t="shared" si="4"/>
        <v/>
      </c>
    </row>
    <row r="81" spans="1:6">
      <c r="A81" s="37">
        <v>70</v>
      </c>
      <c r="B81" s="6"/>
      <c r="C81" s="216"/>
      <c r="D81" s="150" t="str">
        <f t="shared" si="3"/>
        <v/>
      </c>
      <c r="E81" s="37"/>
      <c r="F81" s="76" t="str">
        <f t="shared" si="4"/>
        <v/>
      </c>
    </row>
    <row r="82" spans="1:6">
      <c r="A82" s="37">
        <v>71</v>
      </c>
      <c r="B82" s="6"/>
      <c r="C82" s="216"/>
      <c r="D82" s="150" t="str">
        <f t="shared" si="3"/>
        <v/>
      </c>
      <c r="E82" s="37"/>
      <c r="F82" s="76" t="str">
        <f t="shared" si="4"/>
        <v/>
      </c>
    </row>
    <row r="83" spans="1:6">
      <c r="A83" s="37">
        <v>72</v>
      </c>
      <c r="B83" s="6"/>
      <c r="C83" s="216"/>
      <c r="D83" s="150" t="str">
        <f t="shared" si="3"/>
        <v/>
      </c>
      <c r="E83" s="37"/>
      <c r="F83" s="76" t="str">
        <f t="shared" si="4"/>
        <v/>
      </c>
    </row>
    <row r="84" spans="1:6">
      <c r="A84" s="37">
        <v>73</v>
      </c>
      <c r="B84" s="6"/>
      <c r="C84" s="216"/>
      <c r="D84" s="150" t="str">
        <f t="shared" si="3"/>
        <v/>
      </c>
      <c r="E84" s="37"/>
      <c r="F84" s="76" t="str">
        <f t="shared" si="4"/>
        <v/>
      </c>
    </row>
    <row r="85" spans="1:6">
      <c r="A85" s="37">
        <v>74</v>
      </c>
      <c r="B85" s="6"/>
      <c r="C85" s="216"/>
      <c r="D85" s="150" t="str">
        <f t="shared" si="3"/>
        <v/>
      </c>
      <c r="E85" s="37"/>
      <c r="F85" s="76" t="str">
        <f t="shared" si="4"/>
        <v/>
      </c>
    </row>
    <row r="86" spans="1:6">
      <c r="A86" s="37">
        <v>75</v>
      </c>
      <c r="B86" s="6"/>
      <c r="C86" s="216"/>
      <c r="D86" s="150" t="str">
        <f t="shared" si="3"/>
        <v/>
      </c>
      <c r="E86" s="37"/>
      <c r="F86" s="76" t="str">
        <f t="shared" si="4"/>
        <v/>
      </c>
    </row>
    <row r="87" spans="1:6">
      <c r="A87" s="37">
        <v>76</v>
      </c>
      <c r="B87" s="6"/>
      <c r="C87" s="216"/>
      <c r="D87" s="150" t="str">
        <f t="shared" si="3"/>
        <v/>
      </c>
      <c r="E87" s="37"/>
      <c r="F87" s="76" t="str">
        <f t="shared" si="4"/>
        <v/>
      </c>
    </row>
    <row r="88" spans="1:6">
      <c r="A88" s="37">
        <v>77</v>
      </c>
      <c r="B88" s="6"/>
      <c r="C88" s="216"/>
      <c r="D88" s="150" t="str">
        <f t="shared" si="3"/>
        <v/>
      </c>
      <c r="E88" s="37"/>
      <c r="F88" s="76" t="str">
        <f t="shared" si="4"/>
        <v/>
      </c>
    </row>
    <row r="89" spans="1:6">
      <c r="A89" s="37">
        <v>78</v>
      </c>
      <c r="B89" s="6"/>
      <c r="C89" s="216"/>
      <c r="D89" s="150" t="str">
        <f t="shared" si="3"/>
        <v/>
      </c>
      <c r="E89" s="37"/>
      <c r="F89" s="76" t="str">
        <f t="shared" si="4"/>
        <v/>
      </c>
    </row>
    <row r="90" spans="1:6">
      <c r="A90" s="37">
        <v>79</v>
      </c>
      <c r="B90" s="6"/>
      <c r="C90" s="216"/>
      <c r="D90" s="150" t="str">
        <f t="shared" si="3"/>
        <v/>
      </c>
      <c r="E90" s="37"/>
      <c r="F90" s="76" t="str">
        <f t="shared" si="4"/>
        <v/>
      </c>
    </row>
    <row r="91" spans="1:6">
      <c r="A91" s="37">
        <v>80</v>
      </c>
      <c r="B91" s="6"/>
      <c r="C91" s="216"/>
      <c r="D91" s="150" t="str">
        <f t="shared" si="3"/>
        <v/>
      </c>
      <c r="E91" s="37"/>
      <c r="F91" s="76" t="str">
        <f t="shared" si="4"/>
        <v/>
      </c>
    </row>
    <row r="92" spans="1:6">
      <c r="A92" s="37">
        <v>81</v>
      </c>
      <c r="B92" s="6"/>
      <c r="C92" s="216"/>
      <c r="D92" s="150" t="str">
        <f t="shared" si="3"/>
        <v/>
      </c>
      <c r="E92" s="37"/>
      <c r="F92" s="76" t="str">
        <f t="shared" si="4"/>
        <v/>
      </c>
    </row>
    <row r="93" spans="1:6">
      <c r="A93" s="37">
        <v>82</v>
      </c>
      <c r="B93" s="6"/>
      <c r="C93" s="216"/>
      <c r="D93" s="150" t="str">
        <f t="shared" si="3"/>
        <v/>
      </c>
      <c r="E93" s="37"/>
      <c r="F93" s="76" t="str">
        <f t="shared" si="4"/>
        <v/>
      </c>
    </row>
    <row r="94" spans="1:6">
      <c r="A94" s="37">
        <v>83</v>
      </c>
      <c r="B94" s="6"/>
      <c r="C94" s="216"/>
      <c r="D94" s="150" t="str">
        <f t="shared" si="3"/>
        <v/>
      </c>
      <c r="E94" s="37"/>
      <c r="F94" s="76" t="str">
        <f t="shared" si="4"/>
        <v/>
      </c>
    </row>
    <row r="95" spans="1:6">
      <c r="A95" s="37">
        <v>84</v>
      </c>
      <c r="B95" s="6"/>
      <c r="C95" s="216"/>
      <c r="D95" s="150" t="str">
        <f t="shared" si="3"/>
        <v/>
      </c>
      <c r="E95" s="37"/>
      <c r="F95" s="76" t="str">
        <f t="shared" si="4"/>
        <v/>
      </c>
    </row>
    <row r="96" spans="1:6">
      <c r="A96" s="37">
        <v>85</v>
      </c>
      <c r="B96" s="6"/>
      <c r="C96" s="216"/>
      <c r="D96" s="150" t="str">
        <f t="shared" si="3"/>
        <v/>
      </c>
      <c r="E96" s="37"/>
      <c r="F96" s="76" t="str">
        <f t="shared" si="4"/>
        <v/>
      </c>
    </row>
    <row r="97" spans="1:6">
      <c r="A97" s="37">
        <v>86</v>
      </c>
      <c r="B97" s="6"/>
      <c r="C97" s="216"/>
      <c r="D97" s="150" t="str">
        <f t="shared" si="3"/>
        <v/>
      </c>
      <c r="E97" s="37"/>
      <c r="F97" s="76" t="str">
        <f t="shared" si="4"/>
        <v/>
      </c>
    </row>
    <row r="98" spans="1:6">
      <c r="A98" s="37">
        <v>87</v>
      </c>
      <c r="B98" s="6"/>
      <c r="C98" s="216"/>
      <c r="D98" s="150" t="str">
        <f t="shared" si="3"/>
        <v/>
      </c>
      <c r="E98" s="37"/>
      <c r="F98" s="76" t="str">
        <f t="shared" si="4"/>
        <v/>
      </c>
    </row>
    <row r="99" spans="1:6">
      <c r="A99" s="37">
        <v>88</v>
      </c>
      <c r="B99" s="6"/>
      <c r="C99" s="216"/>
      <c r="D99" s="150" t="str">
        <f t="shared" si="3"/>
        <v/>
      </c>
      <c r="E99" s="37"/>
      <c r="F99" s="76" t="str">
        <f t="shared" si="4"/>
        <v/>
      </c>
    </row>
    <row r="100" spans="1:6">
      <c r="A100" s="37">
        <v>89</v>
      </c>
      <c r="B100" s="6"/>
      <c r="C100" s="216"/>
      <c r="D100" s="150" t="str">
        <f t="shared" si="3"/>
        <v/>
      </c>
      <c r="E100" s="37"/>
      <c r="F100" s="76" t="str">
        <f t="shared" si="4"/>
        <v/>
      </c>
    </row>
    <row r="101" spans="1:6">
      <c r="A101" s="37">
        <v>90</v>
      </c>
      <c r="B101" s="6"/>
      <c r="C101" s="216"/>
      <c r="D101" s="150" t="str">
        <f t="shared" si="3"/>
        <v/>
      </c>
      <c r="E101" s="37"/>
      <c r="F101" s="76" t="str">
        <f t="shared" si="4"/>
        <v/>
      </c>
    </row>
    <row r="102" spans="1:6">
      <c r="A102" s="37">
        <v>91</v>
      </c>
      <c r="B102" s="6"/>
      <c r="C102" s="216"/>
      <c r="D102" s="150" t="str">
        <f t="shared" si="3"/>
        <v/>
      </c>
      <c r="E102" s="37"/>
      <c r="F102" s="76" t="str">
        <f t="shared" si="4"/>
        <v/>
      </c>
    </row>
    <row r="103" spans="1:6">
      <c r="A103" s="37">
        <v>92</v>
      </c>
      <c r="B103" s="6"/>
      <c r="C103" s="216"/>
      <c r="D103" s="150" t="str">
        <f t="shared" si="3"/>
        <v/>
      </c>
      <c r="E103" s="37"/>
      <c r="F103" s="76" t="str">
        <f t="shared" si="4"/>
        <v/>
      </c>
    </row>
    <row r="104" spans="1:6">
      <c r="A104" s="37">
        <v>93</v>
      </c>
      <c r="B104" s="6"/>
      <c r="C104" s="216"/>
      <c r="D104" s="150" t="str">
        <f t="shared" si="3"/>
        <v/>
      </c>
      <c r="E104" s="37"/>
      <c r="F104" s="76" t="str">
        <f t="shared" si="4"/>
        <v/>
      </c>
    </row>
    <row r="105" spans="1:6">
      <c r="A105" s="37">
        <v>94</v>
      </c>
      <c r="B105" s="6"/>
      <c r="C105" s="216"/>
      <c r="D105" s="150" t="str">
        <f t="shared" si="3"/>
        <v/>
      </c>
      <c r="E105" s="37"/>
      <c r="F105" s="76" t="str">
        <f t="shared" si="4"/>
        <v/>
      </c>
    </row>
    <row r="106" spans="1:6">
      <c r="A106" s="37">
        <v>95</v>
      </c>
      <c r="B106" s="6"/>
      <c r="C106" s="216"/>
      <c r="D106" s="150" t="str">
        <f t="shared" si="3"/>
        <v/>
      </c>
      <c r="E106" s="37"/>
      <c r="F106" s="76" t="str">
        <f t="shared" si="4"/>
        <v/>
      </c>
    </row>
    <row r="107" spans="1:6">
      <c r="A107" s="37">
        <v>96</v>
      </c>
      <c r="B107" s="6"/>
      <c r="C107" s="216"/>
      <c r="D107" s="150" t="str">
        <f t="shared" si="3"/>
        <v/>
      </c>
      <c r="E107" s="37"/>
      <c r="F107" s="76" t="str">
        <f t="shared" si="4"/>
        <v/>
      </c>
    </row>
    <row r="108" spans="1:6">
      <c r="A108" s="37">
        <v>97</v>
      </c>
      <c r="B108" s="6"/>
      <c r="C108" s="216"/>
      <c r="D108" s="150" t="str">
        <f t="shared" si="3"/>
        <v/>
      </c>
      <c r="E108" s="37"/>
      <c r="F108" s="76" t="str">
        <f t="shared" si="4"/>
        <v/>
      </c>
    </row>
    <row r="109" spans="1:6">
      <c r="A109" s="37">
        <v>98</v>
      </c>
      <c r="B109" s="6"/>
      <c r="C109" s="216"/>
      <c r="D109" s="150" t="str">
        <f t="shared" si="3"/>
        <v/>
      </c>
      <c r="E109" s="37"/>
      <c r="F109" s="76" t="str">
        <f t="shared" si="4"/>
        <v/>
      </c>
    </row>
    <row r="110" spans="1:6">
      <c r="A110" s="143">
        <v>99</v>
      </c>
      <c r="B110" s="6"/>
      <c r="C110" s="216"/>
      <c r="D110" s="150" t="str">
        <f t="shared" si="3"/>
        <v/>
      </c>
      <c r="E110" s="143"/>
      <c r="F110" s="76" t="str">
        <f t="shared" si="4"/>
        <v/>
      </c>
    </row>
    <row r="111" spans="1:6">
      <c r="A111" s="143">
        <v>100</v>
      </c>
      <c r="B111" s="144"/>
      <c r="C111" s="146"/>
      <c r="D111" s="150" t="str">
        <f t="shared" si="3"/>
        <v/>
      </c>
      <c r="E111" s="143"/>
    </row>
    <row r="112" spans="1:6">
      <c r="A112" s="143">
        <v>101</v>
      </c>
      <c r="B112" s="144"/>
      <c r="C112" s="146"/>
      <c r="D112" s="150" t="str">
        <f t="shared" si="3"/>
        <v/>
      </c>
      <c r="E112" s="143"/>
    </row>
    <row r="113" spans="1:15">
      <c r="A113" s="143">
        <v>102</v>
      </c>
      <c r="B113" s="144"/>
      <c r="C113" s="146"/>
      <c r="D113" s="150" t="str">
        <f t="shared" si="3"/>
        <v/>
      </c>
      <c r="E113" s="143"/>
    </row>
    <row r="114" spans="1:15">
      <c r="A114" s="143">
        <v>103</v>
      </c>
      <c r="B114" s="144"/>
      <c r="C114" s="146"/>
      <c r="D114" s="150" t="str">
        <f t="shared" si="3"/>
        <v/>
      </c>
      <c r="E114" s="143"/>
    </row>
    <row r="115" spans="1:15" s="70" customFormat="1">
      <c r="A115" s="143">
        <v>104</v>
      </c>
      <c r="B115" s="144"/>
      <c r="C115" s="146"/>
      <c r="D115" s="150" t="str">
        <f t="shared" si="3"/>
        <v/>
      </c>
      <c r="E115" s="143"/>
      <c r="G115"/>
      <c r="H115" s="64"/>
      <c r="I115" s="64"/>
      <c r="J115" s="64"/>
      <c r="K115" s="64"/>
      <c r="L115" s="64"/>
      <c r="M115" s="64"/>
      <c r="N115" s="64"/>
      <c r="O115" s="64"/>
    </row>
    <row r="116" spans="1:15" s="70" customFormat="1">
      <c r="A116" s="143">
        <v>105</v>
      </c>
      <c r="B116" s="144"/>
      <c r="C116" s="146"/>
      <c r="D116" s="150" t="str">
        <f t="shared" si="3"/>
        <v/>
      </c>
      <c r="E116" s="143"/>
      <c r="G116"/>
      <c r="H116" s="64"/>
      <c r="I116" s="64"/>
      <c r="J116" s="64"/>
      <c r="K116" s="64"/>
      <c r="L116" s="64"/>
      <c r="M116" s="64"/>
      <c r="N116" s="64"/>
      <c r="O116" s="64"/>
    </row>
    <row r="117" spans="1:15" s="70" customFormat="1">
      <c r="A117" s="143">
        <v>106</v>
      </c>
      <c r="B117" s="144"/>
      <c r="C117" s="146"/>
      <c r="D117" s="150" t="str">
        <f t="shared" si="3"/>
        <v/>
      </c>
      <c r="E117" s="143"/>
      <c r="G117"/>
      <c r="H117" s="64"/>
      <c r="I117" s="64"/>
      <c r="J117" s="64"/>
      <c r="K117" s="64"/>
      <c r="L117" s="64"/>
      <c r="M117" s="64"/>
      <c r="N117" s="64"/>
      <c r="O117" s="64"/>
    </row>
    <row r="118" spans="1:15" s="70" customFormat="1">
      <c r="A118" s="143">
        <v>107</v>
      </c>
      <c r="B118" s="144"/>
      <c r="C118" s="146"/>
      <c r="D118" s="150" t="str">
        <f t="shared" si="3"/>
        <v/>
      </c>
      <c r="E118" s="143"/>
      <c r="G118"/>
      <c r="H118" s="64"/>
      <c r="I118" s="64"/>
      <c r="J118" s="64"/>
      <c r="K118" s="64"/>
      <c r="L118" s="64"/>
      <c r="M118" s="64"/>
      <c r="N118" s="64"/>
      <c r="O118" s="64"/>
    </row>
    <row r="119" spans="1:15" s="70" customFormat="1">
      <c r="A119" s="143">
        <v>108</v>
      </c>
      <c r="B119" s="144"/>
      <c r="C119" s="146"/>
      <c r="D119" s="150" t="str">
        <f t="shared" si="3"/>
        <v/>
      </c>
      <c r="E119" s="143"/>
      <c r="G119"/>
      <c r="H119" s="64"/>
      <c r="I119" s="64"/>
      <c r="J119" s="64"/>
      <c r="K119" s="64"/>
      <c r="L119" s="64"/>
      <c r="M119" s="64"/>
      <c r="N119" s="64"/>
      <c r="O119" s="64"/>
    </row>
    <row r="120" spans="1:15" s="70" customFormat="1">
      <c r="A120" s="143">
        <v>109</v>
      </c>
      <c r="B120" s="144"/>
      <c r="C120" s="146"/>
      <c r="D120" s="150" t="str">
        <f t="shared" si="3"/>
        <v/>
      </c>
      <c r="E120" s="143"/>
      <c r="G120"/>
      <c r="H120" s="64"/>
      <c r="I120" s="64"/>
      <c r="J120" s="64"/>
      <c r="K120" s="64"/>
      <c r="L120" s="64"/>
      <c r="M120" s="64"/>
      <c r="N120" s="64"/>
      <c r="O120" s="64"/>
    </row>
    <row r="121" spans="1:15" s="70" customFormat="1">
      <c r="A121" s="143">
        <v>110</v>
      </c>
      <c r="B121" s="144"/>
      <c r="C121" s="146"/>
      <c r="D121" s="150" t="str">
        <f t="shared" si="3"/>
        <v/>
      </c>
      <c r="E121" s="143"/>
      <c r="G121"/>
      <c r="H121" s="64"/>
      <c r="I121" s="64"/>
      <c r="J121" s="64"/>
      <c r="K121" s="64"/>
      <c r="L121" s="64"/>
      <c r="M121" s="64"/>
      <c r="N121" s="64"/>
      <c r="O121" s="64"/>
    </row>
    <row r="122" spans="1:15" s="70" customFormat="1">
      <c r="A122" s="143">
        <v>111</v>
      </c>
      <c r="B122" s="144"/>
      <c r="C122" s="146"/>
      <c r="D122" s="150" t="str">
        <f t="shared" si="3"/>
        <v/>
      </c>
      <c r="E122" s="143"/>
      <c r="G122"/>
      <c r="H122" s="64"/>
      <c r="I122" s="64"/>
      <c r="J122" s="64"/>
      <c r="K122" s="64"/>
      <c r="L122" s="64"/>
      <c r="M122" s="64"/>
      <c r="N122" s="64"/>
      <c r="O122" s="64"/>
    </row>
    <row r="123" spans="1:15" s="70" customFormat="1">
      <c r="A123" s="143">
        <v>112</v>
      </c>
      <c r="B123" s="144"/>
      <c r="C123" s="146"/>
      <c r="D123" s="150" t="str">
        <f t="shared" si="3"/>
        <v/>
      </c>
      <c r="E123" s="143"/>
      <c r="G123"/>
      <c r="H123" s="64"/>
      <c r="I123" s="64"/>
      <c r="J123" s="64"/>
      <c r="K123" s="64"/>
      <c r="L123" s="64"/>
      <c r="M123" s="64"/>
      <c r="N123" s="64"/>
      <c r="O123" s="64"/>
    </row>
    <row r="124" spans="1:15" s="70" customFormat="1">
      <c r="A124" s="143">
        <v>113</v>
      </c>
      <c r="B124" s="144"/>
      <c r="C124" s="146"/>
      <c r="D124" s="150" t="str">
        <f t="shared" si="3"/>
        <v/>
      </c>
      <c r="E124" s="143"/>
      <c r="G124"/>
      <c r="H124" s="64"/>
      <c r="I124" s="64"/>
      <c r="J124" s="64"/>
      <c r="K124" s="64"/>
      <c r="L124" s="64"/>
      <c r="M124" s="64"/>
      <c r="N124" s="64"/>
      <c r="O124" s="64"/>
    </row>
    <row r="125" spans="1:15" s="70" customFormat="1">
      <c r="A125" s="143">
        <v>114</v>
      </c>
      <c r="B125" s="144"/>
      <c r="C125" s="146"/>
      <c r="D125" s="150" t="str">
        <f t="shared" si="3"/>
        <v/>
      </c>
      <c r="E125" s="143"/>
      <c r="G125"/>
      <c r="H125" s="64"/>
      <c r="I125" s="64"/>
      <c r="J125" s="64"/>
      <c r="K125" s="64"/>
      <c r="L125" s="64"/>
      <c r="M125" s="64"/>
      <c r="N125" s="64"/>
      <c r="O125" s="64"/>
    </row>
    <row r="126" spans="1:15" s="70" customFormat="1">
      <c r="A126" s="143">
        <v>115</v>
      </c>
      <c r="B126" s="144"/>
      <c r="C126" s="146"/>
      <c r="D126" s="150" t="str">
        <f t="shared" si="3"/>
        <v/>
      </c>
      <c r="E126" s="143"/>
      <c r="G126"/>
      <c r="H126" s="64"/>
      <c r="I126" s="64"/>
      <c r="J126" s="64"/>
      <c r="K126" s="64"/>
      <c r="L126" s="64"/>
      <c r="M126" s="64"/>
      <c r="N126" s="64"/>
      <c r="O126" s="64"/>
    </row>
    <row r="127" spans="1:15" s="70" customFormat="1">
      <c r="A127" s="143">
        <v>116</v>
      </c>
      <c r="B127" s="144"/>
      <c r="C127" s="146"/>
      <c r="D127" s="150" t="str">
        <f t="shared" si="3"/>
        <v/>
      </c>
      <c r="E127" s="143"/>
      <c r="G127"/>
      <c r="H127" s="64"/>
      <c r="I127" s="64"/>
      <c r="J127" s="64"/>
      <c r="K127" s="64"/>
      <c r="L127" s="64"/>
      <c r="M127" s="64"/>
      <c r="N127" s="64"/>
      <c r="O127" s="64"/>
    </row>
    <row r="128" spans="1:15" s="70" customFormat="1">
      <c r="A128" s="143">
        <v>117</v>
      </c>
      <c r="B128" s="144"/>
      <c r="C128" s="146"/>
      <c r="D128" s="150" t="str">
        <f t="shared" si="3"/>
        <v/>
      </c>
      <c r="E128" s="143"/>
      <c r="G128"/>
      <c r="H128" s="64"/>
      <c r="I128" s="64"/>
      <c r="J128" s="64"/>
      <c r="K128" s="64"/>
      <c r="L128" s="64"/>
      <c r="M128" s="64"/>
      <c r="N128" s="64"/>
      <c r="O128" s="64"/>
    </row>
    <row r="129" spans="1:15" s="70" customFormat="1">
      <c r="A129" s="143">
        <v>118</v>
      </c>
      <c r="B129" s="144"/>
      <c r="C129" s="146"/>
      <c r="D129" s="150" t="str">
        <f t="shared" si="3"/>
        <v/>
      </c>
      <c r="E129" s="143"/>
      <c r="G129"/>
      <c r="H129" s="64"/>
      <c r="I129" s="64"/>
      <c r="J129" s="64"/>
      <c r="K129" s="64"/>
      <c r="L129" s="64"/>
      <c r="M129" s="64"/>
      <c r="N129" s="64"/>
      <c r="O129" s="64"/>
    </row>
    <row r="130" spans="1:15" s="70" customFormat="1">
      <c r="A130" s="143">
        <v>119</v>
      </c>
      <c r="B130" s="144"/>
      <c r="C130" s="146"/>
      <c r="D130" s="150" t="str">
        <f t="shared" si="3"/>
        <v/>
      </c>
      <c r="E130" s="143"/>
      <c r="G130"/>
      <c r="H130" s="64"/>
      <c r="I130" s="64"/>
      <c r="J130" s="64"/>
      <c r="K130" s="64"/>
      <c r="L130" s="64"/>
      <c r="M130" s="64"/>
      <c r="N130" s="64"/>
      <c r="O130" s="64"/>
    </row>
    <row r="131" spans="1:15" s="70" customFormat="1">
      <c r="A131" s="143">
        <v>120</v>
      </c>
      <c r="B131" s="144"/>
      <c r="C131" s="146"/>
      <c r="D131" s="150" t="str">
        <f t="shared" si="3"/>
        <v/>
      </c>
      <c r="E131" s="143"/>
      <c r="G131"/>
      <c r="H131" s="64"/>
      <c r="I131" s="64"/>
      <c r="J131" s="64"/>
      <c r="K131" s="64"/>
      <c r="L131" s="64"/>
      <c r="M131" s="64"/>
      <c r="N131" s="64"/>
      <c r="O131" s="64"/>
    </row>
    <row r="132" spans="1:15" s="70" customFormat="1">
      <c r="A132" s="143">
        <v>121</v>
      </c>
      <c r="B132" s="144"/>
      <c r="C132" s="146"/>
      <c r="D132" s="150" t="str">
        <f t="shared" si="3"/>
        <v/>
      </c>
      <c r="E132" s="143"/>
      <c r="G132"/>
      <c r="H132" s="64"/>
      <c r="I132" s="64"/>
      <c r="J132" s="64"/>
      <c r="K132" s="64"/>
      <c r="L132" s="64"/>
      <c r="M132" s="64"/>
      <c r="N132" s="64"/>
      <c r="O132" s="64"/>
    </row>
    <row r="133" spans="1:15" s="70" customFormat="1">
      <c r="A133" s="143">
        <v>122</v>
      </c>
      <c r="B133" s="144"/>
      <c r="C133" s="146"/>
      <c r="D133" s="150" t="str">
        <f t="shared" si="3"/>
        <v/>
      </c>
      <c r="E133" s="143"/>
      <c r="G133"/>
      <c r="H133" s="64"/>
      <c r="I133" s="64"/>
      <c r="J133" s="64"/>
      <c r="K133" s="64"/>
      <c r="L133" s="64"/>
      <c r="M133" s="64"/>
      <c r="N133" s="64"/>
      <c r="O133" s="64"/>
    </row>
    <row r="134" spans="1:15" s="70" customFormat="1">
      <c r="A134" s="143">
        <v>123</v>
      </c>
      <c r="B134" s="144"/>
      <c r="C134" s="146"/>
      <c r="D134" s="150" t="str">
        <f t="shared" si="3"/>
        <v/>
      </c>
      <c r="E134" s="143"/>
      <c r="G134"/>
      <c r="H134" s="64"/>
      <c r="I134" s="64"/>
      <c r="J134" s="64"/>
      <c r="K134" s="64"/>
      <c r="L134" s="64"/>
      <c r="M134" s="64"/>
      <c r="N134" s="64"/>
      <c r="O134" s="64"/>
    </row>
    <row r="135" spans="1:15" s="70" customFormat="1">
      <c r="A135" s="143">
        <v>124</v>
      </c>
      <c r="B135" s="144"/>
      <c r="C135" s="146"/>
      <c r="D135" s="150" t="str">
        <f t="shared" si="3"/>
        <v/>
      </c>
      <c r="E135" s="143"/>
      <c r="G135"/>
      <c r="H135" s="64"/>
      <c r="I135" s="64"/>
      <c r="J135" s="64"/>
      <c r="K135" s="64"/>
      <c r="L135" s="64"/>
      <c r="M135" s="64"/>
      <c r="N135" s="64"/>
      <c r="O135" s="64"/>
    </row>
    <row r="136" spans="1:15" s="70" customFormat="1">
      <c r="A136" s="143">
        <v>125</v>
      </c>
      <c r="B136" s="144"/>
      <c r="C136" s="146"/>
      <c r="D136" s="150" t="str">
        <f t="shared" si="3"/>
        <v/>
      </c>
      <c r="E136" s="143"/>
      <c r="G136"/>
      <c r="H136" s="64"/>
      <c r="I136" s="64"/>
      <c r="J136" s="64"/>
      <c r="K136" s="64"/>
      <c r="L136" s="64"/>
      <c r="M136" s="64"/>
      <c r="N136" s="64"/>
      <c r="O136" s="64"/>
    </row>
    <row r="137" spans="1:15" s="70" customFormat="1">
      <c r="A137" s="143">
        <v>126</v>
      </c>
      <c r="B137" s="144"/>
      <c r="C137" s="146"/>
      <c r="D137" s="150" t="str">
        <f t="shared" si="3"/>
        <v/>
      </c>
      <c r="E137" s="143"/>
      <c r="G137"/>
      <c r="H137" s="64"/>
      <c r="I137" s="64"/>
      <c r="J137" s="64"/>
      <c r="K137" s="64"/>
      <c r="L137" s="64"/>
      <c r="M137" s="64"/>
      <c r="N137" s="64"/>
      <c r="O137" s="64"/>
    </row>
    <row r="138" spans="1:15" s="70" customFormat="1">
      <c r="A138" s="143">
        <v>127</v>
      </c>
      <c r="B138" s="144"/>
      <c r="C138" s="146"/>
      <c r="D138" s="150" t="str">
        <f t="shared" si="3"/>
        <v/>
      </c>
      <c r="E138" s="143"/>
      <c r="G138"/>
      <c r="H138" s="64"/>
      <c r="I138" s="64"/>
      <c r="J138" s="64"/>
      <c r="K138" s="64"/>
      <c r="L138" s="64"/>
      <c r="M138" s="64"/>
      <c r="N138" s="64"/>
      <c r="O138" s="64"/>
    </row>
    <row r="139" spans="1:15" s="70" customFormat="1">
      <c r="A139" s="143">
        <v>128</v>
      </c>
      <c r="B139" s="144"/>
      <c r="C139" s="146"/>
      <c r="D139" s="150" t="str">
        <f t="shared" si="3"/>
        <v/>
      </c>
      <c r="E139" s="143"/>
      <c r="G139"/>
      <c r="H139" s="64"/>
      <c r="I139" s="64"/>
      <c r="J139" s="64"/>
      <c r="K139" s="64"/>
      <c r="L139" s="64"/>
      <c r="M139" s="64"/>
      <c r="N139" s="64"/>
      <c r="O139" s="64"/>
    </row>
    <row r="140" spans="1:15" s="70" customFormat="1">
      <c r="A140" s="143">
        <v>129</v>
      </c>
      <c r="B140" s="144"/>
      <c r="C140" s="146"/>
      <c r="D140" s="150" t="str">
        <f t="shared" ref="D140:D203" si="5">IF(OR(,$C140&lt;an_initial,$C140&gt;an_final),"",F140*(HLOOKUP(B140,iii12punctaje,2,FALSE)))</f>
        <v/>
      </c>
      <c r="E140" s="143"/>
      <c r="G140"/>
      <c r="H140" s="64"/>
      <c r="I140" s="64"/>
      <c r="J140" s="64"/>
      <c r="K140" s="64"/>
      <c r="L140" s="64"/>
      <c r="M140" s="64"/>
      <c r="N140" s="64"/>
      <c r="O140" s="64"/>
    </row>
    <row r="141" spans="1:15" s="70" customFormat="1">
      <c r="A141" s="143">
        <v>130</v>
      </c>
      <c r="B141" s="144"/>
      <c r="C141" s="146"/>
      <c r="D141" s="150" t="str">
        <f t="shared" si="5"/>
        <v/>
      </c>
      <c r="E141" s="143"/>
      <c r="G141"/>
      <c r="H141" s="64"/>
      <c r="I141" s="64"/>
      <c r="J141" s="64"/>
      <c r="K141" s="64"/>
      <c r="L141" s="64"/>
      <c r="M141" s="64"/>
      <c r="N141" s="64"/>
      <c r="O141" s="64"/>
    </row>
    <row r="142" spans="1:15" s="70" customFormat="1">
      <c r="A142" s="143">
        <v>131</v>
      </c>
      <c r="B142" s="144"/>
      <c r="C142" s="146"/>
      <c r="D142" s="150" t="str">
        <f t="shared" si="5"/>
        <v/>
      </c>
      <c r="E142" s="143"/>
      <c r="G142"/>
      <c r="H142" s="64"/>
      <c r="I142" s="64"/>
      <c r="J142" s="64"/>
      <c r="K142" s="64"/>
      <c r="L142" s="64"/>
      <c r="M142" s="64"/>
      <c r="N142" s="64"/>
      <c r="O142" s="64"/>
    </row>
    <row r="143" spans="1:15" s="70" customFormat="1">
      <c r="A143" s="143">
        <v>132</v>
      </c>
      <c r="B143" s="144"/>
      <c r="C143" s="146"/>
      <c r="D143" s="150" t="str">
        <f t="shared" si="5"/>
        <v/>
      </c>
      <c r="E143" s="143"/>
      <c r="G143"/>
      <c r="H143" s="64"/>
      <c r="I143" s="64"/>
      <c r="J143" s="64"/>
      <c r="K143" s="64"/>
      <c r="L143" s="64"/>
      <c r="M143" s="64"/>
      <c r="N143" s="64"/>
      <c r="O143" s="64"/>
    </row>
    <row r="144" spans="1:15" s="70" customFormat="1">
      <c r="A144" s="143">
        <v>133</v>
      </c>
      <c r="B144" s="144"/>
      <c r="C144" s="146"/>
      <c r="D144" s="150" t="str">
        <f t="shared" si="5"/>
        <v/>
      </c>
      <c r="E144" s="143"/>
      <c r="G144"/>
      <c r="H144" s="64"/>
      <c r="I144" s="64"/>
      <c r="J144" s="64"/>
      <c r="K144" s="64"/>
      <c r="L144" s="64"/>
      <c r="M144" s="64"/>
      <c r="N144" s="64"/>
      <c r="O144" s="64"/>
    </row>
    <row r="145" spans="1:15" s="70" customFormat="1">
      <c r="A145" s="143">
        <v>134</v>
      </c>
      <c r="B145" s="144"/>
      <c r="C145" s="146"/>
      <c r="D145" s="150" t="str">
        <f t="shared" si="5"/>
        <v/>
      </c>
      <c r="E145" s="143"/>
      <c r="G145"/>
      <c r="H145" s="64"/>
      <c r="I145" s="64"/>
      <c r="J145" s="64"/>
      <c r="K145" s="64"/>
      <c r="L145" s="64"/>
      <c r="M145" s="64"/>
      <c r="N145" s="64"/>
      <c r="O145" s="64"/>
    </row>
    <row r="146" spans="1:15" s="70" customFormat="1">
      <c r="A146" s="143">
        <v>135</v>
      </c>
      <c r="B146" s="144"/>
      <c r="C146" s="146"/>
      <c r="D146" s="150" t="str">
        <f t="shared" si="5"/>
        <v/>
      </c>
      <c r="E146" s="143"/>
      <c r="G146"/>
      <c r="H146" s="64"/>
      <c r="I146" s="64"/>
      <c r="J146" s="64"/>
      <c r="K146" s="64"/>
      <c r="L146" s="64"/>
      <c r="M146" s="64"/>
      <c r="N146" s="64"/>
      <c r="O146" s="64"/>
    </row>
    <row r="147" spans="1:15" s="70" customFormat="1">
      <c r="A147" s="143">
        <v>136</v>
      </c>
      <c r="B147" s="144"/>
      <c r="C147" s="146"/>
      <c r="D147" s="150" t="str">
        <f t="shared" si="5"/>
        <v/>
      </c>
      <c r="E147" s="143"/>
      <c r="G147"/>
      <c r="H147" s="64"/>
      <c r="I147" s="64"/>
      <c r="J147" s="64"/>
      <c r="K147" s="64"/>
      <c r="L147" s="64"/>
      <c r="M147" s="64"/>
      <c r="N147" s="64"/>
      <c r="O147" s="64"/>
    </row>
    <row r="148" spans="1:15" s="70" customFormat="1">
      <c r="A148" s="143">
        <v>137</v>
      </c>
      <c r="B148" s="144"/>
      <c r="C148" s="146"/>
      <c r="D148" s="150" t="str">
        <f t="shared" si="5"/>
        <v/>
      </c>
      <c r="E148" s="143"/>
      <c r="G148"/>
      <c r="H148" s="64"/>
      <c r="I148" s="64"/>
      <c r="J148" s="64"/>
      <c r="K148" s="64"/>
      <c r="L148" s="64"/>
      <c r="M148" s="64"/>
      <c r="N148" s="64"/>
      <c r="O148" s="64"/>
    </row>
    <row r="149" spans="1:15" s="70" customFormat="1">
      <c r="A149" s="143">
        <v>138</v>
      </c>
      <c r="B149" s="144"/>
      <c r="C149" s="146"/>
      <c r="D149" s="150" t="str">
        <f t="shared" si="5"/>
        <v/>
      </c>
      <c r="E149" s="143"/>
      <c r="G149"/>
      <c r="H149" s="64"/>
      <c r="I149" s="64"/>
      <c r="J149" s="64"/>
      <c r="K149" s="64"/>
      <c r="L149" s="64"/>
      <c r="M149" s="64"/>
      <c r="N149" s="64"/>
      <c r="O149" s="64"/>
    </row>
    <row r="150" spans="1:15" s="70" customFormat="1">
      <c r="A150" s="143">
        <v>139</v>
      </c>
      <c r="B150" s="144"/>
      <c r="C150" s="146"/>
      <c r="D150" s="150" t="str">
        <f t="shared" si="5"/>
        <v/>
      </c>
      <c r="E150" s="143"/>
      <c r="G150"/>
      <c r="H150" s="64"/>
      <c r="I150" s="64"/>
      <c r="J150" s="64"/>
      <c r="K150" s="64"/>
      <c r="L150" s="64"/>
      <c r="M150" s="64"/>
      <c r="N150" s="64"/>
      <c r="O150" s="64"/>
    </row>
    <row r="151" spans="1:15" s="70" customFormat="1">
      <c r="A151" s="143">
        <v>140</v>
      </c>
      <c r="B151" s="144"/>
      <c r="C151" s="146"/>
      <c r="D151" s="150" t="str">
        <f t="shared" si="5"/>
        <v/>
      </c>
      <c r="E151" s="143"/>
      <c r="G151"/>
      <c r="H151" s="64"/>
      <c r="I151" s="64"/>
      <c r="J151" s="64"/>
      <c r="K151" s="64"/>
      <c r="L151" s="64"/>
      <c r="M151" s="64"/>
      <c r="N151" s="64"/>
      <c r="O151" s="64"/>
    </row>
    <row r="152" spans="1:15" s="70" customFormat="1">
      <c r="A152" s="143">
        <v>141</v>
      </c>
      <c r="B152" s="144"/>
      <c r="C152" s="146"/>
      <c r="D152" s="150" t="str">
        <f t="shared" si="5"/>
        <v/>
      </c>
      <c r="E152" s="143"/>
      <c r="G152"/>
      <c r="H152" s="64"/>
      <c r="I152" s="64"/>
      <c r="J152" s="64"/>
      <c r="K152" s="64"/>
      <c r="L152" s="64"/>
      <c r="M152" s="64"/>
      <c r="N152" s="64"/>
      <c r="O152" s="64"/>
    </row>
    <row r="153" spans="1:15" s="70" customFormat="1">
      <c r="A153" s="143">
        <v>142</v>
      </c>
      <c r="B153" s="144"/>
      <c r="C153" s="146"/>
      <c r="D153" s="150" t="str">
        <f t="shared" si="5"/>
        <v/>
      </c>
      <c r="E153" s="143"/>
      <c r="G153"/>
      <c r="H153" s="64"/>
      <c r="I153" s="64"/>
      <c r="J153" s="64"/>
      <c r="K153" s="64"/>
      <c r="L153" s="64"/>
      <c r="M153" s="64"/>
      <c r="N153" s="64"/>
      <c r="O153" s="64"/>
    </row>
    <row r="154" spans="1:15" s="70" customFormat="1">
      <c r="A154" s="143">
        <v>143</v>
      </c>
      <c r="B154" s="144"/>
      <c r="C154" s="146"/>
      <c r="D154" s="150" t="str">
        <f t="shared" si="5"/>
        <v/>
      </c>
      <c r="E154" s="143"/>
      <c r="G154"/>
      <c r="H154" s="64"/>
      <c r="I154" s="64"/>
      <c r="J154" s="64"/>
      <c r="K154" s="64"/>
      <c r="L154" s="64"/>
      <c r="M154" s="64"/>
      <c r="N154" s="64"/>
      <c r="O154" s="64"/>
    </row>
    <row r="155" spans="1:15" s="70" customFormat="1">
      <c r="A155" s="143">
        <v>144</v>
      </c>
      <c r="B155" s="144"/>
      <c r="C155" s="146"/>
      <c r="D155" s="150" t="str">
        <f t="shared" si="5"/>
        <v/>
      </c>
      <c r="E155" s="143"/>
      <c r="G155"/>
      <c r="H155" s="64"/>
      <c r="I155" s="64"/>
      <c r="J155" s="64"/>
      <c r="K155" s="64"/>
      <c r="L155" s="64"/>
      <c r="M155" s="64"/>
      <c r="N155" s="64"/>
      <c r="O155" s="64"/>
    </row>
    <row r="156" spans="1:15" s="70" customFormat="1">
      <c r="A156" s="143">
        <v>145</v>
      </c>
      <c r="B156" s="144"/>
      <c r="C156" s="146"/>
      <c r="D156" s="150" t="str">
        <f t="shared" si="5"/>
        <v/>
      </c>
      <c r="E156" s="143"/>
      <c r="G156"/>
      <c r="H156" s="64"/>
      <c r="I156" s="64"/>
      <c r="J156" s="64"/>
      <c r="K156" s="64"/>
      <c r="L156" s="64"/>
      <c r="M156" s="64"/>
      <c r="N156" s="64"/>
      <c r="O156" s="64"/>
    </row>
    <row r="157" spans="1:15" s="70" customFormat="1">
      <c r="A157" s="143">
        <v>146</v>
      </c>
      <c r="B157" s="144"/>
      <c r="C157" s="146"/>
      <c r="D157" s="150" t="str">
        <f t="shared" si="5"/>
        <v/>
      </c>
      <c r="E157" s="143"/>
      <c r="G157"/>
      <c r="H157" s="64"/>
      <c r="I157" s="64"/>
      <c r="J157" s="64"/>
      <c r="K157" s="64"/>
      <c r="L157" s="64"/>
      <c r="M157" s="64"/>
      <c r="N157" s="64"/>
      <c r="O157" s="64"/>
    </row>
    <row r="158" spans="1:15" s="70" customFormat="1">
      <c r="A158" s="143">
        <v>147</v>
      </c>
      <c r="B158" s="144"/>
      <c r="C158" s="146"/>
      <c r="D158" s="150" t="str">
        <f t="shared" si="5"/>
        <v/>
      </c>
      <c r="E158" s="143"/>
      <c r="G158"/>
      <c r="H158" s="64"/>
      <c r="I158" s="64"/>
      <c r="J158" s="64"/>
      <c r="K158" s="64"/>
      <c r="L158" s="64"/>
      <c r="M158" s="64"/>
      <c r="N158" s="64"/>
      <c r="O158" s="64"/>
    </row>
    <row r="159" spans="1:15" s="70" customFormat="1">
      <c r="A159" s="143">
        <v>148</v>
      </c>
      <c r="B159" s="144"/>
      <c r="C159" s="146"/>
      <c r="D159" s="150" t="str">
        <f t="shared" si="5"/>
        <v/>
      </c>
      <c r="E159" s="143"/>
      <c r="G159"/>
      <c r="H159" s="64"/>
      <c r="I159" s="64"/>
      <c r="J159" s="64"/>
      <c r="K159" s="64"/>
      <c r="L159" s="64"/>
      <c r="M159" s="64"/>
      <c r="N159" s="64"/>
      <c r="O159" s="64"/>
    </row>
    <row r="160" spans="1:15" s="70" customFormat="1">
      <c r="A160" s="143">
        <v>149</v>
      </c>
      <c r="B160" s="144"/>
      <c r="C160" s="146"/>
      <c r="D160" s="150" t="str">
        <f t="shared" si="5"/>
        <v/>
      </c>
      <c r="E160" s="143"/>
      <c r="G160"/>
      <c r="H160" s="64"/>
      <c r="I160" s="64"/>
      <c r="J160" s="64"/>
      <c r="K160" s="64"/>
      <c r="L160" s="64"/>
      <c r="M160" s="64"/>
      <c r="N160" s="64"/>
      <c r="O160" s="64"/>
    </row>
    <row r="161" spans="1:15" s="70" customFormat="1">
      <c r="A161" s="143">
        <v>150</v>
      </c>
      <c r="B161" s="144"/>
      <c r="C161" s="146"/>
      <c r="D161" s="150" t="str">
        <f t="shared" si="5"/>
        <v/>
      </c>
      <c r="E161" s="143"/>
      <c r="G161"/>
      <c r="H161" s="64"/>
      <c r="I161" s="64"/>
      <c r="J161" s="64"/>
      <c r="K161" s="64"/>
      <c r="L161" s="64"/>
      <c r="M161" s="64"/>
      <c r="N161" s="64"/>
      <c r="O161" s="64"/>
    </row>
    <row r="162" spans="1:15" s="70" customFormat="1">
      <c r="A162" s="143">
        <v>151</v>
      </c>
      <c r="B162" s="144"/>
      <c r="C162" s="146"/>
      <c r="D162" s="150" t="str">
        <f t="shared" si="5"/>
        <v/>
      </c>
      <c r="E162" s="143"/>
      <c r="G162"/>
      <c r="H162" s="64"/>
      <c r="I162" s="64"/>
      <c r="J162" s="64"/>
      <c r="K162" s="64"/>
      <c r="L162" s="64"/>
      <c r="M162" s="64"/>
      <c r="N162" s="64"/>
      <c r="O162" s="64"/>
    </row>
    <row r="163" spans="1:15" s="70" customFormat="1">
      <c r="A163" s="143">
        <v>152</v>
      </c>
      <c r="B163" s="144"/>
      <c r="C163" s="146"/>
      <c r="D163" s="150" t="str">
        <f t="shared" si="5"/>
        <v/>
      </c>
      <c r="E163" s="143"/>
      <c r="G163"/>
      <c r="H163" s="64"/>
      <c r="I163" s="64"/>
      <c r="J163" s="64"/>
      <c r="K163" s="64"/>
      <c r="L163" s="64"/>
      <c r="M163" s="64"/>
      <c r="N163" s="64"/>
      <c r="O163" s="64"/>
    </row>
    <row r="164" spans="1:15" s="70" customFormat="1">
      <c r="A164" s="143">
        <v>153</v>
      </c>
      <c r="B164" s="144"/>
      <c r="C164" s="146"/>
      <c r="D164" s="150" t="str">
        <f t="shared" si="5"/>
        <v/>
      </c>
      <c r="E164" s="143"/>
      <c r="G164"/>
      <c r="H164" s="64"/>
      <c r="I164" s="64"/>
      <c r="J164" s="64"/>
      <c r="K164" s="64"/>
      <c r="L164" s="64"/>
      <c r="M164" s="64"/>
      <c r="N164" s="64"/>
      <c r="O164" s="64"/>
    </row>
    <row r="165" spans="1:15" s="70" customFormat="1">
      <c r="A165" s="143">
        <v>154</v>
      </c>
      <c r="B165" s="144"/>
      <c r="C165" s="146"/>
      <c r="D165" s="150" t="str">
        <f t="shared" si="5"/>
        <v/>
      </c>
      <c r="E165" s="143"/>
      <c r="G165"/>
      <c r="H165" s="64"/>
      <c r="I165" s="64"/>
      <c r="J165" s="64"/>
      <c r="K165" s="64"/>
      <c r="L165" s="64"/>
      <c r="M165" s="64"/>
      <c r="N165" s="64"/>
      <c r="O165" s="64"/>
    </row>
    <row r="166" spans="1:15" s="70" customFormat="1">
      <c r="A166" s="143">
        <v>155</v>
      </c>
      <c r="B166" s="144"/>
      <c r="C166" s="146"/>
      <c r="D166" s="150" t="str">
        <f t="shared" si="5"/>
        <v/>
      </c>
      <c r="E166" s="143"/>
      <c r="G166"/>
      <c r="H166" s="64"/>
      <c r="I166" s="64"/>
      <c r="J166" s="64"/>
      <c r="K166" s="64"/>
      <c r="L166" s="64"/>
      <c r="M166" s="64"/>
      <c r="N166" s="64"/>
      <c r="O166" s="64"/>
    </row>
    <row r="167" spans="1:15" s="70" customFormat="1">
      <c r="A167" s="143">
        <v>156</v>
      </c>
      <c r="B167" s="144"/>
      <c r="C167" s="146"/>
      <c r="D167" s="150" t="str">
        <f t="shared" si="5"/>
        <v/>
      </c>
      <c r="E167" s="143"/>
      <c r="G167"/>
      <c r="H167" s="64"/>
      <c r="I167" s="64"/>
      <c r="J167" s="64"/>
      <c r="K167" s="64"/>
      <c r="L167" s="64"/>
      <c r="M167" s="64"/>
      <c r="N167" s="64"/>
      <c r="O167" s="64"/>
    </row>
    <row r="168" spans="1:15" s="70" customFormat="1">
      <c r="A168" s="143">
        <v>157</v>
      </c>
      <c r="B168" s="144"/>
      <c r="C168" s="146"/>
      <c r="D168" s="150" t="str">
        <f t="shared" si="5"/>
        <v/>
      </c>
      <c r="E168" s="143"/>
      <c r="G168"/>
      <c r="H168" s="64"/>
      <c r="I168" s="64"/>
      <c r="J168" s="64"/>
      <c r="K168" s="64"/>
      <c r="L168" s="64"/>
      <c r="M168" s="64"/>
      <c r="N168" s="64"/>
      <c r="O168" s="64"/>
    </row>
    <row r="169" spans="1:15" s="70" customFormat="1">
      <c r="A169" s="143">
        <v>158</v>
      </c>
      <c r="B169" s="144"/>
      <c r="C169" s="146"/>
      <c r="D169" s="150" t="str">
        <f t="shared" si="5"/>
        <v/>
      </c>
      <c r="E169" s="143"/>
      <c r="G169"/>
      <c r="H169" s="64"/>
      <c r="I169" s="64"/>
      <c r="J169" s="64"/>
      <c r="K169" s="64"/>
      <c r="L169" s="64"/>
      <c r="M169" s="64"/>
      <c r="N169" s="64"/>
      <c r="O169" s="64"/>
    </row>
    <row r="170" spans="1:15" s="70" customFormat="1">
      <c r="A170" s="143">
        <v>159</v>
      </c>
      <c r="B170" s="144"/>
      <c r="C170" s="146"/>
      <c r="D170" s="150" t="str">
        <f t="shared" si="5"/>
        <v/>
      </c>
      <c r="E170" s="143"/>
      <c r="G170"/>
      <c r="H170" s="64"/>
      <c r="I170" s="64"/>
      <c r="J170" s="64"/>
      <c r="K170" s="64"/>
      <c r="L170" s="64"/>
      <c r="M170" s="64"/>
      <c r="N170" s="64"/>
      <c r="O170" s="64"/>
    </row>
    <row r="171" spans="1:15" s="70" customFormat="1">
      <c r="A171" s="143">
        <v>160</v>
      </c>
      <c r="B171" s="144"/>
      <c r="C171" s="146"/>
      <c r="D171" s="150" t="str">
        <f t="shared" si="5"/>
        <v/>
      </c>
      <c r="E171" s="143"/>
      <c r="G171"/>
      <c r="H171" s="64"/>
      <c r="I171" s="64"/>
      <c r="J171" s="64"/>
      <c r="K171" s="64"/>
      <c r="L171" s="64"/>
      <c r="M171" s="64"/>
      <c r="N171" s="64"/>
      <c r="O171" s="64"/>
    </row>
    <row r="172" spans="1:15" s="70" customFormat="1">
      <c r="A172" s="143">
        <v>161</v>
      </c>
      <c r="B172" s="144"/>
      <c r="C172" s="146"/>
      <c r="D172" s="150" t="str">
        <f t="shared" si="5"/>
        <v/>
      </c>
      <c r="E172" s="143"/>
      <c r="G172"/>
      <c r="H172" s="64"/>
      <c r="I172" s="64"/>
      <c r="J172" s="64"/>
      <c r="K172" s="64"/>
      <c r="L172" s="64"/>
      <c r="M172" s="64"/>
      <c r="N172" s="64"/>
      <c r="O172" s="64"/>
    </row>
    <row r="173" spans="1:15" s="70" customFormat="1">
      <c r="A173" s="143">
        <v>162</v>
      </c>
      <c r="B173" s="144"/>
      <c r="C173" s="146"/>
      <c r="D173" s="150" t="str">
        <f t="shared" si="5"/>
        <v/>
      </c>
      <c r="E173" s="143"/>
      <c r="G173"/>
      <c r="H173" s="64"/>
      <c r="I173" s="64"/>
      <c r="J173" s="64"/>
      <c r="K173" s="64"/>
      <c r="L173" s="64"/>
      <c r="M173" s="64"/>
      <c r="N173" s="64"/>
      <c r="O173" s="64"/>
    </row>
    <row r="174" spans="1:15" s="70" customFormat="1">
      <c r="A174" s="143">
        <v>163</v>
      </c>
      <c r="B174" s="144"/>
      <c r="C174" s="146"/>
      <c r="D174" s="150" t="str">
        <f t="shared" si="5"/>
        <v/>
      </c>
      <c r="E174" s="143"/>
      <c r="G174"/>
      <c r="H174" s="64"/>
      <c r="I174" s="64"/>
      <c r="J174" s="64"/>
      <c r="K174" s="64"/>
      <c r="L174" s="64"/>
      <c r="M174" s="64"/>
      <c r="N174" s="64"/>
      <c r="O174" s="64"/>
    </row>
    <row r="175" spans="1:15" s="70" customFormat="1">
      <c r="A175" s="143">
        <v>164</v>
      </c>
      <c r="B175" s="144"/>
      <c r="C175" s="146"/>
      <c r="D175" s="150" t="str">
        <f t="shared" si="5"/>
        <v/>
      </c>
      <c r="E175" s="143"/>
      <c r="G175"/>
      <c r="H175" s="64"/>
      <c r="I175" s="64"/>
      <c r="J175" s="64"/>
      <c r="K175" s="64"/>
      <c r="L175" s="64"/>
      <c r="M175" s="64"/>
      <c r="N175" s="64"/>
      <c r="O175" s="64"/>
    </row>
    <row r="176" spans="1:15" s="70" customFormat="1">
      <c r="A176" s="143">
        <v>165</v>
      </c>
      <c r="B176" s="144"/>
      <c r="C176" s="146"/>
      <c r="D176" s="150" t="str">
        <f t="shared" si="5"/>
        <v/>
      </c>
      <c r="E176" s="143"/>
      <c r="G176"/>
      <c r="H176" s="64"/>
      <c r="I176" s="64"/>
      <c r="J176" s="64"/>
      <c r="K176" s="64"/>
      <c r="L176" s="64"/>
      <c r="M176" s="64"/>
      <c r="N176" s="64"/>
      <c r="O176" s="64"/>
    </row>
    <row r="177" spans="1:15" s="70" customFormat="1">
      <c r="A177" s="143">
        <v>166</v>
      </c>
      <c r="B177" s="144"/>
      <c r="C177" s="146"/>
      <c r="D177" s="150" t="str">
        <f t="shared" si="5"/>
        <v/>
      </c>
      <c r="E177" s="143"/>
      <c r="G177"/>
      <c r="H177" s="64"/>
      <c r="I177" s="64"/>
      <c r="J177" s="64"/>
      <c r="K177" s="64"/>
      <c r="L177" s="64"/>
      <c r="M177" s="64"/>
      <c r="N177" s="64"/>
      <c r="O177" s="64"/>
    </row>
    <row r="178" spans="1:15" s="70" customFormat="1">
      <c r="A178" s="143">
        <v>167</v>
      </c>
      <c r="B178" s="144"/>
      <c r="C178" s="146"/>
      <c r="D178" s="150" t="str">
        <f t="shared" si="5"/>
        <v/>
      </c>
      <c r="E178" s="143"/>
      <c r="G178"/>
      <c r="H178" s="64"/>
      <c r="I178" s="64"/>
      <c r="J178" s="64"/>
      <c r="K178" s="64"/>
      <c r="L178" s="64"/>
      <c r="M178" s="64"/>
      <c r="N178" s="64"/>
      <c r="O178" s="64"/>
    </row>
    <row r="179" spans="1:15" s="70" customFormat="1">
      <c r="A179" s="143">
        <v>168</v>
      </c>
      <c r="B179" s="144"/>
      <c r="C179" s="146"/>
      <c r="D179" s="150" t="str">
        <f t="shared" si="5"/>
        <v/>
      </c>
      <c r="E179" s="143"/>
      <c r="G179"/>
      <c r="H179" s="64"/>
      <c r="I179" s="64"/>
      <c r="J179" s="64"/>
      <c r="K179" s="64"/>
      <c r="L179" s="64"/>
      <c r="M179" s="64"/>
      <c r="N179" s="64"/>
      <c r="O179" s="64"/>
    </row>
    <row r="180" spans="1:15" s="70" customFormat="1">
      <c r="A180" s="143">
        <v>169</v>
      </c>
      <c r="B180" s="144"/>
      <c r="C180" s="146"/>
      <c r="D180" s="150" t="str">
        <f t="shared" si="5"/>
        <v/>
      </c>
      <c r="E180" s="143"/>
      <c r="G180"/>
      <c r="H180" s="64"/>
      <c r="I180" s="64"/>
      <c r="J180" s="64"/>
      <c r="K180" s="64"/>
      <c r="L180" s="64"/>
      <c r="M180" s="64"/>
      <c r="N180" s="64"/>
      <c r="O180" s="64"/>
    </row>
    <row r="181" spans="1:15" s="70" customFormat="1">
      <c r="A181" s="143">
        <v>170</v>
      </c>
      <c r="B181" s="144"/>
      <c r="C181" s="146"/>
      <c r="D181" s="150" t="str">
        <f t="shared" si="5"/>
        <v/>
      </c>
      <c r="E181" s="143"/>
      <c r="G181"/>
      <c r="H181" s="64"/>
      <c r="I181" s="64"/>
      <c r="J181" s="64"/>
      <c r="K181" s="64"/>
      <c r="L181" s="64"/>
      <c r="M181" s="64"/>
      <c r="N181" s="64"/>
      <c r="O181" s="64"/>
    </row>
    <row r="182" spans="1:15" s="70" customFormat="1">
      <c r="A182" s="143">
        <v>171</v>
      </c>
      <c r="B182" s="144"/>
      <c r="C182" s="146"/>
      <c r="D182" s="150" t="str">
        <f t="shared" si="5"/>
        <v/>
      </c>
      <c r="E182" s="143"/>
      <c r="G182"/>
      <c r="H182" s="64"/>
      <c r="I182" s="64"/>
      <c r="J182" s="64"/>
      <c r="K182" s="64"/>
      <c r="L182" s="64"/>
      <c r="M182" s="64"/>
      <c r="N182" s="64"/>
      <c r="O182" s="64"/>
    </row>
    <row r="183" spans="1:15" s="70" customFormat="1">
      <c r="A183" s="143">
        <v>172</v>
      </c>
      <c r="B183" s="144"/>
      <c r="C183" s="146"/>
      <c r="D183" s="150" t="str">
        <f t="shared" si="5"/>
        <v/>
      </c>
      <c r="E183" s="143"/>
      <c r="G183"/>
      <c r="H183" s="64"/>
      <c r="I183" s="64"/>
      <c r="J183" s="64"/>
      <c r="K183" s="64"/>
      <c r="L183" s="64"/>
      <c r="M183" s="64"/>
      <c r="N183" s="64"/>
      <c r="O183" s="64"/>
    </row>
    <row r="184" spans="1:15" s="70" customFormat="1">
      <c r="A184" s="143">
        <v>173</v>
      </c>
      <c r="B184" s="144"/>
      <c r="C184" s="146"/>
      <c r="D184" s="150" t="str">
        <f t="shared" si="5"/>
        <v/>
      </c>
      <c r="E184" s="143"/>
      <c r="G184"/>
      <c r="H184" s="64"/>
      <c r="I184" s="64"/>
      <c r="J184" s="64"/>
      <c r="K184" s="64"/>
      <c r="L184" s="64"/>
      <c r="M184" s="64"/>
      <c r="N184" s="64"/>
      <c r="O184" s="64"/>
    </row>
    <row r="185" spans="1:15" s="70" customFormat="1">
      <c r="A185" s="143">
        <v>174</v>
      </c>
      <c r="B185" s="144"/>
      <c r="C185" s="146"/>
      <c r="D185" s="150" t="str">
        <f t="shared" si="5"/>
        <v/>
      </c>
      <c r="E185" s="143"/>
      <c r="G185"/>
      <c r="H185" s="64"/>
      <c r="I185" s="64"/>
      <c r="J185" s="64"/>
      <c r="K185" s="64"/>
      <c r="L185" s="64"/>
      <c r="M185" s="64"/>
      <c r="N185" s="64"/>
      <c r="O185" s="64"/>
    </row>
    <row r="186" spans="1:15" s="70" customFormat="1">
      <c r="A186" s="143">
        <v>175</v>
      </c>
      <c r="B186" s="144"/>
      <c r="C186" s="146"/>
      <c r="D186" s="150" t="str">
        <f t="shared" si="5"/>
        <v/>
      </c>
      <c r="E186" s="143"/>
      <c r="G186"/>
      <c r="H186" s="64"/>
      <c r="I186" s="64"/>
      <c r="J186" s="64"/>
      <c r="K186" s="64"/>
      <c r="L186" s="64"/>
      <c r="M186" s="64"/>
      <c r="N186" s="64"/>
      <c r="O186" s="64"/>
    </row>
    <row r="187" spans="1:15" s="70" customFormat="1">
      <c r="A187" s="143">
        <v>176</v>
      </c>
      <c r="B187" s="144"/>
      <c r="C187" s="146"/>
      <c r="D187" s="150" t="str">
        <f t="shared" si="5"/>
        <v/>
      </c>
      <c r="E187" s="143"/>
      <c r="G187"/>
      <c r="H187" s="64"/>
      <c r="I187" s="64"/>
      <c r="J187" s="64"/>
      <c r="K187" s="64"/>
      <c r="L187" s="64"/>
      <c r="M187" s="64"/>
      <c r="N187" s="64"/>
      <c r="O187" s="64"/>
    </row>
    <row r="188" spans="1:15" s="70" customFormat="1">
      <c r="A188" s="143">
        <v>177</v>
      </c>
      <c r="B188" s="144"/>
      <c r="C188" s="146"/>
      <c r="D188" s="150" t="str">
        <f t="shared" si="5"/>
        <v/>
      </c>
      <c r="E188" s="143"/>
      <c r="G188"/>
      <c r="H188" s="64"/>
      <c r="I188" s="64"/>
      <c r="J188" s="64"/>
      <c r="K188" s="64"/>
      <c r="L188" s="64"/>
      <c r="M188" s="64"/>
      <c r="N188" s="64"/>
      <c r="O188" s="64"/>
    </row>
    <row r="189" spans="1:15" s="70" customFormat="1">
      <c r="A189" s="143">
        <v>178</v>
      </c>
      <c r="B189" s="144"/>
      <c r="C189" s="146"/>
      <c r="D189" s="150" t="str">
        <f t="shared" si="5"/>
        <v/>
      </c>
      <c r="E189" s="143"/>
      <c r="G189"/>
      <c r="H189" s="64"/>
      <c r="I189" s="64"/>
      <c r="J189" s="64"/>
      <c r="K189" s="64"/>
      <c r="L189" s="64"/>
      <c r="M189" s="64"/>
      <c r="N189" s="64"/>
      <c r="O189" s="64"/>
    </row>
    <row r="190" spans="1:15" s="70" customFormat="1">
      <c r="A190" s="143">
        <v>179</v>
      </c>
      <c r="B190" s="144"/>
      <c r="C190" s="146"/>
      <c r="D190" s="150" t="str">
        <f t="shared" si="5"/>
        <v/>
      </c>
      <c r="E190" s="143"/>
      <c r="G190"/>
      <c r="H190" s="64"/>
      <c r="I190" s="64"/>
      <c r="J190" s="64"/>
      <c r="K190" s="64"/>
      <c r="L190" s="64"/>
      <c r="M190" s="64"/>
      <c r="N190" s="64"/>
      <c r="O190" s="64"/>
    </row>
    <row r="191" spans="1:15" s="70" customFormat="1">
      <c r="A191" s="143">
        <v>180</v>
      </c>
      <c r="B191" s="144"/>
      <c r="C191" s="146"/>
      <c r="D191" s="150" t="str">
        <f t="shared" si="5"/>
        <v/>
      </c>
      <c r="E191" s="143"/>
      <c r="G191"/>
      <c r="H191" s="64"/>
      <c r="I191" s="64"/>
      <c r="J191" s="64"/>
      <c r="K191" s="64"/>
      <c r="L191" s="64"/>
      <c r="M191" s="64"/>
      <c r="N191" s="64"/>
      <c r="O191" s="64"/>
    </row>
    <row r="192" spans="1:15" s="70" customFormat="1">
      <c r="A192" s="143">
        <v>181</v>
      </c>
      <c r="B192" s="144"/>
      <c r="C192" s="146"/>
      <c r="D192" s="150" t="str">
        <f t="shared" si="5"/>
        <v/>
      </c>
      <c r="E192" s="143"/>
      <c r="G192"/>
      <c r="H192" s="64"/>
      <c r="I192" s="64"/>
      <c r="J192" s="64"/>
      <c r="K192" s="64"/>
      <c r="L192" s="64"/>
      <c r="M192" s="64"/>
      <c r="N192" s="64"/>
      <c r="O192" s="64"/>
    </row>
    <row r="193" spans="1:15" s="70" customFormat="1">
      <c r="A193" s="143">
        <v>182</v>
      </c>
      <c r="B193" s="144"/>
      <c r="C193" s="146"/>
      <c r="D193" s="150" t="str">
        <f t="shared" si="5"/>
        <v/>
      </c>
      <c r="E193" s="143"/>
      <c r="G193"/>
      <c r="H193" s="64"/>
      <c r="I193" s="64"/>
      <c r="J193" s="64"/>
      <c r="K193" s="64"/>
      <c r="L193" s="64"/>
      <c r="M193" s="64"/>
      <c r="N193" s="64"/>
      <c r="O193" s="64"/>
    </row>
    <row r="194" spans="1:15" s="70" customFormat="1">
      <c r="A194" s="143">
        <v>183</v>
      </c>
      <c r="B194" s="144"/>
      <c r="C194" s="146"/>
      <c r="D194" s="150" t="str">
        <f t="shared" si="5"/>
        <v/>
      </c>
      <c r="E194" s="143"/>
      <c r="G194"/>
      <c r="H194" s="64"/>
      <c r="I194" s="64"/>
      <c r="J194" s="64"/>
      <c r="K194" s="64"/>
      <c r="L194" s="64"/>
      <c r="M194" s="64"/>
      <c r="N194" s="64"/>
      <c r="O194" s="64"/>
    </row>
    <row r="195" spans="1:15" s="70" customFormat="1">
      <c r="A195" s="143">
        <v>184</v>
      </c>
      <c r="B195" s="144"/>
      <c r="C195" s="146"/>
      <c r="D195" s="150" t="str">
        <f t="shared" si="5"/>
        <v/>
      </c>
      <c r="E195" s="143"/>
      <c r="G195"/>
      <c r="H195" s="64"/>
      <c r="I195" s="64"/>
      <c r="J195" s="64"/>
      <c r="K195" s="64"/>
      <c r="L195" s="64"/>
      <c r="M195" s="64"/>
      <c r="N195" s="64"/>
      <c r="O195" s="64"/>
    </row>
    <row r="196" spans="1:15" s="70" customFormat="1">
      <c r="A196" s="143">
        <v>185</v>
      </c>
      <c r="B196" s="144"/>
      <c r="C196" s="146"/>
      <c r="D196" s="150" t="str">
        <f t="shared" si="5"/>
        <v/>
      </c>
      <c r="E196" s="143"/>
      <c r="G196"/>
      <c r="H196" s="64"/>
      <c r="I196" s="64"/>
      <c r="J196" s="64"/>
      <c r="K196" s="64"/>
      <c r="L196" s="64"/>
      <c r="M196" s="64"/>
      <c r="N196" s="64"/>
      <c r="O196" s="64"/>
    </row>
    <row r="197" spans="1:15" s="70" customFormat="1">
      <c r="A197" s="143">
        <v>186</v>
      </c>
      <c r="B197" s="144"/>
      <c r="C197" s="146"/>
      <c r="D197" s="150" t="str">
        <f t="shared" si="5"/>
        <v/>
      </c>
      <c r="E197" s="143"/>
      <c r="G197"/>
      <c r="H197" s="64"/>
      <c r="I197" s="64"/>
      <c r="J197" s="64"/>
      <c r="K197" s="64"/>
      <c r="L197" s="64"/>
      <c r="M197" s="64"/>
      <c r="N197" s="64"/>
      <c r="O197" s="64"/>
    </row>
    <row r="198" spans="1:15" s="70" customFormat="1">
      <c r="A198" s="143">
        <v>187</v>
      </c>
      <c r="B198" s="144"/>
      <c r="C198" s="146"/>
      <c r="D198" s="150" t="str">
        <f t="shared" si="5"/>
        <v/>
      </c>
      <c r="E198" s="143"/>
      <c r="G198"/>
      <c r="H198" s="64"/>
      <c r="I198" s="64"/>
      <c r="J198" s="64"/>
      <c r="K198" s="64"/>
      <c r="L198" s="64"/>
      <c r="M198" s="64"/>
      <c r="N198" s="64"/>
      <c r="O198" s="64"/>
    </row>
    <row r="199" spans="1:15" s="70" customFormat="1">
      <c r="A199" s="143">
        <v>188</v>
      </c>
      <c r="B199" s="144"/>
      <c r="C199" s="146"/>
      <c r="D199" s="150" t="str">
        <f t="shared" si="5"/>
        <v/>
      </c>
      <c r="E199" s="143"/>
      <c r="G199"/>
      <c r="H199" s="64"/>
      <c r="I199" s="64"/>
      <c r="J199" s="64"/>
      <c r="K199" s="64"/>
      <c r="L199" s="64"/>
      <c r="M199" s="64"/>
      <c r="N199" s="64"/>
      <c r="O199" s="64"/>
    </row>
    <row r="200" spans="1:15" s="70" customFormat="1">
      <c r="A200" s="143">
        <v>189</v>
      </c>
      <c r="B200" s="144"/>
      <c r="C200" s="146"/>
      <c r="D200" s="150" t="str">
        <f t="shared" si="5"/>
        <v/>
      </c>
      <c r="E200" s="143"/>
      <c r="G200"/>
      <c r="H200" s="64"/>
      <c r="I200" s="64"/>
      <c r="J200" s="64"/>
      <c r="K200" s="64"/>
      <c r="L200" s="64"/>
      <c r="M200" s="64"/>
      <c r="N200" s="64"/>
      <c r="O200" s="64"/>
    </row>
    <row r="201" spans="1:15" s="70" customFormat="1">
      <c r="A201" s="143">
        <v>190</v>
      </c>
      <c r="B201" s="144"/>
      <c r="C201" s="146"/>
      <c r="D201" s="150" t="str">
        <f t="shared" si="5"/>
        <v/>
      </c>
      <c r="E201" s="143"/>
      <c r="G201"/>
      <c r="H201" s="64"/>
      <c r="I201" s="64"/>
      <c r="J201" s="64"/>
      <c r="K201" s="64"/>
      <c r="L201" s="64"/>
      <c r="M201" s="64"/>
      <c r="N201" s="64"/>
      <c r="O201" s="64"/>
    </row>
    <row r="202" spans="1:15" s="70" customFormat="1">
      <c r="A202" s="143">
        <v>191</v>
      </c>
      <c r="B202" s="144"/>
      <c r="C202" s="146"/>
      <c r="D202" s="150" t="str">
        <f t="shared" si="5"/>
        <v/>
      </c>
      <c r="E202" s="143"/>
      <c r="G202"/>
      <c r="H202" s="64"/>
      <c r="I202" s="64"/>
      <c r="J202" s="64"/>
      <c r="K202" s="64"/>
      <c r="L202" s="64"/>
      <c r="M202" s="64"/>
      <c r="N202" s="64"/>
      <c r="O202" s="64"/>
    </row>
    <row r="203" spans="1:15" s="70" customFormat="1">
      <c r="A203" s="143">
        <v>192</v>
      </c>
      <c r="B203" s="144"/>
      <c r="C203" s="146"/>
      <c r="D203" s="150" t="str">
        <f t="shared" si="5"/>
        <v/>
      </c>
      <c r="E203" s="143"/>
      <c r="G203"/>
      <c r="H203" s="64"/>
      <c r="I203" s="64"/>
      <c r="J203" s="64"/>
      <c r="K203" s="64"/>
      <c r="L203" s="64"/>
      <c r="M203" s="64"/>
      <c r="N203" s="64"/>
      <c r="O203" s="64"/>
    </row>
    <row r="204" spans="1:15" s="70" customFormat="1">
      <c r="A204" s="143">
        <v>193</v>
      </c>
      <c r="B204" s="144"/>
      <c r="C204" s="146"/>
      <c r="D204" s="150" t="str">
        <f t="shared" ref="D204:D261" si="6">IF(OR(,$C204&lt;an_initial,$C204&gt;an_final),"",F204*(HLOOKUP(B204,iii12punctaje,2,FALSE)))</f>
        <v/>
      </c>
      <c r="E204" s="143"/>
      <c r="G204"/>
      <c r="H204" s="64"/>
      <c r="I204" s="64"/>
      <c r="J204" s="64"/>
      <c r="K204" s="64"/>
      <c r="L204" s="64"/>
      <c r="M204" s="64"/>
      <c r="N204" s="64"/>
      <c r="O204" s="64"/>
    </row>
    <row r="205" spans="1:15" s="70" customFormat="1">
      <c r="A205" s="143">
        <v>194</v>
      </c>
      <c r="B205" s="144"/>
      <c r="C205" s="146"/>
      <c r="D205" s="150" t="str">
        <f t="shared" si="6"/>
        <v/>
      </c>
      <c r="E205" s="143"/>
      <c r="G205"/>
      <c r="H205" s="64"/>
      <c r="I205" s="64"/>
      <c r="J205" s="64"/>
      <c r="K205" s="64"/>
      <c r="L205" s="64"/>
      <c r="M205" s="64"/>
      <c r="N205" s="64"/>
      <c r="O205" s="64"/>
    </row>
    <row r="206" spans="1:15" s="70" customFormat="1">
      <c r="A206" s="143">
        <v>195</v>
      </c>
      <c r="B206" s="144"/>
      <c r="C206" s="146"/>
      <c r="D206" s="150" t="str">
        <f t="shared" si="6"/>
        <v/>
      </c>
      <c r="E206" s="143"/>
      <c r="G206"/>
      <c r="H206" s="64"/>
      <c r="I206" s="64"/>
      <c r="J206" s="64"/>
      <c r="K206" s="64"/>
      <c r="L206" s="64"/>
      <c r="M206" s="64"/>
      <c r="N206" s="64"/>
      <c r="O206" s="64"/>
    </row>
    <row r="207" spans="1:15" s="70" customFormat="1">
      <c r="A207" s="143">
        <v>196</v>
      </c>
      <c r="B207" s="144"/>
      <c r="C207" s="146"/>
      <c r="D207" s="150" t="str">
        <f t="shared" si="6"/>
        <v/>
      </c>
      <c r="E207" s="143"/>
      <c r="G207"/>
      <c r="H207" s="64"/>
      <c r="I207" s="64"/>
      <c r="J207" s="64"/>
      <c r="K207" s="64"/>
      <c r="L207" s="64"/>
      <c r="M207" s="64"/>
      <c r="N207" s="64"/>
      <c r="O207" s="64"/>
    </row>
    <row r="208" spans="1:15" s="70" customFormat="1">
      <c r="A208" s="143">
        <v>197</v>
      </c>
      <c r="B208" s="144"/>
      <c r="C208" s="146"/>
      <c r="D208" s="150" t="str">
        <f t="shared" si="6"/>
        <v/>
      </c>
      <c r="E208" s="143"/>
      <c r="G208"/>
      <c r="H208" s="64"/>
      <c r="I208" s="64"/>
      <c r="J208" s="64"/>
      <c r="K208" s="64"/>
      <c r="L208" s="64"/>
      <c r="M208" s="64"/>
      <c r="N208" s="64"/>
      <c r="O208" s="64"/>
    </row>
    <row r="209" spans="1:15" s="70" customFormat="1">
      <c r="A209" s="143">
        <v>198</v>
      </c>
      <c r="B209" s="144"/>
      <c r="C209" s="146"/>
      <c r="D209" s="150" t="str">
        <f t="shared" si="6"/>
        <v/>
      </c>
      <c r="E209" s="143"/>
      <c r="G209"/>
      <c r="H209" s="64"/>
      <c r="I209" s="64"/>
      <c r="J209" s="64"/>
      <c r="K209" s="64"/>
      <c r="L209" s="64"/>
      <c r="M209" s="64"/>
      <c r="N209" s="64"/>
      <c r="O209" s="64"/>
    </row>
    <row r="210" spans="1:15" s="70" customFormat="1">
      <c r="A210" s="143">
        <v>199</v>
      </c>
      <c r="B210" s="144"/>
      <c r="C210" s="146"/>
      <c r="D210" s="150" t="str">
        <f t="shared" si="6"/>
        <v/>
      </c>
      <c r="E210" s="143"/>
      <c r="G210"/>
      <c r="H210" s="64"/>
      <c r="I210" s="64"/>
      <c r="J210" s="64"/>
      <c r="K210" s="64"/>
      <c r="L210" s="64"/>
      <c r="M210" s="64"/>
      <c r="N210" s="64"/>
      <c r="O210" s="64"/>
    </row>
    <row r="211" spans="1:15" s="70" customFormat="1">
      <c r="A211" s="143">
        <v>200</v>
      </c>
      <c r="B211" s="144"/>
      <c r="C211" s="146"/>
      <c r="D211" s="150" t="str">
        <f t="shared" si="6"/>
        <v/>
      </c>
      <c r="E211" s="143"/>
      <c r="G211"/>
      <c r="H211" s="64"/>
      <c r="I211" s="64"/>
      <c r="J211" s="64"/>
      <c r="K211" s="64"/>
      <c r="L211" s="64"/>
      <c r="M211" s="64"/>
      <c r="N211" s="64"/>
      <c r="O211" s="64"/>
    </row>
    <row r="212" spans="1:15" s="70" customFormat="1">
      <c r="A212" s="143">
        <v>201</v>
      </c>
      <c r="B212" s="144"/>
      <c r="C212" s="146"/>
      <c r="D212" s="150" t="str">
        <f t="shared" si="6"/>
        <v/>
      </c>
      <c r="E212" s="143"/>
      <c r="G212"/>
      <c r="H212" s="64"/>
      <c r="I212" s="64"/>
      <c r="J212" s="64"/>
      <c r="K212" s="64"/>
      <c r="L212" s="64"/>
      <c r="M212" s="64"/>
      <c r="N212" s="64"/>
      <c r="O212" s="64"/>
    </row>
    <row r="213" spans="1:15" s="70" customFormat="1">
      <c r="A213" s="143">
        <v>202</v>
      </c>
      <c r="B213" s="144"/>
      <c r="C213" s="146"/>
      <c r="D213" s="150" t="str">
        <f t="shared" si="6"/>
        <v/>
      </c>
      <c r="E213" s="143"/>
      <c r="G213"/>
      <c r="H213" s="64"/>
      <c r="I213" s="64"/>
      <c r="J213" s="64"/>
      <c r="K213" s="64"/>
      <c r="L213" s="64"/>
      <c r="M213" s="64"/>
      <c r="N213" s="64"/>
      <c r="O213" s="64"/>
    </row>
    <row r="214" spans="1:15" s="70" customFormat="1">
      <c r="A214" s="143">
        <v>203</v>
      </c>
      <c r="B214" s="144"/>
      <c r="C214" s="146"/>
      <c r="D214" s="150" t="str">
        <f t="shared" si="6"/>
        <v/>
      </c>
      <c r="E214" s="143"/>
      <c r="G214"/>
      <c r="H214" s="64"/>
      <c r="I214" s="64"/>
      <c r="J214" s="64"/>
      <c r="K214" s="64"/>
      <c r="L214" s="64"/>
      <c r="M214" s="64"/>
      <c r="N214" s="64"/>
      <c r="O214" s="64"/>
    </row>
    <row r="215" spans="1:15" s="70" customFormat="1">
      <c r="A215" s="143">
        <v>204</v>
      </c>
      <c r="B215" s="144"/>
      <c r="C215" s="146"/>
      <c r="D215" s="150" t="str">
        <f t="shared" si="6"/>
        <v/>
      </c>
      <c r="E215" s="143"/>
      <c r="G215"/>
      <c r="H215" s="64"/>
      <c r="I215" s="64"/>
      <c r="J215" s="64"/>
      <c r="K215" s="64"/>
      <c r="L215" s="64"/>
      <c r="M215" s="64"/>
      <c r="N215" s="64"/>
      <c r="O215" s="64"/>
    </row>
    <row r="216" spans="1:15" s="70" customFormat="1">
      <c r="A216" s="143">
        <v>205</v>
      </c>
      <c r="B216" s="144"/>
      <c r="C216" s="146"/>
      <c r="D216" s="150" t="str">
        <f t="shared" si="6"/>
        <v/>
      </c>
      <c r="E216" s="143"/>
      <c r="G216"/>
      <c r="H216" s="64"/>
      <c r="I216" s="64"/>
      <c r="J216" s="64"/>
      <c r="K216" s="64"/>
      <c r="L216" s="64"/>
      <c r="M216" s="64"/>
      <c r="N216" s="64"/>
      <c r="O216" s="64"/>
    </row>
    <row r="217" spans="1:15" s="70" customFormat="1">
      <c r="A217" s="143">
        <v>206</v>
      </c>
      <c r="B217" s="144"/>
      <c r="C217" s="146"/>
      <c r="D217" s="150" t="str">
        <f t="shared" si="6"/>
        <v/>
      </c>
      <c r="E217" s="143"/>
      <c r="G217"/>
      <c r="H217" s="64"/>
      <c r="I217" s="64"/>
      <c r="J217" s="64"/>
      <c r="K217" s="64"/>
      <c r="L217" s="64"/>
      <c r="M217" s="64"/>
      <c r="N217" s="64"/>
      <c r="O217" s="64"/>
    </row>
    <row r="218" spans="1:15" s="70" customFormat="1">
      <c r="A218" s="143">
        <v>207</v>
      </c>
      <c r="B218" s="144"/>
      <c r="C218" s="146"/>
      <c r="D218" s="150" t="str">
        <f t="shared" si="6"/>
        <v/>
      </c>
      <c r="E218" s="143"/>
      <c r="G218"/>
      <c r="H218" s="64"/>
      <c r="I218" s="64"/>
      <c r="J218" s="64"/>
      <c r="K218" s="64"/>
      <c r="L218" s="64"/>
      <c r="M218" s="64"/>
      <c r="N218" s="64"/>
      <c r="O218" s="64"/>
    </row>
    <row r="219" spans="1:15" s="70" customFormat="1">
      <c r="A219" s="143">
        <v>208</v>
      </c>
      <c r="B219" s="144"/>
      <c r="C219" s="146"/>
      <c r="D219" s="150" t="str">
        <f t="shared" si="6"/>
        <v/>
      </c>
      <c r="E219" s="143"/>
      <c r="G219"/>
      <c r="H219" s="64"/>
      <c r="I219" s="64"/>
      <c r="J219" s="64"/>
      <c r="K219" s="64"/>
      <c r="L219" s="64"/>
      <c r="M219" s="64"/>
      <c r="N219" s="64"/>
      <c r="O219" s="64"/>
    </row>
    <row r="220" spans="1:15" s="70" customFormat="1">
      <c r="A220" s="143">
        <v>209</v>
      </c>
      <c r="B220" s="144"/>
      <c r="C220" s="146"/>
      <c r="D220" s="150" t="str">
        <f t="shared" si="6"/>
        <v/>
      </c>
      <c r="E220" s="143"/>
      <c r="G220"/>
      <c r="H220" s="64"/>
      <c r="I220" s="64"/>
      <c r="J220" s="64"/>
      <c r="K220" s="64"/>
      <c r="L220" s="64"/>
      <c r="M220" s="64"/>
      <c r="N220" s="64"/>
      <c r="O220" s="64"/>
    </row>
    <row r="221" spans="1:15" s="70" customFormat="1">
      <c r="A221" s="143">
        <v>210</v>
      </c>
      <c r="B221" s="144"/>
      <c r="C221" s="146"/>
      <c r="D221" s="150" t="str">
        <f t="shared" si="6"/>
        <v/>
      </c>
      <c r="E221" s="143"/>
      <c r="G221"/>
      <c r="H221" s="64"/>
      <c r="I221" s="64"/>
      <c r="J221" s="64"/>
      <c r="K221" s="64"/>
      <c r="L221" s="64"/>
      <c r="M221" s="64"/>
      <c r="N221" s="64"/>
      <c r="O221" s="64"/>
    </row>
    <row r="222" spans="1:15" s="70" customFormat="1">
      <c r="A222" s="143">
        <v>211</v>
      </c>
      <c r="B222" s="144"/>
      <c r="C222" s="146"/>
      <c r="D222" s="150" t="str">
        <f t="shared" si="6"/>
        <v/>
      </c>
      <c r="E222" s="143"/>
      <c r="G222"/>
      <c r="H222" s="64"/>
      <c r="I222" s="64"/>
      <c r="J222" s="64"/>
      <c r="K222" s="64"/>
      <c r="L222" s="64"/>
      <c r="M222" s="64"/>
      <c r="N222" s="64"/>
      <c r="O222" s="64"/>
    </row>
    <row r="223" spans="1:15" s="70" customFormat="1">
      <c r="A223" s="143">
        <v>212</v>
      </c>
      <c r="B223" s="144"/>
      <c r="C223" s="146"/>
      <c r="D223" s="150" t="str">
        <f t="shared" si="6"/>
        <v/>
      </c>
      <c r="E223" s="143"/>
      <c r="G223"/>
      <c r="H223" s="64"/>
      <c r="I223" s="64"/>
      <c r="J223" s="64"/>
      <c r="K223" s="64"/>
      <c r="L223" s="64"/>
      <c r="M223" s="64"/>
      <c r="N223" s="64"/>
      <c r="O223" s="64"/>
    </row>
    <row r="224" spans="1:15" s="70" customFormat="1">
      <c r="A224" s="143">
        <v>213</v>
      </c>
      <c r="B224" s="144"/>
      <c r="C224" s="146"/>
      <c r="D224" s="150" t="str">
        <f t="shared" si="6"/>
        <v/>
      </c>
      <c r="E224" s="143"/>
      <c r="G224"/>
      <c r="H224" s="64"/>
      <c r="I224" s="64"/>
      <c r="J224" s="64"/>
      <c r="K224" s="64"/>
      <c r="L224" s="64"/>
      <c r="M224" s="64"/>
      <c r="N224" s="64"/>
      <c r="O224" s="64"/>
    </row>
    <row r="225" spans="1:15" s="70" customFormat="1">
      <c r="A225" s="143">
        <v>214</v>
      </c>
      <c r="B225" s="144"/>
      <c r="C225" s="146"/>
      <c r="D225" s="150" t="str">
        <f t="shared" si="6"/>
        <v/>
      </c>
      <c r="E225" s="143"/>
      <c r="G225"/>
      <c r="H225" s="64"/>
      <c r="I225" s="64"/>
      <c r="J225" s="64"/>
      <c r="K225" s="64"/>
      <c r="L225" s="64"/>
      <c r="M225" s="64"/>
      <c r="N225" s="64"/>
      <c r="O225" s="64"/>
    </row>
    <row r="226" spans="1:15" s="70" customFormat="1">
      <c r="A226" s="143">
        <v>215</v>
      </c>
      <c r="B226" s="144"/>
      <c r="C226" s="146"/>
      <c r="D226" s="150" t="str">
        <f t="shared" si="6"/>
        <v/>
      </c>
      <c r="E226" s="143"/>
      <c r="G226"/>
      <c r="H226" s="64"/>
      <c r="I226" s="64"/>
      <c r="J226" s="64"/>
      <c r="K226" s="64"/>
      <c r="L226" s="64"/>
      <c r="M226" s="64"/>
      <c r="N226" s="64"/>
      <c r="O226" s="64"/>
    </row>
    <row r="227" spans="1:15" s="70" customFormat="1">
      <c r="A227" s="143">
        <v>216</v>
      </c>
      <c r="B227" s="144"/>
      <c r="C227" s="146"/>
      <c r="D227" s="150" t="str">
        <f t="shared" si="6"/>
        <v/>
      </c>
      <c r="E227" s="143"/>
      <c r="G227"/>
      <c r="H227" s="64"/>
      <c r="I227" s="64"/>
      <c r="J227" s="64"/>
      <c r="K227" s="64"/>
      <c r="L227" s="64"/>
      <c r="M227" s="64"/>
      <c r="N227" s="64"/>
      <c r="O227" s="64"/>
    </row>
    <row r="228" spans="1:15" s="70" customFormat="1">
      <c r="A228" s="143">
        <v>217</v>
      </c>
      <c r="B228" s="144"/>
      <c r="C228" s="146"/>
      <c r="D228" s="150" t="str">
        <f t="shared" si="6"/>
        <v/>
      </c>
      <c r="E228" s="143"/>
      <c r="G228"/>
      <c r="H228" s="64"/>
      <c r="I228" s="64"/>
      <c r="J228" s="64"/>
      <c r="K228" s="64"/>
      <c r="L228" s="64"/>
      <c r="M228" s="64"/>
      <c r="N228" s="64"/>
      <c r="O228" s="64"/>
    </row>
    <row r="229" spans="1:15" s="70" customFormat="1">
      <c r="A229" s="143">
        <v>218</v>
      </c>
      <c r="B229" s="144"/>
      <c r="C229" s="146"/>
      <c r="D229" s="150" t="str">
        <f t="shared" si="6"/>
        <v/>
      </c>
      <c r="E229" s="143"/>
      <c r="G229"/>
      <c r="H229" s="64"/>
      <c r="I229" s="64"/>
      <c r="J229" s="64"/>
      <c r="K229" s="64"/>
      <c r="L229" s="64"/>
      <c r="M229" s="64"/>
      <c r="N229" s="64"/>
      <c r="O229" s="64"/>
    </row>
    <row r="230" spans="1:15" s="70" customFormat="1">
      <c r="A230" s="143">
        <v>219</v>
      </c>
      <c r="B230" s="144"/>
      <c r="C230" s="146"/>
      <c r="D230" s="150" t="str">
        <f t="shared" si="6"/>
        <v/>
      </c>
      <c r="E230" s="143"/>
      <c r="G230"/>
      <c r="H230" s="64"/>
      <c r="I230" s="64"/>
      <c r="J230" s="64"/>
      <c r="K230" s="64"/>
      <c r="L230" s="64"/>
      <c r="M230" s="64"/>
      <c r="N230" s="64"/>
      <c r="O230" s="64"/>
    </row>
    <row r="231" spans="1:15" s="70" customFormat="1">
      <c r="A231" s="143">
        <v>220</v>
      </c>
      <c r="B231" s="144"/>
      <c r="C231" s="146"/>
      <c r="D231" s="150" t="str">
        <f t="shared" si="6"/>
        <v/>
      </c>
      <c r="E231" s="143"/>
      <c r="G231"/>
      <c r="H231" s="64"/>
      <c r="I231" s="64"/>
      <c r="J231" s="64"/>
      <c r="K231" s="64"/>
      <c r="L231" s="64"/>
      <c r="M231" s="64"/>
      <c r="N231" s="64"/>
      <c r="O231" s="64"/>
    </row>
    <row r="232" spans="1:15" s="70" customFormat="1">
      <c r="A232" s="143">
        <v>221</v>
      </c>
      <c r="B232" s="144"/>
      <c r="C232" s="146"/>
      <c r="D232" s="150" t="str">
        <f t="shared" si="6"/>
        <v/>
      </c>
      <c r="E232" s="143"/>
      <c r="G232"/>
      <c r="H232" s="64"/>
      <c r="I232" s="64"/>
      <c r="J232" s="64"/>
      <c r="K232" s="64"/>
      <c r="L232" s="64"/>
      <c r="M232" s="64"/>
      <c r="N232" s="64"/>
      <c r="O232" s="64"/>
    </row>
    <row r="233" spans="1:15" s="70" customFormat="1">
      <c r="A233" s="143">
        <v>222</v>
      </c>
      <c r="B233" s="144"/>
      <c r="C233" s="146"/>
      <c r="D233" s="150" t="str">
        <f t="shared" si="6"/>
        <v/>
      </c>
      <c r="E233" s="143"/>
      <c r="G233"/>
      <c r="H233" s="64"/>
      <c r="I233" s="64"/>
      <c r="J233" s="64"/>
      <c r="K233" s="64"/>
      <c r="L233" s="64"/>
      <c r="M233" s="64"/>
      <c r="N233" s="64"/>
      <c r="O233" s="64"/>
    </row>
    <row r="234" spans="1:15" s="70" customFormat="1">
      <c r="A234" s="143">
        <v>223</v>
      </c>
      <c r="B234" s="144"/>
      <c r="C234" s="146"/>
      <c r="D234" s="150" t="str">
        <f t="shared" si="6"/>
        <v/>
      </c>
      <c r="E234" s="143"/>
      <c r="G234"/>
      <c r="H234" s="64"/>
      <c r="I234" s="64"/>
      <c r="J234" s="64"/>
      <c r="K234" s="64"/>
      <c r="L234" s="64"/>
      <c r="M234" s="64"/>
      <c r="N234" s="64"/>
      <c r="O234" s="64"/>
    </row>
    <row r="235" spans="1:15" s="70" customFormat="1">
      <c r="A235" s="143">
        <v>224</v>
      </c>
      <c r="B235" s="144"/>
      <c r="C235" s="146"/>
      <c r="D235" s="150" t="str">
        <f t="shared" si="6"/>
        <v/>
      </c>
      <c r="E235" s="143"/>
      <c r="G235"/>
      <c r="H235" s="64"/>
      <c r="I235" s="64"/>
      <c r="J235" s="64"/>
      <c r="K235" s="64"/>
      <c r="L235" s="64"/>
      <c r="M235" s="64"/>
      <c r="N235" s="64"/>
      <c r="O235" s="64"/>
    </row>
    <row r="236" spans="1:15" s="70" customFormat="1">
      <c r="A236" s="143">
        <v>225</v>
      </c>
      <c r="B236" s="144"/>
      <c r="C236" s="146"/>
      <c r="D236" s="150" t="str">
        <f t="shared" si="6"/>
        <v/>
      </c>
      <c r="E236" s="143"/>
      <c r="G236"/>
      <c r="H236" s="64"/>
      <c r="I236" s="64"/>
      <c r="J236" s="64"/>
      <c r="K236" s="64"/>
      <c r="L236" s="64"/>
      <c r="M236" s="64"/>
      <c r="N236" s="64"/>
      <c r="O236" s="64"/>
    </row>
    <row r="237" spans="1:15" s="70" customFormat="1">
      <c r="A237" s="143">
        <v>226</v>
      </c>
      <c r="B237" s="144"/>
      <c r="C237" s="146"/>
      <c r="D237" s="150" t="str">
        <f t="shared" si="6"/>
        <v/>
      </c>
      <c r="E237" s="143"/>
      <c r="G237"/>
      <c r="H237" s="64"/>
      <c r="I237" s="64"/>
      <c r="J237" s="64"/>
      <c r="K237" s="64"/>
      <c r="L237" s="64"/>
      <c r="M237" s="64"/>
      <c r="N237" s="64"/>
      <c r="O237" s="64"/>
    </row>
    <row r="238" spans="1:15" s="70" customFormat="1">
      <c r="A238" s="143">
        <v>227</v>
      </c>
      <c r="B238" s="144"/>
      <c r="C238" s="146"/>
      <c r="D238" s="150" t="str">
        <f t="shared" si="6"/>
        <v/>
      </c>
      <c r="E238" s="143"/>
      <c r="G238"/>
      <c r="H238" s="64"/>
      <c r="I238" s="64"/>
      <c r="J238" s="64"/>
      <c r="K238" s="64"/>
      <c r="L238" s="64"/>
      <c r="M238" s="64"/>
      <c r="N238" s="64"/>
      <c r="O238" s="64"/>
    </row>
    <row r="239" spans="1:15" s="70" customFormat="1">
      <c r="A239" s="143">
        <v>228</v>
      </c>
      <c r="B239" s="144"/>
      <c r="C239" s="146"/>
      <c r="D239" s="150" t="str">
        <f t="shared" si="6"/>
        <v/>
      </c>
      <c r="E239" s="143"/>
      <c r="G239"/>
      <c r="H239" s="64"/>
      <c r="I239" s="64"/>
      <c r="J239" s="64"/>
      <c r="K239" s="64"/>
      <c r="L239" s="64"/>
      <c r="M239" s="64"/>
      <c r="N239" s="64"/>
      <c r="O239" s="64"/>
    </row>
    <row r="240" spans="1:15" s="70" customFormat="1">
      <c r="A240" s="143">
        <v>229</v>
      </c>
      <c r="B240" s="144"/>
      <c r="C240" s="146"/>
      <c r="D240" s="150" t="str">
        <f t="shared" si="6"/>
        <v/>
      </c>
      <c r="E240" s="143"/>
      <c r="G240"/>
      <c r="H240" s="64"/>
      <c r="I240" s="64"/>
      <c r="J240" s="64"/>
      <c r="K240" s="64"/>
      <c r="L240" s="64"/>
      <c r="M240" s="64"/>
      <c r="N240" s="64"/>
      <c r="O240" s="64"/>
    </row>
    <row r="241" spans="1:15" s="70" customFormat="1">
      <c r="A241" s="143">
        <v>230</v>
      </c>
      <c r="B241" s="144"/>
      <c r="C241" s="146"/>
      <c r="D241" s="150" t="str">
        <f t="shared" si="6"/>
        <v/>
      </c>
      <c r="E241" s="143"/>
      <c r="G241"/>
      <c r="H241" s="64"/>
      <c r="I241" s="64"/>
      <c r="J241" s="64"/>
      <c r="K241" s="64"/>
      <c r="L241" s="64"/>
      <c r="M241" s="64"/>
      <c r="N241" s="64"/>
      <c r="O241" s="64"/>
    </row>
    <row r="242" spans="1:15" s="70" customFormat="1">
      <c r="A242" s="143">
        <v>231</v>
      </c>
      <c r="B242" s="144"/>
      <c r="C242" s="146"/>
      <c r="D242" s="150" t="str">
        <f t="shared" si="6"/>
        <v/>
      </c>
      <c r="E242" s="143"/>
      <c r="G242"/>
      <c r="H242" s="64"/>
      <c r="I242" s="64"/>
      <c r="J242" s="64"/>
      <c r="K242" s="64"/>
      <c r="L242" s="64"/>
      <c r="M242" s="64"/>
      <c r="N242" s="64"/>
      <c r="O242" s="64"/>
    </row>
    <row r="243" spans="1:15" s="70" customFormat="1">
      <c r="A243" s="143">
        <v>232</v>
      </c>
      <c r="B243" s="144"/>
      <c r="C243" s="146"/>
      <c r="D243" s="150" t="str">
        <f t="shared" si="6"/>
        <v/>
      </c>
      <c r="E243" s="143"/>
      <c r="G243"/>
      <c r="H243" s="64"/>
      <c r="I243" s="64"/>
      <c r="J243" s="64"/>
      <c r="K243" s="64"/>
      <c r="L243" s="64"/>
      <c r="M243" s="64"/>
      <c r="N243" s="64"/>
      <c r="O243" s="64"/>
    </row>
    <row r="244" spans="1:15" s="70" customFormat="1">
      <c r="A244" s="143">
        <v>233</v>
      </c>
      <c r="B244" s="144"/>
      <c r="C244" s="146"/>
      <c r="D244" s="150" t="str">
        <f t="shared" si="6"/>
        <v/>
      </c>
      <c r="E244" s="143"/>
      <c r="G244"/>
      <c r="H244" s="64"/>
      <c r="I244" s="64"/>
      <c r="J244" s="64"/>
      <c r="K244" s="64"/>
      <c r="L244" s="64"/>
      <c r="M244" s="64"/>
      <c r="N244" s="64"/>
      <c r="O244" s="64"/>
    </row>
    <row r="245" spans="1:15" s="70" customFormat="1">
      <c r="A245" s="143">
        <v>234</v>
      </c>
      <c r="B245" s="144"/>
      <c r="C245" s="146"/>
      <c r="D245" s="150" t="str">
        <f t="shared" si="6"/>
        <v/>
      </c>
      <c r="E245" s="143"/>
      <c r="G245"/>
      <c r="H245" s="64"/>
      <c r="I245" s="64"/>
      <c r="J245" s="64"/>
      <c r="K245" s="64"/>
      <c r="L245" s="64"/>
      <c r="M245" s="64"/>
      <c r="N245" s="64"/>
      <c r="O245" s="64"/>
    </row>
    <row r="246" spans="1:15" s="70" customFormat="1">
      <c r="A246" s="143">
        <v>235</v>
      </c>
      <c r="B246" s="144"/>
      <c r="C246" s="146"/>
      <c r="D246" s="150" t="str">
        <f t="shared" si="6"/>
        <v/>
      </c>
      <c r="E246" s="143"/>
      <c r="G246"/>
      <c r="H246" s="64"/>
      <c r="I246" s="64"/>
      <c r="J246" s="64"/>
      <c r="K246" s="64"/>
      <c r="L246" s="64"/>
      <c r="M246" s="64"/>
      <c r="N246" s="64"/>
      <c r="O246" s="64"/>
    </row>
    <row r="247" spans="1:15" s="70" customFormat="1">
      <c r="A247" s="143">
        <v>236</v>
      </c>
      <c r="B247" s="144"/>
      <c r="C247" s="146"/>
      <c r="D247" s="150" t="str">
        <f t="shared" si="6"/>
        <v/>
      </c>
      <c r="E247" s="143"/>
      <c r="G247"/>
      <c r="H247" s="64"/>
      <c r="I247" s="64"/>
      <c r="J247" s="64"/>
      <c r="K247" s="64"/>
      <c r="L247" s="64"/>
      <c r="M247" s="64"/>
      <c r="N247" s="64"/>
      <c r="O247" s="64"/>
    </row>
    <row r="248" spans="1:15" s="70" customFormat="1">
      <c r="A248" s="143">
        <v>237</v>
      </c>
      <c r="B248" s="144"/>
      <c r="C248" s="146"/>
      <c r="D248" s="150" t="str">
        <f t="shared" si="6"/>
        <v/>
      </c>
      <c r="E248" s="143"/>
      <c r="G248"/>
      <c r="H248" s="64"/>
      <c r="I248" s="64"/>
      <c r="J248" s="64"/>
      <c r="K248" s="64"/>
      <c r="L248" s="64"/>
      <c r="M248" s="64"/>
      <c r="N248" s="64"/>
      <c r="O248" s="64"/>
    </row>
    <row r="249" spans="1:15" s="70" customFormat="1">
      <c r="A249" s="143">
        <v>238</v>
      </c>
      <c r="B249" s="144"/>
      <c r="C249" s="146"/>
      <c r="D249" s="150" t="str">
        <f t="shared" si="6"/>
        <v/>
      </c>
      <c r="E249" s="143"/>
      <c r="G249"/>
      <c r="H249" s="64"/>
      <c r="I249" s="64"/>
      <c r="J249" s="64"/>
      <c r="K249" s="64"/>
      <c r="L249" s="64"/>
      <c r="M249" s="64"/>
      <c r="N249" s="64"/>
      <c r="O249" s="64"/>
    </row>
    <row r="250" spans="1:15" s="70" customFormat="1">
      <c r="A250" s="143">
        <v>239</v>
      </c>
      <c r="B250" s="144"/>
      <c r="C250" s="146"/>
      <c r="D250" s="150" t="str">
        <f t="shared" si="6"/>
        <v/>
      </c>
      <c r="E250" s="143"/>
      <c r="G250"/>
      <c r="H250" s="64"/>
      <c r="I250" s="64"/>
      <c r="J250" s="64"/>
      <c r="K250" s="64"/>
      <c r="L250" s="64"/>
      <c r="M250" s="64"/>
      <c r="N250" s="64"/>
      <c r="O250" s="64"/>
    </row>
    <row r="251" spans="1:15" s="70" customFormat="1">
      <c r="A251" s="143">
        <v>240</v>
      </c>
      <c r="B251" s="144"/>
      <c r="C251" s="146"/>
      <c r="D251" s="150" t="str">
        <f t="shared" si="6"/>
        <v/>
      </c>
      <c r="E251" s="143"/>
      <c r="G251"/>
      <c r="H251" s="64"/>
      <c r="I251" s="64"/>
      <c r="J251" s="64"/>
      <c r="K251" s="64"/>
      <c r="L251" s="64"/>
      <c r="M251" s="64"/>
      <c r="N251" s="64"/>
      <c r="O251" s="64"/>
    </row>
    <row r="252" spans="1:15" s="70" customFormat="1">
      <c r="A252" s="143">
        <v>241</v>
      </c>
      <c r="B252" s="144"/>
      <c r="C252" s="146"/>
      <c r="D252" s="150" t="str">
        <f t="shared" si="6"/>
        <v/>
      </c>
      <c r="E252" s="143"/>
      <c r="G252"/>
      <c r="H252" s="64"/>
      <c r="I252" s="64"/>
      <c r="J252" s="64"/>
      <c r="K252" s="64"/>
      <c r="L252" s="64"/>
      <c r="M252" s="64"/>
      <c r="N252" s="64"/>
      <c r="O252" s="64"/>
    </row>
    <row r="253" spans="1:15" s="70" customFormat="1">
      <c r="A253" s="143">
        <v>242</v>
      </c>
      <c r="B253" s="144"/>
      <c r="C253" s="146"/>
      <c r="D253" s="150" t="str">
        <f t="shared" si="6"/>
        <v/>
      </c>
      <c r="E253" s="143"/>
      <c r="G253"/>
      <c r="H253" s="64"/>
      <c r="I253" s="64"/>
      <c r="J253" s="64"/>
      <c r="K253" s="64"/>
      <c r="L253" s="64"/>
      <c r="M253" s="64"/>
      <c r="N253" s="64"/>
      <c r="O253" s="64"/>
    </row>
    <row r="254" spans="1:15" s="70" customFormat="1">
      <c r="A254" s="143">
        <v>243</v>
      </c>
      <c r="B254" s="144"/>
      <c r="C254" s="146"/>
      <c r="D254" s="150" t="str">
        <f t="shared" si="6"/>
        <v/>
      </c>
      <c r="E254" s="143"/>
      <c r="G254"/>
      <c r="H254" s="64"/>
      <c r="I254" s="64"/>
      <c r="J254" s="64"/>
      <c r="K254" s="64"/>
      <c r="L254" s="64"/>
      <c r="M254" s="64"/>
      <c r="N254" s="64"/>
      <c r="O254" s="64"/>
    </row>
    <row r="255" spans="1:15" s="70" customFormat="1">
      <c r="A255" s="143">
        <v>244</v>
      </c>
      <c r="B255" s="144"/>
      <c r="C255" s="146"/>
      <c r="D255" s="150" t="str">
        <f t="shared" si="6"/>
        <v/>
      </c>
      <c r="E255" s="143"/>
      <c r="G255"/>
      <c r="H255" s="64"/>
      <c r="I255" s="64"/>
      <c r="J255" s="64"/>
      <c r="K255" s="64"/>
      <c r="L255" s="64"/>
      <c r="M255" s="64"/>
      <c r="N255" s="64"/>
      <c r="O255" s="64"/>
    </row>
    <row r="256" spans="1:15" s="70" customFormat="1">
      <c r="A256" s="143">
        <v>245</v>
      </c>
      <c r="B256" s="144"/>
      <c r="C256" s="146"/>
      <c r="D256" s="150" t="str">
        <f t="shared" si="6"/>
        <v/>
      </c>
      <c r="E256" s="143"/>
      <c r="G256"/>
      <c r="H256" s="64"/>
      <c r="I256" s="64"/>
      <c r="J256" s="64"/>
      <c r="K256" s="64"/>
      <c r="L256" s="64"/>
      <c r="M256" s="64"/>
      <c r="N256" s="64"/>
      <c r="O256" s="64"/>
    </row>
    <row r="257" spans="1:15" s="70" customFormat="1">
      <c r="A257" s="143">
        <v>246</v>
      </c>
      <c r="B257" s="144"/>
      <c r="C257" s="146"/>
      <c r="D257" s="150" t="str">
        <f t="shared" si="6"/>
        <v/>
      </c>
      <c r="E257" s="143"/>
      <c r="G257"/>
      <c r="H257" s="64"/>
      <c r="I257" s="64"/>
      <c r="J257" s="64"/>
      <c r="K257" s="64"/>
      <c r="L257" s="64"/>
      <c r="M257" s="64"/>
      <c r="N257" s="64"/>
      <c r="O257" s="64"/>
    </row>
    <row r="258" spans="1:15" s="70" customFormat="1">
      <c r="A258" s="143">
        <v>247</v>
      </c>
      <c r="B258" s="144"/>
      <c r="C258" s="146"/>
      <c r="D258" s="150" t="str">
        <f t="shared" si="6"/>
        <v/>
      </c>
      <c r="E258" s="143"/>
      <c r="G258"/>
      <c r="H258" s="64"/>
      <c r="I258" s="64"/>
      <c r="J258" s="64"/>
      <c r="K258" s="64"/>
      <c r="L258" s="64"/>
      <c r="M258" s="64"/>
      <c r="N258" s="64"/>
      <c r="O258" s="64"/>
    </row>
    <row r="259" spans="1:15" s="70" customFormat="1">
      <c r="A259" s="143">
        <v>248</v>
      </c>
      <c r="B259" s="144"/>
      <c r="C259" s="146"/>
      <c r="D259" s="150" t="str">
        <f t="shared" si="6"/>
        <v/>
      </c>
      <c r="E259" s="143"/>
      <c r="G259"/>
      <c r="H259" s="64"/>
      <c r="I259" s="64"/>
      <c r="J259" s="64"/>
      <c r="K259" s="64"/>
      <c r="L259" s="64"/>
      <c r="M259" s="64"/>
      <c r="N259" s="64"/>
      <c r="O259" s="64"/>
    </row>
    <row r="260" spans="1:15" s="70" customFormat="1">
      <c r="A260" s="143">
        <v>249</v>
      </c>
      <c r="B260" s="144"/>
      <c r="C260" s="146"/>
      <c r="D260" s="150" t="str">
        <f t="shared" si="6"/>
        <v/>
      </c>
      <c r="E260" s="143"/>
      <c r="G260"/>
      <c r="H260" s="64"/>
      <c r="I260" s="64"/>
      <c r="J260" s="64"/>
      <c r="K260" s="64"/>
      <c r="L260" s="64"/>
      <c r="M260" s="64"/>
      <c r="N260" s="64"/>
      <c r="O260" s="64"/>
    </row>
    <row r="261" spans="1:15" s="70" customFormat="1">
      <c r="A261" s="143">
        <v>250</v>
      </c>
      <c r="B261" s="144"/>
      <c r="C261" s="146"/>
      <c r="D261" s="150" t="str">
        <f t="shared" si="6"/>
        <v/>
      </c>
      <c r="E261" s="143"/>
      <c r="G261"/>
      <c r="H261" s="64"/>
      <c r="I261" s="64"/>
      <c r="J261" s="64"/>
      <c r="K261" s="64"/>
      <c r="L261" s="64"/>
      <c r="M261" s="64"/>
      <c r="N261" s="64"/>
      <c r="O261" s="64"/>
    </row>
  </sheetData>
  <sheetProtection algorithmName="SHA-512" hashValue="vAHPB0h6AqGGeDfQKjTgfv6OMakJgHPvBYjxK8an99sPX6UC7ORaYoRcFO7DMR6Y9pFRRUtCYZlF0fJnTjhB9A==" saltValue="S1BGwr01f1NqWABVUg+aDg==" spinCount="100000" sheet="1" objects="1" scenarios="1"/>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pageSetUpPr fitToPage="1"/>
  </sheetPr>
  <dimension ref="A1:O261"/>
  <sheetViews>
    <sheetView zoomScaleNormal="100" workbookViewId="0">
      <selection activeCell="B12" sqref="B12:D14"/>
    </sheetView>
  </sheetViews>
  <sheetFormatPr defaultColWidth="9.109375" defaultRowHeight="15.6"/>
  <cols>
    <col min="1" max="1" width="5.6640625" style="60" customWidth="1"/>
    <col min="2" max="2" width="35.88671875" style="60" customWidth="1"/>
    <col min="3" max="3" width="61.5546875" style="64" customWidth="1"/>
    <col min="4" max="4" width="10.6640625" style="69" customWidth="1"/>
    <col min="5" max="5" width="17.6640625" style="64" customWidth="1"/>
    <col min="6" max="6" width="10.6640625" style="70" hidden="1" customWidth="1"/>
    <col min="7" max="16" width="9.109375" style="64" customWidth="1"/>
    <col min="17" max="16384" width="9.109375" style="64"/>
  </cols>
  <sheetData>
    <row r="1" spans="1:6" s="60" customFormat="1">
      <c r="A1" s="59" t="s">
        <v>483</v>
      </c>
      <c r="B1" s="59"/>
      <c r="D1" s="61"/>
      <c r="E1" s="63"/>
      <c r="F1" s="62"/>
    </row>
    <row r="2" spans="1:6" s="60" customFormat="1">
      <c r="A2" s="151" t="str">
        <f>IF(ISBLANK(facultate), IF(ISBLANK(departament),"","Departament " &amp; departament), "Facultatea " &amp; facultate)</f>
        <v>Facultatea Inginerie din Hunedoara</v>
      </c>
      <c r="B2" s="59"/>
      <c r="D2" s="61"/>
      <c r="E2" s="63"/>
      <c r="F2" s="62"/>
    </row>
    <row r="3" spans="1:6" s="60" customFormat="1">
      <c r="A3" s="151" t="str">
        <f>IF(ISBLANK(departament),"","Departamentul " &amp; departament)</f>
        <v>Departamentul Inginerie și Management din Hunedoara</v>
      </c>
      <c r="B3" s="59"/>
      <c r="D3" s="61"/>
      <c r="E3" s="63"/>
      <c r="F3" s="62"/>
    </row>
    <row r="4" spans="1:6">
      <c r="A4" s="540" t="s">
        <v>836</v>
      </c>
      <c r="B4" s="540"/>
      <c r="C4" s="540"/>
      <c r="D4" s="540"/>
      <c r="E4" s="540"/>
      <c r="F4" s="540"/>
    </row>
    <row r="5" spans="1:6">
      <c r="A5" s="540" t="s">
        <v>894</v>
      </c>
      <c r="B5" s="540"/>
      <c r="C5" s="540"/>
      <c r="D5" s="540"/>
      <c r="E5" s="540"/>
      <c r="F5" s="226"/>
    </row>
    <row r="6" spans="1:6" ht="13.5" customHeight="1">
      <c r="D6" s="64"/>
      <c r="E6" s="299" t="str">
        <f>CONCATENATE(functie," ",nume_candidat)</f>
        <v>Profesor Socalici Ana Virginia</v>
      </c>
    </row>
    <row r="7" spans="1:6" ht="18.75" customHeight="1">
      <c r="A7" s="538" t="s">
        <v>338</v>
      </c>
      <c r="B7" s="538" t="s">
        <v>895</v>
      </c>
      <c r="C7" s="538" t="s">
        <v>900</v>
      </c>
      <c r="D7" s="548" t="s">
        <v>2</v>
      </c>
      <c r="E7" s="538" t="s">
        <v>544</v>
      </c>
      <c r="F7" s="538" t="s">
        <v>4</v>
      </c>
    </row>
    <row r="8" spans="1:6" ht="18.75" customHeight="1">
      <c r="A8" s="555"/>
      <c r="B8" s="555"/>
      <c r="C8" s="555"/>
      <c r="D8" s="549"/>
      <c r="E8" s="555"/>
      <c r="F8" s="555"/>
    </row>
    <row r="9" spans="1:6" ht="18.75" customHeight="1">
      <c r="A9" s="555"/>
      <c r="B9" s="555"/>
      <c r="C9" s="555"/>
      <c r="D9" s="549"/>
      <c r="E9" s="539"/>
      <c r="F9" s="539"/>
    </row>
    <row r="10" spans="1:6" ht="18.75" customHeight="1">
      <c r="A10" s="539"/>
      <c r="B10" s="539"/>
      <c r="C10" s="539"/>
      <c r="D10" s="550"/>
      <c r="E10" s="300" t="str">
        <f>CONCATENATE("ultimii ",durata_evaluare," ani")</f>
        <v>ultimii 5 ani</v>
      </c>
      <c r="F10" s="300" t="str">
        <f>CONCATENATE("ultimii                                  ",durata_evaluare," ani")</f>
        <v>ultimii                                  5 ani</v>
      </c>
    </row>
    <row r="11" spans="1:6">
      <c r="A11" s="88"/>
      <c r="B11" s="66"/>
      <c r="C11" s="65"/>
      <c r="D11" s="30"/>
      <c r="E11" s="149">
        <f>SUMIF(E12:E1012,"&gt;0")</f>
        <v>0</v>
      </c>
      <c r="F11" s="75">
        <f>SUMIF(F12:F1110,"&gt;0")</f>
        <v>0</v>
      </c>
    </row>
    <row r="12" spans="1:6">
      <c r="A12" s="37">
        <v>1</v>
      </c>
      <c r="B12" s="163"/>
      <c r="C12" s="7"/>
      <c r="D12" s="220"/>
      <c r="E12" s="150" t="str">
        <f t="shared" ref="E12:E75" si="0">IF(OR(,$D12&lt;an_initial,$D12&gt;an_final),"",F12*(HLOOKUP(C12,iii13punctaje,2,FALSE)))</f>
        <v/>
      </c>
      <c r="F12" s="76" t="str">
        <f t="shared" ref="F12:F43" si="1">IF(OR(,,$D12="",$D12&gt;an_final),"",IF($D12&gt;=an_initial,1,""))</f>
        <v/>
      </c>
    </row>
    <row r="13" spans="1:6">
      <c r="A13" s="37">
        <v>2</v>
      </c>
      <c r="B13" s="163"/>
      <c r="C13" s="7"/>
      <c r="D13" s="220"/>
      <c r="E13" s="150" t="str">
        <f t="shared" si="0"/>
        <v/>
      </c>
      <c r="F13" s="76" t="str">
        <f t="shared" si="1"/>
        <v/>
      </c>
    </row>
    <row r="14" spans="1:6">
      <c r="A14" s="37">
        <v>3</v>
      </c>
      <c r="B14" s="163"/>
      <c r="C14" s="7"/>
      <c r="D14" s="220"/>
      <c r="E14" s="150" t="str">
        <f t="shared" si="0"/>
        <v/>
      </c>
      <c r="F14" s="76" t="str">
        <f t="shared" si="1"/>
        <v/>
      </c>
    </row>
    <row r="15" spans="1:6">
      <c r="A15" s="37">
        <v>4</v>
      </c>
      <c r="B15" s="163"/>
      <c r="C15" s="6"/>
      <c r="D15" s="216"/>
      <c r="E15" s="150" t="str">
        <f t="shared" si="0"/>
        <v/>
      </c>
      <c r="F15" s="76" t="str">
        <f t="shared" si="1"/>
        <v/>
      </c>
    </row>
    <row r="16" spans="1:6">
      <c r="A16" s="37">
        <v>5</v>
      </c>
      <c r="B16" s="163"/>
      <c r="C16" s="6"/>
      <c r="D16" s="216"/>
      <c r="E16" s="150" t="str">
        <f t="shared" si="0"/>
        <v/>
      </c>
      <c r="F16" s="76" t="str">
        <f t="shared" si="1"/>
        <v/>
      </c>
    </row>
    <row r="17" spans="1:6">
      <c r="A17" s="37">
        <v>6</v>
      </c>
      <c r="B17" s="163"/>
      <c r="C17" s="6"/>
      <c r="D17" s="216"/>
      <c r="E17" s="150" t="str">
        <f t="shared" si="0"/>
        <v/>
      </c>
      <c r="F17" s="76" t="str">
        <f t="shared" si="1"/>
        <v/>
      </c>
    </row>
    <row r="18" spans="1:6">
      <c r="A18" s="37">
        <v>7</v>
      </c>
      <c r="B18" s="163"/>
      <c r="C18" s="6"/>
      <c r="D18" s="216"/>
      <c r="E18" s="150" t="str">
        <f t="shared" si="0"/>
        <v/>
      </c>
      <c r="F18" s="76" t="str">
        <f t="shared" si="1"/>
        <v/>
      </c>
    </row>
    <row r="19" spans="1:6">
      <c r="A19" s="37">
        <v>8</v>
      </c>
      <c r="B19" s="163"/>
      <c r="C19" s="6"/>
      <c r="D19" s="216"/>
      <c r="E19" s="150" t="str">
        <f t="shared" si="0"/>
        <v/>
      </c>
      <c r="F19" s="76" t="str">
        <f t="shared" si="1"/>
        <v/>
      </c>
    </row>
    <row r="20" spans="1:6">
      <c r="A20" s="37">
        <v>9</v>
      </c>
      <c r="B20" s="163"/>
      <c r="C20" s="6"/>
      <c r="D20" s="216"/>
      <c r="E20" s="150" t="str">
        <f t="shared" si="0"/>
        <v/>
      </c>
      <c r="F20" s="76" t="str">
        <f t="shared" si="1"/>
        <v/>
      </c>
    </row>
    <row r="21" spans="1:6">
      <c r="A21" s="37">
        <v>10</v>
      </c>
      <c r="B21" s="163"/>
      <c r="C21" s="6"/>
      <c r="D21" s="216"/>
      <c r="E21" s="150" t="str">
        <f t="shared" si="0"/>
        <v/>
      </c>
      <c r="F21" s="76" t="str">
        <f t="shared" si="1"/>
        <v/>
      </c>
    </row>
    <row r="22" spans="1:6">
      <c r="A22" s="37">
        <v>11</v>
      </c>
      <c r="B22" s="163"/>
      <c r="C22" s="6"/>
      <c r="D22" s="216"/>
      <c r="E22" s="150" t="str">
        <f t="shared" si="0"/>
        <v/>
      </c>
      <c r="F22" s="76" t="str">
        <f t="shared" si="1"/>
        <v/>
      </c>
    </row>
    <row r="23" spans="1:6">
      <c r="A23" s="37">
        <v>12</v>
      </c>
      <c r="B23" s="163"/>
      <c r="C23" s="6"/>
      <c r="D23" s="216"/>
      <c r="E23" s="150" t="str">
        <f t="shared" si="0"/>
        <v/>
      </c>
      <c r="F23" s="76" t="str">
        <f t="shared" si="1"/>
        <v/>
      </c>
    </row>
    <row r="24" spans="1:6">
      <c r="A24" s="37">
        <v>13</v>
      </c>
      <c r="B24" s="163"/>
      <c r="C24" s="6"/>
      <c r="D24" s="216"/>
      <c r="E24" s="150" t="str">
        <f t="shared" si="0"/>
        <v/>
      </c>
      <c r="F24" s="76" t="str">
        <f t="shared" si="1"/>
        <v/>
      </c>
    </row>
    <row r="25" spans="1:6">
      <c r="A25" s="37">
        <v>14</v>
      </c>
      <c r="B25" s="163"/>
      <c r="C25" s="6"/>
      <c r="D25" s="216"/>
      <c r="E25" s="150" t="str">
        <f t="shared" si="0"/>
        <v/>
      </c>
      <c r="F25" s="76" t="str">
        <f t="shared" si="1"/>
        <v/>
      </c>
    </row>
    <row r="26" spans="1:6">
      <c r="A26" s="37">
        <v>15</v>
      </c>
      <c r="B26" s="163"/>
      <c r="C26" s="6"/>
      <c r="D26" s="216"/>
      <c r="E26" s="150" t="str">
        <f t="shared" si="0"/>
        <v/>
      </c>
      <c r="F26" s="76" t="str">
        <f t="shared" si="1"/>
        <v/>
      </c>
    </row>
    <row r="27" spans="1:6">
      <c r="A27" s="37">
        <v>16</v>
      </c>
      <c r="B27" s="163"/>
      <c r="C27" s="6"/>
      <c r="D27" s="216"/>
      <c r="E27" s="150" t="str">
        <f t="shared" si="0"/>
        <v/>
      </c>
      <c r="F27" s="76" t="str">
        <f t="shared" si="1"/>
        <v/>
      </c>
    </row>
    <row r="28" spans="1:6">
      <c r="A28" s="37">
        <v>17</v>
      </c>
      <c r="B28" s="163"/>
      <c r="C28" s="6"/>
      <c r="D28" s="216"/>
      <c r="E28" s="150" t="str">
        <f t="shared" si="0"/>
        <v/>
      </c>
      <c r="F28" s="76" t="str">
        <f t="shared" si="1"/>
        <v/>
      </c>
    </row>
    <row r="29" spans="1:6">
      <c r="A29" s="37">
        <v>18</v>
      </c>
      <c r="B29" s="163"/>
      <c r="C29" s="6"/>
      <c r="D29" s="216"/>
      <c r="E29" s="150" t="str">
        <f t="shared" si="0"/>
        <v/>
      </c>
      <c r="F29" s="76" t="str">
        <f t="shared" si="1"/>
        <v/>
      </c>
    </row>
    <row r="30" spans="1:6">
      <c r="A30" s="37">
        <v>19</v>
      </c>
      <c r="B30" s="163"/>
      <c r="C30" s="6"/>
      <c r="D30" s="216"/>
      <c r="E30" s="150" t="str">
        <f t="shared" si="0"/>
        <v/>
      </c>
      <c r="F30" s="76" t="str">
        <f t="shared" si="1"/>
        <v/>
      </c>
    </row>
    <row r="31" spans="1:6">
      <c r="A31" s="37">
        <v>20</v>
      </c>
      <c r="B31" s="163"/>
      <c r="C31" s="6"/>
      <c r="D31" s="216"/>
      <c r="E31" s="150" t="str">
        <f t="shared" si="0"/>
        <v/>
      </c>
      <c r="F31" s="76" t="str">
        <f t="shared" si="1"/>
        <v/>
      </c>
    </row>
    <row r="32" spans="1:6">
      <c r="A32" s="37">
        <v>21</v>
      </c>
      <c r="B32" s="163"/>
      <c r="C32" s="6"/>
      <c r="D32" s="216"/>
      <c r="E32" s="150" t="str">
        <f t="shared" si="0"/>
        <v/>
      </c>
      <c r="F32" s="76" t="str">
        <f t="shared" si="1"/>
        <v/>
      </c>
    </row>
    <row r="33" spans="1:6">
      <c r="A33" s="37">
        <v>22</v>
      </c>
      <c r="B33" s="163"/>
      <c r="C33" s="6"/>
      <c r="D33" s="216"/>
      <c r="E33" s="150" t="str">
        <f t="shared" si="0"/>
        <v/>
      </c>
      <c r="F33" s="76" t="str">
        <f t="shared" si="1"/>
        <v/>
      </c>
    </row>
    <row r="34" spans="1:6">
      <c r="A34" s="37">
        <v>23</v>
      </c>
      <c r="B34" s="163"/>
      <c r="C34" s="6"/>
      <c r="D34" s="216"/>
      <c r="E34" s="150" t="str">
        <f t="shared" si="0"/>
        <v/>
      </c>
      <c r="F34" s="76" t="str">
        <f t="shared" si="1"/>
        <v/>
      </c>
    </row>
    <row r="35" spans="1:6">
      <c r="A35" s="37">
        <v>24</v>
      </c>
      <c r="B35" s="163"/>
      <c r="C35" s="6"/>
      <c r="D35" s="216"/>
      <c r="E35" s="150" t="str">
        <f t="shared" si="0"/>
        <v/>
      </c>
      <c r="F35" s="76" t="str">
        <f t="shared" si="1"/>
        <v/>
      </c>
    </row>
    <row r="36" spans="1:6">
      <c r="A36" s="37">
        <v>25</v>
      </c>
      <c r="B36" s="163"/>
      <c r="C36" s="6"/>
      <c r="D36" s="216"/>
      <c r="E36" s="150" t="str">
        <f t="shared" si="0"/>
        <v/>
      </c>
      <c r="F36" s="76" t="str">
        <f t="shared" si="1"/>
        <v/>
      </c>
    </row>
    <row r="37" spans="1:6">
      <c r="A37" s="37">
        <v>26</v>
      </c>
      <c r="B37" s="163"/>
      <c r="C37" s="6"/>
      <c r="D37" s="216"/>
      <c r="E37" s="150" t="str">
        <f t="shared" si="0"/>
        <v/>
      </c>
      <c r="F37" s="76" t="str">
        <f t="shared" si="1"/>
        <v/>
      </c>
    </row>
    <row r="38" spans="1:6">
      <c r="A38" s="37">
        <v>27</v>
      </c>
      <c r="B38" s="163"/>
      <c r="C38" s="6"/>
      <c r="D38" s="216"/>
      <c r="E38" s="150" t="str">
        <f t="shared" si="0"/>
        <v/>
      </c>
      <c r="F38" s="76" t="str">
        <f t="shared" si="1"/>
        <v/>
      </c>
    </row>
    <row r="39" spans="1:6">
      <c r="A39" s="37">
        <v>28</v>
      </c>
      <c r="B39" s="163"/>
      <c r="C39" s="6"/>
      <c r="D39" s="216"/>
      <c r="E39" s="150" t="str">
        <f t="shared" si="0"/>
        <v/>
      </c>
      <c r="F39" s="76" t="str">
        <f t="shared" si="1"/>
        <v/>
      </c>
    </row>
    <row r="40" spans="1:6">
      <c r="A40" s="37">
        <v>29</v>
      </c>
      <c r="B40" s="163"/>
      <c r="C40" s="6"/>
      <c r="D40" s="216"/>
      <c r="E40" s="150" t="str">
        <f t="shared" si="0"/>
        <v/>
      </c>
      <c r="F40" s="76" t="str">
        <f t="shared" si="1"/>
        <v/>
      </c>
    </row>
    <row r="41" spans="1:6">
      <c r="A41" s="37">
        <v>30</v>
      </c>
      <c r="B41" s="163"/>
      <c r="C41" s="6"/>
      <c r="D41" s="216"/>
      <c r="E41" s="150" t="str">
        <f t="shared" si="0"/>
        <v/>
      </c>
      <c r="F41" s="76" t="str">
        <f t="shared" si="1"/>
        <v/>
      </c>
    </row>
    <row r="42" spans="1:6">
      <c r="A42" s="37">
        <v>31</v>
      </c>
      <c r="B42" s="163"/>
      <c r="C42" s="6"/>
      <c r="D42" s="216"/>
      <c r="E42" s="150" t="str">
        <f t="shared" si="0"/>
        <v/>
      </c>
      <c r="F42" s="76" t="str">
        <f t="shared" si="1"/>
        <v/>
      </c>
    </row>
    <row r="43" spans="1:6">
      <c r="A43" s="37">
        <v>32</v>
      </c>
      <c r="B43" s="163"/>
      <c r="C43" s="6"/>
      <c r="D43" s="216"/>
      <c r="E43" s="150" t="str">
        <f t="shared" si="0"/>
        <v/>
      </c>
      <c r="F43" s="76" t="str">
        <f t="shared" si="1"/>
        <v/>
      </c>
    </row>
    <row r="44" spans="1:6">
      <c r="A44" s="37">
        <v>33</v>
      </c>
      <c r="B44" s="163"/>
      <c r="C44" s="6"/>
      <c r="D44" s="216"/>
      <c r="E44" s="150" t="str">
        <f t="shared" si="0"/>
        <v/>
      </c>
      <c r="F44" s="76" t="str">
        <f t="shared" ref="F44:F75" si="2">IF(OR(,,$D44="",$D44&gt;an_final),"",IF($D44&gt;=an_initial,1,""))</f>
        <v/>
      </c>
    </row>
    <row r="45" spans="1:6">
      <c r="A45" s="37">
        <v>34</v>
      </c>
      <c r="B45" s="163"/>
      <c r="C45" s="6"/>
      <c r="D45" s="216"/>
      <c r="E45" s="150" t="str">
        <f t="shared" si="0"/>
        <v/>
      </c>
      <c r="F45" s="76" t="str">
        <f t="shared" si="2"/>
        <v/>
      </c>
    </row>
    <row r="46" spans="1:6">
      <c r="A46" s="37">
        <v>35</v>
      </c>
      <c r="B46" s="163"/>
      <c r="C46" s="6"/>
      <c r="D46" s="216"/>
      <c r="E46" s="150" t="str">
        <f t="shared" si="0"/>
        <v/>
      </c>
      <c r="F46" s="76" t="str">
        <f t="shared" si="2"/>
        <v/>
      </c>
    </row>
    <row r="47" spans="1:6">
      <c r="A47" s="37">
        <v>36</v>
      </c>
      <c r="B47" s="163"/>
      <c r="C47" s="6"/>
      <c r="D47" s="216"/>
      <c r="E47" s="150" t="str">
        <f t="shared" si="0"/>
        <v/>
      </c>
      <c r="F47" s="76" t="str">
        <f t="shared" si="2"/>
        <v/>
      </c>
    </row>
    <row r="48" spans="1:6">
      <c r="A48" s="37">
        <v>37</v>
      </c>
      <c r="B48" s="163"/>
      <c r="C48" s="6"/>
      <c r="D48" s="216"/>
      <c r="E48" s="150" t="str">
        <f t="shared" si="0"/>
        <v/>
      </c>
      <c r="F48" s="76" t="str">
        <f t="shared" si="2"/>
        <v/>
      </c>
    </row>
    <row r="49" spans="1:6">
      <c r="A49" s="37">
        <v>38</v>
      </c>
      <c r="B49" s="163"/>
      <c r="C49" s="6"/>
      <c r="D49" s="216"/>
      <c r="E49" s="150" t="str">
        <f t="shared" si="0"/>
        <v/>
      </c>
      <c r="F49" s="76" t="str">
        <f t="shared" si="2"/>
        <v/>
      </c>
    </row>
    <row r="50" spans="1:6">
      <c r="A50" s="37">
        <v>39</v>
      </c>
      <c r="B50" s="163"/>
      <c r="C50" s="6"/>
      <c r="D50" s="216"/>
      <c r="E50" s="150" t="str">
        <f t="shared" si="0"/>
        <v/>
      </c>
      <c r="F50" s="76" t="str">
        <f t="shared" si="2"/>
        <v/>
      </c>
    </row>
    <row r="51" spans="1:6">
      <c r="A51" s="37">
        <v>40</v>
      </c>
      <c r="B51" s="163"/>
      <c r="C51" s="6"/>
      <c r="D51" s="216"/>
      <c r="E51" s="150" t="str">
        <f t="shared" si="0"/>
        <v/>
      </c>
      <c r="F51" s="76" t="str">
        <f t="shared" si="2"/>
        <v/>
      </c>
    </row>
    <row r="52" spans="1:6">
      <c r="A52" s="37">
        <v>41</v>
      </c>
      <c r="B52" s="163"/>
      <c r="C52" s="6"/>
      <c r="D52" s="216"/>
      <c r="E52" s="150" t="str">
        <f t="shared" si="0"/>
        <v/>
      </c>
      <c r="F52" s="76" t="str">
        <f t="shared" si="2"/>
        <v/>
      </c>
    </row>
    <row r="53" spans="1:6">
      <c r="A53" s="37">
        <v>42</v>
      </c>
      <c r="B53" s="163"/>
      <c r="C53" s="6"/>
      <c r="D53" s="216"/>
      <c r="E53" s="150" t="str">
        <f t="shared" si="0"/>
        <v/>
      </c>
      <c r="F53" s="76" t="str">
        <f t="shared" si="2"/>
        <v/>
      </c>
    </row>
    <row r="54" spans="1:6">
      <c r="A54" s="37">
        <v>43</v>
      </c>
      <c r="B54" s="163"/>
      <c r="C54" s="6"/>
      <c r="D54" s="216"/>
      <c r="E54" s="150" t="str">
        <f t="shared" si="0"/>
        <v/>
      </c>
      <c r="F54" s="76" t="str">
        <f t="shared" si="2"/>
        <v/>
      </c>
    </row>
    <row r="55" spans="1:6">
      <c r="A55" s="37">
        <v>44</v>
      </c>
      <c r="B55" s="163"/>
      <c r="C55" s="6"/>
      <c r="D55" s="216"/>
      <c r="E55" s="150" t="str">
        <f t="shared" si="0"/>
        <v/>
      </c>
      <c r="F55" s="76" t="str">
        <f t="shared" si="2"/>
        <v/>
      </c>
    </row>
    <row r="56" spans="1:6">
      <c r="A56" s="37">
        <v>45</v>
      </c>
      <c r="B56" s="163"/>
      <c r="C56" s="6"/>
      <c r="D56" s="216"/>
      <c r="E56" s="150" t="str">
        <f t="shared" si="0"/>
        <v/>
      </c>
      <c r="F56" s="76" t="str">
        <f t="shared" si="2"/>
        <v/>
      </c>
    </row>
    <row r="57" spans="1:6">
      <c r="A57" s="37">
        <v>46</v>
      </c>
      <c r="B57" s="163"/>
      <c r="C57" s="6"/>
      <c r="D57" s="216"/>
      <c r="E57" s="150" t="str">
        <f t="shared" si="0"/>
        <v/>
      </c>
      <c r="F57" s="76" t="str">
        <f t="shared" si="2"/>
        <v/>
      </c>
    </row>
    <row r="58" spans="1:6">
      <c r="A58" s="37">
        <v>47</v>
      </c>
      <c r="B58" s="163"/>
      <c r="C58" s="6"/>
      <c r="D58" s="216"/>
      <c r="E58" s="150" t="str">
        <f t="shared" si="0"/>
        <v/>
      </c>
      <c r="F58" s="76" t="str">
        <f t="shared" si="2"/>
        <v/>
      </c>
    </row>
    <row r="59" spans="1:6">
      <c r="A59" s="37">
        <v>48</v>
      </c>
      <c r="B59" s="163"/>
      <c r="C59" s="6"/>
      <c r="D59" s="216"/>
      <c r="E59" s="150" t="str">
        <f t="shared" si="0"/>
        <v/>
      </c>
      <c r="F59" s="76" t="str">
        <f t="shared" si="2"/>
        <v/>
      </c>
    </row>
    <row r="60" spans="1:6">
      <c r="A60" s="37">
        <v>49</v>
      </c>
      <c r="B60" s="163"/>
      <c r="C60" s="6"/>
      <c r="D60" s="216"/>
      <c r="E60" s="150" t="str">
        <f t="shared" si="0"/>
        <v/>
      </c>
      <c r="F60" s="76" t="str">
        <f t="shared" si="2"/>
        <v/>
      </c>
    </row>
    <row r="61" spans="1:6">
      <c r="A61" s="37">
        <v>50</v>
      </c>
      <c r="B61" s="163"/>
      <c r="C61" s="6"/>
      <c r="D61" s="216"/>
      <c r="E61" s="150" t="str">
        <f t="shared" si="0"/>
        <v/>
      </c>
      <c r="F61" s="76" t="str">
        <f t="shared" si="2"/>
        <v/>
      </c>
    </row>
    <row r="62" spans="1:6">
      <c r="A62" s="37">
        <v>51</v>
      </c>
      <c r="B62" s="163"/>
      <c r="C62" s="6"/>
      <c r="D62" s="216"/>
      <c r="E62" s="150" t="str">
        <f t="shared" si="0"/>
        <v/>
      </c>
      <c r="F62" s="76" t="str">
        <f t="shared" si="2"/>
        <v/>
      </c>
    </row>
    <row r="63" spans="1:6">
      <c r="A63" s="37">
        <v>52</v>
      </c>
      <c r="B63" s="163"/>
      <c r="C63" s="6"/>
      <c r="D63" s="216"/>
      <c r="E63" s="150" t="str">
        <f t="shared" si="0"/>
        <v/>
      </c>
      <c r="F63" s="76" t="str">
        <f t="shared" si="2"/>
        <v/>
      </c>
    </row>
    <row r="64" spans="1:6">
      <c r="A64" s="37">
        <v>53</v>
      </c>
      <c r="B64" s="163"/>
      <c r="C64" s="6"/>
      <c r="D64" s="216"/>
      <c r="E64" s="150" t="str">
        <f t="shared" si="0"/>
        <v/>
      </c>
      <c r="F64" s="76" t="str">
        <f t="shared" si="2"/>
        <v/>
      </c>
    </row>
    <row r="65" spans="1:6">
      <c r="A65" s="37">
        <v>54</v>
      </c>
      <c r="B65" s="163"/>
      <c r="C65" s="6"/>
      <c r="D65" s="216"/>
      <c r="E65" s="150" t="str">
        <f t="shared" si="0"/>
        <v/>
      </c>
      <c r="F65" s="76" t="str">
        <f t="shared" si="2"/>
        <v/>
      </c>
    </row>
    <row r="66" spans="1:6">
      <c r="A66" s="37">
        <v>55</v>
      </c>
      <c r="B66" s="163"/>
      <c r="C66" s="6"/>
      <c r="D66" s="216"/>
      <c r="E66" s="150" t="str">
        <f t="shared" si="0"/>
        <v/>
      </c>
      <c r="F66" s="76" t="str">
        <f t="shared" si="2"/>
        <v/>
      </c>
    </row>
    <row r="67" spans="1:6">
      <c r="A67" s="37">
        <v>56</v>
      </c>
      <c r="B67" s="163"/>
      <c r="C67" s="6"/>
      <c r="D67" s="216"/>
      <c r="E67" s="150" t="str">
        <f t="shared" si="0"/>
        <v/>
      </c>
      <c r="F67" s="76" t="str">
        <f t="shared" si="2"/>
        <v/>
      </c>
    </row>
    <row r="68" spans="1:6">
      <c r="A68" s="37">
        <v>57</v>
      </c>
      <c r="B68" s="163"/>
      <c r="C68" s="6"/>
      <c r="D68" s="216"/>
      <c r="E68" s="150" t="str">
        <f t="shared" si="0"/>
        <v/>
      </c>
      <c r="F68" s="76" t="str">
        <f t="shared" si="2"/>
        <v/>
      </c>
    </row>
    <row r="69" spans="1:6">
      <c r="A69" s="37">
        <v>58</v>
      </c>
      <c r="B69" s="163"/>
      <c r="C69" s="6"/>
      <c r="D69" s="216"/>
      <c r="E69" s="150" t="str">
        <f t="shared" si="0"/>
        <v/>
      </c>
      <c r="F69" s="76" t="str">
        <f t="shared" si="2"/>
        <v/>
      </c>
    </row>
    <row r="70" spans="1:6">
      <c r="A70" s="37">
        <v>59</v>
      </c>
      <c r="B70" s="163"/>
      <c r="C70" s="6"/>
      <c r="D70" s="216"/>
      <c r="E70" s="150" t="str">
        <f t="shared" si="0"/>
        <v/>
      </c>
      <c r="F70" s="76" t="str">
        <f t="shared" si="2"/>
        <v/>
      </c>
    </row>
    <row r="71" spans="1:6">
      <c r="A71" s="37">
        <v>60</v>
      </c>
      <c r="B71" s="163"/>
      <c r="C71" s="6"/>
      <c r="D71" s="216"/>
      <c r="E71" s="150" t="str">
        <f t="shared" si="0"/>
        <v/>
      </c>
      <c r="F71" s="76" t="str">
        <f t="shared" si="2"/>
        <v/>
      </c>
    </row>
    <row r="72" spans="1:6">
      <c r="A72" s="37">
        <v>61</v>
      </c>
      <c r="B72" s="163"/>
      <c r="C72" s="6"/>
      <c r="D72" s="216"/>
      <c r="E72" s="150" t="str">
        <f t="shared" si="0"/>
        <v/>
      </c>
      <c r="F72" s="76" t="str">
        <f t="shared" si="2"/>
        <v/>
      </c>
    </row>
    <row r="73" spans="1:6">
      <c r="A73" s="37">
        <v>62</v>
      </c>
      <c r="B73" s="163"/>
      <c r="C73" s="6"/>
      <c r="D73" s="216"/>
      <c r="E73" s="150" t="str">
        <f t="shared" si="0"/>
        <v/>
      </c>
      <c r="F73" s="76" t="str">
        <f t="shared" si="2"/>
        <v/>
      </c>
    </row>
    <row r="74" spans="1:6">
      <c r="A74" s="37">
        <v>63</v>
      </c>
      <c r="B74" s="163"/>
      <c r="C74" s="6"/>
      <c r="D74" s="216"/>
      <c r="E74" s="150" t="str">
        <f t="shared" si="0"/>
        <v/>
      </c>
      <c r="F74" s="76" t="str">
        <f t="shared" si="2"/>
        <v/>
      </c>
    </row>
    <row r="75" spans="1:6">
      <c r="A75" s="37">
        <v>64</v>
      </c>
      <c r="B75" s="163"/>
      <c r="C75" s="6"/>
      <c r="D75" s="216"/>
      <c r="E75" s="150" t="str">
        <f t="shared" si="0"/>
        <v/>
      </c>
      <c r="F75" s="76" t="str">
        <f t="shared" si="2"/>
        <v/>
      </c>
    </row>
    <row r="76" spans="1:6">
      <c r="A76" s="37">
        <v>65</v>
      </c>
      <c r="B76" s="163"/>
      <c r="C76" s="6"/>
      <c r="D76" s="216"/>
      <c r="E76" s="150" t="str">
        <f t="shared" ref="E76:E139" si="3">IF(OR(,$D76&lt;an_initial,$D76&gt;an_final),"",F76*(HLOOKUP(C76,iii13punctaje,2,FALSE)))</f>
        <v/>
      </c>
      <c r="F76" s="76" t="str">
        <f t="shared" ref="F76:F110" si="4">IF(OR(,,$D76="",$D76&gt;an_final),"",IF($D76&gt;=an_initial,1,""))</f>
        <v/>
      </c>
    </row>
    <row r="77" spans="1:6">
      <c r="A77" s="37">
        <v>66</v>
      </c>
      <c r="B77" s="163"/>
      <c r="C77" s="6"/>
      <c r="D77" s="216"/>
      <c r="E77" s="150" t="str">
        <f t="shared" si="3"/>
        <v/>
      </c>
      <c r="F77" s="76" t="str">
        <f t="shared" si="4"/>
        <v/>
      </c>
    </row>
    <row r="78" spans="1:6">
      <c r="A78" s="37">
        <v>67</v>
      </c>
      <c r="B78" s="163"/>
      <c r="C78" s="6"/>
      <c r="D78" s="216"/>
      <c r="E78" s="150" t="str">
        <f t="shared" si="3"/>
        <v/>
      </c>
      <c r="F78" s="76" t="str">
        <f t="shared" si="4"/>
        <v/>
      </c>
    </row>
    <row r="79" spans="1:6">
      <c r="A79" s="37">
        <v>68</v>
      </c>
      <c r="B79" s="163"/>
      <c r="C79" s="6"/>
      <c r="D79" s="216"/>
      <c r="E79" s="150" t="str">
        <f t="shared" si="3"/>
        <v/>
      </c>
      <c r="F79" s="76" t="str">
        <f t="shared" si="4"/>
        <v/>
      </c>
    </row>
    <row r="80" spans="1:6">
      <c r="A80" s="37">
        <v>69</v>
      </c>
      <c r="B80" s="163"/>
      <c r="C80" s="6"/>
      <c r="D80" s="216"/>
      <c r="E80" s="150" t="str">
        <f t="shared" si="3"/>
        <v/>
      </c>
      <c r="F80" s="76" t="str">
        <f t="shared" si="4"/>
        <v/>
      </c>
    </row>
    <row r="81" spans="1:6">
      <c r="A81" s="37">
        <v>70</v>
      </c>
      <c r="B81" s="163"/>
      <c r="C81" s="6"/>
      <c r="D81" s="216"/>
      <c r="E81" s="150" t="str">
        <f t="shared" si="3"/>
        <v/>
      </c>
      <c r="F81" s="76" t="str">
        <f t="shared" si="4"/>
        <v/>
      </c>
    </row>
    <row r="82" spans="1:6">
      <c r="A82" s="37">
        <v>71</v>
      </c>
      <c r="B82" s="163"/>
      <c r="C82" s="6"/>
      <c r="D82" s="216"/>
      <c r="E82" s="150" t="str">
        <f t="shared" si="3"/>
        <v/>
      </c>
      <c r="F82" s="76" t="str">
        <f t="shared" si="4"/>
        <v/>
      </c>
    </row>
    <row r="83" spans="1:6">
      <c r="A83" s="37">
        <v>72</v>
      </c>
      <c r="B83" s="163"/>
      <c r="C83" s="6"/>
      <c r="D83" s="216"/>
      <c r="E83" s="150" t="str">
        <f t="shared" si="3"/>
        <v/>
      </c>
      <c r="F83" s="76" t="str">
        <f t="shared" si="4"/>
        <v/>
      </c>
    </row>
    <row r="84" spans="1:6">
      <c r="A84" s="37">
        <v>73</v>
      </c>
      <c r="B84" s="163"/>
      <c r="C84" s="6"/>
      <c r="D84" s="216"/>
      <c r="E84" s="150" t="str">
        <f t="shared" si="3"/>
        <v/>
      </c>
      <c r="F84" s="76" t="str">
        <f t="shared" si="4"/>
        <v/>
      </c>
    </row>
    <row r="85" spans="1:6">
      <c r="A85" s="37">
        <v>74</v>
      </c>
      <c r="B85" s="163"/>
      <c r="C85" s="6"/>
      <c r="D85" s="216"/>
      <c r="E85" s="150" t="str">
        <f t="shared" si="3"/>
        <v/>
      </c>
      <c r="F85" s="76" t="str">
        <f t="shared" si="4"/>
        <v/>
      </c>
    </row>
    <row r="86" spans="1:6">
      <c r="A86" s="37">
        <v>75</v>
      </c>
      <c r="B86" s="163"/>
      <c r="C86" s="6"/>
      <c r="D86" s="216"/>
      <c r="E86" s="150" t="str">
        <f t="shared" si="3"/>
        <v/>
      </c>
      <c r="F86" s="76" t="str">
        <f t="shared" si="4"/>
        <v/>
      </c>
    </row>
    <row r="87" spans="1:6">
      <c r="A87" s="37">
        <v>76</v>
      </c>
      <c r="B87" s="163"/>
      <c r="C87" s="6"/>
      <c r="D87" s="216"/>
      <c r="E87" s="150" t="str">
        <f t="shared" si="3"/>
        <v/>
      </c>
      <c r="F87" s="76" t="str">
        <f t="shared" si="4"/>
        <v/>
      </c>
    </row>
    <row r="88" spans="1:6">
      <c r="A88" s="37">
        <v>77</v>
      </c>
      <c r="B88" s="163"/>
      <c r="C88" s="6"/>
      <c r="D88" s="216"/>
      <c r="E88" s="150" t="str">
        <f t="shared" si="3"/>
        <v/>
      </c>
      <c r="F88" s="76" t="str">
        <f t="shared" si="4"/>
        <v/>
      </c>
    </row>
    <row r="89" spans="1:6">
      <c r="A89" s="37">
        <v>78</v>
      </c>
      <c r="B89" s="163"/>
      <c r="C89" s="6"/>
      <c r="D89" s="216"/>
      <c r="E89" s="150" t="str">
        <f t="shared" si="3"/>
        <v/>
      </c>
      <c r="F89" s="76" t="str">
        <f t="shared" si="4"/>
        <v/>
      </c>
    </row>
    <row r="90" spans="1:6">
      <c r="A90" s="37">
        <v>79</v>
      </c>
      <c r="B90" s="163"/>
      <c r="C90" s="6"/>
      <c r="D90" s="216"/>
      <c r="E90" s="150" t="str">
        <f t="shared" si="3"/>
        <v/>
      </c>
      <c r="F90" s="76" t="str">
        <f t="shared" si="4"/>
        <v/>
      </c>
    </row>
    <row r="91" spans="1:6">
      <c r="A91" s="37">
        <v>80</v>
      </c>
      <c r="B91" s="163"/>
      <c r="C91" s="6"/>
      <c r="D91" s="216"/>
      <c r="E91" s="150" t="str">
        <f t="shared" si="3"/>
        <v/>
      </c>
      <c r="F91" s="76" t="str">
        <f t="shared" si="4"/>
        <v/>
      </c>
    </row>
    <row r="92" spans="1:6">
      <c r="A92" s="37">
        <v>81</v>
      </c>
      <c r="B92" s="163"/>
      <c r="C92" s="6"/>
      <c r="D92" s="216"/>
      <c r="E92" s="150" t="str">
        <f t="shared" si="3"/>
        <v/>
      </c>
      <c r="F92" s="76" t="str">
        <f t="shared" si="4"/>
        <v/>
      </c>
    </row>
    <row r="93" spans="1:6">
      <c r="A93" s="37">
        <v>82</v>
      </c>
      <c r="B93" s="163"/>
      <c r="C93" s="6"/>
      <c r="D93" s="216"/>
      <c r="E93" s="150" t="str">
        <f t="shared" si="3"/>
        <v/>
      </c>
      <c r="F93" s="76" t="str">
        <f t="shared" si="4"/>
        <v/>
      </c>
    </row>
    <row r="94" spans="1:6">
      <c r="A94" s="37">
        <v>83</v>
      </c>
      <c r="B94" s="163"/>
      <c r="C94" s="6"/>
      <c r="D94" s="216"/>
      <c r="E94" s="150" t="str">
        <f t="shared" si="3"/>
        <v/>
      </c>
      <c r="F94" s="76" t="str">
        <f t="shared" si="4"/>
        <v/>
      </c>
    </row>
    <row r="95" spans="1:6">
      <c r="A95" s="37">
        <v>84</v>
      </c>
      <c r="B95" s="163"/>
      <c r="C95" s="6"/>
      <c r="D95" s="216"/>
      <c r="E95" s="150" t="str">
        <f t="shared" si="3"/>
        <v/>
      </c>
      <c r="F95" s="76" t="str">
        <f t="shared" si="4"/>
        <v/>
      </c>
    </row>
    <row r="96" spans="1:6">
      <c r="A96" s="37">
        <v>85</v>
      </c>
      <c r="B96" s="163"/>
      <c r="C96" s="6"/>
      <c r="D96" s="216"/>
      <c r="E96" s="150" t="str">
        <f t="shared" si="3"/>
        <v/>
      </c>
      <c r="F96" s="76" t="str">
        <f t="shared" si="4"/>
        <v/>
      </c>
    </row>
    <row r="97" spans="1:6">
      <c r="A97" s="37">
        <v>86</v>
      </c>
      <c r="B97" s="163"/>
      <c r="C97" s="6"/>
      <c r="D97" s="216"/>
      <c r="E97" s="150" t="str">
        <f t="shared" si="3"/>
        <v/>
      </c>
      <c r="F97" s="76" t="str">
        <f t="shared" si="4"/>
        <v/>
      </c>
    </row>
    <row r="98" spans="1:6">
      <c r="A98" s="37">
        <v>87</v>
      </c>
      <c r="B98" s="163"/>
      <c r="C98" s="6"/>
      <c r="D98" s="216"/>
      <c r="E98" s="150" t="str">
        <f t="shared" si="3"/>
        <v/>
      </c>
      <c r="F98" s="76" t="str">
        <f t="shared" si="4"/>
        <v/>
      </c>
    </row>
    <row r="99" spans="1:6">
      <c r="A99" s="37">
        <v>88</v>
      </c>
      <c r="B99" s="163"/>
      <c r="C99" s="6"/>
      <c r="D99" s="216"/>
      <c r="E99" s="150" t="str">
        <f t="shared" si="3"/>
        <v/>
      </c>
      <c r="F99" s="76" t="str">
        <f t="shared" si="4"/>
        <v/>
      </c>
    </row>
    <row r="100" spans="1:6">
      <c r="A100" s="37">
        <v>89</v>
      </c>
      <c r="B100" s="163"/>
      <c r="C100" s="6"/>
      <c r="D100" s="216"/>
      <c r="E100" s="150" t="str">
        <f t="shared" si="3"/>
        <v/>
      </c>
      <c r="F100" s="76" t="str">
        <f t="shared" si="4"/>
        <v/>
      </c>
    </row>
    <row r="101" spans="1:6">
      <c r="A101" s="37">
        <v>90</v>
      </c>
      <c r="B101" s="163"/>
      <c r="C101" s="6"/>
      <c r="D101" s="216"/>
      <c r="E101" s="150" t="str">
        <f t="shared" si="3"/>
        <v/>
      </c>
      <c r="F101" s="76" t="str">
        <f t="shared" si="4"/>
        <v/>
      </c>
    </row>
    <row r="102" spans="1:6">
      <c r="A102" s="37">
        <v>91</v>
      </c>
      <c r="B102" s="163"/>
      <c r="C102" s="6"/>
      <c r="D102" s="216"/>
      <c r="E102" s="150" t="str">
        <f t="shared" si="3"/>
        <v/>
      </c>
      <c r="F102" s="76" t="str">
        <f t="shared" si="4"/>
        <v/>
      </c>
    </row>
    <row r="103" spans="1:6">
      <c r="A103" s="37">
        <v>92</v>
      </c>
      <c r="B103" s="163"/>
      <c r="C103" s="6"/>
      <c r="D103" s="216"/>
      <c r="E103" s="150" t="str">
        <f t="shared" si="3"/>
        <v/>
      </c>
      <c r="F103" s="76" t="str">
        <f t="shared" si="4"/>
        <v/>
      </c>
    </row>
    <row r="104" spans="1:6">
      <c r="A104" s="37">
        <v>93</v>
      </c>
      <c r="B104" s="163"/>
      <c r="C104" s="6"/>
      <c r="D104" s="216"/>
      <c r="E104" s="150" t="str">
        <f t="shared" si="3"/>
        <v/>
      </c>
      <c r="F104" s="76" t="str">
        <f t="shared" si="4"/>
        <v/>
      </c>
    </row>
    <row r="105" spans="1:6">
      <c r="A105" s="37">
        <v>94</v>
      </c>
      <c r="B105" s="163"/>
      <c r="C105" s="6"/>
      <c r="D105" s="216"/>
      <c r="E105" s="150" t="str">
        <f t="shared" si="3"/>
        <v/>
      </c>
      <c r="F105" s="76" t="str">
        <f t="shared" si="4"/>
        <v/>
      </c>
    </row>
    <row r="106" spans="1:6">
      <c r="A106" s="37">
        <v>95</v>
      </c>
      <c r="B106" s="163"/>
      <c r="C106" s="6"/>
      <c r="D106" s="216"/>
      <c r="E106" s="150" t="str">
        <f t="shared" si="3"/>
        <v/>
      </c>
      <c r="F106" s="76" t="str">
        <f t="shared" si="4"/>
        <v/>
      </c>
    </row>
    <row r="107" spans="1:6">
      <c r="A107" s="37">
        <v>96</v>
      </c>
      <c r="B107" s="163"/>
      <c r="C107" s="6"/>
      <c r="D107" s="216"/>
      <c r="E107" s="150" t="str">
        <f t="shared" si="3"/>
        <v/>
      </c>
      <c r="F107" s="76" t="str">
        <f t="shared" si="4"/>
        <v/>
      </c>
    </row>
    <row r="108" spans="1:6">
      <c r="A108" s="37">
        <v>97</v>
      </c>
      <c r="B108" s="163"/>
      <c r="C108" s="6"/>
      <c r="D108" s="216"/>
      <c r="E108" s="150" t="str">
        <f t="shared" si="3"/>
        <v/>
      </c>
      <c r="F108" s="76" t="str">
        <f t="shared" si="4"/>
        <v/>
      </c>
    </row>
    <row r="109" spans="1:6">
      <c r="A109" s="37">
        <v>98</v>
      </c>
      <c r="B109" s="163"/>
      <c r="C109" s="6"/>
      <c r="D109" s="216"/>
      <c r="E109" s="150" t="str">
        <f t="shared" si="3"/>
        <v/>
      </c>
      <c r="F109" s="76" t="str">
        <f t="shared" si="4"/>
        <v/>
      </c>
    </row>
    <row r="110" spans="1:6">
      <c r="A110" s="143">
        <v>99</v>
      </c>
      <c r="B110" s="184"/>
      <c r="C110" s="6"/>
      <c r="D110" s="216"/>
      <c r="E110" s="150" t="str">
        <f t="shared" si="3"/>
        <v/>
      </c>
      <c r="F110" s="76" t="str">
        <f t="shared" si="4"/>
        <v/>
      </c>
    </row>
    <row r="111" spans="1:6">
      <c r="A111" s="143">
        <v>100</v>
      </c>
      <c r="B111" s="184"/>
      <c r="C111" s="144"/>
      <c r="D111" s="146"/>
      <c r="E111" s="150" t="str">
        <f t="shared" si="3"/>
        <v/>
      </c>
    </row>
    <row r="112" spans="1:6">
      <c r="A112" s="143">
        <v>101</v>
      </c>
      <c r="B112" s="184"/>
      <c r="C112" s="144"/>
      <c r="D112" s="146"/>
      <c r="E112" s="150" t="str">
        <f t="shared" si="3"/>
        <v/>
      </c>
    </row>
    <row r="113" spans="1:15">
      <c r="A113" s="143">
        <v>102</v>
      </c>
      <c r="B113" s="184"/>
      <c r="C113" s="144"/>
      <c r="D113" s="146"/>
      <c r="E113" s="150" t="str">
        <f t="shared" si="3"/>
        <v/>
      </c>
    </row>
    <row r="114" spans="1:15">
      <c r="A114" s="143">
        <v>103</v>
      </c>
      <c r="B114" s="184"/>
      <c r="C114" s="144"/>
      <c r="D114" s="146"/>
      <c r="E114" s="150" t="str">
        <f t="shared" si="3"/>
        <v/>
      </c>
    </row>
    <row r="115" spans="1:15" s="70" customFormat="1">
      <c r="A115" s="143">
        <v>104</v>
      </c>
      <c r="B115" s="184"/>
      <c r="C115" s="144"/>
      <c r="D115" s="146"/>
      <c r="E115" s="150" t="str">
        <f t="shared" si="3"/>
        <v/>
      </c>
      <c r="G115" s="64"/>
      <c r="H115" s="64"/>
      <c r="I115" s="64"/>
      <c r="J115" s="64"/>
      <c r="K115" s="64"/>
      <c r="L115" s="64"/>
      <c r="M115" s="64"/>
      <c r="N115" s="64"/>
      <c r="O115" s="64"/>
    </row>
    <row r="116" spans="1:15" s="70" customFormat="1">
      <c r="A116" s="143">
        <v>105</v>
      </c>
      <c r="B116" s="184"/>
      <c r="C116" s="144"/>
      <c r="D116" s="146"/>
      <c r="E116" s="150" t="str">
        <f t="shared" si="3"/>
        <v/>
      </c>
      <c r="G116" s="64"/>
      <c r="H116" s="64"/>
      <c r="I116" s="64"/>
      <c r="J116" s="64"/>
      <c r="K116" s="64"/>
      <c r="L116" s="64"/>
      <c r="M116" s="64"/>
      <c r="N116" s="64"/>
      <c r="O116" s="64"/>
    </row>
    <row r="117" spans="1:15" s="70" customFormat="1">
      <c r="A117" s="143">
        <v>106</v>
      </c>
      <c r="B117" s="184"/>
      <c r="C117" s="144"/>
      <c r="D117" s="146"/>
      <c r="E117" s="150" t="str">
        <f t="shared" si="3"/>
        <v/>
      </c>
      <c r="G117" s="64"/>
      <c r="H117" s="64"/>
      <c r="I117" s="64"/>
      <c r="J117" s="64"/>
      <c r="K117" s="64"/>
      <c r="L117" s="64"/>
      <c r="M117" s="64"/>
      <c r="N117" s="64"/>
      <c r="O117" s="64"/>
    </row>
    <row r="118" spans="1:15" s="70" customFormat="1">
      <c r="A118" s="143">
        <v>107</v>
      </c>
      <c r="B118" s="184"/>
      <c r="C118" s="144"/>
      <c r="D118" s="146"/>
      <c r="E118" s="150" t="str">
        <f t="shared" si="3"/>
        <v/>
      </c>
      <c r="G118" s="64"/>
      <c r="H118" s="64"/>
      <c r="I118" s="64"/>
      <c r="J118" s="64"/>
      <c r="K118" s="64"/>
      <c r="L118" s="64"/>
      <c r="M118" s="64"/>
      <c r="N118" s="64"/>
      <c r="O118" s="64"/>
    </row>
    <row r="119" spans="1:15" s="70" customFormat="1">
      <c r="A119" s="143">
        <v>108</v>
      </c>
      <c r="B119" s="184"/>
      <c r="C119" s="144"/>
      <c r="D119" s="146"/>
      <c r="E119" s="150" t="str">
        <f t="shared" si="3"/>
        <v/>
      </c>
      <c r="G119" s="64"/>
      <c r="H119" s="64"/>
      <c r="I119" s="64"/>
      <c r="J119" s="64"/>
      <c r="K119" s="64"/>
      <c r="L119" s="64"/>
      <c r="M119" s="64"/>
      <c r="N119" s="64"/>
      <c r="O119" s="64"/>
    </row>
    <row r="120" spans="1:15" s="70" customFormat="1">
      <c r="A120" s="143">
        <v>109</v>
      </c>
      <c r="B120" s="184"/>
      <c r="C120" s="144"/>
      <c r="D120" s="146"/>
      <c r="E120" s="150" t="str">
        <f t="shared" si="3"/>
        <v/>
      </c>
      <c r="G120" s="64"/>
      <c r="H120" s="64"/>
      <c r="I120" s="64"/>
      <c r="J120" s="64"/>
      <c r="K120" s="64"/>
      <c r="L120" s="64"/>
      <c r="M120" s="64"/>
      <c r="N120" s="64"/>
      <c r="O120" s="64"/>
    </row>
    <row r="121" spans="1:15" s="70" customFormat="1">
      <c r="A121" s="143">
        <v>110</v>
      </c>
      <c r="B121" s="184"/>
      <c r="C121" s="144"/>
      <c r="D121" s="146"/>
      <c r="E121" s="150" t="str">
        <f t="shared" si="3"/>
        <v/>
      </c>
      <c r="G121" s="64"/>
      <c r="H121" s="64"/>
      <c r="I121" s="64"/>
      <c r="J121" s="64"/>
      <c r="K121" s="64"/>
      <c r="L121" s="64"/>
      <c r="M121" s="64"/>
      <c r="N121" s="64"/>
      <c r="O121" s="64"/>
    </row>
    <row r="122" spans="1:15" s="70" customFormat="1">
      <c r="A122" s="143">
        <v>111</v>
      </c>
      <c r="B122" s="184"/>
      <c r="C122" s="144"/>
      <c r="D122" s="146"/>
      <c r="E122" s="150" t="str">
        <f t="shared" si="3"/>
        <v/>
      </c>
      <c r="G122" s="64"/>
      <c r="H122" s="64"/>
      <c r="I122" s="64"/>
      <c r="J122" s="64"/>
      <c r="K122" s="64"/>
      <c r="L122" s="64"/>
      <c r="M122" s="64"/>
      <c r="N122" s="64"/>
      <c r="O122" s="64"/>
    </row>
    <row r="123" spans="1:15" s="70" customFormat="1">
      <c r="A123" s="143">
        <v>112</v>
      </c>
      <c r="B123" s="184"/>
      <c r="C123" s="144"/>
      <c r="D123" s="146"/>
      <c r="E123" s="150" t="str">
        <f t="shared" si="3"/>
        <v/>
      </c>
      <c r="G123" s="64"/>
      <c r="H123" s="64"/>
      <c r="I123" s="64"/>
      <c r="J123" s="64"/>
      <c r="K123" s="64"/>
      <c r="L123" s="64"/>
      <c r="M123" s="64"/>
      <c r="N123" s="64"/>
      <c r="O123" s="64"/>
    </row>
    <row r="124" spans="1:15" s="70" customFormat="1">
      <c r="A124" s="143">
        <v>113</v>
      </c>
      <c r="B124" s="184"/>
      <c r="C124" s="144"/>
      <c r="D124" s="146"/>
      <c r="E124" s="150" t="str">
        <f t="shared" si="3"/>
        <v/>
      </c>
      <c r="G124" s="64"/>
      <c r="H124" s="64"/>
      <c r="I124" s="64"/>
      <c r="J124" s="64"/>
      <c r="K124" s="64"/>
      <c r="L124" s="64"/>
      <c r="M124" s="64"/>
      <c r="N124" s="64"/>
      <c r="O124" s="64"/>
    </row>
    <row r="125" spans="1:15" s="70" customFormat="1">
      <c r="A125" s="143">
        <v>114</v>
      </c>
      <c r="B125" s="184"/>
      <c r="C125" s="144"/>
      <c r="D125" s="146"/>
      <c r="E125" s="150" t="str">
        <f t="shared" si="3"/>
        <v/>
      </c>
      <c r="G125" s="64"/>
      <c r="H125" s="64"/>
      <c r="I125" s="64"/>
      <c r="J125" s="64"/>
      <c r="K125" s="64"/>
      <c r="L125" s="64"/>
      <c r="M125" s="64"/>
      <c r="N125" s="64"/>
      <c r="O125" s="64"/>
    </row>
    <row r="126" spans="1:15" s="70" customFormat="1">
      <c r="A126" s="143">
        <v>115</v>
      </c>
      <c r="B126" s="184"/>
      <c r="C126" s="144"/>
      <c r="D126" s="146"/>
      <c r="E126" s="150" t="str">
        <f t="shared" si="3"/>
        <v/>
      </c>
      <c r="G126" s="64"/>
      <c r="H126" s="64"/>
      <c r="I126" s="64"/>
      <c r="J126" s="64"/>
      <c r="K126" s="64"/>
      <c r="L126" s="64"/>
      <c r="M126" s="64"/>
      <c r="N126" s="64"/>
      <c r="O126" s="64"/>
    </row>
    <row r="127" spans="1:15" s="70" customFormat="1">
      <c r="A127" s="143">
        <v>116</v>
      </c>
      <c r="B127" s="184"/>
      <c r="C127" s="144"/>
      <c r="D127" s="146"/>
      <c r="E127" s="150" t="str">
        <f t="shared" si="3"/>
        <v/>
      </c>
      <c r="G127" s="64"/>
      <c r="H127" s="64"/>
      <c r="I127" s="64"/>
      <c r="J127" s="64"/>
      <c r="K127" s="64"/>
      <c r="L127" s="64"/>
      <c r="M127" s="64"/>
      <c r="N127" s="64"/>
      <c r="O127" s="64"/>
    </row>
    <row r="128" spans="1:15" s="70" customFormat="1">
      <c r="A128" s="143">
        <v>117</v>
      </c>
      <c r="B128" s="184"/>
      <c r="C128" s="144"/>
      <c r="D128" s="146"/>
      <c r="E128" s="150" t="str">
        <f t="shared" si="3"/>
        <v/>
      </c>
      <c r="G128" s="64"/>
      <c r="H128" s="64"/>
      <c r="I128" s="64"/>
      <c r="J128" s="64"/>
      <c r="K128" s="64"/>
      <c r="L128" s="64"/>
      <c r="M128" s="64"/>
      <c r="N128" s="64"/>
      <c r="O128" s="64"/>
    </row>
    <row r="129" spans="1:15" s="70" customFormat="1">
      <c r="A129" s="143">
        <v>118</v>
      </c>
      <c r="B129" s="184"/>
      <c r="C129" s="144"/>
      <c r="D129" s="146"/>
      <c r="E129" s="150" t="str">
        <f t="shared" si="3"/>
        <v/>
      </c>
      <c r="G129" s="64"/>
      <c r="H129" s="64"/>
      <c r="I129" s="64"/>
      <c r="J129" s="64"/>
      <c r="K129" s="64"/>
      <c r="L129" s="64"/>
      <c r="M129" s="64"/>
      <c r="N129" s="64"/>
      <c r="O129" s="64"/>
    </row>
    <row r="130" spans="1:15" s="70" customFormat="1">
      <c r="A130" s="143">
        <v>119</v>
      </c>
      <c r="B130" s="184"/>
      <c r="C130" s="144"/>
      <c r="D130" s="146"/>
      <c r="E130" s="150" t="str">
        <f t="shared" si="3"/>
        <v/>
      </c>
      <c r="G130" s="64"/>
      <c r="H130" s="64"/>
      <c r="I130" s="64"/>
      <c r="J130" s="64"/>
      <c r="K130" s="64"/>
      <c r="L130" s="64"/>
      <c r="M130" s="64"/>
      <c r="N130" s="64"/>
      <c r="O130" s="64"/>
    </row>
    <row r="131" spans="1:15" s="70" customFormat="1">
      <c r="A131" s="143">
        <v>120</v>
      </c>
      <c r="B131" s="184"/>
      <c r="C131" s="144"/>
      <c r="D131" s="146"/>
      <c r="E131" s="150" t="str">
        <f t="shared" si="3"/>
        <v/>
      </c>
      <c r="G131" s="64"/>
      <c r="H131" s="64"/>
      <c r="I131" s="64"/>
      <c r="J131" s="64"/>
      <c r="K131" s="64"/>
      <c r="L131" s="64"/>
      <c r="M131" s="64"/>
      <c r="N131" s="64"/>
      <c r="O131" s="64"/>
    </row>
    <row r="132" spans="1:15" s="70" customFormat="1">
      <c r="A132" s="143">
        <v>121</v>
      </c>
      <c r="B132" s="184"/>
      <c r="C132" s="144"/>
      <c r="D132" s="146"/>
      <c r="E132" s="150" t="str">
        <f t="shared" si="3"/>
        <v/>
      </c>
      <c r="G132" s="64"/>
      <c r="H132" s="64"/>
      <c r="I132" s="64"/>
      <c r="J132" s="64"/>
      <c r="K132" s="64"/>
      <c r="L132" s="64"/>
      <c r="M132" s="64"/>
      <c r="N132" s="64"/>
      <c r="O132" s="64"/>
    </row>
    <row r="133" spans="1:15" s="70" customFormat="1">
      <c r="A133" s="143">
        <v>122</v>
      </c>
      <c r="B133" s="184"/>
      <c r="C133" s="144"/>
      <c r="D133" s="146"/>
      <c r="E133" s="150" t="str">
        <f t="shared" si="3"/>
        <v/>
      </c>
      <c r="G133" s="64"/>
      <c r="H133" s="64"/>
      <c r="I133" s="64"/>
      <c r="J133" s="64"/>
      <c r="K133" s="64"/>
      <c r="L133" s="64"/>
      <c r="M133" s="64"/>
      <c r="N133" s="64"/>
      <c r="O133" s="64"/>
    </row>
    <row r="134" spans="1:15" s="70" customFormat="1">
      <c r="A134" s="143">
        <v>123</v>
      </c>
      <c r="B134" s="184"/>
      <c r="C134" s="144"/>
      <c r="D134" s="146"/>
      <c r="E134" s="150" t="str">
        <f t="shared" si="3"/>
        <v/>
      </c>
      <c r="G134" s="64"/>
      <c r="H134" s="64"/>
      <c r="I134" s="64"/>
      <c r="J134" s="64"/>
      <c r="K134" s="64"/>
      <c r="L134" s="64"/>
      <c r="M134" s="64"/>
      <c r="N134" s="64"/>
      <c r="O134" s="64"/>
    </row>
    <row r="135" spans="1:15" s="70" customFormat="1">
      <c r="A135" s="143">
        <v>124</v>
      </c>
      <c r="B135" s="184"/>
      <c r="C135" s="144"/>
      <c r="D135" s="146"/>
      <c r="E135" s="150" t="str">
        <f t="shared" si="3"/>
        <v/>
      </c>
      <c r="G135" s="64"/>
      <c r="H135" s="64"/>
      <c r="I135" s="64"/>
      <c r="J135" s="64"/>
      <c r="K135" s="64"/>
      <c r="L135" s="64"/>
      <c r="M135" s="64"/>
      <c r="N135" s="64"/>
      <c r="O135" s="64"/>
    </row>
    <row r="136" spans="1:15" s="70" customFormat="1">
      <c r="A136" s="143">
        <v>125</v>
      </c>
      <c r="B136" s="184"/>
      <c r="C136" s="144"/>
      <c r="D136" s="146"/>
      <c r="E136" s="150" t="str">
        <f t="shared" si="3"/>
        <v/>
      </c>
      <c r="G136" s="64"/>
      <c r="H136" s="64"/>
      <c r="I136" s="64"/>
      <c r="J136" s="64"/>
      <c r="K136" s="64"/>
      <c r="L136" s="64"/>
      <c r="M136" s="64"/>
      <c r="N136" s="64"/>
      <c r="O136" s="64"/>
    </row>
    <row r="137" spans="1:15" s="70" customFormat="1">
      <c r="A137" s="143">
        <v>126</v>
      </c>
      <c r="B137" s="184"/>
      <c r="C137" s="144"/>
      <c r="D137" s="146"/>
      <c r="E137" s="150" t="str">
        <f t="shared" si="3"/>
        <v/>
      </c>
      <c r="G137" s="64"/>
      <c r="H137" s="64"/>
      <c r="I137" s="64"/>
      <c r="J137" s="64"/>
      <c r="K137" s="64"/>
      <c r="L137" s="64"/>
      <c r="M137" s="64"/>
      <c r="N137" s="64"/>
      <c r="O137" s="64"/>
    </row>
    <row r="138" spans="1:15" s="70" customFormat="1">
      <c r="A138" s="143">
        <v>127</v>
      </c>
      <c r="B138" s="184"/>
      <c r="C138" s="144"/>
      <c r="D138" s="146"/>
      <c r="E138" s="150" t="str">
        <f t="shared" si="3"/>
        <v/>
      </c>
      <c r="G138" s="64"/>
      <c r="H138" s="64"/>
      <c r="I138" s="64"/>
      <c r="J138" s="64"/>
      <c r="K138" s="64"/>
      <c r="L138" s="64"/>
      <c r="M138" s="64"/>
      <c r="N138" s="64"/>
      <c r="O138" s="64"/>
    </row>
    <row r="139" spans="1:15" s="70" customFormat="1">
      <c r="A139" s="143">
        <v>128</v>
      </c>
      <c r="B139" s="184"/>
      <c r="C139" s="144"/>
      <c r="D139" s="146"/>
      <c r="E139" s="150" t="str">
        <f t="shared" si="3"/>
        <v/>
      </c>
      <c r="G139" s="64"/>
      <c r="H139" s="64"/>
      <c r="I139" s="64"/>
      <c r="J139" s="64"/>
      <c r="K139" s="64"/>
      <c r="L139" s="64"/>
      <c r="M139" s="64"/>
      <c r="N139" s="64"/>
      <c r="O139" s="64"/>
    </row>
    <row r="140" spans="1:15" s="70" customFormat="1">
      <c r="A140" s="143">
        <v>129</v>
      </c>
      <c r="B140" s="184"/>
      <c r="C140" s="144"/>
      <c r="D140" s="146"/>
      <c r="E140" s="150" t="str">
        <f t="shared" ref="E140:E203" si="5">IF(OR(,$D140&lt;an_initial,$D140&gt;an_final),"",F140*(HLOOKUP(C140,iii13punctaje,2,FALSE)))</f>
        <v/>
      </c>
      <c r="G140" s="64"/>
      <c r="H140" s="64"/>
      <c r="I140" s="64"/>
      <c r="J140" s="64"/>
      <c r="K140" s="64"/>
      <c r="L140" s="64"/>
      <c r="M140" s="64"/>
      <c r="N140" s="64"/>
      <c r="O140" s="64"/>
    </row>
    <row r="141" spans="1:15" s="70" customFormat="1">
      <c r="A141" s="143">
        <v>130</v>
      </c>
      <c r="B141" s="184"/>
      <c r="C141" s="144"/>
      <c r="D141" s="146"/>
      <c r="E141" s="150" t="str">
        <f t="shared" si="5"/>
        <v/>
      </c>
      <c r="G141" s="64"/>
      <c r="H141" s="64"/>
      <c r="I141" s="64"/>
      <c r="J141" s="64"/>
      <c r="K141" s="64"/>
      <c r="L141" s="64"/>
      <c r="M141" s="64"/>
      <c r="N141" s="64"/>
      <c r="O141" s="64"/>
    </row>
    <row r="142" spans="1:15" s="70" customFormat="1">
      <c r="A142" s="143">
        <v>131</v>
      </c>
      <c r="B142" s="184"/>
      <c r="C142" s="144"/>
      <c r="D142" s="146"/>
      <c r="E142" s="150" t="str">
        <f t="shared" si="5"/>
        <v/>
      </c>
      <c r="G142" s="64"/>
      <c r="H142" s="64"/>
      <c r="I142" s="64"/>
      <c r="J142" s="64"/>
      <c r="K142" s="64"/>
      <c r="L142" s="64"/>
      <c r="M142" s="64"/>
      <c r="N142" s="64"/>
      <c r="O142" s="64"/>
    </row>
    <row r="143" spans="1:15" s="70" customFormat="1">
      <c r="A143" s="143">
        <v>132</v>
      </c>
      <c r="B143" s="184"/>
      <c r="C143" s="144"/>
      <c r="D143" s="146"/>
      <c r="E143" s="150" t="str">
        <f t="shared" si="5"/>
        <v/>
      </c>
      <c r="G143" s="64"/>
      <c r="H143" s="64"/>
      <c r="I143" s="64"/>
      <c r="J143" s="64"/>
      <c r="K143" s="64"/>
      <c r="L143" s="64"/>
      <c r="M143" s="64"/>
      <c r="N143" s="64"/>
      <c r="O143" s="64"/>
    </row>
    <row r="144" spans="1:15" s="70" customFormat="1">
      <c r="A144" s="143">
        <v>133</v>
      </c>
      <c r="B144" s="184"/>
      <c r="C144" s="144"/>
      <c r="D144" s="146"/>
      <c r="E144" s="150" t="str">
        <f t="shared" si="5"/>
        <v/>
      </c>
      <c r="G144" s="64"/>
      <c r="H144" s="64"/>
      <c r="I144" s="64"/>
      <c r="J144" s="64"/>
      <c r="K144" s="64"/>
      <c r="L144" s="64"/>
      <c r="M144" s="64"/>
      <c r="N144" s="64"/>
      <c r="O144" s="64"/>
    </row>
    <row r="145" spans="1:15" s="70" customFormat="1">
      <c r="A145" s="143">
        <v>134</v>
      </c>
      <c r="B145" s="184"/>
      <c r="C145" s="144"/>
      <c r="D145" s="146"/>
      <c r="E145" s="150" t="str">
        <f t="shared" si="5"/>
        <v/>
      </c>
      <c r="G145" s="64"/>
      <c r="H145" s="64"/>
      <c r="I145" s="64"/>
      <c r="J145" s="64"/>
      <c r="K145" s="64"/>
      <c r="L145" s="64"/>
      <c r="M145" s="64"/>
      <c r="N145" s="64"/>
      <c r="O145" s="64"/>
    </row>
    <row r="146" spans="1:15" s="70" customFormat="1">
      <c r="A146" s="143">
        <v>135</v>
      </c>
      <c r="B146" s="184"/>
      <c r="C146" s="144"/>
      <c r="D146" s="146"/>
      <c r="E146" s="150" t="str">
        <f t="shared" si="5"/>
        <v/>
      </c>
      <c r="G146" s="64"/>
      <c r="H146" s="64"/>
      <c r="I146" s="64"/>
      <c r="J146" s="64"/>
      <c r="K146" s="64"/>
      <c r="L146" s="64"/>
      <c r="M146" s="64"/>
      <c r="N146" s="64"/>
      <c r="O146" s="64"/>
    </row>
    <row r="147" spans="1:15" s="70" customFormat="1">
      <c r="A147" s="143">
        <v>136</v>
      </c>
      <c r="B147" s="184"/>
      <c r="C147" s="144"/>
      <c r="D147" s="146"/>
      <c r="E147" s="150" t="str">
        <f t="shared" si="5"/>
        <v/>
      </c>
      <c r="G147" s="64"/>
      <c r="H147" s="64"/>
      <c r="I147" s="64"/>
      <c r="J147" s="64"/>
      <c r="K147" s="64"/>
      <c r="L147" s="64"/>
      <c r="M147" s="64"/>
      <c r="N147" s="64"/>
      <c r="O147" s="64"/>
    </row>
    <row r="148" spans="1:15" s="70" customFormat="1">
      <c r="A148" s="143">
        <v>137</v>
      </c>
      <c r="B148" s="184"/>
      <c r="C148" s="144"/>
      <c r="D148" s="146"/>
      <c r="E148" s="150" t="str">
        <f t="shared" si="5"/>
        <v/>
      </c>
      <c r="G148" s="64"/>
      <c r="H148" s="64"/>
      <c r="I148" s="64"/>
      <c r="J148" s="64"/>
      <c r="K148" s="64"/>
      <c r="L148" s="64"/>
      <c r="M148" s="64"/>
      <c r="N148" s="64"/>
      <c r="O148" s="64"/>
    </row>
    <row r="149" spans="1:15" s="70" customFormat="1">
      <c r="A149" s="143">
        <v>138</v>
      </c>
      <c r="B149" s="184"/>
      <c r="C149" s="144"/>
      <c r="D149" s="146"/>
      <c r="E149" s="150" t="str">
        <f t="shared" si="5"/>
        <v/>
      </c>
      <c r="G149" s="64"/>
      <c r="H149" s="64"/>
      <c r="I149" s="64"/>
      <c r="J149" s="64"/>
      <c r="K149" s="64"/>
      <c r="L149" s="64"/>
      <c r="M149" s="64"/>
      <c r="N149" s="64"/>
      <c r="O149" s="64"/>
    </row>
    <row r="150" spans="1:15" s="70" customFormat="1">
      <c r="A150" s="143">
        <v>139</v>
      </c>
      <c r="B150" s="184"/>
      <c r="C150" s="144"/>
      <c r="D150" s="146"/>
      <c r="E150" s="150" t="str">
        <f t="shared" si="5"/>
        <v/>
      </c>
      <c r="G150" s="64"/>
      <c r="H150" s="64"/>
      <c r="I150" s="64"/>
      <c r="J150" s="64"/>
      <c r="K150" s="64"/>
      <c r="L150" s="64"/>
      <c r="M150" s="64"/>
      <c r="N150" s="64"/>
      <c r="O150" s="64"/>
    </row>
    <row r="151" spans="1:15" s="70" customFormat="1">
      <c r="A151" s="143">
        <v>140</v>
      </c>
      <c r="B151" s="184"/>
      <c r="C151" s="144"/>
      <c r="D151" s="146"/>
      <c r="E151" s="150" t="str">
        <f t="shared" si="5"/>
        <v/>
      </c>
      <c r="G151" s="64"/>
      <c r="H151" s="64"/>
      <c r="I151" s="64"/>
      <c r="J151" s="64"/>
      <c r="K151" s="64"/>
      <c r="L151" s="64"/>
      <c r="M151" s="64"/>
      <c r="N151" s="64"/>
      <c r="O151" s="64"/>
    </row>
    <row r="152" spans="1:15" s="70" customFormat="1">
      <c r="A152" s="143">
        <v>141</v>
      </c>
      <c r="B152" s="184"/>
      <c r="C152" s="144"/>
      <c r="D152" s="146"/>
      <c r="E152" s="150" t="str">
        <f t="shared" si="5"/>
        <v/>
      </c>
      <c r="G152" s="64"/>
      <c r="H152" s="64"/>
      <c r="I152" s="64"/>
      <c r="J152" s="64"/>
      <c r="K152" s="64"/>
      <c r="L152" s="64"/>
      <c r="M152" s="64"/>
      <c r="N152" s="64"/>
      <c r="O152" s="64"/>
    </row>
    <row r="153" spans="1:15" s="70" customFormat="1">
      <c r="A153" s="143">
        <v>142</v>
      </c>
      <c r="B153" s="184"/>
      <c r="C153" s="144"/>
      <c r="D153" s="146"/>
      <c r="E153" s="150" t="str">
        <f t="shared" si="5"/>
        <v/>
      </c>
      <c r="G153" s="64"/>
      <c r="H153" s="64"/>
      <c r="I153" s="64"/>
      <c r="J153" s="64"/>
      <c r="K153" s="64"/>
      <c r="L153" s="64"/>
      <c r="M153" s="64"/>
      <c r="N153" s="64"/>
      <c r="O153" s="64"/>
    </row>
    <row r="154" spans="1:15" s="70" customFormat="1">
      <c r="A154" s="143">
        <v>143</v>
      </c>
      <c r="B154" s="184"/>
      <c r="C154" s="144"/>
      <c r="D154" s="146"/>
      <c r="E154" s="150" t="str">
        <f t="shared" si="5"/>
        <v/>
      </c>
      <c r="G154" s="64"/>
      <c r="H154" s="64"/>
      <c r="I154" s="64"/>
      <c r="J154" s="64"/>
      <c r="K154" s="64"/>
      <c r="L154" s="64"/>
      <c r="M154" s="64"/>
      <c r="N154" s="64"/>
      <c r="O154" s="64"/>
    </row>
    <row r="155" spans="1:15" s="70" customFormat="1">
      <c r="A155" s="143">
        <v>144</v>
      </c>
      <c r="B155" s="184"/>
      <c r="C155" s="144"/>
      <c r="D155" s="146"/>
      <c r="E155" s="150" t="str">
        <f t="shared" si="5"/>
        <v/>
      </c>
      <c r="G155" s="64"/>
      <c r="H155" s="64"/>
      <c r="I155" s="64"/>
      <c r="J155" s="64"/>
      <c r="K155" s="64"/>
      <c r="L155" s="64"/>
      <c r="M155" s="64"/>
      <c r="N155" s="64"/>
      <c r="O155" s="64"/>
    </row>
    <row r="156" spans="1:15" s="70" customFormat="1">
      <c r="A156" s="143">
        <v>145</v>
      </c>
      <c r="B156" s="184"/>
      <c r="C156" s="144"/>
      <c r="D156" s="146"/>
      <c r="E156" s="150" t="str">
        <f t="shared" si="5"/>
        <v/>
      </c>
      <c r="G156" s="64"/>
      <c r="H156" s="64"/>
      <c r="I156" s="64"/>
      <c r="J156" s="64"/>
      <c r="K156" s="64"/>
      <c r="L156" s="64"/>
      <c r="M156" s="64"/>
      <c r="N156" s="64"/>
      <c r="O156" s="64"/>
    </row>
    <row r="157" spans="1:15" s="70" customFormat="1">
      <c r="A157" s="143">
        <v>146</v>
      </c>
      <c r="B157" s="184"/>
      <c r="C157" s="144"/>
      <c r="D157" s="146"/>
      <c r="E157" s="150" t="str">
        <f t="shared" si="5"/>
        <v/>
      </c>
      <c r="G157" s="64"/>
      <c r="H157" s="64"/>
      <c r="I157" s="64"/>
      <c r="J157" s="64"/>
      <c r="K157" s="64"/>
      <c r="L157" s="64"/>
      <c r="M157" s="64"/>
      <c r="N157" s="64"/>
      <c r="O157" s="64"/>
    </row>
    <row r="158" spans="1:15" s="70" customFormat="1">
      <c r="A158" s="143">
        <v>147</v>
      </c>
      <c r="B158" s="184"/>
      <c r="C158" s="144"/>
      <c r="D158" s="146"/>
      <c r="E158" s="150" t="str">
        <f t="shared" si="5"/>
        <v/>
      </c>
      <c r="G158" s="64"/>
      <c r="H158" s="64"/>
      <c r="I158" s="64"/>
      <c r="J158" s="64"/>
      <c r="K158" s="64"/>
      <c r="L158" s="64"/>
      <c r="M158" s="64"/>
      <c r="N158" s="64"/>
      <c r="O158" s="64"/>
    </row>
    <row r="159" spans="1:15" s="70" customFormat="1">
      <c r="A159" s="143">
        <v>148</v>
      </c>
      <c r="B159" s="184"/>
      <c r="C159" s="144"/>
      <c r="D159" s="146"/>
      <c r="E159" s="150" t="str">
        <f t="shared" si="5"/>
        <v/>
      </c>
      <c r="G159" s="64"/>
      <c r="H159" s="64"/>
      <c r="I159" s="64"/>
      <c r="J159" s="64"/>
      <c r="K159" s="64"/>
      <c r="L159" s="64"/>
      <c r="M159" s="64"/>
      <c r="N159" s="64"/>
      <c r="O159" s="64"/>
    </row>
    <row r="160" spans="1:15" s="70" customFormat="1">
      <c r="A160" s="143">
        <v>149</v>
      </c>
      <c r="B160" s="184"/>
      <c r="C160" s="144"/>
      <c r="D160" s="146"/>
      <c r="E160" s="150" t="str">
        <f t="shared" si="5"/>
        <v/>
      </c>
      <c r="G160" s="64"/>
      <c r="H160" s="64"/>
      <c r="I160" s="64"/>
      <c r="J160" s="64"/>
      <c r="K160" s="64"/>
      <c r="L160" s="64"/>
      <c r="M160" s="64"/>
      <c r="N160" s="64"/>
      <c r="O160" s="64"/>
    </row>
    <row r="161" spans="1:15" s="70" customFormat="1">
      <c r="A161" s="143">
        <v>150</v>
      </c>
      <c r="B161" s="184"/>
      <c r="C161" s="144"/>
      <c r="D161" s="146"/>
      <c r="E161" s="150" t="str">
        <f t="shared" si="5"/>
        <v/>
      </c>
      <c r="G161" s="64"/>
      <c r="H161" s="64"/>
      <c r="I161" s="64"/>
      <c r="J161" s="64"/>
      <c r="K161" s="64"/>
      <c r="L161" s="64"/>
      <c r="M161" s="64"/>
      <c r="N161" s="64"/>
      <c r="O161" s="64"/>
    </row>
    <row r="162" spans="1:15" s="70" customFormat="1">
      <c r="A162" s="143">
        <v>151</v>
      </c>
      <c r="B162" s="184"/>
      <c r="C162" s="144"/>
      <c r="D162" s="146"/>
      <c r="E162" s="150" t="str">
        <f t="shared" si="5"/>
        <v/>
      </c>
      <c r="G162" s="64"/>
      <c r="H162" s="64"/>
      <c r="I162" s="64"/>
      <c r="J162" s="64"/>
      <c r="K162" s="64"/>
      <c r="L162" s="64"/>
      <c r="M162" s="64"/>
      <c r="N162" s="64"/>
      <c r="O162" s="64"/>
    </row>
    <row r="163" spans="1:15" s="70" customFormat="1">
      <c r="A163" s="143">
        <v>152</v>
      </c>
      <c r="B163" s="184"/>
      <c r="C163" s="144"/>
      <c r="D163" s="146"/>
      <c r="E163" s="150" t="str">
        <f t="shared" si="5"/>
        <v/>
      </c>
      <c r="G163" s="64"/>
      <c r="H163" s="64"/>
      <c r="I163" s="64"/>
      <c r="J163" s="64"/>
      <c r="K163" s="64"/>
      <c r="L163" s="64"/>
      <c r="M163" s="64"/>
      <c r="N163" s="64"/>
      <c r="O163" s="64"/>
    </row>
    <row r="164" spans="1:15" s="70" customFormat="1">
      <c r="A164" s="143">
        <v>153</v>
      </c>
      <c r="B164" s="184"/>
      <c r="C164" s="144"/>
      <c r="D164" s="146"/>
      <c r="E164" s="150" t="str">
        <f t="shared" si="5"/>
        <v/>
      </c>
      <c r="G164" s="64"/>
      <c r="H164" s="64"/>
      <c r="I164" s="64"/>
      <c r="J164" s="64"/>
      <c r="K164" s="64"/>
      <c r="L164" s="64"/>
      <c r="M164" s="64"/>
      <c r="N164" s="64"/>
      <c r="O164" s="64"/>
    </row>
    <row r="165" spans="1:15" s="70" customFormat="1">
      <c r="A165" s="143">
        <v>154</v>
      </c>
      <c r="B165" s="184"/>
      <c r="C165" s="144"/>
      <c r="D165" s="146"/>
      <c r="E165" s="150" t="str">
        <f t="shared" si="5"/>
        <v/>
      </c>
      <c r="G165" s="64"/>
      <c r="H165" s="64"/>
      <c r="I165" s="64"/>
      <c r="J165" s="64"/>
      <c r="K165" s="64"/>
      <c r="L165" s="64"/>
      <c r="M165" s="64"/>
      <c r="N165" s="64"/>
      <c r="O165" s="64"/>
    </row>
    <row r="166" spans="1:15" s="70" customFormat="1">
      <c r="A166" s="143">
        <v>155</v>
      </c>
      <c r="B166" s="184"/>
      <c r="C166" s="144"/>
      <c r="D166" s="146"/>
      <c r="E166" s="150" t="str">
        <f t="shared" si="5"/>
        <v/>
      </c>
      <c r="G166" s="64"/>
      <c r="H166" s="64"/>
      <c r="I166" s="64"/>
      <c r="J166" s="64"/>
      <c r="K166" s="64"/>
      <c r="L166" s="64"/>
      <c r="M166" s="64"/>
      <c r="N166" s="64"/>
      <c r="O166" s="64"/>
    </row>
    <row r="167" spans="1:15" s="70" customFormat="1">
      <c r="A167" s="143">
        <v>156</v>
      </c>
      <c r="B167" s="184"/>
      <c r="C167" s="144"/>
      <c r="D167" s="146"/>
      <c r="E167" s="150" t="str">
        <f t="shared" si="5"/>
        <v/>
      </c>
      <c r="G167" s="64"/>
      <c r="H167" s="64"/>
      <c r="I167" s="64"/>
      <c r="J167" s="64"/>
      <c r="K167" s="64"/>
      <c r="L167" s="64"/>
      <c r="M167" s="64"/>
      <c r="N167" s="64"/>
      <c r="O167" s="64"/>
    </row>
    <row r="168" spans="1:15" s="70" customFormat="1">
      <c r="A168" s="143">
        <v>157</v>
      </c>
      <c r="B168" s="184"/>
      <c r="C168" s="144"/>
      <c r="D168" s="146"/>
      <c r="E168" s="150" t="str">
        <f t="shared" si="5"/>
        <v/>
      </c>
      <c r="G168" s="64"/>
      <c r="H168" s="64"/>
      <c r="I168" s="64"/>
      <c r="J168" s="64"/>
      <c r="K168" s="64"/>
      <c r="L168" s="64"/>
      <c r="M168" s="64"/>
      <c r="N168" s="64"/>
      <c r="O168" s="64"/>
    </row>
    <row r="169" spans="1:15" s="70" customFormat="1">
      <c r="A169" s="143">
        <v>158</v>
      </c>
      <c r="B169" s="184"/>
      <c r="C169" s="144"/>
      <c r="D169" s="146"/>
      <c r="E169" s="150" t="str">
        <f t="shared" si="5"/>
        <v/>
      </c>
      <c r="G169" s="64"/>
      <c r="H169" s="64"/>
      <c r="I169" s="64"/>
      <c r="J169" s="64"/>
      <c r="K169" s="64"/>
      <c r="L169" s="64"/>
      <c r="M169" s="64"/>
      <c r="N169" s="64"/>
      <c r="O169" s="64"/>
    </row>
    <row r="170" spans="1:15" s="70" customFormat="1">
      <c r="A170" s="143">
        <v>159</v>
      </c>
      <c r="B170" s="184"/>
      <c r="C170" s="144"/>
      <c r="D170" s="146"/>
      <c r="E170" s="150" t="str">
        <f t="shared" si="5"/>
        <v/>
      </c>
      <c r="G170" s="64"/>
      <c r="H170" s="64"/>
      <c r="I170" s="64"/>
      <c r="J170" s="64"/>
      <c r="K170" s="64"/>
      <c r="L170" s="64"/>
      <c r="M170" s="64"/>
      <c r="N170" s="64"/>
      <c r="O170" s="64"/>
    </row>
    <row r="171" spans="1:15" s="70" customFormat="1">
      <c r="A171" s="143">
        <v>160</v>
      </c>
      <c r="B171" s="184"/>
      <c r="C171" s="144"/>
      <c r="D171" s="146"/>
      <c r="E171" s="150" t="str">
        <f t="shared" si="5"/>
        <v/>
      </c>
      <c r="G171" s="64"/>
      <c r="H171" s="64"/>
      <c r="I171" s="64"/>
      <c r="J171" s="64"/>
      <c r="K171" s="64"/>
      <c r="L171" s="64"/>
      <c r="M171" s="64"/>
      <c r="N171" s="64"/>
      <c r="O171" s="64"/>
    </row>
    <row r="172" spans="1:15" s="70" customFormat="1">
      <c r="A172" s="143">
        <v>161</v>
      </c>
      <c r="B172" s="184"/>
      <c r="C172" s="144"/>
      <c r="D172" s="146"/>
      <c r="E172" s="150" t="str">
        <f t="shared" si="5"/>
        <v/>
      </c>
      <c r="G172" s="64"/>
      <c r="H172" s="64"/>
      <c r="I172" s="64"/>
      <c r="J172" s="64"/>
      <c r="K172" s="64"/>
      <c r="L172" s="64"/>
      <c r="M172" s="64"/>
      <c r="N172" s="64"/>
      <c r="O172" s="64"/>
    </row>
    <row r="173" spans="1:15" s="70" customFormat="1">
      <c r="A173" s="143">
        <v>162</v>
      </c>
      <c r="B173" s="184"/>
      <c r="C173" s="144"/>
      <c r="D173" s="146"/>
      <c r="E173" s="150" t="str">
        <f t="shared" si="5"/>
        <v/>
      </c>
      <c r="G173" s="64"/>
      <c r="H173" s="64"/>
      <c r="I173" s="64"/>
      <c r="J173" s="64"/>
      <c r="K173" s="64"/>
      <c r="L173" s="64"/>
      <c r="M173" s="64"/>
      <c r="N173" s="64"/>
      <c r="O173" s="64"/>
    </row>
    <row r="174" spans="1:15" s="70" customFormat="1">
      <c r="A174" s="143">
        <v>163</v>
      </c>
      <c r="B174" s="184"/>
      <c r="C174" s="144"/>
      <c r="D174" s="146"/>
      <c r="E174" s="150" t="str">
        <f t="shared" si="5"/>
        <v/>
      </c>
      <c r="G174" s="64"/>
      <c r="H174" s="64"/>
      <c r="I174" s="64"/>
      <c r="J174" s="64"/>
      <c r="K174" s="64"/>
      <c r="L174" s="64"/>
      <c r="M174" s="64"/>
      <c r="N174" s="64"/>
      <c r="O174" s="64"/>
    </row>
    <row r="175" spans="1:15" s="70" customFormat="1">
      <c r="A175" s="143">
        <v>164</v>
      </c>
      <c r="B175" s="184"/>
      <c r="C175" s="144"/>
      <c r="D175" s="146"/>
      <c r="E175" s="150" t="str">
        <f t="shared" si="5"/>
        <v/>
      </c>
      <c r="G175" s="64"/>
      <c r="H175" s="64"/>
      <c r="I175" s="64"/>
      <c r="J175" s="64"/>
      <c r="K175" s="64"/>
      <c r="L175" s="64"/>
      <c r="M175" s="64"/>
      <c r="N175" s="64"/>
      <c r="O175" s="64"/>
    </row>
    <row r="176" spans="1:15" s="70" customFormat="1">
      <c r="A176" s="143">
        <v>165</v>
      </c>
      <c r="B176" s="184"/>
      <c r="C176" s="144"/>
      <c r="D176" s="146"/>
      <c r="E176" s="150" t="str">
        <f t="shared" si="5"/>
        <v/>
      </c>
      <c r="G176" s="64"/>
      <c r="H176" s="64"/>
      <c r="I176" s="64"/>
      <c r="J176" s="64"/>
      <c r="K176" s="64"/>
      <c r="L176" s="64"/>
      <c r="M176" s="64"/>
      <c r="N176" s="64"/>
      <c r="O176" s="64"/>
    </row>
    <row r="177" spans="1:15" s="70" customFormat="1">
      <c r="A177" s="143">
        <v>166</v>
      </c>
      <c r="B177" s="184"/>
      <c r="C177" s="144"/>
      <c r="D177" s="146"/>
      <c r="E177" s="150" t="str">
        <f t="shared" si="5"/>
        <v/>
      </c>
      <c r="G177" s="64"/>
      <c r="H177" s="64"/>
      <c r="I177" s="64"/>
      <c r="J177" s="64"/>
      <c r="K177" s="64"/>
      <c r="L177" s="64"/>
      <c r="M177" s="64"/>
      <c r="N177" s="64"/>
      <c r="O177" s="64"/>
    </row>
    <row r="178" spans="1:15" s="70" customFormat="1">
      <c r="A178" s="143">
        <v>167</v>
      </c>
      <c r="B178" s="184"/>
      <c r="C178" s="144"/>
      <c r="D178" s="146"/>
      <c r="E178" s="150" t="str">
        <f t="shared" si="5"/>
        <v/>
      </c>
      <c r="G178" s="64"/>
      <c r="H178" s="64"/>
      <c r="I178" s="64"/>
      <c r="J178" s="64"/>
      <c r="K178" s="64"/>
      <c r="L178" s="64"/>
      <c r="M178" s="64"/>
      <c r="N178" s="64"/>
      <c r="O178" s="64"/>
    </row>
    <row r="179" spans="1:15" s="70" customFormat="1">
      <c r="A179" s="143">
        <v>168</v>
      </c>
      <c r="B179" s="184"/>
      <c r="C179" s="144"/>
      <c r="D179" s="146"/>
      <c r="E179" s="150" t="str">
        <f t="shared" si="5"/>
        <v/>
      </c>
      <c r="G179" s="64"/>
      <c r="H179" s="64"/>
      <c r="I179" s="64"/>
      <c r="J179" s="64"/>
      <c r="K179" s="64"/>
      <c r="L179" s="64"/>
      <c r="M179" s="64"/>
      <c r="N179" s="64"/>
      <c r="O179" s="64"/>
    </row>
    <row r="180" spans="1:15" s="70" customFormat="1">
      <c r="A180" s="143">
        <v>169</v>
      </c>
      <c r="B180" s="184"/>
      <c r="C180" s="144"/>
      <c r="D180" s="146"/>
      <c r="E180" s="150" t="str">
        <f t="shared" si="5"/>
        <v/>
      </c>
      <c r="G180" s="64"/>
      <c r="H180" s="64"/>
      <c r="I180" s="64"/>
      <c r="J180" s="64"/>
      <c r="K180" s="64"/>
      <c r="L180" s="64"/>
      <c r="M180" s="64"/>
      <c r="N180" s="64"/>
      <c r="O180" s="64"/>
    </row>
    <row r="181" spans="1:15" s="70" customFormat="1">
      <c r="A181" s="143">
        <v>170</v>
      </c>
      <c r="B181" s="184"/>
      <c r="C181" s="144"/>
      <c r="D181" s="146"/>
      <c r="E181" s="150" t="str">
        <f t="shared" si="5"/>
        <v/>
      </c>
      <c r="G181" s="64"/>
      <c r="H181" s="64"/>
      <c r="I181" s="64"/>
      <c r="J181" s="64"/>
      <c r="K181" s="64"/>
      <c r="L181" s="64"/>
      <c r="M181" s="64"/>
      <c r="N181" s="64"/>
      <c r="O181" s="64"/>
    </row>
    <row r="182" spans="1:15" s="70" customFormat="1">
      <c r="A182" s="143">
        <v>171</v>
      </c>
      <c r="B182" s="184"/>
      <c r="C182" s="144"/>
      <c r="D182" s="146"/>
      <c r="E182" s="150" t="str">
        <f t="shared" si="5"/>
        <v/>
      </c>
      <c r="G182" s="64"/>
      <c r="H182" s="64"/>
      <c r="I182" s="64"/>
      <c r="J182" s="64"/>
      <c r="K182" s="64"/>
      <c r="L182" s="64"/>
      <c r="M182" s="64"/>
      <c r="N182" s="64"/>
      <c r="O182" s="64"/>
    </row>
    <row r="183" spans="1:15" s="70" customFormat="1">
      <c r="A183" s="143">
        <v>172</v>
      </c>
      <c r="B183" s="184"/>
      <c r="C183" s="144"/>
      <c r="D183" s="146"/>
      <c r="E183" s="150" t="str">
        <f t="shared" si="5"/>
        <v/>
      </c>
      <c r="G183" s="64"/>
      <c r="H183" s="64"/>
      <c r="I183" s="64"/>
      <c r="J183" s="64"/>
      <c r="K183" s="64"/>
      <c r="L183" s="64"/>
      <c r="M183" s="64"/>
      <c r="N183" s="64"/>
      <c r="O183" s="64"/>
    </row>
    <row r="184" spans="1:15" s="70" customFormat="1">
      <c r="A184" s="143">
        <v>173</v>
      </c>
      <c r="B184" s="184"/>
      <c r="C184" s="144"/>
      <c r="D184" s="146"/>
      <c r="E184" s="150" t="str">
        <f t="shared" si="5"/>
        <v/>
      </c>
      <c r="G184" s="64"/>
      <c r="H184" s="64"/>
      <c r="I184" s="64"/>
      <c r="J184" s="64"/>
      <c r="K184" s="64"/>
      <c r="L184" s="64"/>
      <c r="M184" s="64"/>
      <c r="N184" s="64"/>
      <c r="O184" s="64"/>
    </row>
    <row r="185" spans="1:15" s="70" customFormat="1">
      <c r="A185" s="143">
        <v>174</v>
      </c>
      <c r="B185" s="184"/>
      <c r="C185" s="144"/>
      <c r="D185" s="146"/>
      <c r="E185" s="150" t="str">
        <f t="shared" si="5"/>
        <v/>
      </c>
      <c r="G185" s="64"/>
      <c r="H185" s="64"/>
      <c r="I185" s="64"/>
      <c r="J185" s="64"/>
      <c r="K185" s="64"/>
      <c r="L185" s="64"/>
      <c r="M185" s="64"/>
      <c r="N185" s="64"/>
      <c r="O185" s="64"/>
    </row>
    <row r="186" spans="1:15" s="70" customFormat="1">
      <c r="A186" s="143">
        <v>175</v>
      </c>
      <c r="B186" s="184"/>
      <c r="C186" s="144"/>
      <c r="D186" s="146"/>
      <c r="E186" s="150" t="str">
        <f t="shared" si="5"/>
        <v/>
      </c>
      <c r="G186" s="64"/>
      <c r="H186" s="64"/>
      <c r="I186" s="64"/>
      <c r="J186" s="64"/>
      <c r="K186" s="64"/>
      <c r="L186" s="64"/>
      <c r="M186" s="64"/>
      <c r="N186" s="64"/>
      <c r="O186" s="64"/>
    </row>
    <row r="187" spans="1:15" s="70" customFormat="1">
      <c r="A187" s="143">
        <v>176</v>
      </c>
      <c r="B187" s="184"/>
      <c r="C187" s="144"/>
      <c r="D187" s="146"/>
      <c r="E187" s="150" t="str">
        <f t="shared" si="5"/>
        <v/>
      </c>
      <c r="G187" s="64"/>
      <c r="H187" s="64"/>
      <c r="I187" s="64"/>
      <c r="J187" s="64"/>
      <c r="K187" s="64"/>
      <c r="L187" s="64"/>
      <c r="M187" s="64"/>
      <c r="N187" s="64"/>
      <c r="O187" s="64"/>
    </row>
    <row r="188" spans="1:15" s="70" customFormat="1">
      <c r="A188" s="143">
        <v>177</v>
      </c>
      <c r="B188" s="184"/>
      <c r="C188" s="144"/>
      <c r="D188" s="146"/>
      <c r="E188" s="150" t="str">
        <f t="shared" si="5"/>
        <v/>
      </c>
      <c r="G188" s="64"/>
      <c r="H188" s="64"/>
      <c r="I188" s="64"/>
      <c r="J188" s="64"/>
      <c r="K188" s="64"/>
      <c r="L188" s="64"/>
      <c r="M188" s="64"/>
      <c r="N188" s="64"/>
      <c r="O188" s="64"/>
    </row>
    <row r="189" spans="1:15" s="70" customFormat="1">
      <c r="A189" s="143">
        <v>178</v>
      </c>
      <c r="B189" s="184"/>
      <c r="C189" s="144"/>
      <c r="D189" s="146"/>
      <c r="E189" s="150" t="str">
        <f t="shared" si="5"/>
        <v/>
      </c>
      <c r="G189" s="64"/>
      <c r="H189" s="64"/>
      <c r="I189" s="64"/>
      <c r="J189" s="64"/>
      <c r="K189" s="64"/>
      <c r="L189" s="64"/>
      <c r="M189" s="64"/>
      <c r="N189" s="64"/>
      <c r="O189" s="64"/>
    </row>
    <row r="190" spans="1:15" s="70" customFormat="1">
      <c r="A190" s="143">
        <v>179</v>
      </c>
      <c r="B190" s="184"/>
      <c r="C190" s="144"/>
      <c r="D190" s="146"/>
      <c r="E190" s="150" t="str">
        <f t="shared" si="5"/>
        <v/>
      </c>
      <c r="G190" s="64"/>
      <c r="H190" s="64"/>
      <c r="I190" s="64"/>
      <c r="J190" s="64"/>
      <c r="K190" s="64"/>
      <c r="L190" s="64"/>
      <c r="M190" s="64"/>
      <c r="N190" s="64"/>
      <c r="O190" s="64"/>
    </row>
    <row r="191" spans="1:15" s="70" customFormat="1">
      <c r="A191" s="143">
        <v>180</v>
      </c>
      <c r="B191" s="184"/>
      <c r="C191" s="144"/>
      <c r="D191" s="146"/>
      <c r="E191" s="150" t="str">
        <f t="shared" si="5"/>
        <v/>
      </c>
      <c r="G191" s="64"/>
      <c r="H191" s="64"/>
      <c r="I191" s="64"/>
      <c r="J191" s="64"/>
      <c r="K191" s="64"/>
      <c r="L191" s="64"/>
      <c r="M191" s="64"/>
      <c r="N191" s="64"/>
      <c r="O191" s="64"/>
    </row>
    <row r="192" spans="1:15" s="70" customFormat="1">
      <c r="A192" s="143">
        <v>181</v>
      </c>
      <c r="B192" s="184"/>
      <c r="C192" s="144"/>
      <c r="D192" s="146"/>
      <c r="E192" s="150" t="str">
        <f t="shared" si="5"/>
        <v/>
      </c>
      <c r="G192" s="64"/>
      <c r="H192" s="64"/>
      <c r="I192" s="64"/>
      <c r="J192" s="64"/>
      <c r="K192" s="64"/>
      <c r="L192" s="64"/>
      <c r="M192" s="64"/>
      <c r="N192" s="64"/>
      <c r="O192" s="64"/>
    </row>
    <row r="193" spans="1:15" s="70" customFormat="1">
      <c r="A193" s="143">
        <v>182</v>
      </c>
      <c r="B193" s="184"/>
      <c r="C193" s="144"/>
      <c r="D193" s="146"/>
      <c r="E193" s="150" t="str">
        <f t="shared" si="5"/>
        <v/>
      </c>
      <c r="G193" s="64"/>
      <c r="H193" s="64"/>
      <c r="I193" s="64"/>
      <c r="J193" s="64"/>
      <c r="K193" s="64"/>
      <c r="L193" s="64"/>
      <c r="M193" s="64"/>
      <c r="N193" s="64"/>
      <c r="O193" s="64"/>
    </row>
    <row r="194" spans="1:15" s="70" customFormat="1">
      <c r="A194" s="143">
        <v>183</v>
      </c>
      <c r="B194" s="184"/>
      <c r="C194" s="144"/>
      <c r="D194" s="146"/>
      <c r="E194" s="150" t="str">
        <f t="shared" si="5"/>
        <v/>
      </c>
      <c r="G194" s="64"/>
      <c r="H194" s="64"/>
      <c r="I194" s="64"/>
      <c r="J194" s="64"/>
      <c r="K194" s="64"/>
      <c r="L194" s="64"/>
      <c r="M194" s="64"/>
      <c r="N194" s="64"/>
      <c r="O194" s="64"/>
    </row>
    <row r="195" spans="1:15" s="70" customFormat="1">
      <c r="A195" s="143">
        <v>184</v>
      </c>
      <c r="B195" s="184"/>
      <c r="C195" s="144"/>
      <c r="D195" s="146"/>
      <c r="E195" s="150" t="str">
        <f t="shared" si="5"/>
        <v/>
      </c>
      <c r="G195" s="64"/>
      <c r="H195" s="64"/>
      <c r="I195" s="64"/>
      <c r="J195" s="64"/>
      <c r="K195" s="64"/>
      <c r="L195" s="64"/>
      <c r="M195" s="64"/>
      <c r="N195" s="64"/>
      <c r="O195" s="64"/>
    </row>
    <row r="196" spans="1:15" s="70" customFormat="1">
      <c r="A196" s="143">
        <v>185</v>
      </c>
      <c r="B196" s="184"/>
      <c r="C196" s="144"/>
      <c r="D196" s="146"/>
      <c r="E196" s="150" t="str">
        <f t="shared" si="5"/>
        <v/>
      </c>
      <c r="G196" s="64"/>
      <c r="H196" s="64"/>
      <c r="I196" s="64"/>
      <c r="J196" s="64"/>
      <c r="K196" s="64"/>
      <c r="L196" s="64"/>
      <c r="M196" s="64"/>
      <c r="N196" s="64"/>
      <c r="O196" s="64"/>
    </row>
    <row r="197" spans="1:15" s="70" customFormat="1">
      <c r="A197" s="143">
        <v>186</v>
      </c>
      <c r="B197" s="184"/>
      <c r="C197" s="144"/>
      <c r="D197" s="146"/>
      <c r="E197" s="150" t="str">
        <f t="shared" si="5"/>
        <v/>
      </c>
      <c r="G197" s="64"/>
      <c r="H197" s="64"/>
      <c r="I197" s="64"/>
      <c r="J197" s="64"/>
      <c r="K197" s="64"/>
      <c r="L197" s="64"/>
      <c r="M197" s="64"/>
      <c r="N197" s="64"/>
      <c r="O197" s="64"/>
    </row>
    <row r="198" spans="1:15" s="70" customFormat="1">
      <c r="A198" s="143">
        <v>187</v>
      </c>
      <c r="B198" s="184"/>
      <c r="C198" s="144"/>
      <c r="D198" s="146"/>
      <c r="E198" s="150" t="str">
        <f t="shared" si="5"/>
        <v/>
      </c>
      <c r="G198" s="64"/>
      <c r="H198" s="64"/>
      <c r="I198" s="64"/>
      <c r="J198" s="64"/>
      <c r="K198" s="64"/>
      <c r="L198" s="64"/>
      <c r="M198" s="64"/>
      <c r="N198" s="64"/>
      <c r="O198" s="64"/>
    </row>
    <row r="199" spans="1:15" s="70" customFormat="1">
      <c r="A199" s="143">
        <v>188</v>
      </c>
      <c r="B199" s="184"/>
      <c r="C199" s="144"/>
      <c r="D199" s="146"/>
      <c r="E199" s="150" t="str">
        <f t="shared" si="5"/>
        <v/>
      </c>
      <c r="G199" s="64"/>
      <c r="H199" s="64"/>
      <c r="I199" s="64"/>
      <c r="J199" s="64"/>
      <c r="K199" s="64"/>
      <c r="L199" s="64"/>
      <c r="M199" s="64"/>
      <c r="N199" s="64"/>
      <c r="O199" s="64"/>
    </row>
    <row r="200" spans="1:15" s="70" customFormat="1">
      <c r="A200" s="143">
        <v>189</v>
      </c>
      <c r="B200" s="184"/>
      <c r="C200" s="144"/>
      <c r="D200" s="146"/>
      <c r="E200" s="150" t="str">
        <f t="shared" si="5"/>
        <v/>
      </c>
      <c r="G200" s="64"/>
      <c r="H200" s="64"/>
      <c r="I200" s="64"/>
      <c r="J200" s="64"/>
      <c r="K200" s="64"/>
      <c r="L200" s="64"/>
      <c r="M200" s="64"/>
      <c r="N200" s="64"/>
      <c r="O200" s="64"/>
    </row>
    <row r="201" spans="1:15" s="70" customFormat="1">
      <c r="A201" s="143">
        <v>190</v>
      </c>
      <c r="B201" s="184"/>
      <c r="C201" s="144"/>
      <c r="D201" s="146"/>
      <c r="E201" s="150" t="str">
        <f t="shared" si="5"/>
        <v/>
      </c>
      <c r="G201" s="64"/>
      <c r="H201" s="64"/>
      <c r="I201" s="64"/>
      <c r="J201" s="64"/>
      <c r="K201" s="64"/>
      <c r="L201" s="64"/>
      <c r="M201" s="64"/>
      <c r="N201" s="64"/>
      <c r="O201" s="64"/>
    </row>
    <row r="202" spans="1:15" s="70" customFormat="1">
      <c r="A202" s="143">
        <v>191</v>
      </c>
      <c r="B202" s="184"/>
      <c r="C202" s="144"/>
      <c r="D202" s="146"/>
      <c r="E202" s="150" t="str">
        <f t="shared" si="5"/>
        <v/>
      </c>
      <c r="G202" s="64"/>
      <c r="H202" s="64"/>
      <c r="I202" s="64"/>
      <c r="J202" s="64"/>
      <c r="K202" s="64"/>
      <c r="L202" s="64"/>
      <c r="M202" s="64"/>
      <c r="N202" s="64"/>
      <c r="O202" s="64"/>
    </row>
    <row r="203" spans="1:15" s="70" customFormat="1">
      <c r="A203" s="143">
        <v>192</v>
      </c>
      <c r="B203" s="184"/>
      <c r="C203" s="144"/>
      <c r="D203" s="146"/>
      <c r="E203" s="150" t="str">
        <f t="shared" si="5"/>
        <v/>
      </c>
      <c r="G203" s="64"/>
      <c r="H203" s="64"/>
      <c r="I203" s="64"/>
      <c r="J203" s="64"/>
      <c r="K203" s="64"/>
      <c r="L203" s="64"/>
      <c r="M203" s="64"/>
      <c r="N203" s="64"/>
      <c r="O203" s="64"/>
    </row>
    <row r="204" spans="1:15" s="70" customFormat="1">
      <c r="A204" s="143">
        <v>193</v>
      </c>
      <c r="B204" s="184"/>
      <c r="C204" s="144"/>
      <c r="D204" s="146"/>
      <c r="E204" s="150" t="str">
        <f t="shared" ref="E204:E261" si="6">IF(OR(,$D204&lt;an_initial,$D204&gt;an_final),"",F204*(HLOOKUP(C204,iii13punctaje,2,FALSE)))</f>
        <v/>
      </c>
      <c r="G204" s="64"/>
      <c r="H204" s="64"/>
      <c r="I204" s="64"/>
      <c r="J204" s="64"/>
      <c r="K204" s="64"/>
      <c r="L204" s="64"/>
      <c r="M204" s="64"/>
      <c r="N204" s="64"/>
      <c r="O204" s="64"/>
    </row>
    <row r="205" spans="1:15" s="70" customFormat="1">
      <c r="A205" s="143">
        <v>194</v>
      </c>
      <c r="B205" s="184"/>
      <c r="C205" s="144"/>
      <c r="D205" s="146"/>
      <c r="E205" s="150" t="str">
        <f t="shared" si="6"/>
        <v/>
      </c>
      <c r="G205" s="64"/>
      <c r="H205" s="64"/>
      <c r="I205" s="64"/>
      <c r="J205" s="64"/>
      <c r="K205" s="64"/>
      <c r="L205" s="64"/>
      <c r="M205" s="64"/>
      <c r="N205" s="64"/>
      <c r="O205" s="64"/>
    </row>
    <row r="206" spans="1:15" s="70" customFormat="1">
      <c r="A206" s="143">
        <v>195</v>
      </c>
      <c r="B206" s="184"/>
      <c r="C206" s="144"/>
      <c r="D206" s="146"/>
      <c r="E206" s="150" t="str">
        <f t="shared" si="6"/>
        <v/>
      </c>
      <c r="G206" s="64"/>
      <c r="H206" s="64"/>
      <c r="I206" s="64"/>
      <c r="J206" s="64"/>
      <c r="K206" s="64"/>
      <c r="L206" s="64"/>
      <c r="M206" s="64"/>
      <c r="N206" s="64"/>
      <c r="O206" s="64"/>
    </row>
    <row r="207" spans="1:15" s="70" customFormat="1">
      <c r="A207" s="143">
        <v>196</v>
      </c>
      <c r="B207" s="184"/>
      <c r="C207" s="144"/>
      <c r="D207" s="146"/>
      <c r="E207" s="150" t="str">
        <f t="shared" si="6"/>
        <v/>
      </c>
      <c r="G207" s="64"/>
      <c r="H207" s="64"/>
      <c r="I207" s="64"/>
      <c r="J207" s="64"/>
      <c r="K207" s="64"/>
      <c r="L207" s="64"/>
      <c r="M207" s="64"/>
      <c r="N207" s="64"/>
      <c r="O207" s="64"/>
    </row>
    <row r="208" spans="1:15" s="70" customFormat="1">
      <c r="A208" s="143">
        <v>197</v>
      </c>
      <c r="B208" s="184"/>
      <c r="C208" s="144"/>
      <c r="D208" s="146"/>
      <c r="E208" s="150" t="str">
        <f t="shared" si="6"/>
        <v/>
      </c>
      <c r="G208" s="64"/>
      <c r="H208" s="64"/>
      <c r="I208" s="64"/>
      <c r="J208" s="64"/>
      <c r="K208" s="64"/>
      <c r="L208" s="64"/>
      <c r="M208" s="64"/>
      <c r="N208" s="64"/>
      <c r="O208" s="64"/>
    </row>
    <row r="209" spans="1:15" s="70" customFormat="1">
      <c r="A209" s="143">
        <v>198</v>
      </c>
      <c r="B209" s="184"/>
      <c r="C209" s="144"/>
      <c r="D209" s="146"/>
      <c r="E209" s="150" t="str">
        <f t="shared" si="6"/>
        <v/>
      </c>
      <c r="G209" s="64"/>
      <c r="H209" s="64"/>
      <c r="I209" s="64"/>
      <c r="J209" s="64"/>
      <c r="K209" s="64"/>
      <c r="L209" s="64"/>
      <c r="M209" s="64"/>
      <c r="N209" s="64"/>
      <c r="O209" s="64"/>
    </row>
    <row r="210" spans="1:15" s="70" customFormat="1">
      <c r="A210" s="143">
        <v>199</v>
      </c>
      <c r="B210" s="184"/>
      <c r="C210" s="144"/>
      <c r="D210" s="146"/>
      <c r="E210" s="150" t="str">
        <f t="shared" si="6"/>
        <v/>
      </c>
      <c r="G210" s="64"/>
      <c r="H210" s="64"/>
      <c r="I210" s="64"/>
      <c r="J210" s="64"/>
      <c r="K210" s="64"/>
      <c r="L210" s="64"/>
      <c r="M210" s="64"/>
      <c r="N210" s="64"/>
      <c r="O210" s="64"/>
    </row>
    <row r="211" spans="1:15" s="70" customFormat="1">
      <c r="A211" s="143">
        <v>200</v>
      </c>
      <c r="B211" s="184"/>
      <c r="C211" s="144"/>
      <c r="D211" s="146"/>
      <c r="E211" s="150" t="str">
        <f t="shared" si="6"/>
        <v/>
      </c>
      <c r="G211" s="64"/>
      <c r="H211" s="64"/>
      <c r="I211" s="64"/>
      <c r="J211" s="64"/>
      <c r="K211" s="64"/>
      <c r="L211" s="64"/>
      <c r="M211" s="64"/>
      <c r="N211" s="64"/>
      <c r="O211" s="64"/>
    </row>
    <row r="212" spans="1:15" s="70" customFormat="1">
      <c r="A212" s="143">
        <v>201</v>
      </c>
      <c r="B212" s="184"/>
      <c r="C212" s="144"/>
      <c r="D212" s="146"/>
      <c r="E212" s="150" t="str">
        <f t="shared" si="6"/>
        <v/>
      </c>
      <c r="G212" s="64"/>
      <c r="H212" s="64"/>
      <c r="I212" s="64"/>
      <c r="J212" s="64"/>
      <c r="K212" s="64"/>
      <c r="L212" s="64"/>
      <c r="M212" s="64"/>
      <c r="N212" s="64"/>
      <c r="O212" s="64"/>
    </row>
    <row r="213" spans="1:15" s="70" customFormat="1">
      <c r="A213" s="143">
        <v>202</v>
      </c>
      <c r="B213" s="184"/>
      <c r="C213" s="144"/>
      <c r="D213" s="146"/>
      <c r="E213" s="150" t="str">
        <f t="shared" si="6"/>
        <v/>
      </c>
      <c r="G213" s="64"/>
      <c r="H213" s="64"/>
      <c r="I213" s="64"/>
      <c r="J213" s="64"/>
      <c r="K213" s="64"/>
      <c r="L213" s="64"/>
      <c r="M213" s="64"/>
      <c r="N213" s="64"/>
      <c r="O213" s="64"/>
    </row>
    <row r="214" spans="1:15" s="70" customFormat="1">
      <c r="A214" s="143">
        <v>203</v>
      </c>
      <c r="B214" s="184"/>
      <c r="C214" s="144"/>
      <c r="D214" s="146"/>
      <c r="E214" s="150" t="str">
        <f t="shared" si="6"/>
        <v/>
      </c>
      <c r="G214" s="64"/>
      <c r="H214" s="64"/>
      <c r="I214" s="64"/>
      <c r="J214" s="64"/>
      <c r="K214" s="64"/>
      <c r="L214" s="64"/>
      <c r="M214" s="64"/>
      <c r="N214" s="64"/>
      <c r="O214" s="64"/>
    </row>
    <row r="215" spans="1:15" s="70" customFormat="1">
      <c r="A215" s="143">
        <v>204</v>
      </c>
      <c r="B215" s="184"/>
      <c r="C215" s="144"/>
      <c r="D215" s="146"/>
      <c r="E215" s="150" t="str">
        <f t="shared" si="6"/>
        <v/>
      </c>
      <c r="G215" s="64"/>
      <c r="H215" s="64"/>
      <c r="I215" s="64"/>
      <c r="J215" s="64"/>
      <c r="K215" s="64"/>
      <c r="L215" s="64"/>
      <c r="M215" s="64"/>
      <c r="N215" s="64"/>
      <c r="O215" s="64"/>
    </row>
    <row r="216" spans="1:15" s="70" customFormat="1">
      <c r="A216" s="143">
        <v>205</v>
      </c>
      <c r="B216" s="184"/>
      <c r="C216" s="144"/>
      <c r="D216" s="146"/>
      <c r="E216" s="150" t="str">
        <f t="shared" si="6"/>
        <v/>
      </c>
      <c r="G216" s="64"/>
      <c r="H216" s="64"/>
      <c r="I216" s="64"/>
      <c r="J216" s="64"/>
      <c r="K216" s="64"/>
      <c r="L216" s="64"/>
      <c r="M216" s="64"/>
      <c r="N216" s="64"/>
      <c r="O216" s="64"/>
    </row>
    <row r="217" spans="1:15" s="70" customFormat="1">
      <c r="A217" s="143">
        <v>206</v>
      </c>
      <c r="B217" s="184"/>
      <c r="C217" s="144"/>
      <c r="D217" s="146"/>
      <c r="E217" s="150" t="str">
        <f t="shared" si="6"/>
        <v/>
      </c>
      <c r="G217" s="64"/>
      <c r="H217" s="64"/>
      <c r="I217" s="64"/>
      <c r="J217" s="64"/>
      <c r="K217" s="64"/>
      <c r="L217" s="64"/>
      <c r="M217" s="64"/>
      <c r="N217" s="64"/>
      <c r="O217" s="64"/>
    </row>
    <row r="218" spans="1:15" s="70" customFormat="1">
      <c r="A218" s="143">
        <v>207</v>
      </c>
      <c r="B218" s="184"/>
      <c r="C218" s="144"/>
      <c r="D218" s="146"/>
      <c r="E218" s="150" t="str">
        <f t="shared" si="6"/>
        <v/>
      </c>
      <c r="G218" s="64"/>
      <c r="H218" s="64"/>
      <c r="I218" s="64"/>
      <c r="J218" s="64"/>
      <c r="K218" s="64"/>
      <c r="L218" s="64"/>
      <c r="M218" s="64"/>
      <c r="N218" s="64"/>
      <c r="O218" s="64"/>
    </row>
    <row r="219" spans="1:15" s="70" customFormat="1">
      <c r="A219" s="143">
        <v>208</v>
      </c>
      <c r="B219" s="184"/>
      <c r="C219" s="144"/>
      <c r="D219" s="146"/>
      <c r="E219" s="150" t="str">
        <f t="shared" si="6"/>
        <v/>
      </c>
      <c r="G219" s="64"/>
      <c r="H219" s="64"/>
      <c r="I219" s="64"/>
      <c r="J219" s="64"/>
      <c r="K219" s="64"/>
      <c r="L219" s="64"/>
      <c r="M219" s="64"/>
      <c r="N219" s="64"/>
      <c r="O219" s="64"/>
    </row>
    <row r="220" spans="1:15" s="70" customFormat="1">
      <c r="A220" s="143">
        <v>209</v>
      </c>
      <c r="B220" s="184"/>
      <c r="C220" s="144"/>
      <c r="D220" s="146"/>
      <c r="E220" s="150" t="str">
        <f t="shared" si="6"/>
        <v/>
      </c>
      <c r="G220" s="64"/>
      <c r="H220" s="64"/>
      <c r="I220" s="64"/>
      <c r="J220" s="64"/>
      <c r="K220" s="64"/>
      <c r="L220" s="64"/>
      <c r="M220" s="64"/>
      <c r="N220" s="64"/>
      <c r="O220" s="64"/>
    </row>
    <row r="221" spans="1:15" s="70" customFormat="1">
      <c r="A221" s="143">
        <v>210</v>
      </c>
      <c r="B221" s="184"/>
      <c r="C221" s="144"/>
      <c r="D221" s="146"/>
      <c r="E221" s="150" t="str">
        <f t="shared" si="6"/>
        <v/>
      </c>
      <c r="G221" s="64"/>
      <c r="H221" s="64"/>
      <c r="I221" s="64"/>
      <c r="J221" s="64"/>
      <c r="K221" s="64"/>
      <c r="L221" s="64"/>
      <c r="M221" s="64"/>
      <c r="N221" s="64"/>
      <c r="O221" s="64"/>
    </row>
    <row r="222" spans="1:15" s="70" customFormat="1">
      <c r="A222" s="143">
        <v>211</v>
      </c>
      <c r="B222" s="184"/>
      <c r="C222" s="144"/>
      <c r="D222" s="146"/>
      <c r="E222" s="150" t="str">
        <f t="shared" si="6"/>
        <v/>
      </c>
      <c r="G222" s="64"/>
      <c r="H222" s="64"/>
      <c r="I222" s="64"/>
      <c r="J222" s="64"/>
      <c r="K222" s="64"/>
      <c r="L222" s="64"/>
      <c r="M222" s="64"/>
      <c r="N222" s="64"/>
      <c r="O222" s="64"/>
    </row>
    <row r="223" spans="1:15" s="70" customFormat="1">
      <c r="A223" s="143">
        <v>212</v>
      </c>
      <c r="B223" s="184"/>
      <c r="C223" s="144"/>
      <c r="D223" s="146"/>
      <c r="E223" s="150" t="str">
        <f t="shared" si="6"/>
        <v/>
      </c>
      <c r="G223" s="64"/>
      <c r="H223" s="64"/>
      <c r="I223" s="64"/>
      <c r="J223" s="64"/>
      <c r="K223" s="64"/>
      <c r="L223" s="64"/>
      <c r="M223" s="64"/>
      <c r="N223" s="64"/>
      <c r="O223" s="64"/>
    </row>
    <row r="224" spans="1:15" s="70" customFormat="1">
      <c r="A224" s="143">
        <v>213</v>
      </c>
      <c r="B224" s="184"/>
      <c r="C224" s="144"/>
      <c r="D224" s="146"/>
      <c r="E224" s="150" t="str">
        <f t="shared" si="6"/>
        <v/>
      </c>
      <c r="G224" s="64"/>
      <c r="H224" s="64"/>
      <c r="I224" s="64"/>
      <c r="J224" s="64"/>
      <c r="K224" s="64"/>
      <c r="L224" s="64"/>
      <c r="M224" s="64"/>
      <c r="N224" s="64"/>
      <c r="O224" s="64"/>
    </row>
    <row r="225" spans="1:15" s="70" customFormat="1">
      <c r="A225" s="143">
        <v>214</v>
      </c>
      <c r="B225" s="184"/>
      <c r="C225" s="144"/>
      <c r="D225" s="146"/>
      <c r="E225" s="150" t="str">
        <f t="shared" si="6"/>
        <v/>
      </c>
      <c r="G225" s="64"/>
      <c r="H225" s="64"/>
      <c r="I225" s="64"/>
      <c r="J225" s="64"/>
      <c r="K225" s="64"/>
      <c r="L225" s="64"/>
      <c r="M225" s="64"/>
      <c r="N225" s="64"/>
      <c r="O225" s="64"/>
    </row>
    <row r="226" spans="1:15" s="70" customFormat="1">
      <c r="A226" s="143">
        <v>215</v>
      </c>
      <c r="B226" s="184"/>
      <c r="C226" s="144"/>
      <c r="D226" s="146"/>
      <c r="E226" s="150" t="str">
        <f t="shared" si="6"/>
        <v/>
      </c>
      <c r="G226" s="64"/>
      <c r="H226" s="64"/>
      <c r="I226" s="64"/>
      <c r="J226" s="64"/>
      <c r="K226" s="64"/>
      <c r="L226" s="64"/>
      <c r="M226" s="64"/>
      <c r="N226" s="64"/>
      <c r="O226" s="64"/>
    </row>
    <row r="227" spans="1:15" s="70" customFormat="1">
      <c r="A227" s="143">
        <v>216</v>
      </c>
      <c r="B227" s="184"/>
      <c r="C227" s="144"/>
      <c r="D227" s="146"/>
      <c r="E227" s="150" t="str">
        <f t="shared" si="6"/>
        <v/>
      </c>
      <c r="G227" s="64"/>
      <c r="H227" s="64"/>
      <c r="I227" s="64"/>
      <c r="J227" s="64"/>
      <c r="K227" s="64"/>
      <c r="L227" s="64"/>
      <c r="M227" s="64"/>
      <c r="N227" s="64"/>
      <c r="O227" s="64"/>
    </row>
    <row r="228" spans="1:15" s="70" customFormat="1">
      <c r="A228" s="143">
        <v>217</v>
      </c>
      <c r="B228" s="184"/>
      <c r="C228" s="144"/>
      <c r="D228" s="146"/>
      <c r="E228" s="150" t="str">
        <f t="shared" si="6"/>
        <v/>
      </c>
      <c r="G228" s="64"/>
      <c r="H228" s="64"/>
      <c r="I228" s="64"/>
      <c r="J228" s="64"/>
      <c r="K228" s="64"/>
      <c r="L228" s="64"/>
      <c r="M228" s="64"/>
      <c r="N228" s="64"/>
      <c r="O228" s="64"/>
    </row>
    <row r="229" spans="1:15" s="70" customFormat="1">
      <c r="A229" s="143">
        <v>218</v>
      </c>
      <c r="B229" s="184"/>
      <c r="C229" s="144"/>
      <c r="D229" s="146"/>
      <c r="E229" s="150" t="str">
        <f t="shared" si="6"/>
        <v/>
      </c>
      <c r="G229" s="64"/>
      <c r="H229" s="64"/>
      <c r="I229" s="64"/>
      <c r="J229" s="64"/>
      <c r="K229" s="64"/>
      <c r="L229" s="64"/>
      <c r="M229" s="64"/>
      <c r="N229" s="64"/>
      <c r="O229" s="64"/>
    </row>
    <row r="230" spans="1:15" s="70" customFormat="1">
      <c r="A230" s="143">
        <v>219</v>
      </c>
      <c r="B230" s="184"/>
      <c r="C230" s="144"/>
      <c r="D230" s="146"/>
      <c r="E230" s="150" t="str">
        <f t="shared" si="6"/>
        <v/>
      </c>
      <c r="G230" s="64"/>
      <c r="H230" s="64"/>
      <c r="I230" s="64"/>
      <c r="J230" s="64"/>
      <c r="K230" s="64"/>
      <c r="L230" s="64"/>
      <c r="M230" s="64"/>
      <c r="N230" s="64"/>
      <c r="O230" s="64"/>
    </row>
    <row r="231" spans="1:15" s="70" customFormat="1">
      <c r="A231" s="143">
        <v>220</v>
      </c>
      <c r="B231" s="184"/>
      <c r="C231" s="144"/>
      <c r="D231" s="146"/>
      <c r="E231" s="150" t="str">
        <f t="shared" si="6"/>
        <v/>
      </c>
      <c r="G231" s="64"/>
      <c r="H231" s="64"/>
      <c r="I231" s="64"/>
      <c r="J231" s="64"/>
      <c r="K231" s="64"/>
      <c r="L231" s="64"/>
      <c r="M231" s="64"/>
      <c r="N231" s="64"/>
      <c r="O231" s="64"/>
    </row>
    <row r="232" spans="1:15" s="70" customFormat="1">
      <c r="A232" s="143">
        <v>221</v>
      </c>
      <c r="B232" s="184"/>
      <c r="C232" s="144"/>
      <c r="D232" s="146"/>
      <c r="E232" s="150" t="str">
        <f t="shared" si="6"/>
        <v/>
      </c>
      <c r="G232" s="64"/>
      <c r="H232" s="64"/>
      <c r="I232" s="64"/>
      <c r="J232" s="64"/>
      <c r="K232" s="64"/>
      <c r="L232" s="64"/>
      <c r="M232" s="64"/>
      <c r="N232" s="64"/>
      <c r="O232" s="64"/>
    </row>
    <row r="233" spans="1:15" s="70" customFormat="1">
      <c r="A233" s="143">
        <v>222</v>
      </c>
      <c r="B233" s="184"/>
      <c r="C233" s="144"/>
      <c r="D233" s="146"/>
      <c r="E233" s="150" t="str">
        <f t="shared" si="6"/>
        <v/>
      </c>
      <c r="G233" s="64"/>
      <c r="H233" s="64"/>
      <c r="I233" s="64"/>
      <c r="J233" s="64"/>
      <c r="K233" s="64"/>
      <c r="L233" s="64"/>
      <c r="M233" s="64"/>
      <c r="N233" s="64"/>
      <c r="O233" s="64"/>
    </row>
    <row r="234" spans="1:15" s="70" customFormat="1">
      <c r="A234" s="143">
        <v>223</v>
      </c>
      <c r="B234" s="184"/>
      <c r="C234" s="144"/>
      <c r="D234" s="146"/>
      <c r="E234" s="150" t="str">
        <f t="shared" si="6"/>
        <v/>
      </c>
      <c r="G234" s="64"/>
      <c r="H234" s="64"/>
      <c r="I234" s="64"/>
      <c r="J234" s="64"/>
      <c r="K234" s="64"/>
      <c r="L234" s="64"/>
      <c r="M234" s="64"/>
      <c r="N234" s="64"/>
      <c r="O234" s="64"/>
    </row>
    <row r="235" spans="1:15" s="70" customFormat="1">
      <c r="A235" s="143">
        <v>224</v>
      </c>
      <c r="B235" s="184"/>
      <c r="C235" s="144"/>
      <c r="D235" s="146"/>
      <c r="E235" s="150" t="str">
        <f t="shared" si="6"/>
        <v/>
      </c>
      <c r="G235" s="64"/>
      <c r="H235" s="64"/>
      <c r="I235" s="64"/>
      <c r="J235" s="64"/>
      <c r="K235" s="64"/>
      <c r="L235" s="64"/>
      <c r="M235" s="64"/>
      <c r="N235" s="64"/>
      <c r="O235" s="64"/>
    </row>
    <row r="236" spans="1:15" s="70" customFormat="1">
      <c r="A236" s="143">
        <v>225</v>
      </c>
      <c r="B236" s="184"/>
      <c r="C236" s="144"/>
      <c r="D236" s="146"/>
      <c r="E236" s="150" t="str">
        <f t="shared" si="6"/>
        <v/>
      </c>
      <c r="G236" s="64"/>
      <c r="H236" s="64"/>
      <c r="I236" s="64"/>
      <c r="J236" s="64"/>
      <c r="K236" s="64"/>
      <c r="L236" s="64"/>
      <c r="M236" s="64"/>
      <c r="N236" s="64"/>
      <c r="O236" s="64"/>
    </row>
    <row r="237" spans="1:15" s="70" customFormat="1">
      <c r="A237" s="143">
        <v>226</v>
      </c>
      <c r="B237" s="184"/>
      <c r="C237" s="144"/>
      <c r="D237" s="146"/>
      <c r="E237" s="150" t="str">
        <f t="shared" si="6"/>
        <v/>
      </c>
      <c r="G237" s="64"/>
      <c r="H237" s="64"/>
      <c r="I237" s="64"/>
      <c r="J237" s="64"/>
      <c r="K237" s="64"/>
      <c r="L237" s="64"/>
      <c r="M237" s="64"/>
      <c r="N237" s="64"/>
      <c r="O237" s="64"/>
    </row>
    <row r="238" spans="1:15" s="70" customFormat="1">
      <c r="A238" s="143">
        <v>227</v>
      </c>
      <c r="B238" s="184"/>
      <c r="C238" s="144"/>
      <c r="D238" s="146"/>
      <c r="E238" s="150" t="str">
        <f t="shared" si="6"/>
        <v/>
      </c>
      <c r="G238" s="64"/>
      <c r="H238" s="64"/>
      <c r="I238" s="64"/>
      <c r="J238" s="64"/>
      <c r="K238" s="64"/>
      <c r="L238" s="64"/>
      <c r="M238" s="64"/>
      <c r="N238" s="64"/>
      <c r="O238" s="64"/>
    </row>
    <row r="239" spans="1:15" s="70" customFormat="1">
      <c r="A239" s="143">
        <v>228</v>
      </c>
      <c r="B239" s="184"/>
      <c r="C239" s="144"/>
      <c r="D239" s="146"/>
      <c r="E239" s="150" t="str">
        <f t="shared" si="6"/>
        <v/>
      </c>
      <c r="G239" s="64"/>
      <c r="H239" s="64"/>
      <c r="I239" s="64"/>
      <c r="J239" s="64"/>
      <c r="K239" s="64"/>
      <c r="L239" s="64"/>
      <c r="M239" s="64"/>
      <c r="N239" s="64"/>
      <c r="O239" s="64"/>
    </row>
    <row r="240" spans="1:15" s="70" customFormat="1">
      <c r="A240" s="143">
        <v>229</v>
      </c>
      <c r="B240" s="184"/>
      <c r="C240" s="144"/>
      <c r="D240" s="146"/>
      <c r="E240" s="150" t="str">
        <f t="shared" si="6"/>
        <v/>
      </c>
      <c r="G240" s="64"/>
      <c r="H240" s="64"/>
      <c r="I240" s="64"/>
      <c r="J240" s="64"/>
      <c r="K240" s="64"/>
      <c r="L240" s="64"/>
      <c r="M240" s="64"/>
      <c r="N240" s="64"/>
      <c r="O240" s="64"/>
    </row>
    <row r="241" spans="1:15" s="70" customFormat="1">
      <c r="A241" s="143">
        <v>230</v>
      </c>
      <c r="B241" s="184"/>
      <c r="C241" s="144"/>
      <c r="D241" s="146"/>
      <c r="E241" s="150" t="str">
        <f t="shared" si="6"/>
        <v/>
      </c>
      <c r="G241" s="64"/>
      <c r="H241" s="64"/>
      <c r="I241" s="64"/>
      <c r="J241" s="64"/>
      <c r="K241" s="64"/>
      <c r="L241" s="64"/>
      <c r="M241" s="64"/>
      <c r="N241" s="64"/>
      <c r="O241" s="64"/>
    </row>
    <row r="242" spans="1:15" s="70" customFormat="1">
      <c r="A242" s="143">
        <v>231</v>
      </c>
      <c r="B242" s="184"/>
      <c r="C242" s="144"/>
      <c r="D242" s="146"/>
      <c r="E242" s="150" t="str">
        <f t="shared" si="6"/>
        <v/>
      </c>
      <c r="G242" s="64"/>
      <c r="H242" s="64"/>
      <c r="I242" s="64"/>
      <c r="J242" s="64"/>
      <c r="K242" s="64"/>
      <c r="L242" s="64"/>
      <c r="M242" s="64"/>
      <c r="N242" s="64"/>
      <c r="O242" s="64"/>
    </row>
    <row r="243" spans="1:15" s="70" customFormat="1">
      <c r="A243" s="143">
        <v>232</v>
      </c>
      <c r="B243" s="184"/>
      <c r="C243" s="144"/>
      <c r="D243" s="146"/>
      <c r="E243" s="150" t="str">
        <f t="shared" si="6"/>
        <v/>
      </c>
      <c r="G243" s="64"/>
      <c r="H243" s="64"/>
      <c r="I243" s="64"/>
      <c r="J243" s="64"/>
      <c r="K243" s="64"/>
      <c r="L243" s="64"/>
      <c r="M243" s="64"/>
      <c r="N243" s="64"/>
      <c r="O243" s="64"/>
    </row>
    <row r="244" spans="1:15" s="70" customFormat="1">
      <c r="A244" s="143">
        <v>233</v>
      </c>
      <c r="B244" s="184"/>
      <c r="C244" s="144"/>
      <c r="D244" s="146"/>
      <c r="E244" s="150" t="str">
        <f t="shared" si="6"/>
        <v/>
      </c>
      <c r="G244" s="64"/>
      <c r="H244" s="64"/>
      <c r="I244" s="64"/>
      <c r="J244" s="64"/>
      <c r="K244" s="64"/>
      <c r="L244" s="64"/>
      <c r="M244" s="64"/>
      <c r="N244" s="64"/>
      <c r="O244" s="64"/>
    </row>
    <row r="245" spans="1:15" s="70" customFormat="1">
      <c r="A245" s="143">
        <v>234</v>
      </c>
      <c r="B245" s="184"/>
      <c r="C245" s="144"/>
      <c r="D245" s="146"/>
      <c r="E245" s="150" t="str">
        <f t="shared" si="6"/>
        <v/>
      </c>
      <c r="G245" s="64"/>
      <c r="H245" s="64"/>
      <c r="I245" s="64"/>
      <c r="J245" s="64"/>
      <c r="K245" s="64"/>
      <c r="L245" s="64"/>
      <c r="M245" s="64"/>
      <c r="N245" s="64"/>
      <c r="O245" s="64"/>
    </row>
    <row r="246" spans="1:15" s="70" customFormat="1">
      <c r="A246" s="143">
        <v>235</v>
      </c>
      <c r="B246" s="184"/>
      <c r="C246" s="144"/>
      <c r="D246" s="146"/>
      <c r="E246" s="150" t="str">
        <f t="shared" si="6"/>
        <v/>
      </c>
      <c r="G246" s="64"/>
      <c r="H246" s="64"/>
      <c r="I246" s="64"/>
      <c r="J246" s="64"/>
      <c r="K246" s="64"/>
      <c r="L246" s="64"/>
      <c r="M246" s="64"/>
      <c r="N246" s="64"/>
      <c r="O246" s="64"/>
    </row>
    <row r="247" spans="1:15" s="70" customFormat="1">
      <c r="A247" s="143">
        <v>236</v>
      </c>
      <c r="B247" s="184"/>
      <c r="C247" s="144"/>
      <c r="D247" s="146"/>
      <c r="E247" s="150" t="str">
        <f t="shared" si="6"/>
        <v/>
      </c>
      <c r="G247" s="64"/>
      <c r="H247" s="64"/>
      <c r="I247" s="64"/>
      <c r="J247" s="64"/>
      <c r="K247" s="64"/>
      <c r="L247" s="64"/>
      <c r="M247" s="64"/>
      <c r="N247" s="64"/>
      <c r="O247" s="64"/>
    </row>
    <row r="248" spans="1:15" s="70" customFormat="1">
      <c r="A248" s="143">
        <v>237</v>
      </c>
      <c r="B248" s="184"/>
      <c r="C248" s="144"/>
      <c r="D248" s="146"/>
      <c r="E248" s="150" t="str">
        <f t="shared" si="6"/>
        <v/>
      </c>
      <c r="G248" s="64"/>
      <c r="H248" s="64"/>
      <c r="I248" s="64"/>
      <c r="J248" s="64"/>
      <c r="K248" s="64"/>
      <c r="L248" s="64"/>
      <c r="M248" s="64"/>
      <c r="N248" s="64"/>
      <c r="O248" s="64"/>
    </row>
    <row r="249" spans="1:15" s="70" customFormat="1">
      <c r="A249" s="143">
        <v>238</v>
      </c>
      <c r="B249" s="184"/>
      <c r="C249" s="144"/>
      <c r="D249" s="146"/>
      <c r="E249" s="150" t="str">
        <f t="shared" si="6"/>
        <v/>
      </c>
      <c r="G249" s="64"/>
      <c r="H249" s="64"/>
      <c r="I249" s="64"/>
      <c r="J249" s="64"/>
      <c r="K249" s="64"/>
      <c r="L249" s="64"/>
      <c r="M249" s="64"/>
      <c r="N249" s="64"/>
      <c r="O249" s="64"/>
    </row>
    <row r="250" spans="1:15" s="70" customFormat="1">
      <c r="A250" s="143">
        <v>239</v>
      </c>
      <c r="B250" s="184"/>
      <c r="C250" s="144"/>
      <c r="D250" s="146"/>
      <c r="E250" s="150" t="str">
        <f t="shared" si="6"/>
        <v/>
      </c>
      <c r="G250" s="64"/>
      <c r="H250" s="64"/>
      <c r="I250" s="64"/>
      <c r="J250" s="64"/>
      <c r="K250" s="64"/>
      <c r="L250" s="64"/>
      <c r="M250" s="64"/>
      <c r="N250" s="64"/>
      <c r="O250" s="64"/>
    </row>
    <row r="251" spans="1:15" s="70" customFormat="1">
      <c r="A251" s="143">
        <v>240</v>
      </c>
      <c r="B251" s="184"/>
      <c r="C251" s="144"/>
      <c r="D251" s="146"/>
      <c r="E251" s="150" t="str">
        <f t="shared" si="6"/>
        <v/>
      </c>
      <c r="G251" s="64"/>
      <c r="H251" s="64"/>
      <c r="I251" s="64"/>
      <c r="J251" s="64"/>
      <c r="K251" s="64"/>
      <c r="L251" s="64"/>
      <c r="M251" s="64"/>
      <c r="N251" s="64"/>
      <c r="O251" s="64"/>
    </row>
    <row r="252" spans="1:15" s="70" customFormat="1">
      <c r="A252" s="143">
        <v>241</v>
      </c>
      <c r="B252" s="184"/>
      <c r="C252" s="144"/>
      <c r="D252" s="146"/>
      <c r="E252" s="150" t="str">
        <f t="shared" si="6"/>
        <v/>
      </c>
      <c r="G252" s="64"/>
      <c r="H252" s="64"/>
      <c r="I252" s="64"/>
      <c r="J252" s="64"/>
      <c r="K252" s="64"/>
      <c r="L252" s="64"/>
      <c r="M252" s="64"/>
      <c r="N252" s="64"/>
      <c r="O252" s="64"/>
    </row>
    <row r="253" spans="1:15" s="70" customFormat="1">
      <c r="A253" s="143">
        <v>242</v>
      </c>
      <c r="B253" s="184"/>
      <c r="C253" s="144"/>
      <c r="D253" s="146"/>
      <c r="E253" s="150" t="str">
        <f t="shared" si="6"/>
        <v/>
      </c>
      <c r="G253" s="64"/>
      <c r="H253" s="64"/>
      <c r="I253" s="64"/>
      <c r="J253" s="64"/>
      <c r="K253" s="64"/>
      <c r="L253" s="64"/>
      <c r="M253" s="64"/>
      <c r="N253" s="64"/>
      <c r="O253" s="64"/>
    </row>
    <row r="254" spans="1:15" s="70" customFormat="1">
      <c r="A254" s="143">
        <v>243</v>
      </c>
      <c r="B254" s="184"/>
      <c r="C254" s="144"/>
      <c r="D254" s="146"/>
      <c r="E254" s="150" t="str">
        <f t="shared" si="6"/>
        <v/>
      </c>
      <c r="G254" s="64"/>
      <c r="H254" s="64"/>
      <c r="I254" s="64"/>
      <c r="J254" s="64"/>
      <c r="K254" s="64"/>
      <c r="L254" s="64"/>
      <c r="M254" s="64"/>
      <c r="N254" s="64"/>
      <c r="O254" s="64"/>
    </row>
    <row r="255" spans="1:15" s="70" customFormat="1">
      <c r="A255" s="143">
        <v>244</v>
      </c>
      <c r="B255" s="184"/>
      <c r="C255" s="144"/>
      <c r="D255" s="146"/>
      <c r="E255" s="150" t="str">
        <f t="shared" si="6"/>
        <v/>
      </c>
      <c r="G255" s="64"/>
      <c r="H255" s="64"/>
      <c r="I255" s="64"/>
      <c r="J255" s="64"/>
      <c r="K255" s="64"/>
      <c r="L255" s="64"/>
      <c r="M255" s="64"/>
      <c r="N255" s="64"/>
      <c r="O255" s="64"/>
    </row>
    <row r="256" spans="1:15" s="70" customFormat="1">
      <c r="A256" s="143">
        <v>245</v>
      </c>
      <c r="B256" s="184"/>
      <c r="C256" s="144"/>
      <c r="D256" s="146"/>
      <c r="E256" s="150" t="str">
        <f t="shared" si="6"/>
        <v/>
      </c>
      <c r="G256" s="64"/>
      <c r="H256" s="64"/>
      <c r="I256" s="64"/>
      <c r="J256" s="64"/>
      <c r="K256" s="64"/>
      <c r="L256" s="64"/>
      <c r="M256" s="64"/>
      <c r="N256" s="64"/>
      <c r="O256" s="64"/>
    </row>
    <row r="257" spans="1:15" s="70" customFormat="1">
      <c r="A257" s="143">
        <v>246</v>
      </c>
      <c r="B257" s="184"/>
      <c r="C257" s="144"/>
      <c r="D257" s="146"/>
      <c r="E257" s="150" t="str">
        <f t="shared" si="6"/>
        <v/>
      </c>
      <c r="G257" s="64"/>
      <c r="H257" s="64"/>
      <c r="I257" s="64"/>
      <c r="J257" s="64"/>
      <c r="K257" s="64"/>
      <c r="L257" s="64"/>
      <c r="M257" s="64"/>
      <c r="N257" s="64"/>
      <c r="O257" s="64"/>
    </row>
    <row r="258" spans="1:15" s="70" customFormat="1">
      <c r="A258" s="143">
        <v>247</v>
      </c>
      <c r="B258" s="184"/>
      <c r="C258" s="144"/>
      <c r="D258" s="146"/>
      <c r="E258" s="150" t="str">
        <f t="shared" si="6"/>
        <v/>
      </c>
      <c r="G258" s="64"/>
      <c r="H258" s="64"/>
      <c r="I258" s="64"/>
      <c r="J258" s="64"/>
      <c r="K258" s="64"/>
      <c r="L258" s="64"/>
      <c r="M258" s="64"/>
      <c r="N258" s="64"/>
      <c r="O258" s="64"/>
    </row>
    <row r="259" spans="1:15" s="70" customFormat="1">
      <c r="A259" s="143">
        <v>248</v>
      </c>
      <c r="B259" s="184"/>
      <c r="C259" s="144"/>
      <c r="D259" s="146"/>
      <c r="E259" s="150" t="str">
        <f t="shared" si="6"/>
        <v/>
      </c>
      <c r="G259" s="64"/>
      <c r="H259" s="64"/>
      <c r="I259" s="64"/>
      <c r="J259" s="64"/>
      <c r="K259" s="64"/>
      <c r="L259" s="64"/>
      <c r="M259" s="64"/>
      <c r="N259" s="64"/>
      <c r="O259" s="64"/>
    </row>
    <row r="260" spans="1:15" s="70" customFormat="1">
      <c r="A260" s="143">
        <v>249</v>
      </c>
      <c r="B260" s="184"/>
      <c r="C260" s="144"/>
      <c r="D260" s="146"/>
      <c r="E260" s="150" t="str">
        <f t="shared" si="6"/>
        <v/>
      </c>
      <c r="G260" s="64"/>
      <c r="H260" s="64"/>
      <c r="I260" s="64"/>
      <c r="J260" s="64"/>
      <c r="K260" s="64"/>
      <c r="L260" s="64"/>
      <c r="M260" s="64"/>
      <c r="N260" s="64"/>
      <c r="O260" s="64"/>
    </row>
    <row r="261" spans="1:15" s="70" customFormat="1">
      <c r="A261" s="143">
        <v>250</v>
      </c>
      <c r="B261" s="184"/>
      <c r="C261" s="144"/>
      <c r="D261" s="146"/>
      <c r="E261" s="150" t="str">
        <f t="shared" si="6"/>
        <v/>
      </c>
      <c r="G261" s="64"/>
      <c r="H261" s="64"/>
      <c r="I261" s="64"/>
      <c r="J261" s="64"/>
      <c r="K261" s="64"/>
      <c r="L261" s="64"/>
      <c r="M261" s="64"/>
      <c r="N261" s="64"/>
      <c r="O261" s="64"/>
    </row>
  </sheetData>
  <sheetProtection algorithmName="SHA-512" hashValue="35/mURECFDCdwu6Do+skT9DBvJG1qrCaraE16MHWZTy8kh2Ann9fJ+epywYSpbnjNU9y9USVPuuMoPN7ZjO+aA==" saltValue="QlCIYU0YZOiVLLK1cutnYg==" spinCount="100000" sheet="1" objects="1" scenarios="1"/>
  <mergeCells count="8">
    <mergeCell ref="A4:F4"/>
    <mergeCell ref="A5:E5"/>
    <mergeCell ref="A7:A10"/>
    <mergeCell ref="C7:C10"/>
    <mergeCell ref="D7:D10"/>
    <mergeCell ref="E7:E9"/>
    <mergeCell ref="F7:F9"/>
    <mergeCell ref="B7:B10"/>
  </mergeCells>
  <dataValidations disablePrompts="1"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pageSetUpPr fitToPage="1"/>
  </sheetPr>
  <dimension ref="A1:Q261"/>
  <sheetViews>
    <sheetView zoomScaleNormal="100" workbookViewId="0">
      <selection activeCell="B12" sqref="B12"/>
    </sheetView>
  </sheetViews>
  <sheetFormatPr defaultColWidth="9.109375" defaultRowHeight="15.6"/>
  <cols>
    <col min="1" max="1" width="5.6640625" style="60" customWidth="1"/>
    <col min="2" max="2" width="68.6640625" style="64" customWidth="1"/>
    <col min="3" max="3" width="10.6640625" style="69" customWidth="1"/>
    <col min="4" max="4" width="17.6640625" style="64" customWidth="1"/>
    <col min="5" max="5" width="17.6640625" style="64" hidden="1" customWidth="1"/>
    <col min="6" max="6" width="10.6640625" style="70" hidden="1" customWidth="1"/>
    <col min="7" max="7" width="9.109375" style="71" hidden="1" customWidth="1"/>
    <col min="8" max="8" width="9.109375" style="64" hidden="1" customWidth="1"/>
    <col min="9" max="9" width="9.109375" customWidth="1"/>
    <col min="10" max="18" width="9.109375" style="64" customWidth="1"/>
    <col min="19" max="16384" width="9.109375" style="64"/>
  </cols>
  <sheetData>
    <row r="1" spans="1:9" s="60" customFormat="1">
      <c r="A1" s="59" t="s">
        <v>483</v>
      </c>
      <c r="C1" s="61"/>
      <c r="D1" s="63"/>
      <c r="E1" s="50"/>
      <c r="F1" s="62"/>
      <c r="G1" s="289"/>
      <c r="I1"/>
    </row>
    <row r="2" spans="1:9" s="60" customFormat="1">
      <c r="A2" s="151" t="str">
        <f>IF(ISBLANK(facultate), IF(ISBLANK(departament),"","Departament " &amp; departament), "Facultatea " &amp; facultate)</f>
        <v>Facultatea Inginerie din Hunedoara</v>
      </c>
      <c r="C2" s="61"/>
      <c r="D2" s="63"/>
      <c r="E2" s="50"/>
      <c r="F2" s="62"/>
      <c r="G2" s="289"/>
      <c r="I2"/>
    </row>
    <row r="3" spans="1:9" s="60" customFormat="1">
      <c r="A3" s="151" t="str">
        <f>IF(ISBLANK(departament),"","Departamentul " &amp; departament)</f>
        <v>Departamentul Inginerie și Management din Hunedoara</v>
      </c>
      <c r="C3" s="61"/>
      <c r="D3" s="63"/>
      <c r="E3" s="50"/>
      <c r="F3" s="62"/>
      <c r="G3" s="289"/>
      <c r="I3"/>
    </row>
    <row r="4" spans="1:9">
      <c r="A4" s="540" t="s">
        <v>836</v>
      </c>
      <c r="B4" s="540"/>
      <c r="C4" s="540"/>
      <c r="D4" s="540"/>
      <c r="E4" s="540"/>
      <c r="F4" s="540"/>
      <c r="G4" s="540"/>
    </row>
    <row r="5" spans="1:9" ht="39.75" customHeight="1">
      <c r="A5" s="546" t="s">
        <v>901</v>
      </c>
      <c r="B5" s="546"/>
      <c r="C5" s="546"/>
      <c r="D5" s="546"/>
      <c r="E5" s="423"/>
      <c r="F5" s="226"/>
    </row>
    <row r="6" spans="1:9" ht="13.5" customHeight="1">
      <c r="C6" s="64"/>
      <c r="D6" s="347" t="str">
        <f>CONCATENATE(functie," ",nume_candidat)</f>
        <v>Profesor Socalici Ana Virginia</v>
      </c>
      <c r="E6" s="347" t="str">
        <f>CONCATENATE(functie," ",nume_candidat)</f>
        <v>Profesor Socalici Ana Virginia</v>
      </c>
    </row>
    <row r="7" spans="1:9" ht="18.75" customHeight="1">
      <c r="A7" s="538" t="s">
        <v>338</v>
      </c>
      <c r="B7" s="538" t="s">
        <v>892</v>
      </c>
      <c r="C7" s="548" t="s">
        <v>2</v>
      </c>
      <c r="D7" s="538" t="s">
        <v>544</v>
      </c>
      <c r="E7" s="548" t="s">
        <v>1104</v>
      </c>
      <c r="F7" s="538" t="s">
        <v>4</v>
      </c>
      <c r="G7" s="559" t="s">
        <v>541</v>
      </c>
      <c r="H7" s="545" t="s">
        <v>551</v>
      </c>
    </row>
    <row r="8" spans="1:9" ht="18.75" customHeight="1">
      <c r="A8" s="555"/>
      <c r="B8" s="555"/>
      <c r="C8" s="549"/>
      <c r="D8" s="555"/>
      <c r="E8" s="549"/>
      <c r="F8" s="555"/>
      <c r="G8" s="560"/>
      <c r="H8" s="545"/>
    </row>
    <row r="9" spans="1:9" ht="18.75" customHeight="1">
      <c r="A9" s="555"/>
      <c r="B9" s="555"/>
      <c r="C9" s="549"/>
      <c r="D9" s="539"/>
      <c r="E9" s="549"/>
      <c r="F9" s="539"/>
      <c r="G9" s="560"/>
      <c r="H9" s="545"/>
    </row>
    <row r="10" spans="1:9" ht="18.75" customHeight="1">
      <c r="A10" s="539"/>
      <c r="B10" s="539"/>
      <c r="C10" s="550"/>
      <c r="D10" s="300" t="str">
        <f>CONCATENATE("ultimii ",durata_evaluare," ani")</f>
        <v>ultimii 5 ani</v>
      </c>
      <c r="E10" s="550"/>
      <c r="F10" s="300" t="str">
        <f>CONCATENATE("ultimii                                  ",durata_evaluare," ani")</f>
        <v>ultimii                                  5 ani</v>
      </c>
      <c r="G10" s="561"/>
      <c r="H10" s="545"/>
    </row>
    <row r="11" spans="1:9">
      <c r="A11" s="88"/>
      <c r="B11" s="65"/>
      <c r="C11" s="30"/>
      <c r="D11" s="149">
        <f>SUMIF(D12:D1012,"&gt;0")</f>
        <v>250</v>
      </c>
      <c r="E11" s="435"/>
      <c r="F11" s="75">
        <f>SUMIF(F12:F1110,"&gt;0")</f>
        <v>5</v>
      </c>
      <c r="G11" s="298"/>
    </row>
    <row r="12" spans="1:9">
      <c r="A12" s="37">
        <v>1</v>
      </c>
      <c r="B12" s="7" t="s">
        <v>1472</v>
      </c>
      <c r="C12" s="220">
        <v>2019</v>
      </c>
      <c r="D12" s="150">
        <f t="shared" ref="D12:D75" si="0">IF(OR($B12="",,$C12&lt;an_initial,$C12&gt;an_final),"",F12*50)</f>
        <v>50</v>
      </c>
      <c r="E12" s="37"/>
      <c r="F12" s="76">
        <f t="shared" ref="F12:F43" si="1">IF(OR($B12="",,$C12="",$C12&gt;an_final),"",IF($C12&gt;=an_initial,1,""))</f>
        <v>1</v>
      </c>
      <c r="G12" s="72" t="b">
        <f t="shared" ref="G12:G75" si="2">IF(nume_candidat="",FALSE,ISNUMBER(SEARCH(nume_candidat,$B12)))</f>
        <v>0</v>
      </c>
      <c r="H12" s="73">
        <f t="shared" ref="H12:H43" si="3">LEN(B12)-LEN(SUBSTITUTE(B12,",",""))+1</f>
        <v>1</v>
      </c>
    </row>
    <row r="13" spans="1:9">
      <c r="A13" s="37">
        <v>2</v>
      </c>
      <c r="B13" s="380" t="s">
        <v>1472</v>
      </c>
      <c r="C13" s="220">
        <v>2018</v>
      </c>
      <c r="D13" s="150">
        <f t="shared" si="0"/>
        <v>50</v>
      </c>
      <c r="E13" s="37"/>
      <c r="F13" s="76">
        <f t="shared" si="1"/>
        <v>1</v>
      </c>
      <c r="G13" s="72" t="b">
        <f t="shared" si="2"/>
        <v>0</v>
      </c>
      <c r="H13" s="73">
        <f t="shared" si="3"/>
        <v>1</v>
      </c>
    </row>
    <row r="14" spans="1:9">
      <c r="A14" s="37">
        <v>3</v>
      </c>
      <c r="B14" s="380" t="s">
        <v>1472</v>
      </c>
      <c r="C14" s="220">
        <v>2017</v>
      </c>
      <c r="D14" s="150">
        <f t="shared" si="0"/>
        <v>50</v>
      </c>
      <c r="E14" s="37"/>
      <c r="F14" s="76">
        <f t="shared" si="1"/>
        <v>1</v>
      </c>
      <c r="G14" s="72" t="b">
        <f t="shared" si="2"/>
        <v>0</v>
      </c>
      <c r="H14" s="73">
        <f t="shared" si="3"/>
        <v>1</v>
      </c>
    </row>
    <row r="15" spans="1:9">
      <c r="A15" s="37">
        <v>4</v>
      </c>
      <c r="B15" s="380" t="s">
        <v>1472</v>
      </c>
      <c r="C15" s="216">
        <v>2016</v>
      </c>
      <c r="D15" s="150">
        <f t="shared" si="0"/>
        <v>50</v>
      </c>
      <c r="E15" s="37"/>
      <c r="F15" s="76">
        <f t="shared" si="1"/>
        <v>1</v>
      </c>
      <c r="G15" s="72" t="b">
        <f t="shared" si="2"/>
        <v>0</v>
      </c>
      <c r="H15" s="73">
        <f t="shared" si="3"/>
        <v>1</v>
      </c>
    </row>
    <row r="16" spans="1:9">
      <c r="A16" s="37">
        <v>5</v>
      </c>
      <c r="B16" s="380" t="s">
        <v>1472</v>
      </c>
      <c r="C16" s="216">
        <v>2015</v>
      </c>
      <c r="D16" s="150">
        <f t="shared" si="0"/>
        <v>50</v>
      </c>
      <c r="E16" s="37"/>
      <c r="F16" s="76">
        <f t="shared" si="1"/>
        <v>1</v>
      </c>
      <c r="G16" s="72" t="b">
        <f t="shared" si="2"/>
        <v>0</v>
      </c>
      <c r="H16" s="73">
        <f t="shared" si="3"/>
        <v>1</v>
      </c>
    </row>
    <row r="17" spans="1:8">
      <c r="A17" s="37">
        <v>6</v>
      </c>
      <c r="B17" s="6"/>
      <c r="C17" s="216"/>
      <c r="D17" s="150" t="str">
        <f t="shared" si="0"/>
        <v/>
      </c>
      <c r="E17" s="37"/>
      <c r="F17" s="76" t="str">
        <f t="shared" si="1"/>
        <v/>
      </c>
      <c r="G17" s="72" t="b">
        <f t="shared" si="2"/>
        <v>0</v>
      </c>
      <c r="H17" s="73">
        <f t="shared" si="3"/>
        <v>1</v>
      </c>
    </row>
    <row r="18" spans="1:8">
      <c r="A18" s="37">
        <v>7</v>
      </c>
      <c r="B18" s="6"/>
      <c r="C18" s="216"/>
      <c r="D18" s="150" t="str">
        <f t="shared" si="0"/>
        <v/>
      </c>
      <c r="E18" s="37"/>
      <c r="F18" s="76" t="str">
        <f t="shared" si="1"/>
        <v/>
      </c>
      <c r="G18" s="72" t="b">
        <f t="shared" si="2"/>
        <v>0</v>
      </c>
      <c r="H18" s="73">
        <f t="shared" si="3"/>
        <v>1</v>
      </c>
    </row>
    <row r="19" spans="1:8">
      <c r="A19" s="37">
        <v>8</v>
      </c>
      <c r="B19" s="6"/>
      <c r="C19" s="216"/>
      <c r="D19" s="150" t="str">
        <f t="shared" si="0"/>
        <v/>
      </c>
      <c r="E19" s="37"/>
      <c r="F19" s="76" t="str">
        <f t="shared" si="1"/>
        <v/>
      </c>
      <c r="G19" s="72" t="b">
        <f t="shared" si="2"/>
        <v>0</v>
      </c>
      <c r="H19" s="73">
        <f t="shared" si="3"/>
        <v>1</v>
      </c>
    </row>
    <row r="20" spans="1:8">
      <c r="A20" s="37">
        <v>9</v>
      </c>
      <c r="B20" s="6"/>
      <c r="C20" s="216"/>
      <c r="D20" s="150" t="str">
        <f t="shared" si="0"/>
        <v/>
      </c>
      <c r="E20" s="37"/>
      <c r="F20" s="76" t="str">
        <f t="shared" si="1"/>
        <v/>
      </c>
      <c r="G20" s="72" t="b">
        <f t="shared" si="2"/>
        <v>0</v>
      </c>
      <c r="H20" s="73">
        <f t="shared" si="3"/>
        <v>1</v>
      </c>
    </row>
    <row r="21" spans="1:8">
      <c r="A21" s="37">
        <v>10</v>
      </c>
      <c r="B21" s="6"/>
      <c r="C21" s="216"/>
      <c r="D21" s="150" t="str">
        <f t="shared" si="0"/>
        <v/>
      </c>
      <c r="E21" s="37"/>
      <c r="F21" s="76" t="str">
        <f t="shared" si="1"/>
        <v/>
      </c>
      <c r="G21" s="72" t="b">
        <f t="shared" si="2"/>
        <v>0</v>
      </c>
      <c r="H21" s="73">
        <f t="shared" si="3"/>
        <v>1</v>
      </c>
    </row>
    <row r="22" spans="1:8">
      <c r="A22" s="37">
        <v>11</v>
      </c>
      <c r="B22" s="6"/>
      <c r="C22" s="216"/>
      <c r="D22" s="150" t="str">
        <f t="shared" si="0"/>
        <v/>
      </c>
      <c r="E22" s="37"/>
      <c r="F22" s="76" t="str">
        <f t="shared" si="1"/>
        <v/>
      </c>
      <c r="G22" s="72" t="b">
        <f t="shared" si="2"/>
        <v>0</v>
      </c>
      <c r="H22" s="73">
        <f t="shared" si="3"/>
        <v>1</v>
      </c>
    </row>
    <row r="23" spans="1:8">
      <c r="A23" s="37">
        <v>12</v>
      </c>
      <c r="B23" s="6"/>
      <c r="C23" s="216"/>
      <c r="D23" s="150" t="str">
        <f t="shared" si="0"/>
        <v/>
      </c>
      <c r="E23" s="37"/>
      <c r="F23" s="76" t="str">
        <f t="shared" si="1"/>
        <v/>
      </c>
      <c r="G23" s="72" t="b">
        <f t="shared" si="2"/>
        <v>0</v>
      </c>
      <c r="H23" s="73">
        <f t="shared" si="3"/>
        <v>1</v>
      </c>
    </row>
    <row r="24" spans="1:8">
      <c r="A24" s="37">
        <v>13</v>
      </c>
      <c r="B24" s="6"/>
      <c r="C24" s="216"/>
      <c r="D24" s="150" t="str">
        <f t="shared" si="0"/>
        <v/>
      </c>
      <c r="E24" s="37"/>
      <c r="F24" s="76" t="str">
        <f t="shared" si="1"/>
        <v/>
      </c>
      <c r="G24" s="72" t="b">
        <f t="shared" si="2"/>
        <v>0</v>
      </c>
      <c r="H24" s="73">
        <f t="shared" si="3"/>
        <v>1</v>
      </c>
    </row>
    <row r="25" spans="1:8">
      <c r="A25" s="37">
        <v>14</v>
      </c>
      <c r="B25" s="6"/>
      <c r="C25" s="216"/>
      <c r="D25" s="150" t="str">
        <f t="shared" si="0"/>
        <v/>
      </c>
      <c r="E25" s="37"/>
      <c r="F25" s="76" t="str">
        <f t="shared" si="1"/>
        <v/>
      </c>
      <c r="G25" s="72" t="b">
        <f t="shared" si="2"/>
        <v>0</v>
      </c>
      <c r="H25" s="73">
        <f t="shared" si="3"/>
        <v>1</v>
      </c>
    </row>
    <row r="26" spans="1:8">
      <c r="A26" s="37">
        <v>15</v>
      </c>
      <c r="B26" s="6"/>
      <c r="C26" s="216"/>
      <c r="D26" s="150" t="str">
        <f t="shared" si="0"/>
        <v/>
      </c>
      <c r="E26" s="37"/>
      <c r="F26" s="76" t="str">
        <f t="shared" si="1"/>
        <v/>
      </c>
      <c r="G26" s="72" t="b">
        <f t="shared" si="2"/>
        <v>0</v>
      </c>
      <c r="H26" s="73">
        <f t="shared" si="3"/>
        <v>1</v>
      </c>
    </row>
    <row r="27" spans="1:8">
      <c r="A27" s="37">
        <v>16</v>
      </c>
      <c r="B27" s="6"/>
      <c r="C27" s="216"/>
      <c r="D27" s="150" t="str">
        <f t="shared" si="0"/>
        <v/>
      </c>
      <c r="E27" s="37"/>
      <c r="F27" s="76" t="str">
        <f t="shared" si="1"/>
        <v/>
      </c>
      <c r="G27" s="72" t="b">
        <f t="shared" si="2"/>
        <v>0</v>
      </c>
      <c r="H27" s="73">
        <f t="shared" si="3"/>
        <v>1</v>
      </c>
    </row>
    <row r="28" spans="1:8">
      <c r="A28" s="37">
        <v>17</v>
      </c>
      <c r="B28" s="6"/>
      <c r="C28" s="216"/>
      <c r="D28" s="150" t="str">
        <f t="shared" si="0"/>
        <v/>
      </c>
      <c r="E28" s="37"/>
      <c r="F28" s="76" t="str">
        <f t="shared" si="1"/>
        <v/>
      </c>
      <c r="G28" s="72" t="b">
        <f t="shared" si="2"/>
        <v>0</v>
      </c>
      <c r="H28" s="73">
        <f t="shared" si="3"/>
        <v>1</v>
      </c>
    </row>
    <row r="29" spans="1:8">
      <c r="A29" s="37">
        <v>18</v>
      </c>
      <c r="B29" s="6"/>
      <c r="C29" s="216"/>
      <c r="D29" s="150" t="str">
        <f t="shared" si="0"/>
        <v/>
      </c>
      <c r="E29" s="37"/>
      <c r="F29" s="76" t="str">
        <f t="shared" si="1"/>
        <v/>
      </c>
      <c r="G29" s="72" t="b">
        <f t="shared" si="2"/>
        <v>0</v>
      </c>
      <c r="H29" s="73">
        <f t="shared" si="3"/>
        <v>1</v>
      </c>
    </row>
    <row r="30" spans="1:8">
      <c r="A30" s="37">
        <v>19</v>
      </c>
      <c r="B30" s="6"/>
      <c r="C30" s="216"/>
      <c r="D30" s="150" t="str">
        <f t="shared" si="0"/>
        <v/>
      </c>
      <c r="E30" s="37"/>
      <c r="F30" s="76" t="str">
        <f t="shared" si="1"/>
        <v/>
      </c>
      <c r="G30" s="72" t="b">
        <f t="shared" si="2"/>
        <v>0</v>
      </c>
      <c r="H30" s="73">
        <f t="shared" si="3"/>
        <v>1</v>
      </c>
    </row>
    <row r="31" spans="1:8">
      <c r="A31" s="37">
        <v>20</v>
      </c>
      <c r="B31" s="6"/>
      <c r="C31" s="216"/>
      <c r="D31" s="150" t="str">
        <f t="shared" si="0"/>
        <v/>
      </c>
      <c r="E31" s="37"/>
      <c r="F31" s="76" t="str">
        <f t="shared" si="1"/>
        <v/>
      </c>
      <c r="G31" s="72" t="b">
        <f t="shared" si="2"/>
        <v>0</v>
      </c>
      <c r="H31" s="73">
        <f t="shared" si="3"/>
        <v>1</v>
      </c>
    </row>
    <row r="32" spans="1:8">
      <c r="A32" s="37">
        <v>21</v>
      </c>
      <c r="B32" s="6"/>
      <c r="C32" s="216"/>
      <c r="D32" s="150" t="str">
        <f t="shared" si="0"/>
        <v/>
      </c>
      <c r="E32" s="37"/>
      <c r="F32" s="76" t="str">
        <f t="shared" si="1"/>
        <v/>
      </c>
      <c r="G32" s="72" t="b">
        <f t="shared" si="2"/>
        <v>0</v>
      </c>
      <c r="H32" s="73">
        <f t="shared" si="3"/>
        <v>1</v>
      </c>
    </row>
    <row r="33" spans="1:8">
      <c r="A33" s="37">
        <v>22</v>
      </c>
      <c r="B33" s="6"/>
      <c r="C33" s="216"/>
      <c r="D33" s="150" t="str">
        <f t="shared" si="0"/>
        <v/>
      </c>
      <c r="E33" s="37"/>
      <c r="F33" s="76" t="str">
        <f t="shared" si="1"/>
        <v/>
      </c>
      <c r="G33" s="72" t="b">
        <f t="shared" si="2"/>
        <v>0</v>
      </c>
      <c r="H33" s="73">
        <f t="shared" si="3"/>
        <v>1</v>
      </c>
    </row>
    <row r="34" spans="1:8">
      <c r="A34" s="37">
        <v>23</v>
      </c>
      <c r="B34" s="6"/>
      <c r="C34" s="216"/>
      <c r="D34" s="150" t="str">
        <f t="shared" si="0"/>
        <v/>
      </c>
      <c r="E34" s="37"/>
      <c r="F34" s="76" t="str">
        <f t="shared" si="1"/>
        <v/>
      </c>
      <c r="G34" s="72" t="b">
        <f t="shared" si="2"/>
        <v>0</v>
      </c>
      <c r="H34" s="73">
        <f t="shared" si="3"/>
        <v>1</v>
      </c>
    </row>
    <row r="35" spans="1:8">
      <c r="A35" s="37">
        <v>24</v>
      </c>
      <c r="B35" s="6"/>
      <c r="C35" s="216"/>
      <c r="D35" s="150" t="str">
        <f t="shared" si="0"/>
        <v/>
      </c>
      <c r="E35" s="37"/>
      <c r="F35" s="76" t="str">
        <f t="shared" si="1"/>
        <v/>
      </c>
      <c r="G35" s="72" t="b">
        <f t="shared" si="2"/>
        <v>0</v>
      </c>
      <c r="H35" s="73">
        <f t="shared" si="3"/>
        <v>1</v>
      </c>
    </row>
    <row r="36" spans="1:8">
      <c r="A36" s="37">
        <v>25</v>
      </c>
      <c r="B36" s="6"/>
      <c r="C36" s="216"/>
      <c r="D36" s="150" t="str">
        <f t="shared" si="0"/>
        <v/>
      </c>
      <c r="E36" s="37"/>
      <c r="F36" s="76" t="str">
        <f t="shared" si="1"/>
        <v/>
      </c>
      <c r="G36" s="72" t="b">
        <f t="shared" si="2"/>
        <v>0</v>
      </c>
      <c r="H36" s="73">
        <f t="shared" si="3"/>
        <v>1</v>
      </c>
    </row>
    <row r="37" spans="1:8">
      <c r="A37" s="37">
        <v>26</v>
      </c>
      <c r="B37" s="6"/>
      <c r="C37" s="216"/>
      <c r="D37" s="150" t="str">
        <f t="shared" si="0"/>
        <v/>
      </c>
      <c r="E37" s="37"/>
      <c r="F37" s="76" t="str">
        <f t="shared" si="1"/>
        <v/>
      </c>
      <c r="G37" s="72" t="b">
        <f t="shared" si="2"/>
        <v>0</v>
      </c>
      <c r="H37" s="73">
        <f t="shared" si="3"/>
        <v>1</v>
      </c>
    </row>
    <row r="38" spans="1:8">
      <c r="A38" s="37">
        <v>27</v>
      </c>
      <c r="B38" s="6"/>
      <c r="C38" s="216"/>
      <c r="D38" s="150" t="str">
        <f t="shared" si="0"/>
        <v/>
      </c>
      <c r="E38" s="37"/>
      <c r="F38" s="76" t="str">
        <f t="shared" si="1"/>
        <v/>
      </c>
      <c r="G38" s="72" t="b">
        <f t="shared" si="2"/>
        <v>0</v>
      </c>
      <c r="H38" s="73">
        <f t="shared" si="3"/>
        <v>1</v>
      </c>
    </row>
    <row r="39" spans="1:8">
      <c r="A39" s="37">
        <v>28</v>
      </c>
      <c r="B39" s="6"/>
      <c r="C39" s="216"/>
      <c r="D39" s="150" t="str">
        <f t="shared" si="0"/>
        <v/>
      </c>
      <c r="E39" s="37"/>
      <c r="F39" s="76" t="str">
        <f t="shared" si="1"/>
        <v/>
      </c>
      <c r="G39" s="72" t="b">
        <f t="shared" si="2"/>
        <v>0</v>
      </c>
      <c r="H39" s="73">
        <f t="shared" si="3"/>
        <v>1</v>
      </c>
    </row>
    <row r="40" spans="1:8">
      <c r="A40" s="37">
        <v>29</v>
      </c>
      <c r="B40" s="6"/>
      <c r="C40" s="216"/>
      <c r="D40" s="150" t="str">
        <f t="shared" si="0"/>
        <v/>
      </c>
      <c r="E40" s="37"/>
      <c r="F40" s="76" t="str">
        <f t="shared" si="1"/>
        <v/>
      </c>
      <c r="G40" s="72" t="b">
        <f t="shared" si="2"/>
        <v>0</v>
      </c>
      <c r="H40" s="73">
        <f t="shared" si="3"/>
        <v>1</v>
      </c>
    </row>
    <row r="41" spans="1:8">
      <c r="A41" s="37">
        <v>30</v>
      </c>
      <c r="B41" s="6"/>
      <c r="C41" s="216"/>
      <c r="D41" s="150" t="str">
        <f t="shared" si="0"/>
        <v/>
      </c>
      <c r="E41" s="37"/>
      <c r="F41" s="76" t="str">
        <f t="shared" si="1"/>
        <v/>
      </c>
      <c r="G41" s="72" t="b">
        <f t="shared" si="2"/>
        <v>0</v>
      </c>
      <c r="H41" s="73">
        <f t="shared" si="3"/>
        <v>1</v>
      </c>
    </row>
    <row r="42" spans="1:8">
      <c r="A42" s="37">
        <v>31</v>
      </c>
      <c r="B42" s="6"/>
      <c r="C42" s="216"/>
      <c r="D42" s="150" t="str">
        <f t="shared" si="0"/>
        <v/>
      </c>
      <c r="E42" s="37"/>
      <c r="F42" s="76" t="str">
        <f t="shared" si="1"/>
        <v/>
      </c>
      <c r="G42" s="72" t="b">
        <f t="shared" si="2"/>
        <v>0</v>
      </c>
      <c r="H42" s="73">
        <f t="shared" si="3"/>
        <v>1</v>
      </c>
    </row>
    <row r="43" spans="1:8">
      <c r="A43" s="37">
        <v>32</v>
      </c>
      <c r="B43" s="6"/>
      <c r="C43" s="216"/>
      <c r="D43" s="150" t="str">
        <f t="shared" si="0"/>
        <v/>
      </c>
      <c r="E43" s="37"/>
      <c r="F43" s="76" t="str">
        <f t="shared" si="1"/>
        <v/>
      </c>
      <c r="G43" s="72" t="b">
        <f t="shared" si="2"/>
        <v>0</v>
      </c>
      <c r="H43" s="73">
        <f t="shared" si="3"/>
        <v>1</v>
      </c>
    </row>
    <row r="44" spans="1:8">
      <c r="A44" s="37">
        <v>33</v>
      </c>
      <c r="B44" s="6"/>
      <c r="C44" s="216"/>
      <c r="D44" s="150" t="str">
        <f t="shared" si="0"/>
        <v/>
      </c>
      <c r="E44" s="37"/>
      <c r="F44" s="76" t="str">
        <f t="shared" ref="F44:F75" si="4">IF(OR($B44="",,$C44="",$C44&gt;an_final),"",IF($C44&gt;=an_initial,1,""))</f>
        <v/>
      </c>
      <c r="G44" s="72" t="b">
        <f t="shared" si="2"/>
        <v>0</v>
      </c>
      <c r="H44" s="73">
        <f t="shared" ref="H44:H75" si="5">LEN(B44)-LEN(SUBSTITUTE(B44,",",""))+1</f>
        <v>1</v>
      </c>
    </row>
    <row r="45" spans="1:8">
      <c r="A45" s="37">
        <v>34</v>
      </c>
      <c r="B45" s="6"/>
      <c r="C45" s="216"/>
      <c r="D45" s="150" t="str">
        <f t="shared" si="0"/>
        <v/>
      </c>
      <c r="E45" s="37"/>
      <c r="F45" s="76" t="str">
        <f t="shared" si="4"/>
        <v/>
      </c>
      <c r="G45" s="72" t="b">
        <f t="shared" si="2"/>
        <v>0</v>
      </c>
      <c r="H45" s="73">
        <f t="shared" si="5"/>
        <v>1</v>
      </c>
    </row>
    <row r="46" spans="1:8">
      <c r="A46" s="37">
        <v>35</v>
      </c>
      <c r="B46" s="6"/>
      <c r="C46" s="216"/>
      <c r="D46" s="150" t="str">
        <f t="shared" si="0"/>
        <v/>
      </c>
      <c r="E46" s="37"/>
      <c r="F46" s="76" t="str">
        <f t="shared" si="4"/>
        <v/>
      </c>
      <c r="G46" s="72" t="b">
        <f t="shared" si="2"/>
        <v>0</v>
      </c>
      <c r="H46" s="73">
        <f t="shared" si="5"/>
        <v>1</v>
      </c>
    </row>
    <row r="47" spans="1:8">
      <c r="A47" s="37">
        <v>36</v>
      </c>
      <c r="B47" s="6"/>
      <c r="C47" s="216"/>
      <c r="D47" s="150" t="str">
        <f t="shared" si="0"/>
        <v/>
      </c>
      <c r="E47" s="37"/>
      <c r="F47" s="76" t="str">
        <f t="shared" si="4"/>
        <v/>
      </c>
      <c r="G47" s="72" t="b">
        <f t="shared" si="2"/>
        <v>0</v>
      </c>
      <c r="H47" s="73">
        <f t="shared" si="5"/>
        <v>1</v>
      </c>
    </row>
    <row r="48" spans="1:8">
      <c r="A48" s="37">
        <v>37</v>
      </c>
      <c r="B48" s="6"/>
      <c r="C48" s="216"/>
      <c r="D48" s="150" t="str">
        <f t="shared" si="0"/>
        <v/>
      </c>
      <c r="E48" s="37"/>
      <c r="F48" s="76" t="str">
        <f t="shared" si="4"/>
        <v/>
      </c>
      <c r="G48" s="72" t="b">
        <f t="shared" si="2"/>
        <v>0</v>
      </c>
      <c r="H48" s="73">
        <f t="shared" si="5"/>
        <v>1</v>
      </c>
    </row>
    <row r="49" spans="1:8">
      <c r="A49" s="37">
        <v>38</v>
      </c>
      <c r="B49" s="6"/>
      <c r="C49" s="216"/>
      <c r="D49" s="150" t="str">
        <f t="shared" si="0"/>
        <v/>
      </c>
      <c r="E49" s="37"/>
      <c r="F49" s="76" t="str">
        <f t="shared" si="4"/>
        <v/>
      </c>
      <c r="G49" s="72" t="b">
        <f t="shared" si="2"/>
        <v>0</v>
      </c>
      <c r="H49" s="73">
        <f t="shared" si="5"/>
        <v>1</v>
      </c>
    </row>
    <row r="50" spans="1:8">
      <c r="A50" s="37">
        <v>39</v>
      </c>
      <c r="B50" s="6"/>
      <c r="C50" s="216"/>
      <c r="D50" s="150" t="str">
        <f t="shared" si="0"/>
        <v/>
      </c>
      <c r="E50" s="37"/>
      <c r="F50" s="76" t="str">
        <f t="shared" si="4"/>
        <v/>
      </c>
      <c r="G50" s="72" t="b">
        <f t="shared" si="2"/>
        <v>0</v>
      </c>
      <c r="H50" s="73">
        <f t="shared" si="5"/>
        <v>1</v>
      </c>
    </row>
    <row r="51" spans="1:8">
      <c r="A51" s="37">
        <v>40</v>
      </c>
      <c r="B51" s="6"/>
      <c r="C51" s="216"/>
      <c r="D51" s="150" t="str">
        <f t="shared" si="0"/>
        <v/>
      </c>
      <c r="E51" s="37"/>
      <c r="F51" s="76" t="str">
        <f t="shared" si="4"/>
        <v/>
      </c>
      <c r="G51" s="72" t="b">
        <f t="shared" si="2"/>
        <v>0</v>
      </c>
      <c r="H51" s="73">
        <f t="shared" si="5"/>
        <v>1</v>
      </c>
    </row>
    <row r="52" spans="1:8">
      <c r="A52" s="37">
        <v>41</v>
      </c>
      <c r="B52" s="6"/>
      <c r="C52" s="216"/>
      <c r="D52" s="150" t="str">
        <f t="shared" si="0"/>
        <v/>
      </c>
      <c r="E52" s="37"/>
      <c r="F52" s="76" t="str">
        <f t="shared" si="4"/>
        <v/>
      </c>
      <c r="G52" s="72" t="b">
        <f t="shared" si="2"/>
        <v>0</v>
      </c>
      <c r="H52" s="73">
        <f t="shared" si="5"/>
        <v>1</v>
      </c>
    </row>
    <row r="53" spans="1:8">
      <c r="A53" s="37">
        <v>42</v>
      </c>
      <c r="B53" s="6"/>
      <c r="C53" s="216"/>
      <c r="D53" s="150" t="str">
        <f t="shared" si="0"/>
        <v/>
      </c>
      <c r="E53" s="37"/>
      <c r="F53" s="76" t="str">
        <f t="shared" si="4"/>
        <v/>
      </c>
      <c r="G53" s="72" t="b">
        <f t="shared" si="2"/>
        <v>0</v>
      </c>
      <c r="H53" s="73">
        <f t="shared" si="5"/>
        <v>1</v>
      </c>
    </row>
    <row r="54" spans="1:8">
      <c r="A54" s="37">
        <v>43</v>
      </c>
      <c r="B54" s="6"/>
      <c r="C54" s="216"/>
      <c r="D54" s="150" t="str">
        <f t="shared" si="0"/>
        <v/>
      </c>
      <c r="E54" s="37"/>
      <c r="F54" s="76" t="str">
        <f t="shared" si="4"/>
        <v/>
      </c>
      <c r="G54" s="72" t="b">
        <f t="shared" si="2"/>
        <v>0</v>
      </c>
      <c r="H54" s="73">
        <f t="shared" si="5"/>
        <v>1</v>
      </c>
    </row>
    <row r="55" spans="1:8">
      <c r="A55" s="37">
        <v>44</v>
      </c>
      <c r="B55" s="6"/>
      <c r="C55" s="216"/>
      <c r="D55" s="150" t="str">
        <f t="shared" si="0"/>
        <v/>
      </c>
      <c r="E55" s="37"/>
      <c r="F55" s="76" t="str">
        <f t="shared" si="4"/>
        <v/>
      </c>
      <c r="G55" s="72" t="b">
        <f t="shared" si="2"/>
        <v>0</v>
      </c>
      <c r="H55" s="73">
        <f t="shared" si="5"/>
        <v>1</v>
      </c>
    </row>
    <row r="56" spans="1:8">
      <c r="A56" s="37">
        <v>45</v>
      </c>
      <c r="B56" s="6"/>
      <c r="C56" s="216"/>
      <c r="D56" s="150" t="str">
        <f t="shared" si="0"/>
        <v/>
      </c>
      <c r="E56" s="37"/>
      <c r="F56" s="76" t="str">
        <f t="shared" si="4"/>
        <v/>
      </c>
      <c r="G56" s="72" t="b">
        <f t="shared" si="2"/>
        <v>0</v>
      </c>
      <c r="H56" s="73">
        <f t="shared" si="5"/>
        <v>1</v>
      </c>
    </row>
    <row r="57" spans="1:8">
      <c r="A57" s="37">
        <v>46</v>
      </c>
      <c r="B57" s="6"/>
      <c r="C57" s="216"/>
      <c r="D57" s="150" t="str">
        <f t="shared" si="0"/>
        <v/>
      </c>
      <c r="E57" s="37"/>
      <c r="F57" s="76" t="str">
        <f t="shared" si="4"/>
        <v/>
      </c>
      <c r="G57" s="72" t="b">
        <f t="shared" si="2"/>
        <v>0</v>
      </c>
      <c r="H57" s="73">
        <f t="shared" si="5"/>
        <v>1</v>
      </c>
    </row>
    <row r="58" spans="1:8">
      <c r="A58" s="37">
        <v>47</v>
      </c>
      <c r="B58" s="6"/>
      <c r="C58" s="216"/>
      <c r="D58" s="150" t="str">
        <f t="shared" si="0"/>
        <v/>
      </c>
      <c r="E58" s="37"/>
      <c r="F58" s="76" t="str">
        <f t="shared" si="4"/>
        <v/>
      </c>
      <c r="G58" s="72" t="b">
        <f t="shared" si="2"/>
        <v>0</v>
      </c>
      <c r="H58" s="73">
        <f t="shared" si="5"/>
        <v>1</v>
      </c>
    </row>
    <row r="59" spans="1:8">
      <c r="A59" s="37">
        <v>48</v>
      </c>
      <c r="B59" s="6"/>
      <c r="C59" s="216"/>
      <c r="D59" s="150" t="str">
        <f t="shared" si="0"/>
        <v/>
      </c>
      <c r="E59" s="37"/>
      <c r="F59" s="76" t="str">
        <f t="shared" si="4"/>
        <v/>
      </c>
      <c r="G59" s="72" t="b">
        <f t="shared" si="2"/>
        <v>0</v>
      </c>
      <c r="H59" s="73">
        <f t="shared" si="5"/>
        <v>1</v>
      </c>
    </row>
    <row r="60" spans="1:8">
      <c r="A60" s="37">
        <v>49</v>
      </c>
      <c r="B60" s="6"/>
      <c r="C60" s="216"/>
      <c r="D60" s="150" t="str">
        <f t="shared" si="0"/>
        <v/>
      </c>
      <c r="E60" s="37"/>
      <c r="F60" s="76" t="str">
        <f t="shared" si="4"/>
        <v/>
      </c>
      <c r="G60" s="72" t="b">
        <f t="shared" si="2"/>
        <v>0</v>
      </c>
      <c r="H60" s="73">
        <f t="shared" si="5"/>
        <v>1</v>
      </c>
    </row>
    <row r="61" spans="1:8">
      <c r="A61" s="37">
        <v>50</v>
      </c>
      <c r="B61" s="6"/>
      <c r="C61" s="216"/>
      <c r="D61" s="150" t="str">
        <f t="shared" si="0"/>
        <v/>
      </c>
      <c r="E61" s="37"/>
      <c r="F61" s="76" t="str">
        <f t="shared" si="4"/>
        <v/>
      </c>
      <c r="G61" s="72" t="b">
        <f t="shared" si="2"/>
        <v>0</v>
      </c>
      <c r="H61" s="73">
        <f t="shared" si="5"/>
        <v>1</v>
      </c>
    </row>
    <row r="62" spans="1:8">
      <c r="A62" s="37">
        <v>51</v>
      </c>
      <c r="B62" s="6"/>
      <c r="C62" s="216"/>
      <c r="D62" s="150" t="str">
        <f t="shared" si="0"/>
        <v/>
      </c>
      <c r="E62" s="37"/>
      <c r="F62" s="76" t="str">
        <f t="shared" si="4"/>
        <v/>
      </c>
      <c r="G62" s="72" t="b">
        <f t="shared" si="2"/>
        <v>0</v>
      </c>
      <c r="H62" s="73">
        <f t="shared" si="5"/>
        <v>1</v>
      </c>
    </row>
    <row r="63" spans="1:8">
      <c r="A63" s="37">
        <v>52</v>
      </c>
      <c r="B63" s="6"/>
      <c r="C63" s="216"/>
      <c r="D63" s="150" t="str">
        <f t="shared" si="0"/>
        <v/>
      </c>
      <c r="E63" s="37"/>
      <c r="F63" s="76" t="str">
        <f t="shared" si="4"/>
        <v/>
      </c>
      <c r="G63" s="72" t="b">
        <f t="shared" si="2"/>
        <v>0</v>
      </c>
      <c r="H63" s="73">
        <f t="shared" si="5"/>
        <v>1</v>
      </c>
    </row>
    <row r="64" spans="1:8">
      <c r="A64" s="37">
        <v>53</v>
      </c>
      <c r="B64" s="6"/>
      <c r="C64" s="216"/>
      <c r="D64" s="150" t="str">
        <f t="shared" si="0"/>
        <v/>
      </c>
      <c r="E64" s="37"/>
      <c r="F64" s="76" t="str">
        <f t="shared" si="4"/>
        <v/>
      </c>
      <c r="G64" s="72" t="b">
        <f t="shared" si="2"/>
        <v>0</v>
      </c>
      <c r="H64" s="73">
        <f t="shared" si="5"/>
        <v>1</v>
      </c>
    </row>
    <row r="65" spans="1:8">
      <c r="A65" s="37">
        <v>54</v>
      </c>
      <c r="B65" s="6"/>
      <c r="C65" s="216"/>
      <c r="D65" s="150" t="str">
        <f t="shared" si="0"/>
        <v/>
      </c>
      <c r="E65" s="37"/>
      <c r="F65" s="76" t="str">
        <f t="shared" si="4"/>
        <v/>
      </c>
      <c r="G65" s="72" t="b">
        <f t="shared" si="2"/>
        <v>0</v>
      </c>
      <c r="H65" s="73">
        <f t="shared" si="5"/>
        <v>1</v>
      </c>
    </row>
    <row r="66" spans="1:8">
      <c r="A66" s="37">
        <v>55</v>
      </c>
      <c r="B66" s="6"/>
      <c r="C66" s="216"/>
      <c r="D66" s="150" t="str">
        <f t="shared" si="0"/>
        <v/>
      </c>
      <c r="E66" s="37"/>
      <c r="F66" s="76" t="str">
        <f t="shared" si="4"/>
        <v/>
      </c>
      <c r="G66" s="72" t="b">
        <f t="shared" si="2"/>
        <v>0</v>
      </c>
      <c r="H66" s="73">
        <f t="shared" si="5"/>
        <v>1</v>
      </c>
    </row>
    <row r="67" spans="1:8">
      <c r="A67" s="37">
        <v>56</v>
      </c>
      <c r="B67" s="6"/>
      <c r="C67" s="216"/>
      <c r="D67" s="150" t="str">
        <f t="shared" si="0"/>
        <v/>
      </c>
      <c r="E67" s="37"/>
      <c r="F67" s="76" t="str">
        <f t="shared" si="4"/>
        <v/>
      </c>
      <c r="G67" s="72" t="b">
        <f t="shared" si="2"/>
        <v>0</v>
      </c>
      <c r="H67" s="73">
        <f t="shared" si="5"/>
        <v>1</v>
      </c>
    </row>
    <row r="68" spans="1:8">
      <c r="A68" s="37">
        <v>57</v>
      </c>
      <c r="B68" s="6"/>
      <c r="C68" s="216"/>
      <c r="D68" s="150" t="str">
        <f t="shared" si="0"/>
        <v/>
      </c>
      <c r="E68" s="37"/>
      <c r="F68" s="76" t="str">
        <f t="shared" si="4"/>
        <v/>
      </c>
      <c r="G68" s="72" t="b">
        <f t="shared" si="2"/>
        <v>0</v>
      </c>
      <c r="H68" s="73">
        <f t="shared" si="5"/>
        <v>1</v>
      </c>
    </row>
    <row r="69" spans="1:8">
      <c r="A69" s="37">
        <v>58</v>
      </c>
      <c r="B69" s="6"/>
      <c r="C69" s="216"/>
      <c r="D69" s="150" t="str">
        <f t="shared" si="0"/>
        <v/>
      </c>
      <c r="E69" s="37"/>
      <c r="F69" s="76" t="str">
        <f t="shared" si="4"/>
        <v/>
      </c>
      <c r="G69" s="72" t="b">
        <f t="shared" si="2"/>
        <v>0</v>
      </c>
      <c r="H69" s="73">
        <f t="shared" si="5"/>
        <v>1</v>
      </c>
    </row>
    <row r="70" spans="1:8">
      <c r="A70" s="37">
        <v>59</v>
      </c>
      <c r="B70" s="6"/>
      <c r="C70" s="216"/>
      <c r="D70" s="150" t="str">
        <f t="shared" si="0"/>
        <v/>
      </c>
      <c r="E70" s="37"/>
      <c r="F70" s="76" t="str">
        <f t="shared" si="4"/>
        <v/>
      </c>
      <c r="G70" s="72" t="b">
        <f t="shared" si="2"/>
        <v>0</v>
      </c>
      <c r="H70" s="73">
        <f t="shared" si="5"/>
        <v>1</v>
      </c>
    </row>
    <row r="71" spans="1:8">
      <c r="A71" s="37">
        <v>60</v>
      </c>
      <c r="B71" s="6"/>
      <c r="C71" s="216"/>
      <c r="D71" s="150" t="str">
        <f t="shared" si="0"/>
        <v/>
      </c>
      <c r="E71" s="37"/>
      <c r="F71" s="76" t="str">
        <f t="shared" si="4"/>
        <v/>
      </c>
      <c r="G71" s="72" t="b">
        <f t="shared" si="2"/>
        <v>0</v>
      </c>
      <c r="H71" s="73">
        <f t="shared" si="5"/>
        <v>1</v>
      </c>
    </row>
    <row r="72" spans="1:8">
      <c r="A72" s="37">
        <v>61</v>
      </c>
      <c r="B72" s="6"/>
      <c r="C72" s="216"/>
      <c r="D72" s="150" t="str">
        <f t="shared" si="0"/>
        <v/>
      </c>
      <c r="E72" s="37"/>
      <c r="F72" s="76" t="str">
        <f t="shared" si="4"/>
        <v/>
      </c>
      <c r="G72" s="72" t="b">
        <f t="shared" si="2"/>
        <v>0</v>
      </c>
      <c r="H72" s="73">
        <f t="shared" si="5"/>
        <v>1</v>
      </c>
    </row>
    <row r="73" spans="1:8">
      <c r="A73" s="37">
        <v>62</v>
      </c>
      <c r="B73" s="6"/>
      <c r="C73" s="216"/>
      <c r="D73" s="150" t="str">
        <f t="shared" si="0"/>
        <v/>
      </c>
      <c r="E73" s="37"/>
      <c r="F73" s="76" t="str">
        <f t="shared" si="4"/>
        <v/>
      </c>
      <c r="G73" s="72" t="b">
        <f t="shared" si="2"/>
        <v>0</v>
      </c>
      <c r="H73" s="73">
        <f t="shared" si="5"/>
        <v>1</v>
      </c>
    </row>
    <row r="74" spans="1:8">
      <c r="A74" s="37">
        <v>63</v>
      </c>
      <c r="B74" s="6"/>
      <c r="C74" s="216"/>
      <c r="D74" s="150" t="str">
        <f t="shared" si="0"/>
        <v/>
      </c>
      <c r="E74" s="37"/>
      <c r="F74" s="76" t="str">
        <f t="shared" si="4"/>
        <v/>
      </c>
      <c r="G74" s="72" t="b">
        <f t="shared" si="2"/>
        <v>0</v>
      </c>
      <c r="H74" s="73">
        <f t="shared" si="5"/>
        <v>1</v>
      </c>
    </row>
    <row r="75" spans="1:8">
      <c r="A75" s="37">
        <v>64</v>
      </c>
      <c r="B75" s="6"/>
      <c r="C75" s="216"/>
      <c r="D75" s="150" t="str">
        <f t="shared" si="0"/>
        <v/>
      </c>
      <c r="E75" s="37"/>
      <c r="F75" s="76" t="str">
        <f t="shared" si="4"/>
        <v/>
      </c>
      <c r="G75" s="72" t="b">
        <f t="shared" si="2"/>
        <v>0</v>
      </c>
      <c r="H75" s="73">
        <f t="shared" si="5"/>
        <v>1</v>
      </c>
    </row>
    <row r="76" spans="1:8">
      <c r="A76" s="37">
        <v>65</v>
      </c>
      <c r="B76" s="6"/>
      <c r="C76" s="216"/>
      <c r="D76" s="150" t="str">
        <f t="shared" ref="D76:D139" si="6">IF(OR($B76="",,$C76&lt;an_initial,$C76&gt;an_final),"",F76*50)</f>
        <v/>
      </c>
      <c r="E76" s="37"/>
      <c r="F76" s="76" t="str">
        <f t="shared" ref="F76:F110" si="7">IF(OR($B76="",,$C76="",$C76&gt;an_final),"",IF($C76&gt;=an_initial,1,""))</f>
        <v/>
      </c>
      <c r="G76" s="72" t="b">
        <f t="shared" ref="G76:G110" si="8">IF(nume_candidat="",FALSE,ISNUMBER(SEARCH(nume_candidat,$B76)))</f>
        <v>0</v>
      </c>
      <c r="H76" s="73">
        <f t="shared" ref="H76:H110" si="9">LEN(B76)-LEN(SUBSTITUTE(B76,",",""))+1</f>
        <v>1</v>
      </c>
    </row>
    <row r="77" spans="1:8">
      <c r="A77" s="37">
        <v>66</v>
      </c>
      <c r="B77" s="6"/>
      <c r="C77" s="216"/>
      <c r="D77" s="150" t="str">
        <f t="shared" si="6"/>
        <v/>
      </c>
      <c r="E77" s="37"/>
      <c r="F77" s="76" t="str">
        <f t="shared" si="7"/>
        <v/>
      </c>
      <c r="G77" s="72" t="b">
        <f t="shared" si="8"/>
        <v>0</v>
      </c>
      <c r="H77" s="73">
        <f t="shared" si="9"/>
        <v>1</v>
      </c>
    </row>
    <row r="78" spans="1:8">
      <c r="A78" s="37">
        <v>67</v>
      </c>
      <c r="B78" s="6"/>
      <c r="C78" s="216"/>
      <c r="D78" s="150" t="str">
        <f t="shared" si="6"/>
        <v/>
      </c>
      <c r="E78" s="37"/>
      <c r="F78" s="76" t="str">
        <f t="shared" si="7"/>
        <v/>
      </c>
      <c r="G78" s="72" t="b">
        <f t="shared" si="8"/>
        <v>0</v>
      </c>
      <c r="H78" s="73">
        <f t="shared" si="9"/>
        <v>1</v>
      </c>
    </row>
    <row r="79" spans="1:8">
      <c r="A79" s="37">
        <v>68</v>
      </c>
      <c r="B79" s="6"/>
      <c r="C79" s="216"/>
      <c r="D79" s="150" t="str">
        <f t="shared" si="6"/>
        <v/>
      </c>
      <c r="E79" s="37"/>
      <c r="F79" s="76" t="str">
        <f t="shared" si="7"/>
        <v/>
      </c>
      <c r="G79" s="72" t="b">
        <f t="shared" si="8"/>
        <v>0</v>
      </c>
      <c r="H79" s="73">
        <f t="shared" si="9"/>
        <v>1</v>
      </c>
    </row>
    <row r="80" spans="1:8">
      <c r="A80" s="37">
        <v>69</v>
      </c>
      <c r="B80" s="6"/>
      <c r="C80" s="216"/>
      <c r="D80" s="150" t="str">
        <f t="shared" si="6"/>
        <v/>
      </c>
      <c r="E80" s="37"/>
      <c r="F80" s="76" t="str">
        <f t="shared" si="7"/>
        <v/>
      </c>
      <c r="G80" s="72" t="b">
        <f t="shared" si="8"/>
        <v>0</v>
      </c>
      <c r="H80" s="73">
        <f t="shared" si="9"/>
        <v>1</v>
      </c>
    </row>
    <row r="81" spans="1:8">
      <c r="A81" s="37">
        <v>70</v>
      </c>
      <c r="B81" s="6"/>
      <c r="C81" s="216"/>
      <c r="D81" s="150" t="str">
        <f t="shared" si="6"/>
        <v/>
      </c>
      <c r="E81" s="37"/>
      <c r="F81" s="76" t="str">
        <f t="shared" si="7"/>
        <v/>
      </c>
      <c r="G81" s="72" t="b">
        <f t="shared" si="8"/>
        <v>0</v>
      </c>
      <c r="H81" s="73">
        <f t="shared" si="9"/>
        <v>1</v>
      </c>
    </row>
    <row r="82" spans="1:8">
      <c r="A82" s="37">
        <v>71</v>
      </c>
      <c r="B82" s="6"/>
      <c r="C82" s="216"/>
      <c r="D82" s="150" t="str">
        <f t="shared" si="6"/>
        <v/>
      </c>
      <c r="E82" s="37"/>
      <c r="F82" s="76" t="str">
        <f t="shared" si="7"/>
        <v/>
      </c>
      <c r="G82" s="72" t="b">
        <f t="shared" si="8"/>
        <v>0</v>
      </c>
      <c r="H82" s="73">
        <f t="shared" si="9"/>
        <v>1</v>
      </c>
    </row>
    <row r="83" spans="1:8">
      <c r="A83" s="37">
        <v>72</v>
      </c>
      <c r="B83" s="6"/>
      <c r="C83" s="216"/>
      <c r="D83" s="150" t="str">
        <f t="shared" si="6"/>
        <v/>
      </c>
      <c r="E83" s="37"/>
      <c r="F83" s="76" t="str">
        <f t="shared" si="7"/>
        <v/>
      </c>
      <c r="G83" s="72" t="b">
        <f t="shared" si="8"/>
        <v>0</v>
      </c>
      <c r="H83" s="73">
        <f t="shared" si="9"/>
        <v>1</v>
      </c>
    </row>
    <row r="84" spans="1:8">
      <c r="A84" s="37">
        <v>73</v>
      </c>
      <c r="B84" s="6"/>
      <c r="C84" s="216"/>
      <c r="D84" s="150" t="str">
        <f t="shared" si="6"/>
        <v/>
      </c>
      <c r="E84" s="37"/>
      <c r="F84" s="76" t="str">
        <f t="shared" si="7"/>
        <v/>
      </c>
      <c r="G84" s="72" t="b">
        <f t="shared" si="8"/>
        <v>0</v>
      </c>
      <c r="H84" s="73">
        <f t="shared" si="9"/>
        <v>1</v>
      </c>
    </row>
    <row r="85" spans="1:8">
      <c r="A85" s="37">
        <v>74</v>
      </c>
      <c r="B85" s="6"/>
      <c r="C85" s="216"/>
      <c r="D85" s="150" t="str">
        <f t="shared" si="6"/>
        <v/>
      </c>
      <c r="E85" s="37"/>
      <c r="F85" s="76" t="str">
        <f t="shared" si="7"/>
        <v/>
      </c>
      <c r="G85" s="72" t="b">
        <f t="shared" si="8"/>
        <v>0</v>
      </c>
      <c r="H85" s="73">
        <f t="shared" si="9"/>
        <v>1</v>
      </c>
    </row>
    <row r="86" spans="1:8">
      <c r="A86" s="37">
        <v>75</v>
      </c>
      <c r="B86" s="6"/>
      <c r="C86" s="216"/>
      <c r="D86" s="150" t="str">
        <f t="shared" si="6"/>
        <v/>
      </c>
      <c r="E86" s="37"/>
      <c r="F86" s="76" t="str">
        <f t="shared" si="7"/>
        <v/>
      </c>
      <c r="G86" s="72" t="b">
        <f t="shared" si="8"/>
        <v>0</v>
      </c>
      <c r="H86" s="73">
        <f t="shared" si="9"/>
        <v>1</v>
      </c>
    </row>
    <row r="87" spans="1:8">
      <c r="A87" s="37">
        <v>76</v>
      </c>
      <c r="B87" s="6"/>
      <c r="C87" s="216"/>
      <c r="D87" s="150" t="str">
        <f t="shared" si="6"/>
        <v/>
      </c>
      <c r="E87" s="37"/>
      <c r="F87" s="76" t="str">
        <f t="shared" si="7"/>
        <v/>
      </c>
      <c r="G87" s="72" t="b">
        <f t="shared" si="8"/>
        <v>0</v>
      </c>
      <c r="H87" s="73">
        <f t="shared" si="9"/>
        <v>1</v>
      </c>
    </row>
    <row r="88" spans="1:8">
      <c r="A88" s="37">
        <v>77</v>
      </c>
      <c r="B88" s="6"/>
      <c r="C88" s="216"/>
      <c r="D88" s="150" t="str">
        <f t="shared" si="6"/>
        <v/>
      </c>
      <c r="E88" s="37"/>
      <c r="F88" s="76" t="str">
        <f t="shared" si="7"/>
        <v/>
      </c>
      <c r="G88" s="72" t="b">
        <f t="shared" si="8"/>
        <v>0</v>
      </c>
      <c r="H88" s="73">
        <f t="shared" si="9"/>
        <v>1</v>
      </c>
    </row>
    <row r="89" spans="1:8">
      <c r="A89" s="37">
        <v>78</v>
      </c>
      <c r="B89" s="6"/>
      <c r="C89" s="216"/>
      <c r="D89" s="150" t="str">
        <f t="shared" si="6"/>
        <v/>
      </c>
      <c r="E89" s="37"/>
      <c r="F89" s="76" t="str">
        <f t="shared" si="7"/>
        <v/>
      </c>
      <c r="G89" s="72" t="b">
        <f t="shared" si="8"/>
        <v>0</v>
      </c>
      <c r="H89" s="73">
        <f t="shared" si="9"/>
        <v>1</v>
      </c>
    </row>
    <row r="90" spans="1:8">
      <c r="A90" s="37">
        <v>79</v>
      </c>
      <c r="B90" s="6"/>
      <c r="C90" s="216"/>
      <c r="D90" s="150" t="str">
        <f t="shared" si="6"/>
        <v/>
      </c>
      <c r="E90" s="37"/>
      <c r="F90" s="76" t="str">
        <f t="shared" si="7"/>
        <v/>
      </c>
      <c r="G90" s="72" t="b">
        <f t="shared" si="8"/>
        <v>0</v>
      </c>
      <c r="H90" s="73">
        <f t="shared" si="9"/>
        <v>1</v>
      </c>
    </row>
    <row r="91" spans="1:8">
      <c r="A91" s="37">
        <v>80</v>
      </c>
      <c r="B91" s="6"/>
      <c r="C91" s="216"/>
      <c r="D91" s="150" t="str">
        <f t="shared" si="6"/>
        <v/>
      </c>
      <c r="E91" s="37"/>
      <c r="F91" s="76" t="str">
        <f t="shared" si="7"/>
        <v/>
      </c>
      <c r="G91" s="72" t="b">
        <f t="shared" si="8"/>
        <v>0</v>
      </c>
      <c r="H91" s="73">
        <f t="shared" si="9"/>
        <v>1</v>
      </c>
    </row>
    <row r="92" spans="1:8">
      <c r="A92" s="37">
        <v>81</v>
      </c>
      <c r="B92" s="6"/>
      <c r="C92" s="216"/>
      <c r="D92" s="150" t="str">
        <f t="shared" si="6"/>
        <v/>
      </c>
      <c r="E92" s="37"/>
      <c r="F92" s="76" t="str">
        <f t="shared" si="7"/>
        <v/>
      </c>
      <c r="G92" s="72" t="b">
        <f t="shared" si="8"/>
        <v>0</v>
      </c>
      <c r="H92" s="73">
        <f t="shared" si="9"/>
        <v>1</v>
      </c>
    </row>
    <row r="93" spans="1:8">
      <c r="A93" s="37">
        <v>82</v>
      </c>
      <c r="B93" s="6"/>
      <c r="C93" s="216"/>
      <c r="D93" s="150" t="str">
        <f t="shared" si="6"/>
        <v/>
      </c>
      <c r="E93" s="37"/>
      <c r="F93" s="76" t="str">
        <f t="shared" si="7"/>
        <v/>
      </c>
      <c r="G93" s="72" t="b">
        <f t="shared" si="8"/>
        <v>0</v>
      </c>
      <c r="H93" s="73">
        <f t="shared" si="9"/>
        <v>1</v>
      </c>
    </row>
    <row r="94" spans="1:8">
      <c r="A94" s="37">
        <v>83</v>
      </c>
      <c r="B94" s="6"/>
      <c r="C94" s="216"/>
      <c r="D94" s="150" t="str">
        <f t="shared" si="6"/>
        <v/>
      </c>
      <c r="E94" s="37"/>
      <c r="F94" s="76" t="str">
        <f t="shared" si="7"/>
        <v/>
      </c>
      <c r="G94" s="72" t="b">
        <f t="shared" si="8"/>
        <v>0</v>
      </c>
      <c r="H94" s="73">
        <f t="shared" si="9"/>
        <v>1</v>
      </c>
    </row>
    <row r="95" spans="1:8">
      <c r="A95" s="37">
        <v>84</v>
      </c>
      <c r="B95" s="6"/>
      <c r="C95" s="216"/>
      <c r="D95" s="150" t="str">
        <f t="shared" si="6"/>
        <v/>
      </c>
      <c r="E95" s="37"/>
      <c r="F95" s="76" t="str">
        <f t="shared" si="7"/>
        <v/>
      </c>
      <c r="G95" s="72" t="b">
        <f t="shared" si="8"/>
        <v>0</v>
      </c>
      <c r="H95" s="73">
        <f t="shared" si="9"/>
        <v>1</v>
      </c>
    </row>
    <row r="96" spans="1:8">
      <c r="A96" s="37">
        <v>85</v>
      </c>
      <c r="B96" s="6"/>
      <c r="C96" s="216"/>
      <c r="D96" s="150" t="str">
        <f t="shared" si="6"/>
        <v/>
      </c>
      <c r="E96" s="37"/>
      <c r="F96" s="76" t="str">
        <f t="shared" si="7"/>
        <v/>
      </c>
      <c r="G96" s="72" t="b">
        <f t="shared" si="8"/>
        <v>0</v>
      </c>
      <c r="H96" s="73">
        <f t="shared" si="9"/>
        <v>1</v>
      </c>
    </row>
    <row r="97" spans="1:8">
      <c r="A97" s="37">
        <v>86</v>
      </c>
      <c r="B97" s="6"/>
      <c r="C97" s="216"/>
      <c r="D97" s="150" t="str">
        <f t="shared" si="6"/>
        <v/>
      </c>
      <c r="E97" s="37"/>
      <c r="F97" s="76" t="str">
        <f t="shared" si="7"/>
        <v/>
      </c>
      <c r="G97" s="72" t="b">
        <f t="shared" si="8"/>
        <v>0</v>
      </c>
      <c r="H97" s="73">
        <f t="shared" si="9"/>
        <v>1</v>
      </c>
    </row>
    <row r="98" spans="1:8">
      <c r="A98" s="37">
        <v>87</v>
      </c>
      <c r="B98" s="6"/>
      <c r="C98" s="216"/>
      <c r="D98" s="150" t="str">
        <f t="shared" si="6"/>
        <v/>
      </c>
      <c r="E98" s="37"/>
      <c r="F98" s="76" t="str">
        <f t="shared" si="7"/>
        <v/>
      </c>
      <c r="G98" s="72" t="b">
        <f t="shared" si="8"/>
        <v>0</v>
      </c>
      <c r="H98" s="73">
        <f t="shared" si="9"/>
        <v>1</v>
      </c>
    </row>
    <row r="99" spans="1:8">
      <c r="A99" s="37">
        <v>88</v>
      </c>
      <c r="B99" s="6"/>
      <c r="C99" s="216"/>
      <c r="D99" s="150" t="str">
        <f t="shared" si="6"/>
        <v/>
      </c>
      <c r="E99" s="37"/>
      <c r="F99" s="76" t="str">
        <f t="shared" si="7"/>
        <v/>
      </c>
      <c r="G99" s="72" t="b">
        <f t="shared" si="8"/>
        <v>0</v>
      </c>
      <c r="H99" s="73">
        <f t="shared" si="9"/>
        <v>1</v>
      </c>
    </row>
    <row r="100" spans="1:8">
      <c r="A100" s="37">
        <v>89</v>
      </c>
      <c r="B100" s="6"/>
      <c r="C100" s="216"/>
      <c r="D100" s="150" t="str">
        <f t="shared" si="6"/>
        <v/>
      </c>
      <c r="E100" s="37"/>
      <c r="F100" s="76" t="str">
        <f t="shared" si="7"/>
        <v/>
      </c>
      <c r="G100" s="72" t="b">
        <f t="shared" si="8"/>
        <v>0</v>
      </c>
      <c r="H100" s="73">
        <f t="shared" si="9"/>
        <v>1</v>
      </c>
    </row>
    <row r="101" spans="1:8">
      <c r="A101" s="37">
        <v>90</v>
      </c>
      <c r="B101" s="6"/>
      <c r="C101" s="216"/>
      <c r="D101" s="150" t="str">
        <f t="shared" si="6"/>
        <v/>
      </c>
      <c r="E101" s="37"/>
      <c r="F101" s="76" t="str">
        <f t="shared" si="7"/>
        <v/>
      </c>
      <c r="G101" s="72" t="b">
        <f t="shared" si="8"/>
        <v>0</v>
      </c>
      <c r="H101" s="73">
        <f t="shared" si="9"/>
        <v>1</v>
      </c>
    </row>
    <row r="102" spans="1:8">
      <c r="A102" s="37">
        <v>91</v>
      </c>
      <c r="B102" s="6"/>
      <c r="C102" s="216"/>
      <c r="D102" s="150" t="str">
        <f t="shared" si="6"/>
        <v/>
      </c>
      <c r="E102" s="37"/>
      <c r="F102" s="76" t="str">
        <f t="shared" si="7"/>
        <v/>
      </c>
      <c r="G102" s="72" t="b">
        <f t="shared" si="8"/>
        <v>0</v>
      </c>
      <c r="H102" s="73">
        <f t="shared" si="9"/>
        <v>1</v>
      </c>
    </row>
    <row r="103" spans="1:8">
      <c r="A103" s="37">
        <v>92</v>
      </c>
      <c r="B103" s="6"/>
      <c r="C103" s="216"/>
      <c r="D103" s="150" t="str">
        <f t="shared" si="6"/>
        <v/>
      </c>
      <c r="E103" s="37"/>
      <c r="F103" s="76" t="str">
        <f t="shared" si="7"/>
        <v/>
      </c>
      <c r="G103" s="72" t="b">
        <f t="shared" si="8"/>
        <v>0</v>
      </c>
      <c r="H103" s="73">
        <f t="shared" si="9"/>
        <v>1</v>
      </c>
    </row>
    <row r="104" spans="1:8">
      <c r="A104" s="37">
        <v>93</v>
      </c>
      <c r="B104" s="6"/>
      <c r="C104" s="216"/>
      <c r="D104" s="150" t="str">
        <f t="shared" si="6"/>
        <v/>
      </c>
      <c r="E104" s="37"/>
      <c r="F104" s="76" t="str">
        <f t="shared" si="7"/>
        <v/>
      </c>
      <c r="G104" s="72" t="b">
        <f t="shared" si="8"/>
        <v>0</v>
      </c>
      <c r="H104" s="73">
        <f t="shared" si="9"/>
        <v>1</v>
      </c>
    </row>
    <row r="105" spans="1:8">
      <c r="A105" s="37">
        <v>94</v>
      </c>
      <c r="B105" s="6"/>
      <c r="C105" s="216"/>
      <c r="D105" s="150" t="str">
        <f t="shared" si="6"/>
        <v/>
      </c>
      <c r="E105" s="37"/>
      <c r="F105" s="76" t="str">
        <f t="shared" si="7"/>
        <v/>
      </c>
      <c r="G105" s="72" t="b">
        <f t="shared" si="8"/>
        <v>0</v>
      </c>
      <c r="H105" s="73">
        <f t="shared" si="9"/>
        <v>1</v>
      </c>
    </row>
    <row r="106" spans="1:8">
      <c r="A106" s="37">
        <v>95</v>
      </c>
      <c r="B106" s="6"/>
      <c r="C106" s="216"/>
      <c r="D106" s="150" t="str">
        <f t="shared" si="6"/>
        <v/>
      </c>
      <c r="E106" s="37"/>
      <c r="F106" s="76" t="str">
        <f t="shared" si="7"/>
        <v/>
      </c>
      <c r="G106" s="72" t="b">
        <f t="shared" si="8"/>
        <v>0</v>
      </c>
      <c r="H106" s="73">
        <f t="shared" si="9"/>
        <v>1</v>
      </c>
    </row>
    <row r="107" spans="1:8">
      <c r="A107" s="37">
        <v>96</v>
      </c>
      <c r="B107" s="6"/>
      <c r="C107" s="216"/>
      <c r="D107" s="150" t="str">
        <f t="shared" si="6"/>
        <v/>
      </c>
      <c r="E107" s="37"/>
      <c r="F107" s="76" t="str">
        <f t="shared" si="7"/>
        <v/>
      </c>
      <c r="G107" s="72" t="b">
        <f t="shared" si="8"/>
        <v>0</v>
      </c>
      <c r="H107" s="73">
        <f t="shared" si="9"/>
        <v>1</v>
      </c>
    </row>
    <row r="108" spans="1:8">
      <c r="A108" s="37">
        <v>97</v>
      </c>
      <c r="B108" s="6"/>
      <c r="C108" s="216"/>
      <c r="D108" s="150" t="str">
        <f t="shared" si="6"/>
        <v/>
      </c>
      <c r="E108" s="37"/>
      <c r="F108" s="76" t="str">
        <f t="shared" si="7"/>
        <v/>
      </c>
      <c r="G108" s="72" t="b">
        <f t="shared" si="8"/>
        <v>0</v>
      </c>
      <c r="H108" s="73">
        <f t="shared" si="9"/>
        <v>1</v>
      </c>
    </row>
    <row r="109" spans="1:8">
      <c r="A109" s="37">
        <v>98</v>
      </c>
      <c r="B109" s="6"/>
      <c r="C109" s="216"/>
      <c r="D109" s="150" t="str">
        <f t="shared" si="6"/>
        <v/>
      </c>
      <c r="E109" s="37"/>
      <c r="F109" s="76" t="str">
        <f t="shared" si="7"/>
        <v/>
      </c>
      <c r="G109" s="72" t="b">
        <f t="shared" si="8"/>
        <v>0</v>
      </c>
      <c r="H109" s="73">
        <f t="shared" si="9"/>
        <v>1</v>
      </c>
    </row>
    <row r="110" spans="1:8">
      <c r="A110" s="143">
        <v>99</v>
      </c>
      <c r="B110" s="6"/>
      <c r="C110" s="216"/>
      <c r="D110" s="150" t="str">
        <f t="shared" si="6"/>
        <v/>
      </c>
      <c r="E110" s="143"/>
      <c r="F110" s="76" t="str">
        <f t="shared" si="7"/>
        <v/>
      </c>
      <c r="G110" s="72" t="b">
        <f t="shared" si="8"/>
        <v>0</v>
      </c>
      <c r="H110" s="73">
        <f t="shared" si="9"/>
        <v>1</v>
      </c>
    </row>
    <row r="111" spans="1:8">
      <c r="A111" s="143">
        <v>100</v>
      </c>
      <c r="B111" s="144"/>
      <c r="C111" s="146"/>
      <c r="D111" s="150" t="str">
        <f t="shared" si="6"/>
        <v/>
      </c>
      <c r="E111" s="143"/>
    </row>
    <row r="112" spans="1:8">
      <c r="A112" s="143">
        <v>101</v>
      </c>
      <c r="B112" s="144"/>
      <c r="C112" s="146"/>
      <c r="D112" s="150" t="str">
        <f t="shared" si="6"/>
        <v/>
      </c>
      <c r="E112" s="143"/>
    </row>
    <row r="113" spans="1:17">
      <c r="A113" s="143">
        <v>102</v>
      </c>
      <c r="B113" s="144"/>
      <c r="C113" s="146"/>
      <c r="D113" s="150" t="str">
        <f t="shared" si="6"/>
        <v/>
      </c>
      <c r="E113" s="143"/>
    </row>
    <row r="114" spans="1:17">
      <c r="A114" s="143">
        <v>103</v>
      </c>
      <c r="B114" s="144"/>
      <c r="C114" s="146"/>
      <c r="D114" s="150" t="str">
        <f t="shared" si="6"/>
        <v/>
      </c>
      <c r="E114" s="143"/>
    </row>
    <row r="115" spans="1:17" s="70" customFormat="1">
      <c r="A115" s="143">
        <v>104</v>
      </c>
      <c r="B115" s="144"/>
      <c r="C115" s="146"/>
      <c r="D115" s="150" t="str">
        <f t="shared" si="6"/>
        <v/>
      </c>
      <c r="E115" s="143"/>
      <c r="G115" s="71"/>
      <c r="H115" s="64"/>
      <c r="I115"/>
      <c r="J115" s="64"/>
      <c r="K115" s="64"/>
      <c r="L115" s="64"/>
      <c r="M115" s="64"/>
      <c r="N115" s="64"/>
      <c r="O115" s="64"/>
      <c r="P115" s="64"/>
      <c r="Q115" s="64"/>
    </row>
    <row r="116" spans="1:17" s="70" customFormat="1">
      <c r="A116" s="143">
        <v>105</v>
      </c>
      <c r="B116" s="144"/>
      <c r="C116" s="146"/>
      <c r="D116" s="150" t="str">
        <f t="shared" si="6"/>
        <v/>
      </c>
      <c r="E116" s="143"/>
      <c r="G116" s="71"/>
      <c r="H116" s="64"/>
      <c r="I116"/>
      <c r="J116" s="64"/>
      <c r="K116" s="64"/>
      <c r="L116" s="64"/>
      <c r="M116" s="64"/>
      <c r="N116" s="64"/>
      <c r="O116" s="64"/>
      <c r="P116" s="64"/>
      <c r="Q116" s="64"/>
    </row>
    <row r="117" spans="1:17" s="70" customFormat="1">
      <c r="A117" s="143">
        <v>106</v>
      </c>
      <c r="B117" s="144"/>
      <c r="C117" s="146"/>
      <c r="D117" s="150" t="str">
        <f t="shared" si="6"/>
        <v/>
      </c>
      <c r="E117" s="143"/>
      <c r="G117" s="71"/>
      <c r="H117" s="64"/>
      <c r="I117"/>
      <c r="J117" s="64"/>
      <c r="K117" s="64"/>
      <c r="L117" s="64"/>
      <c r="M117" s="64"/>
      <c r="N117" s="64"/>
      <c r="O117" s="64"/>
      <c r="P117" s="64"/>
      <c r="Q117" s="64"/>
    </row>
    <row r="118" spans="1:17" s="70" customFormat="1">
      <c r="A118" s="143">
        <v>107</v>
      </c>
      <c r="B118" s="144"/>
      <c r="C118" s="146"/>
      <c r="D118" s="150" t="str">
        <f t="shared" si="6"/>
        <v/>
      </c>
      <c r="E118" s="143"/>
      <c r="G118" s="71"/>
      <c r="H118" s="64"/>
      <c r="I118"/>
      <c r="J118" s="64"/>
      <c r="K118" s="64"/>
      <c r="L118" s="64"/>
      <c r="M118" s="64"/>
      <c r="N118" s="64"/>
      <c r="O118" s="64"/>
      <c r="P118" s="64"/>
      <c r="Q118" s="64"/>
    </row>
    <row r="119" spans="1:17" s="70" customFormat="1">
      <c r="A119" s="143">
        <v>108</v>
      </c>
      <c r="B119" s="144"/>
      <c r="C119" s="146"/>
      <c r="D119" s="150" t="str">
        <f t="shared" si="6"/>
        <v/>
      </c>
      <c r="E119" s="143"/>
      <c r="G119" s="71"/>
      <c r="H119" s="64"/>
      <c r="I119"/>
      <c r="J119" s="64"/>
      <c r="K119" s="64"/>
      <c r="L119" s="64"/>
      <c r="M119" s="64"/>
      <c r="N119" s="64"/>
      <c r="O119" s="64"/>
      <c r="P119" s="64"/>
      <c r="Q119" s="64"/>
    </row>
    <row r="120" spans="1:17" s="70" customFormat="1">
      <c r="A120" s="143">
        <v>109</v>
      </c>
      <c r="B120" s="144"/>
      <c r="C120" s="146"/>
      <c r="D120" s="150" t="str">
        <f t="shared" si="6"/>
        <v/>
      </c>
      <c r="E120" s="143"/>
      <c r="G120" s="71"/>
      <c r="H120" s="64"/>
      <c r="I120"/>
      <c r="J120" s="64"/>
      <c r="K120" s="64"/>
      <c r="L120" s="64"/>
      <c r="M120" s="64"/>
      <c r="N120" s="64"/>
      <c r="O120" s="64"/>
      <c r="P120" s="64"/>
      <c r="Q120" s="64"/>
    </row>
    <row r="121" spans="1:17" s="70" customFormat="1">
      <c r="A121" s="143">
        <v>110</v>
      </c>
      <c r="B121" s="144"/>
      <c r="C121" s="146"/>
      <c r="D121" s="150" t="str">
        <f t="shared" si="6"/>
        <v/>
      </c>
      <c r="E121" s="143"/>
      <c r="G121" s="71"/>
      <c r="H121" s="64"/>
      <c r="I121"/>
      <c r="J121" s="64"/>
      <c r="K121" s="64"/>
      <c r="L121" s="64"/>
      <c r="M121" s="64"/>
      <c r="N121" s="64"/>
      <c r="O121" s="64"/>
      <c r="P121" s="64"/>
      <c r="Q121" s="64"/>
    </row>
    <row r="122" spans="1:17" s="70" customFormat="1">
      <c r="A122" s="143">
        <v>111</v>
      </c>
      <c r="B122" s="144"/>
      <c r="C122" s="146"/>
      <c r="D122" s="150" t="str">
        <f t="shared" si="6"/>
        <v/>
      </c>
      <c r="E122" s="143"/>
      <c r="G122" s="71"/>
      <c r="H122" s="64"/>
      <c r="I122"/>
      <c r="J122" s="64"/>
      <c r="K122" s="64"/>
      <c r="L122" s="64"/>
      <c r="M122" s="64"/>
      <c r="N122" s="64"/>
      <c r="O122" s="64"/>
      <c r="P122" s="64"/>
      <c r="Q122" s="64"/>
    </row>
    <row r="123" spans="1:17" s="70" customFormat="1">
      <c r="A123" s="143">
        <v>112</v>
      </c>
      <c r="B123" s="144"/>
      <c r="C123" s="146"/>
      <c r="D123" s="150" t="str">
        <f t="shared" si="6"/>
        <v/>
      </c>
      <c r="E123" s="143"/>
      <c r="G123" s="71"/>
      <c r="H123" s="64"/>
      <c r="I123"/>
      <c r="J123" s="64"/>
      <c r="K123" s="64"/>
      <c r="L123" s="64"/>
      <c r="M123" s="64"/>
      <c r="N123" s="64"/>
      <c r="O123" s="64"/>
      <c r="P123" s="64"/>
      <c r="Q123" s="64"/>
    </row>
    <row r="124" spans="1:17" s="70" customFormat="1">
      <c r="A124" s="143">
        <v>113</v>
      </c>
      <c r="B124" s="144"/>
      <c r="C124" s="146"/>
      <c r="D124" s="150" t="str">
        <f t="shared" si="6"/>
        <v/>
      </c>
      <c r="E124" s="143"/>
      <c r="G124" s="71"/>
      <c r="H124" s="64"/>
      <c r="I124"/>
      <c r="J124" s="64"/>
      <c r="K124" s="64"/>
      <c r="L124" s="64"/>
      <c r="M124" s="64"/>
      <c r="N124" s="64"/>
      <c r="O124" s="64"/>
      <c r="P124" s="64"/>
      <c r="Q124" s="64"/>
    </row>
    <row r="125" spans="1:17" s="70" customFormat="1">
      <c r="A125" s="143">
        <v>114</v>
      </c>
      <c r="B125" s="144"/>
      <c r="C125" s="146"/>
      <c r="D125" s="150" t="str">
        <f t="shared" si="6"/>
        <v/>
      </c>
      <c r="E125" s="143"/>
      <c r="G125" s="71"/>
      <c r="H125" s="64"/>
      <c r="I125"/>
      <c r="J125" s="64"/>
      <c r="K125" s="64"/>
      <c r="L125" s="64"/>
      <c r="M125" s="64"/>
      <c r="N125" s="64"/>
      <c r="O125" s="64"/>
      <c r="P125" s="64"/>
      <c r="Q125" s="64"/>
    </row>
    <row r="126" spans="1:17" s="70" customFormat="1">
      <c r="A126" s="143">
        <v>115</v>
      </c>
      <c r="B126" s="144"/>
      <c r="C126" s="146"/>
      <c r="D126" s="150" t="str">
        <f t="shared" si="6"/>
        <v/>
      </c>
      <c r="E126" s="143"/>
      <c r="G126" s="71"/>
      <c r="H126" s="64"/>
      <c r="I126"/>
      <c r="J126" s="64"/>
      <c r="K126" s="64"/>
      <c r="L126" s="64"/>
      <c r="M126" s="64"/>
      <c r="N126" s="64"/>
      <c r="O126" s="64"/>
      <c r="P126" s="64"/>
      <c r="Q126" s="64"/>
    </row>
    <row r="127" spans="1:17" s="70" customFormat="1">
      <c r="A127" s="143">
        <v>116</v>
      </c>
      <c r="B127" s="144"/>
      <c r="C127" s="146"/>
      <c r="D127" s="150" t="str">
        <f t="shared" si="6"/>
        <v/>
      </c>
      <c r="E127" s="143"/>
      <c r="G127" s="71"/>
      <c r="H127" s="64"/>
      <c r="I127"/>
      <c r="J127" s="64"/>
      <c r="K127" s="64"/>
      <c r="L127" s="64"/>
      <c r="M127" s="64"/>
      <c r="N127" s="64"/>
      <c r="O127" s="64"/>
      <c r="P127" s="64"/>
      <c r="Q127" s="64"/>
    </row>
    <row r="128" spans="1:17" s="70" customFormat="1">
      <c r="A128" s="143">
        <v>117</v>
      </c>
      <c r="B128" s="144"/>
      <c r="C128" s="146"/>
      <c r="D128" s="150" t="str">
        <f t="shared" si="6"/>
        <v/>
      </c>
      <c r="E128" s="143"/>
      <c r="G128" s="71"/>
      <c r="H128" s="64"/>
      <c r="I128"/>
      <c r="J128" s="64"/>
      <c r="K128" s="64"/>
      <c r="L128" s="64"/>
      <c r="M128" s="64"/>
      <c r="N128" s="64"/>
      <c r="O128" s="64"/>
      <c r="P128" s="64"/>
      <c r="Q128" s="64"/>
    </row>
    <row r="129" spans="1:17" s="70" customFormat="1">
      <c r="A129" s="143">
        <v>118</v>
      </c>
      <c r="B129" s="144"/>
      <c r="C129" s="146"/>
      <c r="D129" s="150" t="str">
        <f t="shared" si="6"/>
        <v/>
      </c>
      <c r="E129" s="143"/>
      <c r="G129" s="71"/>
      <c r="H129" s="64"/>
      <c r="I129"/>
      <c r="J129" s="64"/>
      <c r="K129" s="64"/>
      <c r="L129" s="64"/>
      <c r="M129" s="64"/>
      <c r="N129" s="64"/>
      <c r="O129" s="64"/>
      <c r="P129" s="64"/>
      <c r="Q129" s="64"/>
    </row>
    <row r="130" spans="1:17" s="70" customFormat="1">
      <c r="A130" s="143">
        <v>119</v>
      </c>
      <c r="B130" s="144"/>
      <c r="C130" s="146"/>
      <c r="D130" s="150" t="str">
        <f t="shared" si="6"/>
        <v/>
      </c>
      <c r="E130" s="143"/>
      <c r="G130" s="71"/>
      <c r="H130" s="64"/>
      <c r="I130"/>
      <c r="J130" s="64"/>
      <c r="K130" s="64"/>
      <c r="L130" s="64"/>
      <c r="M130" s="64"/>
      <c r="N130" s="64"/>
      <c r="O130" s="64"/>
      <c r="P130" s="64"/>
      <c r="Q130" s="64"/>
    </row>
    <row r="131" spans="1:17" s="70" customFormat="1">
      <c r="A131" s="143">
        <v>120</v>
      </c>
      <c r="B131" s="144"/>
      <c r="C131" s="146"/>
      <c r="D131" s="150" t="str">
        <f t="shared" si="6"/>
        <v/>
      </c>
      <c r="E131" s="143"/>
      <c r="G131" s="71"/>
      <c r="H131" s="64"/>
      <c r="I131"/>
      <c r="J131" s="64"/>
      <c r="K131" s="64"/>
      <c r="L131" s="64"/>
      <c r="M131" s="64"/>
      <c r="N131" s="64"/>
      <c r="O131" s="64"/>
      <c r="P131" s="64"/>
      <c r="Q131" s="64"/>
    </row>
    <row r="132" spans="1:17" s="70" customFormat="1">
      <c r="A132" s="143">
        <v>121</v>
      </c>
      <c r="B132" s="144"/>
      <c r="C132" s="146"/>
      <c r="D132" s="150" t="str">
        <f t="shared" si="6"/>
        <v/>
      </c>
      <c r="E132" s="143"/>
      <c r="G132" s="71"/>
      <c r="H132" s="64"/>
      <c r="I132"/>
      <c r="J132" s="64"/>
      <c r="K132" s="64"/>
      <c r="L132" s="64"/>
      <c r="M132" s="64"/>
      <c r="N132" s="64"/>
      <c r="O132" s="64"/>
      <c r="P132" s="64"/>
      <c r="Q132" s="64"/>
    </row>
    <row r="133" spans="1:17" s="70" customFormat="1">
      <c r="A133" s="143">
        <v>122</v>
      </c>
      <c r="B133" s="144"/>
      <c r="C133" s="146"/>
      <c r="D133" s="150" t="str">
        <f t="shared" si="6"/>
        <v/>
      </c>
      <c r="E133" s="143"/>
      <c r="G133" s="71"/>
      <c r="H133" s="64"/>
      <c r="I133"/>
      <c r="J133" s="64"/>
      <c r="K133" s="64"/>
      <c r="L133" s="64"/>
      <c r="M133" s="64"/>
      <c r="N133" s="64"/>
      <c r="O133" s="64"/>
      <c r="P133" s="64"/>
      <c r="Q133" s="64"/>
    </row>
    <row r="134" spans="1:17" s="70" customFormat="1">
      <c r="A134" s="143">
        <v>123</v>
      </c>
      <c r="B134" s="144"/>
      <c r="C134" s="146"/>
      <c r="D134" s="150" t="str">
        <f t="shared" si="6"/>
        <v/>
      </c>
      <c r="E134" s="143"/>
      <c r="G134" s="71"/>
      <c r="H134" s="64"/>
      <c r="I134"/>
      <c r="J134" s="64"/>
      <c r="K134" s="64"/>
      <c r="L134" s="64"/>
      <c r="M134" s="64"/>
      <c r="N134" s="64"/>
      <c r="O134" s="64"/>
      <c r="P134" s="64"/>
      <c r="Q134" s="64"/>
    </row>
    <row r="135" spans="1:17" s="70" customFormat="1">
      <c r="A135" s="143">
        <v>124</v>
      </c>
      <c r="B135" s="144"/>
      <c r="C135" s="146"/>
      <c r="D135" s="150" t="str">
        <f t="shared" si="6"/>
        <v/>
      </c>
      <c r="E135" s="143"/>
      <c r="G135" s="71"/>
      <c r="H135" s="64"/>
      <c r="I135"/>
      <c r="J135" s="64"/>
      <c r="K135" s="64"/>
      <c r="L135" s="64"/>
      <c r="M135" s="64"/>
      <c r="N135" s="64"/>
      <c r="O135" s="64"/>
      <c r="P135" s="64"/>
      <c r="Q135" s="64"/>
    </row>
    <row r="136" spans="1:17" s="70" customFormat="1">
      <c r="A136" s="143">
        <v>125</v>
      </c>
      <c r="B136" s="144"/>
      <c r="C136" s="146"/>
      <c r="D136" s="150" t="str">
        <f t="shared" si="6"/>
        <v/>
      </c>
      <c r="E136" s="143"/>
      <c r="G136" s="71"/>
      <c r="H136" s="64"/>
      <c r="I136"/>
      <c r="J136" s="64"/>
      <c r="K136" s="64"/>
      <c r="L136" s="64"/>
      <c r="M136" s="64"/>
      <c r="N136" s="64"/>
      <c r="O136" s="64"/>
      <c r="P136" s="64"/>
      <c r="Q136" s="64"/>
    </row>
    <row r="137" spans="1:17" s="70" customFormat="1">
      <c r="A137" s="143">
        <v>126</v>
      </c>
      <c r="B137" s="144"/>
      <c r="C137" s="146"/>
      <c r="D137" s="150" t="str">
        <f t="shared" si="6"/>
        <v/>
      </c>
      <c r="E137" s="143"/>
      <c r="G137" s="71"/>
      <c r="H137" s="64"/>
      <c r="I137"/>
      <c r="J137" s="64"/>
      <c r="K137" s="64"/>
      <c r="L137" s="64"/>
      <c r="M137" s="64"/>
      <c r="N137" s="64"/>
      <c r="O137" s="64"/>
      <c r="P137" s="64"/>
      <c r="Q137" s="64"/>
    </row>
    <row r="138" spans="1:17" s="70" customFormat="1">
      <c r="A138" s="143">
        <v>127</v>
      </c>
      <c r="B138" s="144"/>
      <c r="C138" s="146"/>
      <c r="D138" s="150" t="str">
        <f t="shared" si="6"/>
        <v/>
      </c>
      <c r="E138" s="143"/>
      <c r="G138" s="71"/>
      <c r="H138" s="64"/>
      <c r="I138"/>
      <c r="J138" s="64"/>
      <c r="K138" s="64"/>
      <c r="L138" s="64"/>
      <c r="M138" s="64"/>
      <c r="N138" s="64"/>
      <c r="O138" s="64"/>
      <c r="P138" s="64"/>
      <c r="Q138" s="64"/>
    </row>
    <row r="139" spans="1:17" s="70" customFormat="1">
      <c r="A139" s="143">
        <v>128</v>
      </c>
      <c r="B139" s="144"/>
      <c r="C139" s="146"/>
      <c r="D139" s="150" t="str">
        <f t="shared" si="6"/>
        <v/>
      </c>
      <c r="E139" s="143"/>
      <c r="G139" s="71"/>
      <c r="H139" s="64"/>
      <c r="I139"/>
      <c r="J139" s="64"/>
      <c r="K139" s="64"/>
      <c r="L139" s="64"/>
      <c r="M139" s="64"/>
      <c r="N139" s="64"/>
      <c r="O139" s="64"/>
      <c r="P139" s="64"/>
      <c r="Q139" s="64"/>
    </row>
    <row r="140" spans="1:17" s="70" customFormat="1">
      <c r="A140" s="143">
        <v>129</v>
      </c>
      <c r="B140" s="144"/>
      <c r="C140" s="146"/>
      <c r="D140" s="150" t="str">
        <f t="shared" ref="D140:D203" si="10">IF(OR($B140="",,$C140&lt;an_initial,$C140&gt;an_final),"",F140*50)</f>
        <v/>
      </c>
      <c r="E140" s="143"/>
      <c r="G140" s="71"/>
      <c r="H140" s="64"/>
      <c r="I140"/>
      <c r="J140" s="64"/>
      <c r="K140" s="64"/>
      <c r="L140" s="64"/>
      <c r="M140" s="64"/>
      <c r="N140" s="64"/>
      <c r="O140" s="64"/>
      <c r="P140" s="64"/>
      <c r="Q140" s="64"/>
    </row>
    <row r="141" spans="1:17" s="70" customFormat="1">
      <c r="A141" s="143">
        <v>130</v>
      </c>
      <c r="B141" s="144"/>
      <c r="C141" s="146"/>
      <c r="D141" s="150" t="str">
        <f t="shared" si="10"/>
        <v/>
      </c>
      <c r="E141" s="143"/>
      <c r="G141" s="71"/>
      <c r="H141" s="64"/>
      <c r="I141"/>
      <c r="J141" s="64"/>
      <c r="K141" s="64"/>
      <c r="L141" s="64"/>
      <c r="M141" s="64"/>
      <c r="N141" s="64"/>
      <c r="O141" s="64"/>
      <c r="P141" s="64"/>
      <c r="Q141" s="64"/>
    </row>
    <row r="142" spans="1:17" s="70" customFormat="1">
      <c r="A142" s="143">
        <v>131</v>
      </c>
      <c r="B142" s="144"/>
      <c r="C142" s="146"/>
      <c r="D142" s="150" t="str">
        <f t="shared" si="10"/>
        <v/>
      </c>
      <c r="E142" s="143"/>
      <c r="G142" s="71"/>
      <c r="H142" s="64"/>
      <c r="I142"/>
      <c r="J142" s="64"/>
      <c r="K142" s="64"/>
      <c r="L142" s="64"/>
      <c r="M142" s="64"/>
      <c r="N142" s="64"/>
      <c r="O142" s="64"/>
      <c r="P142" s="64"/>
      <c r="Q142" s="64"/>
    </row>
    <row r="143" spans="1:17" s="70" customFormat="1">
      <c r="A143" s="143">
        <v>132</v>
      </c>
      <c r="B143" s="144"/>
      <c r="C143" s="146"/>
      <c r="D143" s="150" t="str">
        <f t="shared" si="10"/>
        <v/>
      </c>
      <c r="E143" s="143"/>
      <c r="G143" s="71"/>
      <c r="H143" s="64"/>
      <c r="I143"/>
      <c r="J143" s="64"/>
      <c r="K143" s="64"/>
      <c r="L143" s="64"/>
      <c r="M143" s="64"/>
      <c r="N143" s="64"/>
      <c r="O143" s="64"/>
      <c r="P143" s="64"/>
      <c r="Q143" s="64"/>
    </row>
    <row r="144" spans="1:17" s="70" customFormat="1">
      <c r="A144" s="143">
        <v>133</v>
      </c>
      <c r="B144" s="144"/>
      <c r="C144" s="146"/>
      <c r="D144" s="150" t="str">
        <f t="shared" si="10"/>
        <v/>
      </c>
      <c r="E144" s="143"/>
      <c r="G144" s="71"/>
      <c r="H144" s="64"/>
      <c r="I144"/>
      <c r="J144" s="64"/>
      <c r="K144" s="64"/>
      <c r="L144" s="64"/>
      <c r="M144" s="64"/>
      <c r="N144" s="64"/>
      <c r="O144" s="64"/>
      <c r="P144" s="64"/>
      <c r="Q144" s="64"/>
    </row>
    <row r="145" spans="1:17" s="70" customFormat="1">
      <c r="A145" s="143">
        <v>134</v>
      </c>
      <c r="B145" s="144"/>
      <c r="C145" s="146"/>
      <c r="D145" s="150" t="str">
        <f t="shared" si="10"/>
        <v/>
      </c>
      <c r="E145" s="143"/>
      <c r="G145" s="71"/>
      <c r="H145" s="64"/>
      <c r="I145"/>
      <c r="J145" s="64"/>
      <c r="K145" s="64"/>
      <c r="L145" s="64"/>
      <c r="M145" s="64"/>
      <c r="N145" s="64"/>
      <c r="O145" s="64"/>
      <c r="P145" s="64"/>
      <c r="Q145" s="64"/>
    </row>
    <row r="146" spans="1:17" s="70" customFormat="1">
      <c r="A146" s="143">
        <v>135</v>
      </c>
      <c r="B146" s="144"/>
      <c r="C146" s="146"/>
      <c r="D146" s="150" t="str">
        <f t="shared" si="10"/>
        <v/>
      </c>
      <c r="E146" s="143"/>
      <c r="G146" s="71"/>
      <c r="H146" s="64"/>
      <c r="I146"/>
      <c r="J146" s="64"/>
      <c r="K146" s="64"/>
      <c r="L146" s="64"/>
      <c r="M146" s="64"/>
      <c r="N146" s="64"/>
      <c r="O146" s="64"/>
      <c r="P146" s="64"/>
      <c r="Q146" s="64"/>
    </row>
    <row r="147" spans="1:17" s="70" customFormat="1">
      <c r="A147" s="143">
        <v>136</v>
      </c>
      <c r="B147" s="144"/>
      <c r="C147" s="146"/>
      <c r="D147" s="150" t="str">
        <f t="shared" si="10"/>
        <v/>
      </c>
      <c r="E147" s="143"/>
      <c r="G147" s="71"/>
      <c r="H147" s="64"/>
      <c r="I147"/>
      <c r="J147" s="64"/>
      <c r="K147" s="64"/>
      <c r="L147" s="64"/>
      <c r="M147" s="64"/>
      <c r="N147" s="64"/>
      <c r="O147" s="64"/>
      <c r="P147" s="64"/>
      <c r="Q147" s="64"/>
    </row>
    <row r="148" spans="1:17" s="70" customFormat="1">
      <c r="A148" s="143">
        <v>137</v>
      </c>
      <c r="B148" s="144"/>
      <c r="C148" s="146"/>
      <c r="D148" s="150" t="str">
        <f t="shared" si="10"/>
        <v/>
      </c>
      <c r="E148" s="143"/>
      <c r="G148" s="71"/>
      <c r="H148" s="64"/>
      <c r="I148"/>
      <c r="J148" s="64"/>
      <c r="K148" s="64"/>
      <c r="L148" s="64"/>
      <c r="M148" s="64"/>
      <c r="N148" s="64"/>
      <c r="O148" s="64"/>
      <c r="P148" s="64"/>
      <c r="Q148" s="64"/>
    </row>
    <row r="149" spans="1:17" s="70" customFormat="1">
      <c r="A149" s="143">
        <v>138</v>
      </c>
      <c r="B149" s="144"/>
      <c r="C149" s="146"/>
      <c r="D149" s="150" t="str">
        <f t="shared" si="10"/>
        <v/>
      </c>
      <c r="E149" s="143"/>
      <c r="G149" s="71"/>
      <c r="H149" s="64"/>
      <c r="I149"/>
      <c r="J149" s="64"/>
      <c r="K149" s="64"/>
      <c r="L149" s="64"/>
      <c r="M149" s="64"/>
      <c r="N149" s="64"/>
      <c r="O149" s="64"/>
      <c r="P149" s="64"/>
      <c r="Q149" s="64"/>
    </row>
    <row r="150" spans="1:17" s="70" customFormat="1">
      <c r="A150" s="143">
        <v>139</v>
      </c>
      <c r="B150" s="144"/>
      <c r="C150" s="146"/>
      <c r="D150" s="150" t="str">
        <f t="shared" si="10"/>
        <v/>
      </c>
      <c r="E150" s="143"/>
      <c r="G150" s="71"/>
      <c r="H150" s="64"/>
      <c r="I150"/>
      <c r="J150" s="64"/>
      <c r="K150" s="64"/>
      <c r="L150" s="64"/>
      <c r="M150" s="64"/>
      <c r="N150" s="64"/>
      <c r="O150" s="64"/>
      <c r="P150" s="64"/>
      <c r="Q150" s="64"/>
    </row>
    <row r="151" spans="1:17" s="70" customFormat="1">
      <c r="A151" s="143">
        <v>140</v>
      </c>
      <c r="B151" s="144"/>
      <c r="C151" s="146"/>
      <c r="D151" s="150" t="str">
        <f t="shared" si="10"/>
        <v/>
      </c>
      <c r="E151" s="143"/>
      <c r="G151" s="71"/>
      <c r="H151" s="64"/>
      <c r="I151"/>
      <c r="J151" s="64"/>
      <c r="K151" s="64"/>
      <c r="L151" s="64"/>
      <c r="M151" s="64"/>
      <c r="N151" s="64"/>
      <c r="O151" s="64"/>
      <c r="P151" s="64"/>
      <c r="Q151" s="64"/>
    </row>
    <row r="152" spans="1:17" s="70" customFormat="1">
      <c r="A152" s="143">
        <v>141</v>
      </c>
      <c r="B152" s="144"/>
      <c r="C152" s="146"/>
      <c r="D152" s="150" t="str">
        <f t="shared" si="10"/>
        <v/>
      </c>
      <c r="E152" s="143"/>
      <c r="G152" s="71"/>
      <c r="H152" s="64"/>
      <c r="I152"/>
      <c r="J152" s="64"/>
      <c r="K152" s="64"/>
      <c r="L152" s="64"/>
      <c r="M152" s="64"/>
      <c r="N152" s="64"/>
      <c r="O152" s="64"/>
      <c r="P152" s="64"/>
      <c r="Q152" s="64"/>
    </row>
    <row r="153" spans="1:17" s="70" customFormat="1">
      <c r="A153" s="143">
        <v>142</v>
      </c>
      <c r="B153" s="144"/>
      <c r="C153" s="146"/>
      <c r="D153" s="150" t="str">
        <f t="shared" si="10"/>
        <v/>
      </c>
      <c r="E153" s="143"/>
      <c r="G153" s="71"/>
      <c r="H153" s="64"/>
      <c r="I153"/>
      <c r="J153" s="64"/>
      <c r="K153" s="64"/>
      <c r="L153" s="64"/>
      <c r="M153" s="64"/>
      <c r="N153" s="64"/>
      <c r="O153" s="64"/>
      <c r="P153" s="64"/>
      <c r="Q153" s="64"/>
    </row>
    <row r="154" spans="1:17" s="70" customFormat="1">
      <c r="A154" s="143">
        <v>143</v>
      </c>
      <c r="B154" s="144"/>
      <c r="C154" s="146"/>
      <c r="D154" s="150" t="str">
        <f t="shared" si="10"/>
        <v/>
      </c>
      <c r="E154" s="143"/>
      <c r="G154" s="71"/>
      <c r="H154" s="64"/>
      <c r="I154"/>
      <c r="J154" s="64"/>
      <c r="K154" s="64"/>
      <c r="L154" s="64"/>
      <c r="M154" s="64"/>
      <c r="N154" s="64"/>
      <c r="O154" s="64"/>
      <c r="P154" s="64"/>
      <c r="Q154" s="64"/>
    </row>
    <row r="155" spans="1:17" s="70" customFormat="1">
      <c r="A155" s="143">
        <v>144</v>
      </c>
      <c r="B155" s="144"/>
      <c r="C155" s="146"/>
      <c r="D155" s="150" t="str">
        <f t="shared" si="10"/>
        <v/>
      </c>
      <c r="E155" s="143"/>
      <c r="G155" s="71"/>
      <c r="H155" s="64"/>
      <c r="I155"/>
      <c r="J155" s="64"/>
      <c r="K155" s="64"/>
      <c r="L155" s="64"/>
      <c r="M155" s="64"/>
      <c r="N155" s="64"/>
      <c r="O155" s="64"/>
      <c r="P155" s="64"/>
      <c r="Q155" s="64"/>
    </row>
    <row r="156" spans="1:17" s="70" customFormat="1">
      <c r="A156" s="143">
        <v>145</v>
      </c>
      <c r="B156" s="144"/>
      <c r="C156" s="146"/>
      <c r="D156" s="150" t="str">
        <f t="shared" si="10"/>
        <v/>
      </c>
      <c r="E156" s="143"/>
      <c r="G156" s="71"/>
      <c r="H156" s="64"/>
      <c r="I156"/>
      <c r="J156" s="64"/>
      <c r="K156" s="64"/>
      <c r="L156" s="64"/>
      <c r="M156" s="64"/>
      <c r="N156" s="64"/>
      <c r="O156" s="64"/>
      <c r="P156" s="64"/>
      <c r="Q156" s="64"/>
    </row>
    <row r="157" spans="1:17" s="70" customFormat="1">
      <c r="A157" s="143">
        <v>146</v>
      </c>
      <c r="B157" s="144"/>
      <c r="C157" s="146"/>
      <c r="D157" s="150" t="str">
        <f t="shared" si="10"/>
        <v/>
      </c>
      <c r="E157" s="143"/>
      <c r="G157" s="71"/>
      <c r="H157" s="64"/>
      <c r="I157"/>
      <c r="J157" s="64"/>
      <c r="K157" s="64"/>
      <c r="L157" s="64"/>
      <c r="M157" s="64"/>
      <c r="N157" s="64"/>
      <c r="O157" s="64"/>
      <c r="P157" s="64"/>
      <c r="Q157" s="64"/>
    </row>
    <row r="158" spans="1:17" s="70" customFormat="1">
      <c r="A158" s="143">
        <v>147</v>
      </c>
      <c r="B158" s="144"/>
      <c r="C158" s="146"/>
      <c r="D158" s="150" t="str">
        <f t="shared" si="10"/>
        <v/>
      </c>
      <c r="E158" s="143"/>
      <c r="G158" s="71"/>
      <c r="H158" s="64"/>
      <c r="I158"/>
      <c r="J158" s="64"/>
      <c r="K158" s="64"/>
      <c r="L158" s="64"/>
      <c r="M158" s="64"/>
      <c r="N158" s="64"/>
      <c r="O158" s="64"/>
      <c r="P158" s="64"/>
      <c r="Q158" s="64"/>
    </row>
    <row r="159" spans="1:17" s="70" customFormat="1">
      <c r="A159" s="143">
        <v>148</v>
      </c>
      <c r="B159" s="144"/>
      <c r="C159" s="146"/>
      <c r="D159" s="150" t="str">
        <f t="shared" si="10"/>
        <v/>
      </c>
      <c r="E159" s="143"/>
      <c r="G159" s="71"/>
      <c r="H159" s="64"/>
      <c r="I159"/>
      <c r="J159" s="64"/>
      <c r="K159" s="64"/>
      <c r="L159" s="64"/>
      <c r="M159" s="64"/>
      <c r="N159" s="64"/>
      <c r="O159" s="64"/>
      <c r="P159" s="64"/>
      <c r="Q159" s="64"/>
    </row>
    <row r="160" spans="1:17" s="70" customFormat="1">
      <c r="A160" s="143">
        <v>149</v>
      </c>
      <c r="B160" s="144"/>
      <c r="C160" s="146"/>
      <c r="D160" s="150" t="str">
        <f t="shared" si="10"/>
        <v/>
      </c>
      <c r="E160" s="143"/>
      <c r="G160" s="71"/>
      <c r="H160" s="64"/>
      <c r="I160"/>
      <c r="J160" s="64"/>
      <c r="K160" s="64"/>
      <c r="L160" s="64"/>
      <c r="M160" s="64"/>
      <c r="N160" s="64"/>
      <c r="O160" s="64"/>
      <c r="P160" s="64"/>
      <c r="Q160" s="64"/>
    </row>
    <row r="161" spans="1:17" s="70" customFormat="1">
      <c r="A161" s="143">
        <v>150</v>
      </c>
      <c r="B161" s="144"/>
      <c r="C161" s="146"/>
      <c r="D161" s="150" t="str">
        <f t="shared" si="10"/>
        <v/>
      </c>
      <c r="E161" s="143"/>
      <c r="G161" s="71"/>
      <c r="H161" s="64"/>
      <c r="I161"/>
      <c r="J161" s="64"/>
      <c r="K161" s="64"/>
      <c r="L161" s="64"/>
      <c r="M161" s="64"/>
      <c r="N161" s="64"/>
      <c r="O161" s="64"/>
      <c r="P161" s="64"/>
      <c r="Q161" s="64"/>
    </row>
    <row r="162" spans="1:17" s="70" customFormat="1">
      <c r="A162" s="143">
        <v>151</v>
      </c>
      <c r="B162" s="144"/>
      <c r="C162" s="146"/>
      <c r="D162" s="150" t="str">
        <f t="shared" si="10"/>
        <v/>
      </c>
      <c r="E162" s="143"/>
      <c r="G162" s="71"/>
      <c r="H162" s="64"/>
      <c r="I162"/>
      <c r="J162" s="64"/>
      <c r="K162" s="64"/>
      <c r="L162" s="64"/>
      <c r="M162" s="64"/>
      <c r="N162" s="64"/>
      <c r="O162" s="64"/>
      <c r="P162" s="64"/>
      <c r="Q162" s="64"/>
    </row>
    <row r="163" spans="1:17" s="70" customFormat="1">
      <c r="A163" s="143">
        <v>152</v>
      </c>
      <c r="B163" s="144"/>
      <c r="C163" s="146"/>
      <c r="D163" s="150" t="str">
        <f t="shared" si="10"/>
        <v/>
      </c>
      <c r="E163" s="143"/>
      <c r="G163" s="71"/>
      <c r="H163" s="64"/>
      <c r="I163"/>
      <c r="J163" s="64"/>
      <c r="K163" s="64"/>
      <c r="L163" s="64"/>
      <c r="M163" s="64"/>
      <c r="N163" s="64"/>
      <c r="O163" s="64"/>
      <c r="P163" s="64"/>
      <c r="Q163" s="64"/>
    </row>
    <row r="164" spans="1:17" s="70" customFormat="1">
      <c r="A164" s="143">
        <v>153</v>
      </c>
      <c r="B164" s="144"/>
      <c r="C164" s="146"/>
      <c r="D164" s="150" t="str">
        <f t="shared" si="10"/>
        <v/>
      </c>
      <c r="E164" s="143"/>
      <c r="G164" s="71"/>
      <c r="H164" s="64"/>
      <c r="I164"/>
      <c r="J164" s="64"/>
      <c r="K164" s="64"/>
      <c r="L164" s="64"/>
      <c r="M164" s="64"/>
      <c r="N164" s="64"/>
      <c r="O164" s="64"/>
      <c r="P164" s="64"/>
      <c r="Q164" s="64"/>
    </row>
    <row r="165" spans="1:17" s="70" customFormat="1">
      <c r="A165" s="143">
        <v>154</v>
      </c>
      <c r="B165" s="144"/>
      <c r="C165" s="146"/>
      <c r="D165" s="150" t="str">
        <f t="shared" si="10"/>
        <v/>
      </c>
      <c r="E165" s="143"/>
      <c r="G165" s="71"/>
      <c r="H165" s="64"/>
      <c r="I165"/>
      <c r="J165" s="64"/>
      <c r="K165" s="64"/>
      <c r="L165" s="64"/>
      <c r="M165" s="64"/>
      <c r="N165" s="64"/>
      <c r="O165" s="64"/>
      <c r="P165" s="64"/>
      <c r="Q165" s="64"/>
    </row>
    <row r="166" spans="1:17" s="70" customFormat="1">
      <c r="A166" s="143">
        <v>155</v>
      </c>
      <c r="B166" s="144"/>
      <c r="C166" s="146"/>
      <c r="D166" s="150" t="str">
        <f t="shared" si="10"/>
        <v/>
      </c>
      <c r="E166" s="143"/>
      <c r="G166" s="71"/>
      <c r="H166" s="64"/>
      <c r="I166"/>
      <c r="J166" s="64"/>
      <c r="K166" s="64"/>
      <c r="L166" s="64"/>
      <c r="M166" s="64"/>
      <c r="N166" s="64"/>
      <c r="O166" s="64"/>
      <c r="P166" s="64"/>
      <c r="Q166" s="64"/>
    </row>
    <row r="167" spans="1:17" s="70" customFormat="1">
      <c r="A167" s="143">
        <v>156</v>
      </c>
      <c r="B167" s="144"/>
      <c r="C167" s="146"/>
      <c r="D167" s="150" t="str">
        <f t="shared" si="10"/>
        <v/>
      </c>
      <c r="E167" s="143"/>
      <c r="G167" s="71"/>
      <c r="H167" s="64"/>
      <c r="I167"/>
      <c r="J167" s="64"/>
      <c r="K167" s="64"/>
      <c r="L167" s="64"/>
      <c r="M167" s="64"/>
      <c r="N167" s="64"/>
      <c r="O167" s="64"/>
      <c r="P167" s="64"/>
      <c r="Q167" s="64"/>
    </row>
    <row r="168" spans="1:17" s="70" customFormat="1">
      <c r="A168" s="143">
        <v>157</v>
      </c>
      <c r="B168" s="144"/>
      <c r="C168" s="146"/>
      <c r="D168" s="150" t="str">
        <f t="shared" si="10"/>
        <v/>
      </c>
      <c r="E168" s="143"/>
      <c r="G168" s="71"/>
      <c r="H168" s="64"/>
      <c r="I168"/>
      <c r="J168" s="64"/>
      <c r="K168" s="64"/>
      <c r="L168" s="64"/>
      <c r="M168" s="64"/>
      <c r="N168" s="64"/>
      <c r="O168" s="64"/>
      <c r="P168" s="64"/>
      <c r="Q168" s="64"/>
    </row>
    <row r="169" spans="1:17" s="70" customFormat="1">
      <c r="A169" s="143">
        <v>158</v>
      </c>
      <c r="B169" s="144"/>
      <c r="C169" s="146"/>
      <c r="D169" s="150" t="str">
        <f t="shared" si="10"/>
        <v/>
      </c>
      <c r="E169" s="143"/>
      <c r="G169" s="71"/>
      <c r="H169" s="64"/>
      <c r="I169"/>
      <c r="J169" s="64"/>
      <c r="K169" s="64"/>
      <c r="L169" s="64"/>
      <c r="M169" s="64"/>
      <c r="N169" s="64"/>
      <c r="O169" s="64"/>
      <c r="P169" s="64"/>
      <c r="Q169" s="64"/>
    </row>
    <row r="170" spans="1:17" s="70" customFormat="1">
      <c r="A170" s="143">
        <v>159</v>
      </c>
      <c r="B170" s="144"/>
      <c r="C170" s="146"/>
      <c r="D170" s="150" t="str">
        <f t="shared" si="10"/>
        <v/>
      </c>
      <c r="E170" s="143"/>
      <c r="G170" s="71"/>
      <c r="H170" s="64"/>
      <c r="I170"/>
      <c r="J170" s="64"/>
      <c r="K170" s="64"/>
      <c r="L170" s="64"/>
      <c r="M170" s="64"/>
      <c r="N170" s="64"/>
      <c r="O170" s="64"/>
      <c r="P170" s="64"/>
      <c r="Q170" s="64"/>
    </row>
    <row r="171" spans="1:17" s="70" customFormat="1">
      <c r="A171" s="143">
        <v>160</v>
      </c>
      <c r="B171" s="144"/>
      <c r="C171" s="146"/>
      <c r="D171" s="150" t="str">
        <f t="shared" si="10"/>
        <v/>
      </c>
      <c r="E171" s="143"/>
      <c r="G171" s="71"/>
      <c r="H171" s="64"/>
      <c r="I171"/>
      <c r="J171" s="64"/>
      <c r="K171" s="64"/>
      <c r="L171" s="64"/>
      <c r="M171" s="64"/>
      <c r="N171" s="64"/>
      <c r="O171" s="64"/>
      <c r="P171" s="64"/>
      <c r="Q171" s="64"/>
    </row>
    <row r="172" spans="1:17" s="70" customFormat="1">
      <c r="A172" s="143">
        <v>161</v>
      </c>
      <c r="B172" s="144"/>
      <c r="C172" s="146"/>
      <c r="D172" s="150" t="str">
        <f t="shared" si="10"/>
        <v/>
      </c>
      <c r="E172" s="143"/>
      <c r="G172" s="71"/>
      <c r="H172" s="64"/>
      <c r="I172"/>
      <c r="J172" s="64"/>
      <c r="K172" s="64"/>
      <c r="L172" s="64"/>
      <c r="M172" s="64"/>
      <c r="N172" s="64"/>
      <c r="O172" s="64"/>
      <c r="P172" s="64"/>
      <c r="Q172" s="64"/>
    </row>
    <row r="173" spans="1:17" s="70" customFormat="1">
      <c r="A173" s="143">
        <v>162</v>
      </c>
      <c r="B173" s="144"/>
      <c r="C173" s="146"/>
      <c r="D173" s="150" t="str">
        <f t="shared" si="10"/>
        <v/>
      </c>
      <c r="E173" s="143"/>
      <c r="G173" s="71"/>
      <c r="H173" s="64"/>
      <c r="I173"/>
      <c r="J173" s="64"/>
      <c r="K173" s="64"/>
      <c r="L173" s="64"/>
      <c r="M173" s="64"/>
      <c r="N173" s="64"/>
      <c r="O173" s="64"/>
      <c r="P173" s="64"/>
      <c r="Q173" s="64"/>
    </row>
    <row r="174" spans="1:17" s="70" customFormat="1">
      <c r="A174" s="143">
        <v>163</v>
      </c>
      <c r="B174" s="144"/>
      <c r="C174" s="146"/>
      <c r="D174" s="150" t="str">
        <f t="shared" si="10"/>
        <v/>
      </c>
      <c r="E174" s="143"/>
      <c r="G174" s="71"/>
      <c r="H174" s="64"/>
      <c r="I174"/>
      <c r="J174" s="64"/>
      <c r="K174" s="64"/>
      <c r="L174" s="64"/>
      <c r="M174" s="64"/>
      <c r="N174" s="64"/>
      <c r="O174" s="64"/>
      <c r="P174" s="64"/>
      <c r="Q174" s="64"/>
    </row>
    <row r="175" spans="1:17" s="70" customFormat="1">
      <c r="A175" s="143">
        <v>164</v>
      </c>
      <c r="B175" s="144"/>
      <c r="C175" s="146"/>
      <c r="D175" s="150" t="str">
        <f t="shared" si="10"/>
        <v/>
      </c>
      <c r="E175" s="143"/>
      <c r="G175" s="71"/>
      <c r="H175" s="64"/>
      <c r="I175"/>
      <c r="J175" s="64"/>
      <c r="K175" s="64"/>
      <c r="L175" s="64"/>
      <c r="M175" s="64"/>
      <c r="N175" s="64"/>
      <c r="O175" s="64"/>
      <c r="P175" s="64"/>
      <c r="Q175" s="64"/>
    </row>
    <row r="176" spans="1:17" s="70" customFormat="1">
      <c r="A176" s="143">
        <v>165</v>
      </c>
      <c r="B176" s="144"/>
      <c r="C176" s="146"/>
      <c r="D176" s="150" t="str">
        <f t="shared" si="10"/>
        <v/>
      </c>
      <c r="E176" s="143"/>
      <c r="G176" s="71"/>
      <c r="H176" s="64"/>
      <c r="I176"/>
      <c r="J176" s="64"/>
      <c r="K176" s="64"/>
      <c r="L176" s="64"/>
      <c r="M176" s="64"/>
      <c r="N176" s="64"/>
      <c r="O176" s="64"/>
      <c r="P176" s="64"/>
      <c r="Q176" s="64"/>
    </row>
    <row r="177" spans="1:17" s="70" customFormat="1">
      <c r="A177" s="143">
        <v>166</v>
      </c>
      <c r="B177" s="144"/>
      <c r="C177" s="146"/>
      <c r="D177" s="150" t="str">
        <f t="shared" si="10"/>
        <v/>
      </c>
      <c r="E177" s="143"/>
      <c r="G177" s="71"/>
      <c r="H177" s="64"/>
      <c r="I177"/>
      <c r="J177" s="64"/>
      <c r="K177" s="64"/>
      <c r="L177" s="64"/>
      <c r="M177" s="64"/>
      <c r="N177" s="64"/>
      <c r="O177" s="64"/>
      <c r="P177" s="64"/>
      <c r="Q177" s="64"/>
    </row>
    <row r="178" spans="1:17" s="70" customFormat="1">
      <c r="A178" s="143">
        <v>167</v>
      </c>
      <c r="B178" s="144"/>
      <c r="C178" s="146"/>
      <c r="D178" s="150" t="str">
        <f t="shared" si="10"/>
        <v/>
      </c>
      <c r="E178" s="143"/>
      <c r="G178" s="71"/>
      <c r="H178" s="64"/>
      <c r="I178"/>
      <c r="J178" s="64"/>
      <c r="K178" s="64"/>
      <c r="L178" s="64"/>
      <c r="M178" s="64"/>
      <c r="N178" s="64"/>
      <c r="O178" s="64"/>
      <c r="P178" s="64"/>
      <c r="Q178" s="64"/>
    </row>
    <row r="179" spans="1:17" s="70" customFormat="1">
      <c r="A179" s="143">
        <v>168</v>
      </c>
      <c r="B179" s="144"/>
      <c r="C179" s="146"/>
      <c r="D179" s="150" t="str">
        <f t="shared" si="10"/>
        <v/>
      </c>
      <c r="E179" s="143"/>
      <c r="G179" s="71"/>
      <c r="H179" s="64"/>
      <c r="I179"/>
      <c r="J179" s="64"/>
      <c r="K179" s="64"/>
      <c r="L179" s="64"/>
      <c r="M179" s="64"/>
      <c r="N179" s="64"/>
      <c r="O179" s="64"/>
      <c r="P179" s="64"/>
      <c r="Q179" s="64"/>
    </row>
    <row r="180" spans="1:17" s="70" customFormat="1">
      <c r="A180" s="143">
        <v>169</v>
      </c>
      <c r="B180" s="144"/>
      <c r="C180" s="146"/>
      <c r="D180" s="150" t="str">
        <f t="shared" si="10"/>
        <v/>
      </c>
      <c r="E180" s="143"/>
      <c r="G180" s="71"/>
      <c r="H180" s="64"/>
      <c r="I180"/>
      <c r="J180" s="64"/>
      <c r="K180" s="64"/>
      <c r="L180" s="64"/>
      <c r="M180" s="64"/>
      <c r="N180" s="64"/>
      <c r="O180" s="64"/>
      <c r="P180" s="64"/>
      <c r="Q180" s="64"/>
    </row>
    <row r="181" spans="1:17" s="70" customFormat="1">
      <c r="A181" s="143">
        <v>170</v>
      </c>
      <c r="B181" s="144"/>
      <c r="C181" s="146"/>
      <c r="D181" s="150" t="str">
        <f t="shared" si="10"/>
        <v/>
      </c>
      <c r="E181" s="143"/>
      <c r="G181" s="71"/>
      <c r="H181" s="64"/>
      <c r="I181"/>
      <c r="J181" s="64"/>
      <c r="K181" s="64"/>
      <c r="L181" s="64"/>
      <c r="M181" s="64"/>
      <c r="N181" s="64"/>
      <c r="O181" s="64"/>
      <c r="P181" s="64"/>
      <c r="Q181" s="64"/>
    </row>
    <row r="182" spans="1:17" s="70" customFormat="1">
      <c r="A182" s="143">
        <v>171</v>
      </c>
      <c r="B182" s="144"/>
      <c r="C182" s="146"/>
      <c r="D182" s="150" t="str">
        <f t="shared" si="10"/>
        <v/>
      </c>
      <c r="E182" s="143"/>
      <c r="G182" s="71"/>
      <c r="H182" s="64"/>
      <c r="I182"/>
      <c r="J182" s="64"/>
      <c r="K182" s="64"/>
      <c r="L182" s="64"/>
      <c r="M182" s="64"/>
      <c r="N182" s="64"/>
      <c r="O182" s="64"/>
      <c r="P182" s="64"/>
      <c r="Q182" s="64"/>
    </row>
    <row r="183" spans="1:17" s="70" customFormat="1">
      <c r="A183" s="143">
        <v>172</v>
      </c>
      <c r="B183" s="144"/>
      <c r="C183" s="146"/>
      <c r="D183" s="150" t="str">
        <f t="shared" si="10"/>
        <v/>
      </c>
      <c r="E183" s="143"/>
      <c r="G183" s="71"/>
      <c r="H183" s="64"/>
      <c r="I183"/>
      <c r="J183" s="64"/>
      <c r="K183" s="64"/>
      <c r="L183" s="64"/>
      <c r="M183" s="64"/>
      <c r="N183" s="64"/>
      <c r="O183" s="64"/>
      <c r="P183" s="64"/>
      <c r="Q183" s="64"/>
    </row>
    <row r="184" spans="1:17" s="70" customFormat="1">
      <c r="A184" s="143">
        <v>173</v>
      </c>
      <c r="B184" s="144"/>
      <c r="C184" s="146"/>
      <c r="D184" s="150" t="str">
        <f t="shared" si="10"/>
        <v/>
      </c>
      <c r="E184" s="143"/>
      <c r="G184" s="71"/>
      <c r="H184" s="64"/>
      <c r="I184"/>
      <c r="J184" s="64"/>
      <c r="K184" s="64"/>
      <c r="L184" s="64"/>
      <c r="M184" s="64"/>
      <c r="N184" s="64"/>
      <c r="O184" s="64"/>
      <c r="P184" s="64"/>
      <c r="Q184" s="64"/>
    </row>
    <row r="185" spans="1:17" s="70" customFormat="1">
      <c r="A185" s="143">
        <v>174</v>
      </c>
      <c r="B185" s="144"/>
      <c r="C185" s="146"/>
      <c r="D185" s="150" t="str">
        <f t="shared" si="10"/>
        <v/>
      </c>
      <c r="E185" s="143"/>
      <c r="G185" s="71"/>
      <c r="H185" s="64"/>
      <c r="I185"/>
      <c r="J185" s="64"/>
      <c r="K185" s="64"/>
      <c r="L185" s="64"/>
      <c r="M185" s="64"/>
      <c r="N185" s="64"/>
      <c r="O185" s="64"/>
      <c r="P185" s="64"/>
      <c r="Q185" s="64"/>
    </row>
    <row r="186" spans="1:17" s="70" customFormat="1">
      <c r="A186" s="143">
        <v>175</v>
      </c>
      <c r="B186" s="144"/>
      <c r="C186" s="146"/>
      <c r="D186" s="150" t="str">
        <f t="shared" si="10"/>
        <v/>
      </c>
      <c r="E186" s="143"/>
      <c r="G186" s="71"/>
      <c r="H186" s="64"/>
      <c r="I186"/>
      <c r="J186" s="64"/>
      <c r="K186" s="64"/>
      <c r="L186" s="64"/>
      <c r="M186" s="64"/>
      <c r="N186" s="64"/>
      <c r="O186" s="64"/>
      <c r="P186" s="64"/>
      <c r="Q186" s="64"/>
    </row>
    <row r="187" spans="1:17" s="70" customFormat="1">
      <c r="A187" s="143">
        <v>176</v>
      </c>
      <c r="B187" s="144"/>
      <c r="C187" s="146"/>
      <c r="D187" s="150" t="str">
        <f t="shared" si="10"/>
        <v/>
      </c>
      <c r="E187" s="143"/>
      <c r="G187" s="71"/>
      <c r="H187" s="64"/>
      <c r="I187"/>
      <c r="J187" s="64"/>
      <c r="K187" s="64"/>
      <c r="L187" s="64"/>
      <c r="M187" s="64"/>
      <c r="N187" s="64"/>
      <c r="O187" s="64"/>
      <c r="P187" s="64"/>
      <c r="Q187" s="64"/>
    </row>
    <row r="188" spans="1:17" s="70" customFormat="1">
      <c r="A188" s="143">
        <v>177</v>
      </c>
      <c r="B188" s="144"/>
      <c r="C188" s="146"/>
      <c r="D188" s="150" t="str">
        <f t="shared" si="10"/>
        <v/>
      </c>
      <c r="E188" s="143"/>
      <c r="G188" s="71"/>
      <c r="H188" s="64"/>
      <c r="I188"/>
      <c r="J188" s="64"/>
      <c r="K188" s="64"/>
      <c r="L188" s="64"/>
      <c r="M188" s="64"/>
      <c r="N188" s="64"/>
      <c r="O188" s="64"/>
      <c r="P188" s="64"/>
      <c r="Q188" s="64"/>
    </row>
    <row r="189" spans="1:17" s="70" customFormat="1">
      <c r="A189" s="143">
        <v>178</v>
      </c>
      <c r="B189" s="144"/>
      <c r="C189" s="146"/>
      <c r="D189" s="150" t="str">
        <f t="shared" si="10"/>
        <v/>
      </c>
      <c r="E189" s="143"/>
      <c r="G189" s="71"/>
      <c r="H189" s="64"/>
      <c r="I189"/>
      <c r="J189" s="64"/>
      <c r="K189" s="64"/>
      <c r="L189" s="64"/>
      <c r="M189" s="64"/>
      <c r="N189" s="64"/>
      <c r="O189" s="64"/>
      <c r="P189" s="64"/>
      <c r="Q189" s="64"/>
    </row>
    <row r="190" spans="1:17" s="70" customFormat="1">
      <c r="A190" s="143">
        <v>179</v>
      </c>
      <c r="B190" s="144"/>
      <c r="C190" s="146"/>
      <c r="D190" s="150" t="str">
        <f t="shared" si="10"/>
        <v/>
      </c>
      <c r="E190" s="143"/>
      <c r="G190" s="71"/>
      <c r="H190" s="64"/>
      <c r="I190"/>
      <c r="J190" s="64"/>
      <c r="K190" s="64"/>
      <c r="L190" s="64"/>
      <c r="M190" s="64"/>
      <c r="N190" s="64"/>
      <c r="O190" s="64"/>
      <c r="P190" s="64"/>
      <c r="Q190" s="64"/>
    </row>
    <row r="191" spans="1:17" s="70" customFormat="1">
      <c r="A191" s="143">
        <v>180</v>
      </c>
      <c r="B191" s="144"/>
      <c r="C191" s="146"/>
      <c r="D191" s="150" t="str">
        <f t="shared" si="10"/>
        <v/>
      </c>
      <c r="E191" s="143"/>
      <c r="G191" s="71"/>
      <c r="H191" s="64"/>
      <c r="I191"/>
      <c r="J191" s="64"/>
      <c r="K191" s="64"/>
      <c r="L191" s="64"/>
      <c r="M191" s="64"/>
      <c r="N191" s="64"/>
      <c r="O191" s="64"/>
      <c r="P191" s="64"/>
      <c r="Q191" s="64"/>
    </row>
    <row r="192" spans="1:17" s="70" customFormat="1">
      <c r="A192" s="143">
        <v>181</v>
      </c>
      <c r="B192" s="144"/>
      <c r="C192" s="146"/>
      <c r="D192" s="150" t="str">
        <f t="shared" si="10"/>
        <v/>
      </c>
      <c r="E192" s="143"/>
      <c r="G192" s="71"/>
      <c r="H192" s="64"/>
      <c r="I192"/>
      <c r="J192" s="64"/>
      <c r="K192" s="64"/>
      <c r="L192" s="64"/>
      <c r="M192" s="64"/>
      <c r="N192" s="64"/>
      <c r="O192" s="64"/>
      <c r="P192" s="64"/>
      <c r="Q192" s="64"/>
    </row>
    <row r="193" spans="1:17" s="70" customFormat="1">
      <c r="A193" s="143">
        <v>182</v>
      </c>
      <c r="B193" s="144"/>
      <c r="C193" s="146"/>
      <c r="D193" s="150" t="str">
        <f t="shared" si="10"/>
        <v/>
      </c>
      <c r="E193" s="143"/>
      <c r="G193" s="71"/>
      <c r="H193" s="64"/>
      <c r="I193"/>
      <c r="J193" s="64"/>
      <c r="K193" s="64"/>
      <c r="L193" s="64"/>
      <c r="M193" s="64"/>
      <c r="N193" s="64"/>
      <c r="O193" s="64"/>
      <c r="P193" s="64"/>
      <c r="Q193" s="64"/>
    </row>
    <row r="194" spans="1:17" s="70" customFormat="1">
      <c r="A194" s="143">
        <v>183</v>
      </c>
      <c r="B194" s="144"/>
      <c r="C194" s="146"/>
      <c r="D194" s="150" t="str">
        <f t="shared" si="10"/>
        <v/>
      </c>
      <c r="E194" s="143"/>
      <c r="G194" s="71"/>
      <c r="H194" s="64"/>
      <c r="I194"/>
      <c r="J194" s="64"/>
      <c r="K194" s="64"/>
      <c r="L194" s="64"/>
      <c r="M194" s="64"/>
      <c r="N194" s="64"/>
      <c r="O194" s="64"/>
      <c r="P194" s="64"/>
      <c r="Q194" s="64"/>
    </row>
    <row r="195" spans="1:17" s="70" customFormat="1">
      <c r="A195" s="143">
        <v>184</v>
      </c>
      <c r="B195" s="144"/>
      <c r="C195" s="146"/>
      <c r="D195" s="150" t="str">
        <f t="shared" si="10"/>
        <v/>
      </c>
      <c r="E195" s="143"/>
      <c r="G195" s="71"/>
      <c r="H195" s="64"/>
      <c r="I195"/>
      <c r="J195" s="64"/>
      <c r="K195" s="64"/>
      <c r="L195" s="64"/>
      <c r="M195" s="64"/>
      <c r="N195" s="64"/>
      <c r="O195" s="64"/>
      <c r="P195" s="64"/>
      <c r="Q195" s="64"/>
    </row>
    <row r="196" spans="1:17" s="70" customFormat="1">
      <c r="A196" s="143">
        <v>185</v>
      </c>
      <c r="B196" s="144"/>
      <c r="C196" s="146"/>
      <c r="D196" s="150" t="str">
        <f t="shared" si="10"/>
        <v/>
      </c>
      <c r="E196" s="143"/>
      <c r="G196" s="71"/>
      <c r="H196" s="64"/>
      <c r="I196"/>
      <c r="J196" s="64"/>
      <c r="K196" s="64"/>
      <c r="L196" s="64"/>
      <c r="M196" s="64"/>
      <c r="N196" s="64"/>
      <c r="O196" s="64"/>
      <c r="P196" s="64"/>
      <c r="Q196" s="64"/>
    </row>
    <row r="197" spans="1:17" s="70" customFormat="1">
      <c r="A197" s="143">
        <v>186</v>
      </c>
      <c r="B197" s="144"/>
      <c r="C197" s="146"/>
      <c r="D197" s="150" t="str">
        <f t="shared" si="10"/>
        <v/>
      </c>
      <c r="E197" s="143"/>
      <c r="G197" s="71"/>
      <c r="H197" s="64"/>
      <c r="I197"/>
      <c r="J197" s="64"/>
      <c r="K197" s="64"/>
      <c r="L197" s="64"/>
      <c r="M197" s="64"/>
      <c r="N197" s="64"/>
      <c r="O197" s="64"/>
      <c r="P197" s="64"/>
      <c r="Q197" s="64"/>
    </row>
    <row r="198" spans="1:17" s="70" customFormat="1">
      <c r="A198" s="143">
        <v>187</v>
      </c>
      <c r="B198" s="144"/>
      <c r="C198" s="146"/>
      <c r="D198" s="150" t="str">
        <f t="shared" si="10"/>
        <v/>
      </c>
      <c r="E198" s="143"/>
      <c r="G198" s="71"/>
      <c r="H198" s="64"/>
      <c r="I198"/>
      <c r="J198" s="64"/>
      <c r="K198" s="64"/>
      <c r="L198" s="64"/>
      <c r="M198" s="64"/>
      <c r="N198" s="64"/>
      <c r="O198" s="64"/>
      <c r="P198" s="64"/>
      <c r="Q198" s="64"/>
    </row>
    <row r="199" spans="1:17" s="70" customFormat="1">
      <c r="A199" s="143">
        <v>188</v>
      </c>
      <c r="B199" s="144"/>
      <c r="C199" s="146"/>
      <c r="D199" s="150" t="str">
        <f t="shared" si="10"/>
        <v/>
      </c>
      <c r="E199" s="143"/>
      <c r="G199" s="71"/>
      <c r="H199" s="64"/>
      <c r="I199"/>
      <c r="J199" s="64"/>
      <c r="K199" s="64"/>
      <c r="L199" s="64"/>
      <c r="M199" s="64"/>
      <c r="N199" s="64"/>
      <c r="O199" s="64"/>
      <c r="P199" s="64"/>
      <c r="Q199" s="64"/>
    </row>
    <row r="200" spans="1:17" s="70" customFormat="1">
      <c r="A200" s="143">
        <v>189</v>
      </c>
      <c r="B200" s="144"/>
      <c r="C200" s="146"/>
      <c r="D200" s="150" t="str">
        <f t="shared" si="10"/>
        <v/>
      </c>
      <c r="E200" s="143"/>
      <c r="G200" s="71"/>
      <c r="H200" s="64"/>
      <c r="I200"/>
      <c r="J200" s="64"/>
      <c r="K200" s="64"/>
      <c r="L200" s="64"/>
      <c r="M200" s="64"/>
      <c r="N200" s="64"/>
      <c r="O200" s="64"/>
      <c r="P200" s="64"/>
      <c r="Q200" s="64"/>
    </row>
    <row r="201" spans="1:17" s="70" customFormat="1">
      <c r="A201" s="143">
        <v>190</v>
      </c>
      <c r="B201" s="144"/>
      <c r="C201" s="146"/>
      <c r="D201" s="150" t="str">
        <f t="shared" si="10"/>
        <v/>
      </c>
      <c r="E201" s="143"/>
      <c r="G201" s="71"/>
      <c r="H201" s="64"/>
      <c r="I201"/>
      <c r="J201" s="64"/>
      <c r="K201" s="64"/>
      <c r="L201" s="64"/>
      <c r="M201" s="64"/>
      <c r="N201" s="64"/>
      <c r="O201" s="64"/>
      <c r="P201" s="64"/>
      <c r="Q201" s="64"/>
    </row>
    <row r="202" spans="1:17" s="70" customFormat="1">
      <c r="A202" s="143">
        <v>191</v>
      </c>
      <c r="B202" s="144"/>
      <c r="C202" s="146"/>
      <c r="D202" s="150" t="str">
        <f t="shared" si="10"/>
        <v/>
      </c>
      <c r="E202" s="143"/>
      <c r="G202" s="71"/>
      <c r="H202" s="64"/>
      <c r="I202"/>
      <c r="J202" s="64"/>
      <c r="K202" s="64"/>
      <c r="L202" s="64"/>
      <c r="M202" s="64"/>
      <c r="N202" s="64"/>
      <c r="O202" s="64"/>
      <c r="P202" s="64"/>
      <c r="Q202" s="64"/>
    </row>
    <row r="203" spans="1:17" s="70" customFormat="1">
      <c r="A203" s="143">
        <v>192</v>
      </c>
      <c r="B203" s="144"/>
      <c r="C203" s="146"/>
      <c r="D203" s="150" t="str">
        <f t="shared" si="10"/>
        <v/>
      </c>
      <c r="E203" s="143"/>
      <c r="G203" s="71"/>
      <c r="H203" s="64"/>
      <c r="I203"/>
      <c r="J203" s="64"/>
      <c r="K203" s="64"/>
      <c r="L203" s="64"/>
      <c r="M203" s="64"/>
      <c r="N203" s="64"/>
      <c r="O203" s="64"/>
      <c r="P203" s="64"/>
      <c r="Q203" s="64"/>
    </row>
    <row r="204" spans="1:17" s="70" customFormat="1">
      <c r="A204" s="143">
        <v>193</v>
      </c>
      <c r="B204" s="144"/>
      <c r="C204" s="146"/>
      <c r="D204" s="150" t="str">
        <f t="shared" ref="D204:D261" si="11">IF(OR($B204="",,$C204&lt;an_initial,$C204&gt;an_final),"",F204*50)</f>
        <v/>
      </c>
      <c r="E204" s="143"/>
      <c r="G204" s="71"/>
      <c r="H204" s="64"/>
      <c r="I204"/>
      <c r="J204" s="64"/>
      <c r="K204" s="64"/>
      <c r="L204" s="64"/>
      <c r="M204" s="64"/>
      <c r="N204" s="64"/>
      <c r="O204" s="64"/>
      <c r="P204" s="64"/>
      <c r="Q204" s="64"/>
    </row>
    <row r="205" spans="1:17" s="70" customFormat="1">
      <c r="A205" s="143">
        <v>194</v>
      </c>
      <c r="B205" s="144"/>
      <c r="C205" s="146"/>
      <c r="D205" s="150" t="str">
        <f t="shared" si="11"/>
        <v/>
      </c>
      <c r="E205" s="143"/>
      <c r="G205" s="71"/>
      <c r="H205" s="64"/>
      <c r="I205"/>
      <c r="J205" s="64"/>
      <c r="K205" s="64"/>
      <c r="L205" s="64"/>
      <c r="M205" s="64"/>
      <c r="N205" s="64"/>
      <c r="O205" s="64"/>
      <c r="P205" s="64"/>
      <c r="Q205" s="64"/>
    </row>
    <row r="206" spans="1:17" s="70" customFormat="1">
      <c r="A206" s="143">
        <v>195</v>
      </c>
      <c r="B206" s="144"/>
      <c r="C206" s="146"/>
      <c r="D206" s="150" t="str">
        <f t="shared" si="11"/>
        <v/>
      </c>
      <c r="E206" s="143"/>
      <c r="G206" s="71"/>
      <c r="H206" s="64"/>
      <c r="I206"/>
      <c r="J206" s="64"/>
      <c r="K206" s="64"/>
      <c r="L206" s="64"/>
      <c r="M206" s="64"/>
      <c r="N206" s="64"/>
      <c r="O206" s="64"/>
      <c r="P206" s="64"/>
      <c r="Q206" s="64"/>
    </row>
    <row r="207" spans="1:17" s="70" customFormat="1">
      <c r="A207" s="143">
        <v>196</v>
      </c>
      <c r="B207" s="144"/>
      <c r="C207" s="146"/>
      <c r="D207" s="150" t="str">
        <f t="shared" si="11"/>
        <v/>
      </c>
      <c r="E207" s="143"/>
      <c r="G207" s="71"/>
      <c r="H207" s="64"/>
      <c r="I207"/>
      <c r="J207" s="64"/>
      <c r="K207" s="64"/>
      <c r="L207" s="64"/>
      <c r="M207" s="64"/>
      <c r="N207" s="64"/>
      <c r="O207" s="64"/>
      <c r="P207" s="64"/>
      <c r="Q207" s="64"/>
    </row>
    <row r="208" spans="1:17" s="70" customFormat="1">
      <c r="A208" s="143">
        <v>197</v>
      </c>
      <c r="B208" s="144"/>
      <c r="C208" s="146"/>
      <c r="D208" s="150" t="str">
        <f t="shared" si="11"/>
        <v/>
      </c>
      <c r="E208" s="143"/>
      <c r="G208" s="71"/>
      <c r="H208" s="64"/>
      <c r="I208"/>
      <c r="J208" s="64"/>
      <c r="K208" s="64"/>
      <c r="L208" s="64"/>
      <c r="M208" s="64"/>
      <c r="N208" s="64"/>
      <c r="O208" s="64"/>
      <c r="P208" s="64"/>
      <c r="Q208" s="64"/>
    </row>
    <row r="209" spans="1:17" s="70" customFormat="1">
      <c r="A209" s="143">
        <v>198</v>
      </c>
      <c r="B209" s="144"/>
      <c r="C209" s="146"/>
      <c r="D209" s="150" t="str">
        <f t="shared" si="11"/>
        <v/>
      </c>
      <c r="E209" s="143"/>
      <c r="G209" s="71"/>
      <c r="H209" s="64"/>
      <c r="I209"/>
      <c r="J209" s="64"/>
      <c r="K209" s="64"/>
      <c r="L209" s="64"/>
      <c r="M209" s="64"/>
      <c r="N209" s="64"/>
      <c r="O209" s="64"/>
      <c r="P209" s="64"/>
      <c r="Q209" s="64"/>
    </row>
    <row r="210" spans="1:17" s="70" customFormat="1">
      <c r="A210" s="143">
        <v>199</v>
      </c>
      <c r="B210" s="144"/>
      <c r="C210" s="146"/>
      <c r="D210" s="150" t="str">
        <f t="shared" si="11"/>
        <v/>
      </c>
      <c r="E210" s="143"/>
      <c r="G210" s="71"/>
      <c r="H210" s="64"/>
      <c r="I210"/>
      <c r="J210" s="64"/>
      <c r="K210" s="64"/>
      <c r="L210" s="64"/>
      <c r="M210" s="64"/>
      <c r="N210" s="64"/>
      <c r="O210" s="64"/>
      <c r="P210" s="64"/>
      <c r="Q210" s="64"/>
    </row>
    <row r="211" spans="1:17" s="70" customFormat="1">
      <c r="A211" s="143">
        <v>200</v>
      </c>
      <c r="B211" s="144"/>
      <c r="C211" s="146"/>
      <c r="D211" s="150" t="str">
        <f t="shared" si="11"/>
        <v/>
      </c>
      <c r="E211" s="143"/>
      <c r="G211" s="71"/>
      <c r="H211" s="64"/>
      <c r="I211"/>
      <c r="J211" s="64"/>
      <c r="K211" s="64"/>
      <c r="L211" s="64"/>
      <c r="M211" s="64"/>
      <c r="N211" s="64"/>
      <c r="O211" s="64"/>
      <c r="P211" s="64"/>
      <c r="Q211" s="64"/>
    </row>
    <row r="212" spans="1:17" s="70" customFormat="1">
      <c r="A212" s="143">
        <v>201</v>
      </c>
      <c r="B212" s="144"/>
      <c r="C212" s="146"/>
      <c r="D212" s="150" t="str">
        <f t="shared" si="11"/>
        <v/>
      </c>
      <c r="E212" s="143"/>
      <c r="G212" s="71"/>
      <c r="H212" s="64"/>
      <c r="I212"/>
      <c r="J212" s="64"/>
      <c r="K212" s="64"/>
      <c r="L212" s="64"/>
      <c r="M212" s="64"/>
      <c r="N212" s="64"/>
      <c r="O212" s="64"/>
      <c r="P212" s="64"/>
      <c r="Q212" s="64"/>
    </row>
    <row r="213" spans="1:17" s="70" customFormat="1">
      <c r="A213" s="143">
        <v>202</v>
      </c>
      <c r="B213" s="144"/>
      <c r="C213" s="146"/>
      <c r="D213" s="150" t="str">
        <f t="shared" si="11"/>
        <v/>
      </c>
      <c r="E213" s="143"/>
      <c r="G213" s="71"/>
      <c r="H213" s="64"/>
      <c r="I213"/>
      <c r="J213" s="64"/>
      <c r="K213" s="64"/>
      <c r="L213" s="64"/>
      <c r="M213" s="64"/>
      <c r="N213" s="64"/>
      <c r="O213" s="64"/>
      <c r="P213" s="64"/>
      <c r="Q213" s="64"/>
    </row>
    <row r="214" spans="1:17" s="70" customFormat="1">
      <c r="A214" s="143">
        <v>203</v>
      </c>
      <c r="B214" s="144"/>
      <c r="C214" s="146"/>
      <c r="D214" s="150" t="str">
        <f t="shared" si="11"/>
        <v/>
      </c>
      <c r="E214" s="143"/>
      <c r="G214" s="71"/>
      <c r="H214" s="64"/>
      <c r="I214"/>
      <c r="J214" s="64"/>
      <c r="K214" s="64"/>
      <c r="L214" s="64"/>
      <c r="M214" s="64"/>
      <c r="N214" s="64"/>
      <c r="O214" s="64"/>
      <c r="P214" s="64"/>
      <c r="Q214" s="64"/>
    </row>
    <row r="215" spans="1:17" s="70" customFormat="1">
      <c r="A215" s="143">
        <v>204</v>
      </c>
      <c r="B215" s="144"/>
      <c r="C215" s="146"/>
      <c r="D215" s="150" t="str">
        <f t="shared" si="11"/>
        <v/>
      </c>
      <c r="E215" s="143"/>
      <c r="G215" s="71"/>
      <c r="H215" s="64"/>
      <c r="I215"/>
      <c r="J215" s="64"/>
      <c r="K215" s="64"/>
      <c r="L215" s="64"/>
      <c r="M215" s="64"/>
      <c r="N215" s="64"/>
      <c r="O215" s="64"/>
      <c r="P215" s="64"/>
      <c r="Q215" s="64"/>
    </row>
    <row r="216" spans="1:17" s="70" customFormat="1">
      <c r="A216" s="143">
        <v>205</v>
      </c>
      <c r="B216" s="144"/>
      <c r="C216" s="146"/>
      <c r="D216" s="150" t="str">
        <f t="shared" si="11"/>
        <v/>
      </c>
      <c r="E216" s="143"/>
      <c r="G216" s="71"/>
      <c r="H216" s="64"/>
      <c r="I216"/>
      <c r="J216" s="64"/>
      <c r="K216" s="64"/>
      <c r="L216" s="64"/>
      <c r="M216" s="64"/>
      <c r="N216" s="64"/>
      <c r="O216" s="64"/>
      <c r="P216" s="64"/>
      <c r="Q216" s="64"/>
    </row>
    <row r="217" spans="1:17" s="70" customFormat="1">
      <c r="A217" s="143">
        <v>206</v>
      </c>
      <c r="B217" s="144"/>
      <c r="C217" s="146"/>
      <c r="D217" s="150" t="str">
        <f t="shared" si="11"/>
        <v/>
      </c>
      <c r="E217" s="143"/>
      <c r="G217" s="71"/>
      <c r="H217" s="64"/>
      <c r="I217"/>
      <c r="J217" s="64"/>
      <c r="K217" s="64"/>
      <c r="L217" s="64"/>
      <c r="M217" s="64"/>
      <c r="N217" s="64"/>
      <c r="O217" s="64"/>
      <c r="P217" s="64"/>
      <c r="Q217" s="64"/>
    </row>
    <row r="218" spans="1:17" s="70" customFormat="1">
      <c r="A218" s="143">
        <v>207</v>
      </c>
      <c r="B218" s="144"/>
      <c r="C218" s="146"/>
      <c r="D218" s="150" t="str">
        <f t="shared" si="11"/>
        <v/>
      </c>
      <c r="E218" s="143"/>
      <c r="G218" s="71"/>
      <c r="H218" s="64"/>
      <c r="I218"/>
      <c r="J218" s="64"/>
      <c r="K218" s="64"/>
      <c r="L218" s="64"/>
      <c r="M218" s="64"/>
      <c r="N218" s="64"/>
      <c r="O218" s="64"/>
      <c r="P218" s="64"/>
      <c r="Q218" s="64"/>
    </row>
    <row r="219" spans="1:17" s="70" customFormat="1">
      <c r="A219" s="143">
        <v>208</v>
      </c>
      <c r="B219" s="144"/>
      <c r="C219" s="146"/>
      <c r="D219" s="150" t="str">
        <f t="shared" si="11"/>
        <v/>
      </c>
      <c r="E219" s="143"/>
      <c r="G219" s="71"/>
      <c r="H219" s="64"/>
      <c r="I219"/>
      <c r="J219" s="64"/>
      <c r="K219" s="64"/>
      <c r="L219" s="64"/>
      <c r="M219" s="64"/>
      <c r="N219" s="64"/>
      <c r="O219" s="64"/>
      <c r="P219" s="64"/>
      <c r="Q219" s="64"/>
    </row>
    <row r="220" spans="1:17" s="70" customFormat="1">
      <c r="A220" s="143">
        <v>209</v>
      </c>
      <c r="B220" s="144"/>
      <c r="C220" s="146"/>
      <c r="D220" s="150" t="str">
        <f t="shared" si="11"/>
        <v/>
      </c>
      <c r="E220" s="143"/>
      <c r="G220" s="71"/>
      <c r="H220" s="64"/>
      <c r="I220"/>
      <c r="J220" s="64"/>
      <c r="K220" s="64"/>
      <c r="L220" s="64"/>
      <c r="M220" s="64"/>
      <c r="N220" s="64"/>
      <c r="O220" s="64"/>
      <c r="P220" s="64"/>
      <c r="Q220" s="64"/>
    </row>
    <row r="221" spans="1:17" s="70" customFormat="1">
      <c r="A221" s="143">
        <v>210</v>
      </c>
      <c r="B221" s="144"/>
      <c r="C221" s="146"/>
      <c r="D221" s="150" t="str">
        <f t="shared" si="11"/>
        <v/>
      </c>
      <c r="E221" s="143"/>
      <c r="G221" s="71"/>
      <c r="H221" s="64"/>
      <c r="I221"/>
      <c r="J221" s="64"/>
      <c r="K221" s="64"/>
      <c r="L221" s="64"/>
      <c r="M221" s="64"/>
      <c r="N221" s="64"/>
      <c r="O221" s="64"/>
      <c r="P221" s="64"/>
      <c r="Q221" s="64"/>
    </row>
    <row r="222" spans="1:17" s="70" customFormat="1">
      <c r="A222" s="143">
        <v>211</v>
      </c>
      <c r="B222" s="144"/>
      <c r="C222" s="146"/>
      <c r="D222" s="150" t="str">
        <f t="shared" si="11"/>
        <v/>
      </c>
      <c r="E222" s="143"/>
      <c r="G222" s="71"/>
      <c r="H222" s="64"/>
      <c r="I222"/>
      <c r="J222" s="64"/>
      <c r="K222" s="64"/>
      <c r="L222" s="64"/>
      <c r="M222" s="64"/>
      <c r="N222" s="64"/>
      <c r="O222" s="64"/>
      <c r="P222" s="64"/>
      <c r="Q222" s="64"/>
    </row>
    <row r="223" spans="1:17" s="70" customFormat="1">
      <c r="A223" s="143">
        <v>212</v>
      </c>
      <c r="B223" s="144"/>
      <c r="C223" s="146"/>
      <c r="D223" s="150" t="str">
        <f t="shared" si="11"/>
        <v/>
      </c>
      <c r="E223" s="143"/>
      <c r="G223" s="71"/>
      <c r="H223" s="64"/>
      <c r="I223"/>
      <c r="J223" s="64"/>
      <c r="K223" s="64"/>
      <c r="L223" s="64"/>
      <c r="M223" s="64"/>
      <c r="N223" s="64"/>
      <c r="O223" s="64"/>
      <c r="P223" s="64"/>
      <c r="Q223" s="64"/>
    </row>
    <row r="224" spans="1:17" s="70" customFormat="1">
      <c r="A224" s="143">
        <v>213</v>
      </c>
      <c r="B224" s="144"/>
      <c r="C224" s="146"/>
      <c r="D224" s="150" t="str">
        <f t="shared" si="11"/>
        <v/>
      </c>
      <c r="E224" s="143"/>
      <c r="G224" s="71"/>
      <c r="H224" s="64"/>
      <c r="I224"/>
      <c r="J224" s="64"/>
      <c r="K224" s="64"/>
      <c r="L224" s="64"/>
      <c r="M224" s="64"/>
      <c r="N224" s="64"/>
      <c r="O224" s="64"/>
      <c r="P224" s="64"/>
      <c r="Q224" s="64"/>
    </row>
    <row r="225" spans="1:17" s="70" customFormat="1">
      <c r="A225" s="143">
        <v>214</v>
      </c>
      <c r="B225" s="144"/>
      <c r="C225" s="146"/>
      <c r="D225" s="150" t="str">
        <f t="shared" si="11"/>
        <v/>
      </c>
      <c r="E225" s="143"/>
      <c r="G225" s="71"/>
      <c r="H225" s="64"/>
      <c r="I225"/>
      <c r="J225" s="64"/>
      <c r="K225" s="64"/>
      <c r="L225" s="64"/>
      <c r="M225" s="64"/>
      <c r="N225" s="64"/>
      <c r="O225" s="64"/>
      <c r="P225" s="64"/>
      <c r="Q225" s="64"/>
    </row>
    <row r="226" spans="1:17" s="70" customFormat="1">
      <c r="A226" s="143">
        <v>215</v>
      </c>
      <c r="B226" s="144"/>
      <c r="C226" s="146"/>
      <c r="D226" s="150" t="str">
        <f t="shared" si="11"/>
        <v/>
      </c>
      <c r="E226" s="143"/>
      <c r="G226" s="71"/>
      <c r="H226" s="64"/>
      <c r="I226"/>
      <c r="J226" s="64"/>
      <c r="K226" s="64"/>
      <c r="L226" s="64"/>
      <c r="M226" s="64"/>
      <c r="N226" s="64"/>
      <c r="O226" s="64"/>
      <c r="P226" s="64"/>
      <c r="Q226" s="64"/>
    </row>
    <row r="227" spans="1:17" s="70" customFormat="1">
      <c r="A227" s="143">
        <v>216</v>
      </c>
      <c r="B227" s="144"/>
      <c r="C227" s="146"/>
      <c r="D227" s="150" t="str">
        <f t="shared" si="11"/>
        <v/>
      </c>
      <c r="E227" s="143"/>
      <c r="G227" s="71"/>
      <c r="H227" s="64"/>
      <c r="I227"/>
      <c r="J227" s="64"/>
      <c r="K227" s="64"/>
      <c r="L227" s="64"/>
      <c r="M227" s="64"/>
      <c r="N227" s="64"/>
      <c r="O227" s="64"/>
      <c r="P227" s="64"/>
      <c r="Q227" s="64"/>
    </row>
    <row r="228" spans="1:17" s="70" customFormat="1">
      <c r="A228" s="143">
        <v>217</v>
      </c>
      <c r="B228" s="144"/>
      <c r="C228" s="146"/>
      <c r="D228" s="150" t="str">
        <f t="shared" si="11"/>
        <v/>
      </c>
      <c r="E228" s="143"/>
      <c r="G228" s="71"/>
      <c r="H228" s="64"/>
      <c r="I228"/>
      <c r="J228" s="64"/>
      <c r="K228" s="64"/>
      <c r="L228" s="64"/>
      <c r="M228" s="64"/>
      <c r="N228" s="64"/>
      <c r="O228" s="64"/>
      <c r="P228" s="64"/>
      <c r="Q228" s="64"/>
    </row>
    <row r="229" spans="1:17" s="70" customFormat="1">
      <c r="A229" s="143">
        <v>218</v>
      </c>
      <c r="B229" s="144"/>
      <c r="C229" s="146"/>
      <c r="D229" s="150" t="str">
        <f t="shared" si="11"/>
        <v/>
      </c>
      <c r="E229" s="143"/>
      <c r="G229" s="71"/>
      <c r="H229" s="64"/>
      <c r="I229"/>
      <c r="J229" s="64"/>
      <c r="K229" s="64"/>
      <c r="L229" s="64"/>
      <c r="M229" s="64"/>
      <c r="N229" s="64"/>
      <c r="O229" s="64"/>
      <c r="P229" s="64"/>
      <c r="Q229" s="64"/>
    </row>
    <row r="230" spans="1:17" s="70" customFormat="1">
      <c r="A230" s="143">
        <v>219</v>
      </c>
      <c r="B230" s="144"/>
      <c r="C230" s="146"/>
      <c r="D230" s="150" t="str">
        <f t="shared" si="11"/>
        <v/>
      </c>
      <c r="E230" s="143"/>
      <c r="G230" s="71"/>
      <c r="H230" s="64"/>
      <c r="I230"/>
      <c r="J230" s="64"/>
      <c r="K230" s="64"/>
      <c r="L230" s="64"/>
      <c r="M230" s="64"/>
      <c r="N230" s="64"/>
      <c r="O230" s="64"/>
      <c r="P230" s="64"/>
      <c r="Q230" s="64"/>
    </row>
    <row r="231" spans="1:17" s="70" customFormat="1">
      <c r="A231" s="143">
        <v>220</v>
      </c>
      <c r="B231" s="144"/>
      <c r="C231" s="146"/>
      <c r="D231" s="150" t="str">
        <f t="shared" si="11"/>
        <v/>
      </c>
      <c r="E231" s="143"/>
      <c r="G231" s="71"/>
      <c r="H231" s="64"/>
      <c r="I231"/>
      <c r="J231" s="64"/>
      <c r="K231" s="64"/>
      <c r="L231" s="64"/>
      <c r="M231" s="64"/>
      <c r="N231" s="64"/>
      <c r="O231" s="64"/>
      <c r="P231" s="64"/>
      <c r="Q231" s="64"/>
    </row>
    <row r="232" spans="1:17" s="70" customFormat="1">
      <c r="A232" s="143">
        <v>221</v>
      </c>
      <c r="B232" s="144"/>
      <c r="C232" s="146"/>
      <c r="D232" s="150" t="str">
        <f t="shared" si="11"/>
        <v/>
      </c>
      <c r="E232" s="143"/>
      <c r="G232" s="71"/>
      <c r="H232" s="64"/>
      <c r="I232"/>
      <c r="J232" s="64"/>
      <c r="K232" s="64"/>
      <c r="L232" s="64"/>
      <c r="M232" s="64"/>
      <c r="N232" s="64"/>
      <c r="O232" s="64"/>
      <c r="P232" s="64"/>
      <c r="Q232" s="64"/>
    </row>
    <row r="233" spans="1:17" s="70" customFormat="1">
      <c r="A233" s="143">
        <v>222</v>
      </c>
      <c r="B233" s="144"/>
      <c r="C233" s="146"/>
      <c r="D233" s="150" t="str">
        <f t="shared" si="11"/>
        <v/>
      </c>
      <c r="E233" s="143"/>
      <c r="G233" s="71"/>
      <c r="H233" s="64"/>
      <c r="I233"/>
      <c r="J233" s="64"/>
      <c r="K233" s="64"/>
      <c r="L233" s="64"/>
      <c r="M233" s="64"/>
      <c r="N233" s="64"/>
      <c r="O233" s="64"/>
      <c r="P233" s="64"/>
      <c r="Q233" s="64"/>
    </row>
    <row r="234" spans="1:17" s="70" customFormat="1">
      <c r="A234" s="143">
        <v>223</v>
      </c>
      <c r="B234" s="144"/>
      <c r="C234" s="146"/>
      <c r="D234" s="150" t="str">
        <f t="shared" si="11"/>
        <v/>
      </c>
      <c r="E234" s="143"/>
      <c r="G234" s="71"/>
      <c r="H234" s="64"/>
      <c r="I234"/>
      <c r="J234" s="64"/>
      <c r="K234" s="64"/>
      <c r="L234" s="64"/>
      <c r="M234" s="64"/>
      <c r="N234" s="64"/>
      <c r="O234" s="64"/>
      <c r="P234" s="64"/>
      <c r="Q234" s="64"/>
    </row>
    <row r="235" spans="1:17" s="70" customFormat="1">
      <c r="A235" s="143">
        <v>224</v>
      </c>
      <c r="B235" s="144"/>
      <c r="C235" s="146"/>
      <c r="D235" s="150" t="str">
        <f t="shared" si="11"/>
        <v/>
      </c>
      <c r="E235" s="143"/>
      <c r="G235" s="71"/>
      <c r="H235" s="64"/>
      <c r="I235"/>
      <c r="J235" s="64"/>
      <c r="K235" s="64"/>
      <c r="L235" s="64"/>
      <c r="M235" s="64"/>
      <c r="N235" s="64"/>
      <c r="O235" s="64"/>
      <c r="P235" s="64"/>
      <c r="Q235" s="64"/>
    </row>
    <row r="236" spans="1:17" s="70" customFormat="1">
      <c r="A236" s="143">
        <v>225</v>
      </c>
      <c r="B236" s="144"/>
      <c r="C236" s="146"/>
      <c r="D236" s="150" t="str">
        <f t="shared" si="11"/>
        <v/>
      </c>
      <c r="E236" s="143"/>
      <c r="G236" s="71"/>
      <c r="H236" s="64"/>
      <c r="I236"/>
      <c r="J236" s="64"/>
      <c r="K236" s="64"/>
      <c r="L236" s="64"/>
      <c r="M236" s="64"/>
      <c r="N236" s="64"/>
      <c r="O236" s="64"/>
      <c r="P236" s="64"/>
      <c r="Q236" s="64"/>
    </row>
    <row r="237" spans="1:17" s="70" customFormat="1">
      <c r="A237" s="143">
        <v>226</v>
      </c>
      <c r="B237" s="144"/>
      <c r="C237" s="146"/>
      <c r="D237" s="150" t="str">
        <f t="shared" si="11"/>
        <v/>
      </c>
      <c r="E237" s="143"/>
      <c r="G237" s="71"/>
      <c r="H237" s="64"/>
      <c r="I237"/>
      <c r="J237" s="64"/>
      <c r="K237" s="64"/>
      <c r="L237" s="64"/>
      <c r="M237" s="64"/>
      <c r="N237" s="64"/>
      <c r="O237" s="64"/>
      <c r="P237" s="64"/>
      <c r="Q237" s="64"/>
    </row>
    <row r="238" spans="1:17" s="70" customFormat="1">
      <c r="A238" s="143">
        <v>227</v>
      </c>
      <c r="B238" s="144"/>
      <c r="C238" s="146"/>
      <c r="D238" s="150" t="str">
        <f t="shared" si="11"/>
        <v/>
      </c>
      <c r="E238" s="143"/>
      <c r="G238" s="71"/>
      <c r="H238" s="64"/>
      <c r="I238"/>
      <c r="J238" s="64"/>
      <c r="K238" s="64"/>
      <c r="L238" s="64"/>
      <c r="M238" s="64"/>
      <c r="N238" s="64"/>
      <c r="O238" s="64"/>
      <c r="P238" s="64"/>
      <c r="Q238" s="64"/>
    </row>
    <row r="239" spans="1:17" s="70" customFormat="1">
      <c r="A239" s="143">
        <v>228</v>
      </c>
      <c r="B239" s="144"/>
      <c r="C239" s="146"/>
      <c r="D239" s="150" t="str">
        <f t="shared" si="11"/>
        <v/>
      </c>
      <c r="E239" s="143"/>
      <c r="G239" s="71"/>
      <c r="H239" s="64"/>
      <c r="I239"/>
      <c r="J239" s="64"/>
      <c r="K239" s="64"/>
      <c r="L239" s="64"/>
      <c r="M239" s="64"/>
      <c r="N239" s="64"/>
      <c r="O239" s="64"/>
      <c r="P239" s="64"/>
      <c r="Q239" s="64"/>
    </row>
    <row r="240" spans="1:17" s="70" customFormat="1">
      <c r="A240" s="143">
        <v>229</v>
      </c>
      <c r="B240" s="144"/>
      <c r="C240" s="146"/>
      <c r="D240" s="150" t="str">
        <f t="shared" si="11"/>
        <v/>
      </c>
      <c r="E240" s="143"/>
      <c r="G240" s="71"/>
      <c r="H240" s="64"/>
      <c r="I240"/>
      <c r="J240" s="64"/>
      <c r="K240" s="64"/>
      <c r="L240" s="64"/>
      <c r="M240" s="64"/>
      <c r="N240" s="64"/>
      <c r="O240" s="64"/>
      <c r="P240" s="64"/>
      <c r="Q240" s="64"/>
    </row>
    <row r="241" spans="1:17" s="70" customFormat="1">
      <c r="A241" s="143">
        <v>230</v>
      </c>
      <c r="B241" s="144"/>
      <c r="C241" s="146"/>
      <c r="D241" s="150" t="str">
        <f t="shared" si="11"/>
        <v/>
      </c>
      <c r="E241" s="143"/>
      <c r="G241" s="71"/>
      <c r="H241" s="64"/>
      <c r="I241"/>
      <c r="J241" s="64"/>
      <c r="K241" s="64"/>
      <c r="L241" s="64"/>
      <c r="M241" s="64"/>
      <c r="N241" s="64"/>
      <c r="O241" s="64"/>
      <c r="P241" s="64"/>
      <c r="Q241" s="64"/>
    </row>
    <row r="242" spans="1:17" s="70" customFormat="1">
      <c r="A242" s="143">
        <v>231</v>
      </c>
      <c r="B242" s="144"/>
      <c r="C242" s="146"/>
      <c r="D242" s="150" t="str">
        <f t="shared" si="11"/>
        <v/>
      </c>
      <c r="E242" s="143"/>
      <c r="G242" s="71"/>
      <c r="H242" s="64"/>
      <c r="I242"/>
      <c r="J242" s="64"/>
      <c r="K242" s="64"/>
      <c r="L242" s="64"/>
      <c r="M242" s="64"/>
      <c r="N242" s="64"/>
      <c r="O242" s="64"/>
      <c r="P242" s="64"/>
      <c r="Q242" s="64"/>
    </row>
    <row r="243" spans="1:17" s="70" customFormat="1">
      <c r="A243" s="143">
        <v>232</v>
      </c>
      <c r="B243" s="144"/>
      <c r="C243" s="146"/>
      <c r="D243" s="150" t="str">
        <f t="shared" si="11"/>
        <v/>
      </c>
      <c r="E243" s="143"/>
      <c r="G243" s="71"/>
      <c r="H243" s="64"/>
      <c r="I243"/>
      <c r="J243" s="64"/>
      <c r="K243" s="64"/>
      <c r="L243" s="64"/>
      <c r="M243" s="64"/>
      <c r="N243" s="64"/>
      <c r="O243" s="64"/>
      <c r="P243" s="64"/>
      <c r="Q243" s="64"/>
    </row>
    <row r="244" spans="1:17" s="70" customFormat="1">
      <c r="A244" s="143">
        <v>233</v>
      </c>
      <c r="B244" s="144"/>
      <c r="C244" s="146"/>
      <c r="D244" s="150" t="str">
        <f t="shared" si="11"/>
        <v/>
      </c>
      <c r="E244" s="143"/>
      <c r="G244" s="71"/>
      <c r="H244" s="64"/>
      <c r="I244"/>
      <c r="J244" s="64"/>
      <c r="K244" s="64"/>
      <c r="L244" s="64"/>
      <c r="M244" s="64"/>
      <c r="N244" s="64"/>
      <c r="O244" s="64"/>
      <c r="P244" s="64"/>
      <c r="Q244" s="64"/>
    </row>
    <row r="245" spans="1:17" s="70" customFormat="1">
      <c r="A245" s="143">
        <v>234</v>
      </c>
      <c r="B245" s="144"/>
      <c r="C245" s="146"/>
      <c r="D245" s="150" t="str">
        <f t="shared" si="11"/>
        <v/>
      </c>
      <c r="E245" s="143"/>
      <c r="G245" s="71"/>
      <c r="H245" s="64"/>
      <c r="I245"/>
      <c r="J245" s="64"/>
      <c r="K245" s="64"/>
      <c r="L245" s="64"/>
      <c r="M245" s="64"/>
      <c r="N245" s="64"/>
      <c r="O245" s="64"/>
      <c r="P245" s="64"/>
      <c r="Q245" s="64"/>
    </row>
    <row r="246" spans="1:17" s="70" customFormat="1">
      <c r="A246" s="143">
        <v>235</v>
      </c>
      <c r="B246" s="144"/>
      <c r="C246" s="146"/>
      <c r="D246" s="150" t="str">
        <f t="shared" si="11"/>
        <v/>
      </c>
      <c r="E246" s="143"/>
      <c r="G246" s="71"/>
      <c r="H246" s="64"/>
      <c r="I246"/>
      <c r="J246" s="64"/>
      <c r="K246" s="64"/>
      <c r="L246" s="64"/>
      <c r="M246" s="64"/>
      <c r="N246" s="64"/>
      <c r="O246" s="64"/>
      <c r="P246" s="64"/>
      <c r="Q246" s="64"/>
    </row>
    <row r="247" spans="1:17" s="70" customFormat="1">
      <c r="A247" s="143">
        <v>236</v>
      </c>
      <c r="B247" s="144"/>
      <c r="C247" s="146"/>
      <c r="D247" s="150" t="str">
        <f t="shared" si="11"/>
        <v/>
      </c>
      <c r="E247" s="143"/>
      <c r="G247" s="71"/>
      <c r="H247" s="64"/>
      <c r="I247"/>
      <c r="J247" s="64"/>
      <c r="K247" s="64"/>
      <c r="L247" s="64"/>
      <c r="M247" s="64"/>
      <c r="N247" s="64"/>
      <c r="O247" s="64"/>
      <c r="P247" s="64"/>
      <c r="Q247" s="64"/>
    </row>
    <row r="248" spans="1:17" s="70" customFormat="1">
      <c r="A248" s="143">
        <v>237</v>
      </c>
      <c r="B248" s="144"/>
      <c r="C248" s="146"/>
      <c r="D248" s="150" t="str">
        <f t="shared" si="11"/>
        <v/>
      </c>
      <c r="E248" s="143"/>
      <c r="G248" s="71"/>
      <c r="H248" s="64"/>
      <c r="I248"/>
      <c r="J248" s="64"/>
      <c r="K248" s="64"/>
      <c r="L248" s="64"/>
      <c r="M248" s="64"/>
      <c r="N248" s="64"/>
      <c r="O248" s="64"/>
      <c r="P248" s="64"/>
      <c r="Q248" s="64"/>
    </row>
    <row r="249" spans="1:17" s="70" customFormat="1">
      <c r="A249" s="143">
        <v>238</v>
      </c>
      <c r="B249" s="144"/>
      <c r="C249" s="146"/>
      <c r="D249" s="150" t="str">
        <f t="shared" si="11"/>
        <v/>
      </c>
      <c r="E249" s="143"/>
      <c r="G249" s="71"/>
      <c r="H249" s="64"/>
      <c r="I249"/>
      <c r="J249" s="64"/>
      <c r="K249" s="64"/>
      <c r="L249" s="64"/>
      <c r="M249" s="64"/>
      <c r="N249" s="64"/>
      <c r="O249" s="64"/>
      <c r="P249" s="64"/>
      <c r="Q249" s="64"/>
    </row>
    <row r="250" spans="1:17" s="70" customFormat="1">
      <c r="A250" s="143">
        <v>239</v>
      </c>
      <c r="B250" s="144"/>
      <c r="C250" s="146"/>
      <c r="D250" s="150" t="str">
        <f t="shared" si="11"/>
        <v/>
      </c>
      <c r="E250" s="143"/>
      <c r="G250" s="71"/>
      <c r="H250" s="64"/>
      <c r="I250"/>
      <c r="J250" s="64"/>
      <c r="K250" s="64"/>
      <c r="L250" s="64"/>
      <c r="M250" s="64"/>
      <c r="N250" s="64"/>
      <c r="O250" s="64"/>
      <c r="P250" s="64"/>
      <c r="Q250" s="64"/>
    </row>
    <row r="251" spans="1:17" s="70" customFormat="1">
      <c r="A251" s="143">
        <v>240</v>
      </c>
      <c r="B251" s="144"/>
      <c r="C251" s="146"/>
      <c r="D251" s="150" t="str">
        <f t="shared" si="11"/>
        <v/>
      </c>
      <c r="E251" s="143"/>
      <c r="G251" s="71"/>
      <c r="H251" s="64"/>
      <c r="I251"/>
      <c r="J251" s="64"/>
      <c r="K251" s="64"/>
      <c r="L251" s="64"/>
      <c r="M251" s="64"/>
      <c r="N251" s="64"/>
      <c r="O251" s="64"/>
      <c r="P251" s="64"/>
      <c r="Q251" s="64"/>
    </row>
    <row r="252" spans="1:17" s="70" customFormat="1">
      <c r="A252" s="143">
        <v>241</v>
      </c>
      <c r="B252" s="144"/>
      <c r="C252" s="146"/>
      <c r="D252" s="150" t="str">
        <f t="shared" si="11"/>
        <v/>
      </c>
      <c r="E252" s="143"/>
      <c r="G252" s="71"/>
      <c r="H252" s="64"/>
      <c r="I252"/>
      <c r="J252" s="64"/>
      <c r="K252" s="64"/>
      <c r="L252" s="64"/>
      <c r="M252" s="64"/>
      <c r="N252" s="64"/>
      <c r="O252" s="64"/>
      <c r="P252" s="64"/>
      <c r="Q252" s="64"/>
    </row>
    <row r="253" spans="1:17" s="70" customFormat="1">
      <c r="A253" s="143">
        <v>242</v>
      </c>
      <c r="B253" s="144"/>
      <c r="C253" s="146"/>
      <c r="D253" s="150" t="str">
        <f t="shared" si="11"/>
        <v/>
      </c>
      <c r="E253" s="143"/>
      <c r="G253" s="71"/>
      <c r="H253" s="64"/>
      <c r="I253"/>
      <c r="J253" s="64"/>
      <c r="K253" s="64"/>
      <c r="L253" s="64"/>
      <c r="M253" s="64"/>
      <c r="N253" s="64"/>
      <c r="O253" s="64"/>
      <c r="P253" s="64"/>
      <c r="Q253" s="64"/>
    </row>
    <row r="254" spans="1:17" s="70" customFormat="1">
      <c r="A254" s="143">
        <v>243</v>
      </c>
      <c r="B254" s="144"/>
      <c r="C254" s="146"/>
      <c r="D254" s="150" t="str">
        <f t="shared" si="11"/>
        <v/>
      </c>
      <c r="E254" s="143"/>
      <c r="G254" s="71"/>
      <c r="H254" s="64"/>
      <c r="I254"/>
      <c r="J254" s="64"/>
      <c r="K254" s="64"/>
      <c r="L254" s="64"/>
      <c r="M254" s="64"/>
      <c r="N254" s="64"/>
      <c r="O254" s="64"/>
      <c r="P254" s="64"/>
      <c r="Q254" s="64"/>
    </row>
    <row r="255" spans="1:17" s="70" customFormat="1">
      <c r="A255" s="143">
        <v>244</v>
      </c>
      <c r="B255" s="144"/>
      <c r="C255" s="146"/>
      <c r="D255" s="150" t="str">
        <f t="shared" si="11"/>
        <v/>
      </c>
      <c r="E255" s="143"/>
      <c r="G255" s="71"/>
      <c r="H255" s="64"/>
      <c r="I255"/>
      <c r="J255" s="64"/>
      <c r="K255" s="64"/>
      <c r="L255" s="64"/>
      <c r="M255" s="64"/>
      <c r="N255" s="64"/>
      <c r="O255" s="64"/>
      <c r="P255" s="64"/>
      <c r="Q255" s="64"/>
    </row>
    <row r="256" spans="1:17" s="70" customFormat="1">
      <c r="A256" s="143">
        <v>245</v>
      </c>
      <c r="B256" s="144"/>
      <c r="C256" s="146"/>
      <c r="D256" s="150" t="str">
        <f t="shared" si="11"/>
        <v/>
      </c>
      <c r="E256" s="143"/>
      <c r="G256" s="71"/>
      <c r="H256" s="64"/>
      <c r="I256"/>
      <c r="J256" s="64"/>
      <c r="K256" s="64"/>
      <c r="L256" s="64"/>
      <c r="M256" s="64"/>
      <c r="N256" s="64"/>
      <c r="O256" s="64"/>
      <c r="P256" s="64"/>
      <c r="Q256" s="64"/>
    </row>
    <row r="257" spans="1:17" s="70" customFormat="1">
      <c r="A257" s="143">
        <v>246</v>
      </c>
      <c r="B257" s="144"/>
      <c r="C257" s="146"/>
      <c r="D257" s="150" t="str">
        <f t="shared" si="11"/>
        <v/>
      </c>
      <c r="E257" s="143"/>
      <c r="G257" s="71"/>
      <c r="H257" s="64"/>
      <c r="I257"/>
      <c r="J257" s="64"/>
      <c r="K257" s="64"/>
      <c r="L257" s="64"/>
      <c r="M257" s="64"/>
      <c r="N257" s="64"/>
      <c r="O257" s="64"/>
      <c r="P257" s="64"/>
      <c r="Q257" s="64"/>
    </row>
    <row r="258" spans="1:17" s="70" customFormat="1">
      <c r="A258" s="143">
        <v>247</v>
      </c>
      <c r="B258" s="144"/>
      <c r="C258" s="146"/>
      <c r="D258" s="150" t="str">
        <f t="shared" si="11"/>
        <v/>
      </c>
      <c r="E258" s="143"/>
      <c r="G258" s="71"/>
      <c r="H258" s="64"/>
      <c r="I258"/>
      <c r="J258" s="64"/>
      <c r="K258" s="64"/>
      <c r="L258" s="64"/>
      <c r="M258" s="64"/>
      <c r="N258" s="64"/>
      <c r="O258" s="64"/>
      <c r="P258" s="64"/>
      <c r="Q258" s="64"/>
    </row>
    <row r="259" spans="1:17" s="70" customFormat="1">
      <c r="A259" s="143">
        <v>248</v>
      </c>
      <c r="B259" s="144"/>
      <c r="C259" s="146"/>
      <c r="D259" s="150" t="str">
        <f t="shared" si="11"/>
        <v/>
      </c>
      <c r="E259" s="143"/>
      <c r="G259" s="71"/>
      <c r="H259" s="64"/>
      <c r="I259"/>
      <c r="J259" s="64"/>
      <c r="K259" s="64"/>
      <c r="L259" s="64"/>
      <c r="M259" s="64"/>
      <c r="N259" s="64"/>
      <c r="O259" s="64"/>
      <c r="P259" s="64"/>
      <c r="Q259" s="64"/>
    </row>
    <row r="260" spans="1:17" s="70" customFormat="1">
      <c r="A260" s="143">
        <v>249</v>
      </c>
      <c r="B260" s="144"/>
      <c r="C260" s="146"/>
      <c r="D260" s="150" t="str">
        <f t="shared" si="11"/>
        <v/>
      </c>
      <c r="E260" s="143"/>
      <c r="G260" s="71"/>
      <c r="H260" s="64"/>
      <c r="I260"/>
      <c r="J260" s="64"/>
      <c r="K260" s="64"/>
      <c r="L260" s="64"/>
      <c r="M260" s="64"/>
      <c r="N260" s="64"/>
      <c r="O260" s="64"/>
      <c r="P260" s="64"/>
      <c r="Q260" s="64"/>
    </row>
    <row r="261" spans="1:17" s="70" customFormat="1">
      <c r="A261" s="143">
        <v>250</v>
      </c>
      <c r="B261" s="144"/>
      <c r="C261" s="146"/>
      <c r="D261" s="150" t="str">
        <f t="shared" si="11"/>
        <v/>
      </c>
      <c r="E261" s="143"/>
      <c r="G261" s="71"/>
      <c r="H261" s="64"/>
      <c r="I261"/>
      <c r="J261" s="64"/>
      <c r="K261" s="64"/>
      <c r="L261" s="64"/>
      <c r="M261" s="64"/>
      <c r="N261" s="64"/>
      <c r="O261" s="64"/>
      <c r="P261" s="64"/>
      <c r="Q261" s="64"/>
    </row>
  </sheetData>
  <sheetProtection algorithmName="SHA-512" hashValue="tAEhfTZ+YfoTS1yR9GUBTYZ5oX/xZQq7XaVGiFF0K11c2yPwahyK+O7M6mZ/SN2WaXGkHqosZupy+lzd5rLP4Q==" saltValue="8c8edwtcDtCwmiXrckafnQ==" spinCount="100000" sheet="1" objects="1" scenarios="1"/>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pageSetUpPr fitToPage="1"/>
  </sheetPr>
  <dimension ref="A1:R261"/>
  <sheetViews>
    <sheetView topLeftCell="A4" zoomScaleNormal="100" workbookViewId="0">
      <selection activeCell="E18" sqref="E18"/>
    </sheetView>
  </sheetViews>
  <sheetFormatPr defaultColWidth="9.109375" defaultRowHeight="15.6"/>
  <cols>
    <col min="1" max="1" width="5.6640625" style="60" customWidth="1"/>
    <col min="2" max="2" width="68.6640625" style="64" customWidth="1"/>
    <col min="3" max="3" width="24.6640625" style="64" customWidth="1"/>
    <col min="4" max="4" width="10.6640625" style="69" customWidth="1"/>
    <col min="5" max="5" width="17.6640625" style="64" customWidth="1"/>
    <col min="6" max="6" width="17.6640625" style="64" hidden="1" customWidth="1"/>
    <col min="7" max="7" width="10.6640625" style="70" hidden="1" customWidth="1"/>
    <col min="8" max="8" width="9.109375" style="71" hidden="1" customWidth="1"/>
    <col min="9" max="9" width="9.109375" style="64" hidden="1" customWidth="1"/>
    <col min="10" max="10" width="9.109375" customWidth="1"/>
    <col min="11" max="19" width="9.109375" style="64" customWidth="1"/>
    <col min="20" max="16384" width="9.109375" style="64"/>
  </cols>
  <sheetData>
    <row r="1" spans="1:10" s="60" customFormat="1">
      <c r="A1" s="59" t="s">
        <v>483</v>
      </c>
      <c r="D1" s="61"/>
      <c r="E1" s="63"/>
      <c r="F1" s="50"/>
      <c r="G1" s="62"/>
      <c r="H1" s="289"/>
      <c r="J1"/>
    </row>
    <row r="2" spans="1:10" s="60" customFormat="1">
      <c r="A2" s="151" t="str">
        <f>IF(ISBLANK(facultate), IF(ISBLANK(departament),"","Departament " &amp; departament), "Facultatea " &amp; facultate)</f>
        <v>Facultatea Inginerie din Hunedoara</v>
      </c>
      <c r="D2" s="61"/>
      <c r="E2" s="63"/>
      <c r="F2" s="50"/>
      <c r="G2" s="62"/>
      <c r="H2" s="289"/>
      <c r="J2"/>
    </row>
    <row r="3" spans="1:10" s="60" customFormat="1">
      <c r="A3" s="151" t="str">
        <f>IF(ISBLANK(departament),"","Departamentul " &amp; departament)</f>
        <v>Departamentul Inginerie și Management din Hunedoara</v>
      </c>
      <c r="D3" s="61"/>
      <c r="E3" s="63"/>
      <c r="F3" s="50"/>
      <c r="G3" s="62"/>
      <c r="H3" s="289"/>
      <c r="J3"/>
    </row>
    <row r="4" spans="1:10">
      <c r="A4" s="540" t="s">
        <v>836</v>
      </c>
      <c r="B4" s="540"/>
      <c r="C4" s="540"/>
      <c r="D4" s="540"/>
      <c r="E4" s="540"/>
      <c r="F4" s="540"/>
      <c r="G4" s="540"/>
      <c r="H4" s="540"/>
    </row>
    <row r="5" spans="1:10" ht="51.75" customHeight="1">
      <c r="A5" s="546" t="s">
        <v>903</v>
      </c>
      <c r="B5" s="546"/>
      <c r="C5" s="546"/>
      <c r="D5" s="546"/>
      <c r="E5" s="546"/>
      <c r="F5" s="423"/>
      <c r="G5" s="226"/>
    </row>
    <row r="6" spans="1:10" ht="13.5" customHeight="1">
      <c r="D6" s="64"/>
      <c r="E6" s="347" t="str">
        <f>CONCATENATE(functie," ",nume_candidat)</f>
        <v>Profesor Socalici Ana Virginia</v>
      </c>
      <c r="F6" s="347" t="str">
        <f>CONCATENATE(functie," ",nume_candidat)</f>
        <v>Profesor Socalici Ana Virginia</v>
      </c>
    </row>
    <row r="7" spans="1:10" ht="18.75" customHeight="1">
      <c r="A7" s="538" t="s">
        <v>338</v>
      </c>
      <c r="B7" s="538" t="s">
        <v>904</v>
      </c>
      <c r="C7" s="538" t="s">
        <v>902</v>
      </c>
      <c r="D7" s="548" t="s">
        <v>2</v>
      </c>
      <c r="E7" s="538" t="s">
        <v>544</v>
      </c>
      <c r="F7" s="548" t="s">
        <v>1104</v>
      </c>
      <c r="G7" s="538" t="s">
        <v>4</v>
      </c>
      <c r="H7" s="559" t="s">
        <v>541</v>
      </c>
      <c r="I7" s="545" t="s">
        <v>551</v>
      </c>
    </row>
    <row r="8" spans="1:10" ht="18.75" customHeight="1">
      <c r="A8" s="555"/>
      <c r="B8" s="555"/>
      <c r="C8" s="555"/>
      <c r="D8" s="549"/>
      <c r="E8" s="555"/>
      <c r="F8" s="549"/>
      <c r="G8" s="555"/>
      <c r="H8" s="560"/>
      <c r="I8" s="545"/>
    </row>
    <row r="9" spans="1:10" ht="18.75" customHeight="1">
      <c r="A9" s="555"/>
      <c r="B9" s="555"/>
      <c r="C9" s="555"/>
      <c r="D9" s="549"/>
      <c r="E9" s="539"/>
      <c r="F9" s="549"/>
      <c r="G9" s="539"/>
      <c r="H9" s="560"/>
      <c r="I9" s="545"/>
    </row>
    <row r="10" spans="1:10" ht="18.75" customHeight="1">
      <c r="A10" s="539"/>
      <c r="B10" s="539"/>
      <c r="C10" s="539"/>
      <c r="D10" s="550"/>
      <c r="E10" s="300" t="str">
        <f>CONCATENATE("ultimii ",durata_evaluare," ani")</f>
        <v>ultimii 5 ani</v>
      </c>
      <c r="F10" s="550"/>
      <c r="G10" s="300" t="str">
        <f>CONCATENATE("ultimii                                  ",durata_evaluare," ani")</f>
        <v>ultimii                                  5 ani</v>
      </c>
      <c r="H10" s="561"/>
      <c r="I10" s="545"/>
    </row>
    <row r="11" spans="1:10">
      <c r="A11" s="88"/>
      <c r="B11" s="65"/>
      <c r="C11" s="65"/>
      <c r="D11" s="30"/>
      <c r="E11" s="344">
        <f>SUMIF(E12:E1012,"&gt;0")</f>
        <v>1892.47</v>
      </c>
      <c r="F11" s="435"/>
      <c r="G11" s="75">
        <f>SUMIF(G12:G1110,"&gt;0")</f>
        <v>7</v>
      </c>
      <c r="H11" s="298"/>
    </row>
    <row r="12" spans="1:10">
      <c r="A12" s="37">
        <v>1</v>
      </c>
      <c r="B12" s="7" t="s">
        <v>1487</v>
      </c>
      <c r="C12" s="192">
        <v>2000</v>
      </c>
      <c r="D12" s="220">
        <v>2019</v>
      </c>
      <c r="E12" s="345">
        <f t="shared" ref="E12:E75" si="0">IF(OR($B12="",,$D12&lt;an_initial,$D12&gt;an_final),"",C12/100)</f>
        <v>20</v>
      </c>
      <c r="F12" s="37"/>
      <c r="G12" s="76">
        <f t="shared" ref="G12:G43" si="1">IF(OR($B12="",,$D12="",$D12&gt;an_final),"",IF($D12&gt;=an_initial,1,""))</f>
        <v>1</v>
      </c>
      <c r="H12" s="72" t="b">
        <f t="shared" ref="H12:H75" si="2">IF(nume_candidat="",FALSE,ISNUMBER(SEARCH(nume_candidat,$B12)))</f>
        <v>0</v>
      </c>
      <c r="I12" s="73">
        <f t="shared" ref="I12:I43" si="3">LEN(B12)-LEN(SUBSTITUTE(B12,",",""))+1</f>
        <v>1</v>
      </c>
    </row>
    <row r="13" spans="1:10" ht="31.2">
      <c r="A13" s="37">
        <v>2</v>
      </c>
      <c r="B13" s="7" t="s">
        <v>1484</v>
      </c>
      <c r="C13" s="192">
        <v>10000</v>
      </c>
      <c r="D13" s="220">
        <v>2018</v>
      </c>
      <c r="E13" s="345">
        <f t="shared" si="0"/>
        <v>100</v>
      </c>
      <c r="F13" s="37"/>
      <c r="G13" s="76">
        <f t="shared" si="1"/>
        <v>1</v>
      </c>
      <c r="H13" s="72" t="b">
        <f t="shared" si="2"/>
        <v>0</v>
      </c>
      <c r="I13" s="73">
        <f t="shared" si="3"/>
        <v>1</v>
      </c>
    </row>
    <row r="14" spans="1:10" ht="31.2">
      <c r="A14" s="37">
        <v>3</v>
      </c>
      <c r="B14" s="7" t="s">
        <v>1485</v>
      </c>
      <c r="C14" s="192">
        <v>9000</v>
      </c>
      <c r="D14" s="220">
        <v>2017</v>
      </c>
      <c r="E14" s="345">
        <f t="shared" si="0"/>
        <v>90</v>
      </c>
      <c r="F14" s="37"/>
      <c r="G14" s="76">
        <f t="shared" si="1"/>
        <v>1</v>
      </c>
      <c r="H14" s="72" t="b">
        <f t="shared" si="2"/>
        <v>0</v>
      </c>
      <c r="I14" s="73">
        <f t="shared" si="3"/>
        <v>1</v>
      </c>
    </row>
    <row r="15" spans="1:10" ht="31.2">
      <c r="A15" s="37">
        <v>4</v>
      </c>
      <c r="B15" s="380" t="s">
        <v>1486</v>
      </c>
      <c r="C15" s="193">
        <v>9000</v>
      </c>
      <c r="D15" s="216">
        <v>2019</v>
      </c>
      <c r="E15" s="345">
        <f t="shared" si="0"/>
        <v>90</v>
      </c>
      <c r="F15" s="37"/>
      <c r="G15" s="76">
        <f t="shared" si="1"/>
        <v>1</v>
      </c>
      <c r="H15" s="72" t="b">
        <f t="shared" si="2"/>
        <v>0</v>
      </c>
      <c r="I15" s="73">
        <f t="shared" si="3"/>
        <v>1</v>
      </c>
    </row>
    <row r="16" spans="1:10">
      <c r="A16" s="37">
        <v>5</v>
      </c>
      <c r="B16" s="6" t="s">
        <v>1483</v>
      </c>
      <c r="C16" s="193">
        <v>152247</v>
      </c>
      <c r="D16" s="216">
        <v>2019</v>
      </c>
      <c r="E16" s="345">
        <f t="shared" si="0"/>
        <v>1522.47</v>
      </c>
      <c r="F16" s="37"/>
      <c r="G16" s="76">
        <f t="shared" si="1"/>
        <v>1</v>
      </c>
      <c r="H16" s="72" t="b">
        <f t="shared" si="2"/>
        <v>0</v>
      </c>
      <c r="I16" s="73">
        <f t="shared" si="3"/>
        <v>1</v>
      </c>
    </row>
    <row r="17" spans="1:9" ht="31.2">
      <c r="A17" s="37">
        <v>6</v>
      </c>
      <c r="B17" s="380" t="s">
        <v>1488</v>
      </c>
      <c r="C17" s="193">
        <v>5000</v>
      </c>
      <c r="D17" s="216">
        <v>2016</v>
      </c>
      <c r="E17" s="345">
        <f t="shared" si="0"/>
        <v>50</v>
      </c>
      <c r="F17" s="37"/>
      <c r="G17" s="76">
        <f t="shared" si="1"/>
        <v>1</v>
      </c>
      <c r="H17" s="72" t="b">
        <f t="shared" si="2"/>
        <v>0</v>
      </c>
      <c r="I17" s="73">
        <f t="shared" si="3"/>
        <v>1</v>
      </c>
    </row>
    <row r="18" spans="1:9" ht="31.2">
      <c r="A18" s="37">
        <v>7</v>
      </c>
      <c r="B18" s="380" t="s">
        <v>1488</v>
      </c>
      <c r="C18" s="193">
        <v>2000</v>
      </c>
      <c r="D18" s="216">
        <v>2018</v>
      </c>
      <c r="E18" s="345">
        <f t="shared" si="0"/>
        <v>20</v>
      </c>
      <c r="F18" s="37"/>
      <c r="G18" s="76">
        <f t="shared" si="1"/>
        <v>1</v>
      </c>
      <c r="H18" s="72" t="b">
        <f t="shared" si="2"/>
        <v>0</v>
      </c>
      <c r="I18" s="73">
        <f t="shared" si="3"/>
        <v>1</v>
      </c>
    </row>
    <row r="19" spans="1:9">
      <c r="A19" s="37">
        <v>8</v>
      </c>
      <c r="B19" s="6"/>
      <c r="C19" s="193"/>
      <c r="D19" s="216"/>
      <c r="E19" s="345" t="str">
        <f t="shared" si="0"/>
        <v/>
      </c>
      <c r="F19" s="37"/>
      <c r="G19" s="76" t="str">
        <f t="shared" si="1"/>
        <v/>
      </c>
      <c r="H19" s="72" t="b">
        <f t="shared" si="2"/>
        <v>0</v>
      </c>
      <c r="I19" s="73">
        <f t="shared" si="3"/>
        <v>1</v>
      </c>
    </row>
    <row r="20" spans="1:9">
      <c r="A20" s="37">
        <v>9</v>
      </c>
      <c r="B20" s="6"/>
      <c r="C20" s="193"/>
      <c r="D20" s="216"/>
      <c r="E20" s="345" t="str">
        <f t="shared" si="0"/>
        <v/>
      </c>
      <c r="F20" s="37"/>
      <c r="G20" s="76" t="str">
        <f t="shared" si="1"/>
        <v/>
      </c>
      <c r="H20" s="72" t="b">
        <f t="shared" si="2"/>
        <v>0</v>
      </c>
      <c r="I20" s="73">
        <f t="shared" si="3"/>
        <v>1</v>
      </c>
    </row>
    <row r="21" spans="1:9">
      <c r="A21" s="37">
        <v>10</v>
      </c>
      <c r="B21" s="6"/>
      <c r="C21" s="193"/>
      <c r="D21" s="216"/>
      <c r="E21" s="345" t="str">
        <f t="shared" si="0"/>
        <v/>
      </c>
      <c r="F21" s="37"/>
      <c r="G21" s="76" t="str">
        <f t="shared" si="1"/>
        <v/>
      </c>
      <c r="H21" s="72" t="b">
        <f t="shared" si="2"/>
        <v>0</v>
      </c>
      <c r="I21" s="73">
        <f t="shared" si="3"/>
        <v>1</v>
      </c>
    </row>
    <row r="22" spans="1:9">
      <c r="A22" s="37">
        <v>11</v>
      </c>
      <c r="B22" s="6"/>
      <c r="C22" s="193"/>
      <c r="D22" s="216"/>
      <c r="E22" s="345" t="str">
        <f t="shared" si="0"/>
        <v/>
      </c>
      <c r="F22" s="37"/>
      <c r="G22" s="76" t="str">
        <f t="shared" si="1"/>
        <v/>
      </c>
      <c r="H22" s="72" t="b">
        <f t="shared" si="2"/>
        <v>0</v>
      </c>
      <c r="I22" s="73">
        <f t="shared" si="3"/>
        <v>1</v>
      </c>
    </row>
    <row r="23" spans="1:9">
      <c r="A23" s="37">
        <v>12</v>
      </c>
      <c r="B23" s="6"/>
      <c r="C23" s="193"/>
      <c r="D23" s="216"/>
      <c r="E23" s="345" t="str">
        <f t="shared" si="0"/>
        <v/>
      </c>
      <c r="F23" s="37"/>
      <c r="G23" s="76" t="str">
        <f t="shared" si="1"/>
        <v/>
      </c>
      <c r="H23" s="72" t="b">
        <f t="shared" si="2"/>
        <v>0</v>
      </c>
      <c r="I23" s="73">
        <f t="shared" si="3"/>
        <v>1</v>
      </c>
    </row>
    <row r="24" spans="1:9">
      <c r="A24" s="37">
        <v>13</v>
      </c>
      <c r="B24" s="6"/>
      <c r="C24" s="193"/>
      <c r="D24" s="216"/>
      <c r="E24" s="345" t="str">
        <f t="shared" si="0"/>
        <v/>
      </c>
      <c r="F24" s="37"/>
      <c r="G24" s="76" t="str">
        <f t="shared" si="1"/>
        <v/>
      </c>
      <c r="H24" s="72" t="b">
        <f t="shared" si="2"/>
        <v>0</v>
      </c>
      <c r="I24" s="73">
        <f t="shared" si="3"/>
        <v>1</v>
      </c>
    </row>
    <row r="25" spans="1:9">
      <c r="A25" s="37">
        <v>14</v>
      </c>
      <c r="B25" s="6"/>
      <c r="C25" s="193"/>
      <c r="D25" s="216"/>
      <c r="E25" s="345" t="str">
        <f t="shared" si="0"/>
        <v/>
      </c>
      <c r="F25" s="37"/>
      <c r="G25" s="76" t="str">
        <f t="shared" si="1"/>
        <v/>
      </c>
      <c r="H25" s="72" t="b">
        <f t="shared" si="2"/>
        <v>0</v>
      </c>
      <c r="I25" s="73">
        <f t="shared" si="3"/>
        <v>1</v>
      </c>
    </row>
    <row r="26" spans="1:9">
      <c r="A26" s="37">
        <v>15</v>
      </c>
      <c r="B26" s="6"/>
      <c r="C26" s="193"/>
      <c r="D26" s="216"/>
      <c r="E26" s="345" t="str">
        <f t="shared" si="0"/>
        <v/>
      </c>
      <c r="F26" s="37"/>
      <c r="G26" s="76" t="str">
        <f t="shared" si="1"/>
        <v/>
      </c>
      <c r="H26" s="72" t="b">
        <f t="shared" si="2"/>
        <v>0</v>
      </c>
      <c r="I26" s="73">
        <f t="shared" si="3"/>
        <v>1</v>
      </c>
    </row>
    <row r="27" spans="1:9">
      <c r="A27" s="37">
        <v>16</v>
      </c>
      <c r="B27" s="6"/>
      <c r="C27" s="193"/>
      <c r="D27" s="216"/>
      <c r="E27" s="345" t="str">
        <f t="shared" si="0"/>
        <v/>
      </c>
      <c r="F27" s="37"/>
      <c r="G27" s="76" t="str">
        <f t="shared" si="1"/>
        <v/>
      </c>
      <c r="H27" s="72" t="b">
        <f t="shared" si="2"/>
        <v>0</v>
      </c>
      <c r="I27" s="73">
        <f t="shared" si="3"/>
        <v>1</v>
      </c>
    </row>
    <row r="28" spans="1:9">
      <c r="A28" s="37">
        <v>17</v>
      </c>
      <c r="B28" s="6"/>
      <c r="C28" s="193"/>
      <c r="D28" s="216"/>
      <c r="E28" s="345" t="str">
        <f t="shared" si="0"/>
        <v/>
      </c>
      <c r="F28" s="37"/>
      <c r="G28" s="76" t="str">
        <f t="shared" si="1"/>
        <v/>
      </c>
      <c r="H28" s="72" t="b">
        <f t="shared" si="2"/>
        <v>0</v>
      </c>
      <c r="I28" s="73">
        <f t="shared" si="3"/>
        <v>1</v>
      </c>
    </row>
    <row r="29" spans="1:9">
      <c r="A29" s="37">
        <v>18</v>
      </c>
      <c r="B29" s="6"/>
      <c r="C29" s="193"/>
      <c r="D29" s="216"/>
      <c r="E29" s="345" t="str">
        <f t="shared" si="0"/>
        <v/>
      </c>
      <c r="F29" s="37"/>
      <c r="G29" s="76" t="str">
        <f t="shared" si="1"/>
        <v/>
      </c>
      <c r="H29" s="72" t="b">
        <f t="shared" si="2"/>
        <v>0</v>
      </c>
      <c r="I29" s="73">
        <f t="shared" si="3"/>
        <v>1</v>
      </c>
    </row>
    <row r="30" spans="1:9">
      <c r="A30" s="37">
        <v>19</v>
      </c>
      <c r="B30" s="6"/>
      <c r="C30" s="193"/>
      <c r="D30" s="216"/>
      <c r="E30" s="345" t="str">
        <f t="shared" si="0"/>
        <v/>
      </c>
      <c r="F30" s="37"/>
      <c r="G30" s="76" t="str">
        <f t="shared" si="1"/>
        <v/>
      </c>
      <c r="H30" s="72" t="b">
        <f t="shared" si="2"/>
        <v>0</v>
      </c>
      <c r="I30" s="73">
        <f t="shared" si="3"/>
        <v>1</v>
      </c>
    </row>
    <row r="31" spans="1:9">
      <c r="A31" s="37">
        <v>20</v>
      </c>
      <c r="B31" s="6"/>
      <c r="C31" s="193"/>
      <c r="D31" s="216"/>
      <c r="E31" s="345" t="str">
        <f t="shared" si="0"/>
        <v/>
      </c>
      <c r="F31" s="37"/>
      <c r="G31" s="76" t="str">
        <f t="shared" si="1"/>
        <v/>
      </c>
      <c r="H31" s="72" t="b">
        <f t="shared" si="2"/>
        <v>0</v>
      </c>
      <c r="I31" s="73">
        <f t="shared" si="3"/>
        <v>1</v>
      </c>
    </row>
    <row r="32" spans="1:9">
      <c r="A32" s="37">
        <v>21</v>
      </c>
      <c r="B32" s="6"/>
      <c r="C32" s="193"/>
      <c r="D32" s="216"/>
      <c r="E32" s="345" t="str">
        <f t="shared" si="0"/>
        <v/>
      </c>
      <c r="F32" s="37"/>
      <c r="G32" s="76" t="str">
        <f t="shared" si="1"/>
        <v/>
      </c>
      <c r="H32" s="72" t="b">
        <f t="shared" si="2"/>
        <v>0</v>
      </c>
      <c r="I32" s="73">
        <f t="shared" si="3"/>
        <v>1</v>
      </c>
    </row>
    <row r="33" spans="1:9">
      <c r="A33" s="37">
        <v>22</v>
      </c>
      <c r="B33" s="6"/>
      <c r="C33" s="193"/>
      <c r="D33" s="216"/>
      <c r="E33" s="345" t="str">
        <f t="shared" si="0"/>
        <v/>
      </c>
      <c r="F33" s="37"/>
      <c r="G33" s="76" t="str">
        <f t="shared" si="1"/>
        <v/>
      </c>
      <c r="H33" s="72" t="b">
        <f t="shared" si="2"/>
        <v>0</v>
      </c>
      <c r="I33" s="73">
        <f t="shared" si="3"/>
        <v>1</v>
      </c>
    </row>
    <row r="34" spans="1:9">
      <c r="A34" s="37">
        <v>23</v>
      </c>
      <c r="B34" s="6"/>
      <c r="C34" s="193"/>
      <c r="D34" s="216"/>
      <c r="E34" s="345" t="str">
        <f t="shared" si="0"/>
        <v/>
      </c>
      <c r="F34" s="37"/>
      <c r="G34" s="76" t="str">
        <f t="shared" si="1"/>
        <v/>
      </c>
      <c r="H34" s="72" t="b">
        <f t="shared" si="2"/>
        <v>0</v>
      </c>
      <c r="I34" s="73">
        <f t="shared" si="3"/>
        <v>1</v>
      </c>
    </row>
    <row r="35" spans="1:9">
      <c r="A35" s="37">
        <v>24</v>
      </c>
      <c r="B35" s="6"/>
      <c r="C35" s="193"/>
      <c r="D35" s="216"/>
      <c r="E35" s="345" t="str">
        <f t="shared" si="0"/>
        <v/>
      </c>
      <c r="F35" s="37"/>
      <c r="G35" s="76" t="str">
        <f t="shared" si="1"/>
        <v/>
      </c>
      <c r="H35" s="72" t="b">
        <f t="shared" si="2"/>
        <v>0</v>
      </c>
      <c r="I35" s="73">
        <f t="shared" si="3"/>
        <v>1</v>
      </c>
    </row>
    <row r="36" spans="1:9">
      <c r="A36" s="37">
        <v>25</v>
      </c>
      <c r="B36" s="6"/>
      <c r="C36" s="193"/>
      <c r="D36" s="216"/>
      <c r="E36" s="345" t="str">
        <f t="shared" si="0"/>
        <v/>
      </c>
      <c r="F36" s="37"/>
      <c r="G36" s="76" t="str">
        <f t="shared" si="1"/>
        <v/>
      </c>
      <c r="H36" s="72" t="b">
        <f t="shared" si="2"/>
        <v>0</v>
      </c>
      <c r="I36" s="73">
        <f t="shared" si="3"/>
        <v>1</v>
      </c>
    </row>
    <row r="37" spans="1:9">
      <c r="A37" s="37">
        <v>26</v>
      </c>
      <c r="B37" s="6"/>
      <c r="C37" s="193"/>
      <c r="D37" s="216"/>
      <c r="E37" s="345" t="str">
        <f t="shared" si="0"/>
        <v/>
      </c>
      <c r="F37" s="37"/>
      <c r="G37" s="76" t="str">
        <f t="shared" si="1"/>
        <v/>
      </c>
      <c r="H37" s="72" t="b">
        <f t="shared" si="2"/>
        <v>0</v>
      </c>
      <c r="I37" s="73">
        <f t="shared" si="3"/>
        <v>1</v>
      </c>
    </row>
    <row r="38" spans="1:9">
      <c r="A38" s="37">
        <v>27</v>
      </c>
      <c r="B38" s="6"/>
      <c r="C38" s="193"/>
      <c r="D38" s="216"/>
      <c r="E38" s="345" t="str">
        <f t="shared" si="0"/>
        <v/>
      </c>
      <c r="F38" s="37"/>
      <c r="G38" s="76" t="str">
        <f t="shared" si="1"/>
        <v/>
      </c>
      <c r="H38" s="72" t="b">
        <f t="shared" si="2"/>
        <v>0</v>
      </c>
      <c r="I38" s="73">
        <f t="shared" si="3"/>
        <v>1</v>
      </c>
    </row>
    <row r="39" spans="1:9">
      <c r="A39" s="37">
        <v>28</v>
      </c>
      <c r="B39" s="6"/>
      <c r="C39" s="193"/>
      <c r="D39" s="216"/>
      <c r="E39" s="345" t="str">
        <f t="shared" si="0"/>
        <v/>
      </c>
      <c r="F39" s="37"/>
      <c r="G39" s="76" t="str">
        <f t="shared" si="1"/>
        <v/>
      </c>
      <c r="H39" s="72" t="b">
        <f t="shared" si="2"/>
        <v>0</v>
      </c>
      <c r="I39" s="73">
        <f t="shared" si="3"/>
        <v>1</v>
      </c>
    </row>
    <row r="40" spans="1:9">
      <c r="A40" s="37">
        <v>29</v>
      </c>
      <c r="B40" s="6"/>
      <c r="C40" s="193"/>
      <c r="D40" s="216"/>
      <c r="E40" s="345" t="str">
        <f t="shared" si="0"/>
        <v/>
      </c>
      <c r="F40" s="37"/>
      <c r="G40" s="76" t="str">
        <f t="shared" si="1"/>
        <v/>
      </c>
      <c r="H40" s="72" t="b">
        <f t="shared" si="2"/>
        <v>0</v>
      </c>
      <c r="I40" s="73">
        <f t="shared" si="3"/>
        <v>1</v>
      </c>
    </row>
    <row r="41" spans="1:9">
      <c r="A41" s="37">
        <v>30</v>
      </c>
      <c r="B41" s="6"/>
      <c r="C41" s="193"/>
      <c r="D41" s="216"/>
      <c r="E41" s="345" t="str">
        <f t="shared" si="0"/>
        <v/>
      </c>
      <c r="F41" s="37"/>
      <c r="G41" s="76" t="str">
        <f t="shared" si="1"/>
        <v/>
      </c>
      <c r="H41" s="72" t="b">
        <f t="shared" si="2"/>
        <v>0</v>
      </c>
      <c r="I41" s="73">
        <f t="shared" si="3"/>
        <v>1</v>
      </c>
    </row>
    <row r="42" spans="1:9">
      <c r="A42" s="37">
        <v>31</v>
      </c>
      <c r="B42" s="6"/>
      <c r="C42" s="193"/>
      <c r="D42" s="216"/>
      <c r="E42" s="345" t="str">
        <f t="shared" si="0"/>
        <v/>
      </c>
      <c r="F42" s="37"/>
      <c r="G42" s="76" t="str">
        <f t="shared" si="1"/>
        <v/>
      </c>
      <c r="H42" s="72" t="b">
        <f t="shared" si="2"/>
        <v>0</v>
      </c>
      <c r="I42" s="73">
        <f t="shared" si="3"/>
        <v>1</v>
      </c>
    </row>
    <row r="43" spans="1:9">
      <c r="A43" s="37">
        <v>32</v>
      </c>
      <c r="B43" s="6"/>
      <c r="C43" s="193"/>
      <c r="D43" s="216"/>
      <c r="E43" s="345" t="str">
        <f t="shared" si="0"/>
        <v/>
      </c>
      <c r="F43" s="37"/>
      <c r="G43" s="76" t="str">
        <f t="shared" si="1"/>
        <v/>
      </c>
      <c r="H43" s="72" t="b">
        <f t="shared" si="2"/>
        <v>0</v>
      </c>
      <c r="I43" s="73">
        <f t="shared" si="3"/>
        <v>1</v>
      </c>
    </row>
    <row r="44" spans="1:9">
      <c r="A44" s="37">
        <v>33</v>
      </c>
      <c r="B44" s="6"/>
      <c r="C44" s="193"/>
      <c r="D44" s="216"/>
      <c r="E44" s="345" t="str">
        <f t="shared" si="0"/>
        <v/>
      </c>
      <c r="F44" s="37"/>
      <c r="G44" s="76" t="str">
        <f t="shared" ref="G44:G75" si="4">IF(OR($B44="",,$D44="",$D44&gt;an_final),"",IF($D44&gt;=an_initial,1,""))</f>
        <v/>
      </c>
      <c r="H44" s="72" t="b">
        <f t="shared" si="2"/>
        <v>0</v>
      </c>
      <c r="I44" s="73">
        <f t="shared" ref="I44:I75" si="5">LEN(B44)-LEN(SUBSTITUTE(B44,",",""))+1</f>
        <v>1</v>
      </c>
    </row>
    <row r="45" spans="1:9">
      <c r="A45" s="37">
        <v>34</v>
      </c>
      <c r="B45" s="6"/>
      <c r="C45" s="193"/>
      <c r="D45" s="216"/>
      <c r="E45" s="345" t="str">
        <f t="shared" si="0"/>
        <v/>
      </c>
      <c r="F45" s="37"/>
      <c r="G45" s="76" t="str">
        <f t="shared" si="4"/>
        <v/>
      </c>
      <c r="H45" s="72" t="b">
        <f t="shared" si="2"/>
        <v>0</v>
      </c>
      <c r="I45" s="73">
        <f t="shared" si="5"/>
        <v>1</v>
      </c>
    </row>
    <row r="46" spans="1:9">
      <c r="A46" s="37">
        <v>35</v>
      </c>
      <c r="B46" s="6"/>
      <c r="C46" s="193"/>
      <c r="D46" s="216"/>
      <c r="E46" s="345" t="str">
        <f t="shared" si="0"/>
        <v/>
      </c>
      <c r="F46" s="37"/>
      <c r="G46" s="76" t="str">
        <f t="shared" si="4"/>
        <v/>
      </c>
      <c r="H46" s="72" t="b">
        <f t="shared" si="2"/>
        <v>0</v>
      </c>
      <c r="I46" s="73">
        <f t="shared" si="5"/>
        <v>1</v>
      </c>
    </row>
    <row r="47" spans="1:9">
      <c r="A47" s="37">
        <v>36</v>
      </c>
      <c r="B47" s="6"/>
      <c r="C47" s="193"/>
      <c r="D47" s="216"/>
      <c r="E47" s="345" t="str">
        <f t="shared" si="0"/>
        <v/>
      </c>
      <c r="F47" s="37"/>
      <c r="G47" s="76" t="str">
        <f t="shared" si="4"/>
        <v/>
      </c>
      <c r="H47" s="72" t="b">
        <f t="shared" si="2"/>
        <v>0</v>
      </c>
      <c r="I47" s="73">
        <f t="shared" si="5"/>
        <v>1</v>
      </c>
    </row>
    <row r="48" spans="1:9">
      <c r="A48" s="37">
        <v>37</v>
      </c>
      <c r="B48" s="6"/>
      <c r="C48" s="193"/>
      <c r="D48" s="216"/>
      <c r="E48" s="345" t="str">
        <f t="shared" si="0"/>
        <v/>
      </c>
      <c r="F48" s="37"/>
      <c r="G48" s="76" t="str">
        <f t="shared" si="4"/>
        <v/>
      </c>
      <c r="H48" s="72" t="b">
        <f t="shared" si="2"/>
        <v>0</v>
      </c>
      <c r="I48" s="73">
        <f t="shared" si="5"/>
        <v>1</v>
      </c>
    </row>
    <row r="49" spans="1:9">
      <c r="A49" s="37">
        <v>38</v>
      </c>
      <c r="B49" s="6"/>
      <c r="C49" s="193"/>
      <c r="D49" s="216"/>
      <c r="E49" s="345" t="str">
        <f t="shared" si="0"/>
        <v/>
      </c>
      <c r="F49" s="37"/>
      <c r="G49" s="76" t="str">
        <f t="shared" si="4"/>
        <v/>
      </c>
      <c r="H49" s="72" t="b">
        <f t="shared" si="2"/>
        <v>0</v>
      </c>
      <c r="I49" s="73">
        <f t="shared" si="5"/>
        <v>1</v>
      </c>
    </row>
    <row r="50" spans="1:9">
      <c r="A50" s="37">
        <v>39</v>
      </c>
      <c r="B50" s="6"/>
      <c r="C50" s="193"/>
      <c r="D50" s="216"/>
      <c r="E50" s="345" t="str">
        <f t="shared" si="0"/>
        <v/>
      </c>
      <c r="F50" s="37"/>
      <c r="G50" s="76" t="str">
        <f t="shared" si="4"/>
        <v/>
      </c>
      <c r="H50" s="72" t="b">
        <f t="shared" si="2"/>
        <v>0</v>
      </c>
      <c r="I50" s="73">
        <f t="shared" si="5"/>
        <v>1</v>
      </c>
    </row>
    <row r="51" spans="1:9">
      <c r="A51" s="37">
        <v>40</v>
      </c>
      <c r="B51" s="6"/>
      <c r="C51" s="193"/>
      <c r="D51" s="216"/>
      <c r="E51" s="345" t="str">
        <f t="shared" si="0"/>
        <v/>
      </c>
      <c r="F51" s="37"/>
      <c r="G51" s="76" t="str">
        <f t="shared" si="4"/>
        <v/>
      </c>
      <c r="H51" s="72" t="b">
        <f t="shared" si="2"/>
        <v>0</v>
      </c>
      <c r="I51" s="73">
        <f t="shared" si="5"/>
        <v>1</v>
      </c>
    </row>
    <row r="52" spans="1:9">
      <c r="A52" s="37">
        <v>41</v>
      </c>
      <c r="B52" s="6"/>
      <c r="C52" s="193"/>
      <c r="D52" s="216"/>
      <c r="E52" s="345" t="str">
        <f t="shared" si="0"/>
        <v/>
      </c>
      <c r="F52" s="37"/>
      <c r="G52" s="76" t="str">
        <f t="shared" si="4"/>
        <v/>
      </c>
      <c r="H52" s="72" t="b">
        <f t="shared" si="2"/>
        <v>0</v>
      </c>
      <c r="I52" s="73">
        <f t="shared" si="5"/>
        <v>1</v>
      </c>
    </row>
    <row r="53" spans="1:9">
      <c r="A53" s="37">
        <v>42</v>
      </c>
      <c r="B53" s="6"/>
      <c r="C53" s="193"/>
      <c r="D53" s="216"/>
      <c r="E53" s="345" t="str">
        <f t="shared" si="0"/>
        <v/>
      </c>
      <c r="F53" s="37"/>
      <c r="G53" s="76" t="str">
        <f t="shared" si="4"/>
        <v/>
      </c>
      <c r="H53" s="72" t="b">
        <f t="shared" si="2"/>
        <v>0</v>
      </c>
      <c r="I53" s="73">
        <f t="shared" si="5"/>
        <v>1</v>
      </c>
    </row>
    <row r="54" spans="1:9">
      <c r="A54" s="37">
        <v>43</v>
      </c>
      <c r="B54" s="6"/>
      <c r="C54" s="193"/>
      <c r="D54" s="216"/>
      <c r="E54" s="345" t="str">
        <f t="shared" si="0"/>
        <v/>
      </c>
      <c r="F54" s="37"/>
      <c r="G54" s="76" t="str">
        <f t="shared" si="4"/>
        <v/>
      </c>
      <c r="H54" s="72" t="b">
        <f t="shared" si="2"/>
        <v>0</v>
      </c>
      <c r="I54" s="73">
        <f t="shared" si="5"/>
        <v>1</v>
      </c>
    </row>
    <row r="55" spans="1:9">
      <c r="A55" s="37">
        <v>44</v>
      </c>
      <c r="B55" s="6"/>
      <c r="C55" s="193"/>
      <c r="D55" s="216"/>
      <c r="E55" s="345" t="str">
        <f t="shared" si="0"/>
        <v/>
      </c>
      <c r="F55" s="37"/>
      <c r="G55" s="76" t="str">
        <f t="shared" si="4"/>
        <v/>
      </c>
      <c r="H55" s="72" t="b">
        <f t="shared" si="2"/>
        <v>0</v>
      </c>
      <c r="I55" s="73">
        <f t="shared" si="5"/>
        <v>1</v>
      </c>
    </row>
    <row r="56" spans="1:9">
      <c r="A56" s="37">
        <v>45</v>
      </c>
      <c r="B56" s="6"/>
      <c r="C56" s="193"/>
      <c r="D56" s="216"/>
      <c r="E56" s="345" t="str">
        <f t="shared" si="0"/>
        <v/>
      </c>
      <c r="F56" s="37"/>
      <c r="G56" s="76" t="str">
        <f t="shared" si="4"/>
        <v/>
      </c>
      <c r="H56" s="72" t="b">
        <f t="shared" si="2"/>
        <v>0</v>
      </c>
      <c r="I56" s="73">
        <f t="shared" si="5"/>
        <v>1</v>
      </c>
    </row>
    <row r="57" spans="1:9">
      <c r="A57" s="37">
        <v>46</v>
      </c>
      <c r="B57" s="6"/>
      <c r="C57" s="193"/>
      <c r="D57" s="216"/>
      <c r="E57" s="345" t="str">
        <f t="shared" si="0"/>
        <v/>
      </c>
      <c r="F57" s="37"/>
      <c r="G57" s="76" t="str">
        <f t="shared" si="4"/>
        <v/>
      </c>
      <c r="H57" s="72" t="b">
        <f t="shared" si="2"/>
        <v>0</v>
      </c>
      <c r="I57" s="73">
        <f t="shared" si="5"/>
        <v>1</v>
      </c>
    </row>
    <row r="58" spans="1:9">
      <c r="A58" s="37">
        <v>47</v>
      </c>
      <c r="B58" s="6"/>
      <c r="C58" s="193"/>
      <c r="D58" s="216"/>
      <c r="E58" s="345" t="str">
        <f t="shared" si="0"/>
        <v/>
      </c>
      <c r="F58" s="37"/>
      <c r="G58" s="76" t="str">
        <f t="shared" si="4"/>
        <v/>
      </c>
      <c r="H58" s="72" t="b">
        <f t="shared" si="2"/>
        <v>0</v>
      </c>
      <c r="I58" s="73">
        <f t="shared" si="5"/>
        <v>1</v>
      </c>
    </row>
    <row r="59" spans="1:9">
      <c r="A59" s="37">
        <v>48</v>
      </c>
      <c r="B59" s="6"/>
      <c r="C59" s="193"/>
      <c r="D59" s="216"/>
      <c r="E59" s="345" t="str">
        <f t="shared" si="0"/>
        <v/>
      </c>
      <c r="F59" s="37"/>
      <c r="G59" s="76" t="str">
        <f t="shared" si="4"/>
        <v/>
      </c>
      <c r="H59" s="72" t="b">
        <f t="shared" si="2"/>
        <v>0</v>
      </c>
      <c r="I59" s="73">
        <f t="shared" si="5"/>
        <v>1</v>
      </c>
    </row>
    <row r="60" spans="1:9">
      <c r="A60" s="37">
        <v>49</v>
      </c>
      <c r="B60" s="6"/>
      <c r="C60" s="193"/>
      <c r="D60" s="216"/>
      <c r="E60" s="345" t="str">
        <f t="shared" si="0"/>
        <v/>
      </c>
      <c r="F60" s="37"/>
      <c r="G60" s="76" t="str">
        <f t="shared" si="4"/>
        <v/>
      </c>
      <c r="H60" s="72" t="b">
        <f t="shared" si="2"/>
        <v>0</v>
      </c>
      <c r="I60" s="73">
        <f t="shared" si="5"/>
        <v>1</v>
      </c>
    </row>
    <row r="61" spans="1:9">
      <c r="A61" s="37">
        <v>50</v>
      </c>
      <c r="B61" s="6"/>
      <c r="C61" s="193"/>
      <c r="D61" s="216"/>
      <c r="E61" s="345" t="str">
        <f t="shared" si="0"/>
        <v/>
      </c>
      <c r="F61" s="37"/>
      <c r="G61" s="76" t="str">
        <f t="shared" si="4"/>
        <v/>
      </c>
      <c r="H61" s="72" t="b">
        <f t="shared" si="2"/>
        <v>0</v>
      </c>
      <c r="I61" s="73">
        <f t="shared" si="5"/>
        <v>1</v>
      </c>
    </row>
    <row r="62" spans="1:9">
      <c r="A62" s="37">
        <v>51</v>
      </c>
      <c r="B62" s="6"/>
      <c r="C62" s="193"/>
      <c r="D62" s="216"/>
      <c r="E62" s="345" t="str">
        <f t="shared" si="0"/>
        <v/>
      </c>
      <c r="F62" s="37"/>
      <c r="G62" s="76" t="str">
        <f t="shared" si="4"/>
        <v/>
      </c>
      <c r="H62" s="72" t="b">
        <f t="shared" si="2"/>
        <v>0</v>
      </c>
      <c r="I62" s="73">
        <f t="shared" si="5"/>
        <v>1</v>
      </c>
    </row>
    <row r="63" spans="1:9">
      <c r="A63" s="37">
        <v>52</v>
      </c>
      <c r="B63" s="6"/>
      <c r="C63" s="193"/>
      <c r="D63" s="216"/>
      <c r="E63" s="345" t="str">
        <f t="shared" si="0"/>
        <v/>
      </c>
      <c r="F63" s="37"/>
      <c r="G63" s="76" t="str">
        <f t="shared" si="4"/>
        <v/>
      </c>
      <c r="H63" s="72" t="b">
        <f t="shared" si="2"/>
        <v>0</v>
      </c>
      <c r="I63" s="73">
        <f t="shared" si="5"/>
        <v>1</v>
      </c>
    </row>
    <row r="64" spans="1:9">
      <c r="A64" s="37">
        <v>53</v>
      </c>
      <c r="B64" s="6"/>
      <c r="C64" s="193"/>
      <c r="D64" s="216"/>
      <c r="E64" s="345" t="str">
        <f t="shared" si="0"/>
        <v/>
      </c>
      <c r="F64" s="37"/>
      <c r="G64" s="76" t="str">
        <f t="shared" si="4"/>
        <v/>
      </c>
      <c r="H64" s="72" t="b">
        <f t="shared" si="2"/>
        <v>0</v>
      </c>
      <c r="I64" s="73">
        <f t="shared" si="5"/>
        <v>1</v>
      </c>
    </row>
    <row r="65" spans="1:9">
      <c r="A65" s="37">
        <v>54</v>
      </c>
      <c r="B65" s="6"/>
      <c r="C65" s="193"/>
      <c r="D65" s="216"/>
      <c r="E65" s="345" t="str">
        <f t="shared" si="0"/>
        <v/>
      </c>
      <c r="F65" s="37"/>
      <c r="G65" s="76" t="str">
        <f t="shared" si="4"/>
        <v/>
      </c>
      <c r="H65" s="72" t="b">
        <f t="shared" si="2"/>
        <v>0</v>
      </c>
      <c r="I65" s="73">
        <f t="shared" si="5"/>
        <v>1</v>
      </c>
    </row>
    <row r="66" spans="1:9">
      <c r="A66" s="37">
        <v>55</v>
      </c>
      <c r="B66" s="6"/>
      <c r="C66" s="193"/>
      <c r="D66" s="216"/>
      <c r="E66" s="345" t="str">
        <f t="shared" si="0"/>
        <v/>
      </c>
      <c r="F66" s="37"/>
      <c r="G66" s="76" t="str">
        <f t="shared" si="4"/>
        <v/>
      </c>
      <c r="H66" s="72" t="b">
        <f t="shared" si="2"/>
        <v>0</v>
      </c>
      <c r="I66" s="73">
        <f t="shared" si="5"/>
        <v>1</v>
      </c>
    </row>
    <row r="67" spans="1:9">
      <c r="A67" s="37">
        <v>56</v>
      </c>
      <c r="B67" s="6"/>
      <c r="C67" s="193"/>
      <c r="D67" s="216"/>
      <c r="E67" s="345" t="str">
        <f t="shared" si="0"/>
        <v/>
      </c>
      <c r="F67" s="37"/>
      <c r="G67" s="76" t="str">
        <f t="shared" si="4"/>
        <v/>
      </c>
      <c r="H67" s="72" t="b">
        <f t="shared" si="2"/>
        <v>0</v>
      </c>
      <c r="I67" s="73">
        <f t="shared" si="5"/>
        <v>1</v>
      </c>
    </row>
    <row r="68" spans="1:9">
      <c r="A68" s="37">
        <v>57</v>
      </c>
      <c r="B68" s="6"/>
      <c r="C68" s="193"/>
      <c r="D68" s="216"/>
      <c r="E68" s="345" t="str">
        <f t="shared" si="0"/>
        <v/>
      </c>
      <c r="F68" s="37"/>
      <c r="G68" s="76" t="str">
        <f t="shared" si="4"/>
        <v/>
      </c>
      <c r="H68" s="72" t="b">
        <f t="shared" si="2"/>
        <v>0</v>
      </c>
      <c r="I68" s="73">
        <f t="shared" si="5"/>
        <v>1</v>
      </c>
    </row>
    <row r="69" spans="1:9">
      <c r="A69" s="37">
        <v>58</v>
      </c>
      <c r="B69" s="6"/>
      <c r="C69" s="193"/>
      <c r="D69" s="216"/>
      <c r="E69" s="345" t="str">
        <f t="shared" si="0"/>
        <v/>
      </c>
      <c r="F69" s="37"/>
      <c r="G69" s="76" t="str">
        <f t="shared" si="4"/>
        <v/>
      </c>
      <c r="H69" s="72" t="b">
        <f t="shared" si="2"/>
        <v>0</v>
      </c>
      <c r="I69" s="73">
        <f t="shared" si="5"/>
        <v>1</v>
      </c>
    </row>
    <row r="70" spans="1:9">
      <c r="A70" s="37">
        <v>59</v>
      </c>
      <c r="B70" s="6"/>
      <c r="C70" s="193"/>
      <c r="D70" s="216"/>
      <c r="E70" s="345" t="str">
        <f t="shared" si="0"/>
        <v/>
      </c>
      <c r="F70" s="37"/>
      <c r="G70" s="76" t="str">
        <f t="shared" si="4"/>
        <v/>
      </c>
      <c r="H70" s="72" t="b">
        <f t="shared" si="2"/>
        <v>0</v>
      </c>
      <c r="I70" s="73">
        <f t="shared" si="5"/>
        <v>1</v>
      </c>
    </row>
    <row r="71" spans="1:9">
      <c r="A71" s="37">
        <v>60</v>
      </c>
      <c r="B71" s="6"/>
      <c r="C71" s="193"/>
      <c r="D71" s="216"/>
      <c r="E71" s="345" t="str">
        <f t="shared" si="0"/>
        <v/>
      </c>
      <c r="F71" s="37"/>
      <c r="G71" s="76" t="str">
        <f t="shared" si="4"/>
        <v/>
      </c>
      <c r="H71" s="72" t="b">
        <f t="shared" si="2"/>
        <v>0</v>
      </c>
      <c r="I71" s="73">
        <f t="shared" si="5"/>
        <v>1</v>
      </c>
    </row>
    <row r="72" spans="1:9">
      <c r="A72" s="37">
        <v>61</v>
      </c>
      <c r="B72" s="6"/>
      <c r="C72" s="193"/>
      <c r="D72" s="216"/>
      <c r="E72" s="345" t="str">
        <f t="shared" si="0"/>
        <v/>
      </c>
      <c r="F72" s="37"/>
      <c r="G72" s="76" t="str">
        <f t="shared" si="4"/>
        <v/>
      </c>
      <c r="H72" s="72" t="b">
        <f t="shared" si="2"/>
        <v>0</v>
      </c>
      <c r="I72" s="73">
        <f t="shared" si="5"/>
        <v>1</v>
      </c>
    </row>
    <row r="73" spans="1:9">
      <c r="A73" s="37">
        <v>62</v>
      </c>
      <c r="B73" s="6"/>
      <c r="C73" s="193"/>
      <c r="D73" s="216"/>
      <c r="E73" s="345" t="str">
        <f t="shared" si="0"/>
        <v/>
      </c>
      <c r="F73" s="37"/>
      <c r="G73" s="76" t="str">
        <f t="shared" si="4"/>
        <v/>
      </c>
      <c r="H73" s="72" t="b">
        <f t="shared" si="2"/>
        <v>0</v>
      </c>
      <c r="I73" s="73">
        <f t="shared" si="5"/>
        <v>1</v>
      </c>
    </row>
    <row r="74" spans="1:9">
      <c r="A74" s="37">
        <v>63</v>
      </c>
      <c r="B74" s="6"/>
      <c r="C74" s="193"/>
      <c r="D74" s="216"/>
      <c r="E74" s="345" t="str">
        <f t="shared" si="0"/>
        <v/>
      </c>
      <c r="F74" s="37"/>
      <c r="G74" s="76" t="str">
        <f t="shared" si="4"/>
        <v/>
      </c>
      <c r="H74" s="72" t="b">
        <f t="shared" si="2"/>
        <v>0</v>
      </c>
      <c r="I74" s="73">
        <f t="shared" si="5"/>
        <v>1</v>
      </c>
    </row>
    <row r="75" spans="1:9">
      <c r="A75" s="37">
        <v>64</v>
      </c>
      <c r="B75" s="6"/>
      <c r="C75" s="193"/>
      <c r="D75" s="216"/>
      <c r="E75" s="345" t="str">
        <f t="shared" si="0"/>
        <v/>
      </c>
      <c r="F75" s="37"/>
      <c r="G75" s="76" t="str">
        <f t="shared" si="4"/>
        <v/>
      </c>
      <c r="H75" s="72" t="b">
        <f t="shared" si="2"/>
        <v>0</v>
      </c>
      <c r="I75" s="73">
        <f t="shared" si="5"/>
        <v>1</v>
      </c>
    </row>
    <row r="76" spans="1:9">
      <c r="A76" s="37">
        <v>65</v>
      </c>
      <c r="B76" s="6"/>
      <c r="C76" s="193"/>
      <c r="D76" s="216"/>
      <c r="E76" s="345" t="str">
        <f t="shared" ref="E76:E139" si="6">IF(OR($B76="",,$D76&lt;an_initial,$D76&gt;an_final),"",C76/100)</f>
        <v/>
      </c>
      <c r="F76" s="37"/>
      <c r="G76" s="76" t="str">
        <f t="shared" ref="G76:G110" si="7">IF(OR($B76="",,$D76="",$D76&gt;an_final),"",IF($D76&gt;=an_initial,1,""))</f>
        <v/>
      </c>
      <c r="H76" s="72" t="b">
        <f t="shared" ref="H76:H110" si="8">IF(nume_candidat="",FALSE,ISNUMBER(SEARCH(nume_candidat,$B76)))</f>
        <v>0</v>
      </c>
      <c r="I76" s="73">
        <f t="shared" ref="I76:I110" si="9">LEN(B76)-LEN(SUBSTITUTE(B76,",",""))+1</f>
        <v>1</v>
      </c>
    </row>
    <row r="77" spans="1:9">
      <c r="A77" s="37">
        <v>66</v>
      </c>
      <c r="B77" s="6"/>
      <c r="C77" s="193"/>
      <c r="D77" s="216"/>
      <c r="E77" s="345" t="str">
        <f t="shared" si="6"/>
        <v/>
      </c>
      <c r="F77" s="37"/>
      <c r="G77" s="76" t="str">
        <f t="shared" si="7"/>
        <v/>
      </c>
      <c r="H77" s="72" t="b">
        <f t="shared" si="8"/>
        <v>0</v>
      </c>
      <c r="I77" s="73">
        <f t="shared" si="9"/>
        <v>1</v>
      </c>
    </row>
    <row r="78" spans="1:9">
      <c r="A78" s="37">
        <v>67</v>
      </c>
      <c r="B78" s="6"/>
      <c r="C78" s="193"/>
      <c r="D78" s="216"/>
      <c r="E78" s="345" t="str">
        <f t="shared" si="6"/>
        <v/>
      </c>
      <c r="F78" s="37"/>
      <c r="G78" s="76" t="str">
        <f t="shared" si="7"/>
        <v/>
      </c>
      <c r="H78" s="72" t="b">
        <f t="shared" si="8"/>
        <v>0</v>
      </c>
      <c r="I78" s="73">
        <f t="shared" si="9"/>
        <v>1</v>
      </c>
    </row>
    <row r="79" spans="1:9">
      <c r="A79" s="37">
        <v>68</v>
      </c>
      <c r="B79" s="6"/>
      <c r="C79" s="193"/>
      <c r="D79" s="216"/>
      <c r="E79" s="345" t="str">
        <f t="shared" si="6"/>
        <v/>
      </c>
      <c r="F79" s="37"/>
      <c r="G79" s="76" t="str">
        <f t="shared" si="7"/>
        <v/>
      </c>
      <c r="H79" s="72" t="b">
        <f t="shared" si="8"/>
        <v>0</v>
      </c>
      <c r="I79" s="73">
        <f t="shared" si="9"/>
        <v>1</v>
      </c>
    </row>
    <row r="80" spans="1:9">
      <c r="A80" s="37">
        <v>69</v>
      </c>
      <c r="B80" s="6"/>
      <c r="C80" s="193"/>
      <c r="D80" s="216"/>
      <c r="E80" s="345" t="str">
        <f t="shared" si="6"/>
        <v/>
      </c>
      <c r="F80" s="37"/>
      <c r="G80" s="76" t="str">
        <f t="shared" si="7"/>
        <v/>
      </c>
      <c r="H80" s="72" t="b">
        <f t="shared" si="8"/>
        <v>0</v>
      </c>
      <c r="I80" s="73">
        <f t="shared" si="9"/>
        <v>1</v>
      </c>
    </row>
    <row r="81" spans="1:9">
      <c r="A81" s="37">
        <v>70</v>
      </c>
      <c r="B81" s="6"/>
      <c r="C81" s="193"/>
      <c r="D81" s="216"/>
      <c r="E81" s="345" t="str">
        <f t="shared" si="6"/>
        <v/>
      </c>
      <c r="F81" s="37"/>
      <c r="G81" s="76" t="str">
        <f t="shared" si="7"/>
        <v/>
      </c>
      <c r="H81" s="72" t="b">
        <f t="shared" si="8"/>
        <v>0</v>
      </c>
      <c r="I81" s="73">
        <f t="shared" si="9"/>
        <v>1</v>
      </c>
    </row>
    <row r="82" spans="1:9">
      <c r="A82" s="37">
        <v>71</v>
      </c>
      <c r="B82" s="6"/>
      <c r="C82" s="193"/>
      <c r="D82" s="216"/>
      <c r="E82" s="345" t="str">
        <f t="shared" si="6"/>
        <v/>
      </c>
      <c r="F82" s="37"/>
      <c r="G82" s="76" t="str">
        <f t="shared" si="7"/>
        <v/>
      </c>
      <c r="H82" s="72" t="b">
        <f t="shared" si="8"/>
        <v>0</v>
      </c>
      <c r="I82" s="73">
        <f t="shared" si="9"/>
        <v>1</v>
      </c>
    </row>
    <row r="83" spans="1:9">
      <c r="A83" s="37">
        <v>72</v>
      </c>
      <c r="B83" s="6"/>
      <c r="C83" s="193"/>
      <c r="D83" s="216"/>
      <c r="E83" s="345" t="str">
        <f t="shared" si="6"/>
        <v/>
      </c>
      <c r="F83" s="37"/>
      <c r="G83" s="76" t="str">
        <f t="shared" si="7"/>
        <v/>
      </c>
      <c r="H83" s="72" t="b">
        <f t="shared" si="8"/>
        <v>0</v>
      </c>
      <c r="I83" s="73">
        <f t="shared" si="9"/>
        <v>1</v>
      </c>
    </row>
    <row r="84" spans="1:9">
      <c r="A84" s="37">
        <v>73</v>
      </c>
      <c r="B84" s="6"/>
      <c r="C84" s="193"/>
      <c r="D84" s="216"/>
      <c r="E84" s="345" t="str">
        <f t="shared" si="6"/>
        <v/>
      </c>
      <c r="F84" s="37"/>
      <c r="G84" s="76" t="str">
        <f t="shared" si="7"/>
        <v/>
      </c>
      <c r="H84" s="72" t="b">
        <f t="shared" si="8"/>
        <v>0</v>
      </c>
      <c r="I84" s="73">
        <f t="shared" si="9"/>
        <v>1</v>
      </c>
    </row>
    <row r="85" spans="1:9">
      <c r="A85" s="37">
        <v>74</v>
      </c>
      <c r="B85" s="6"/>
      <c r="C85" s="193"/>
      <c r="D85" s="216"/>
      <c r="E85" s="345" t="str">
        <f t="shared" si="6"/>
        <v/>
      </c>
      <c r="F85" s="37"/>
      <c r="G85" s="76" t="str">
        <f t="shared" si="7"/>
        <v/>
      </c>
      <c r="H85" s="72" t="b">
        <f t="shared" si="8"/>
        <v>0</v>
      </c>
      <c r="I85" s="73">
        <f t="shared" si="9"/>
        <v>1</v>
      </c>
    </row>
    <row r="86" spans="1:9">
      <c r="A86" s="37">
        <v>75</v>
      </c>
      <c r="B86" s="6"/>
      <c r="C86" s="193"/>
      <c r="D86" s="216"/>
      <c r="E86" s="345" t="str">
        <f t="shared" si="6"/>
        <v/>
      </c>
      <c r="F86" s="37"/>
      <c r="G86" s="76" t="str">
        <f t="shared" si="7"/>
        <v/>
      </c>
      <c r="H86" s="72" t="b">
        <f t="shared" si="8"/>
        <v>0</v>
      </c>
      <c r="I86" s="73">
        <f t="shared" si="9"/>
        <v>1</v>
      </c>
    </row>
    <row r="87" spans="1:9">
      <c r="A87" s="37">
        <v>76</v>
      </c>
      <c r="B87" s="6"/>
      <c r="C87" s="193"/>
      <c r="D87" s="216"/>
      <c r="E87" s="345" t="str">
        <f t="shared" si="6"/>
        <v/>
      </c>
      <c r="F87" s="37"/>
      <c r="G87" s="76" t="str">
        <f t="shared" si="7"/>
        <v/>
      </c>
      <c r="H87" s="72" t="b">
        <f t="shared" si="8"/>
        <v>0</v>
      </c>
      <c r="I87" s="73">
        <f t="shared" si="9"/>
        <v>1</v>
      </c>
    </row>
    <row r="88" spans="1:9">
      <c r="A88" s="37">
        <v>77</v>
      </c>
      <c r="B88" s="6"/>
      <c r="C88" s="193"/>
      <c r="D88" s="216"/>
      <c r="E88" s="345" t="str">
        <f t="shared" si="6"/>
        <v/>
      </c>
      <c r="F88" s="37"/>
      <c r="G88" s="76" t="str">
        <f t="shared" si="7"/>
        <v/>
      </c>
      <c r="H88" s="72" t="b">
        <f t="shared" si="8"/>
        <v>0</v>
      </c>
      <c r="I88" s="73">
        <f t="shared" si="9"/>
        <v>1</v>
      </c>
    </row>
    <row r="89" spans="1:9">
      <c r="A89" s="37">
        <v>78</v>
      </c>
      <c r="B89" s="6"/>
      <c r="C89" s="193"/>
      <c r="D89" s="216"/>
      <c r="E89" s="345" t="str">
        <f t="shared" si="6"/>
        <v/>
      </c>
      <c r="F89" s="37"/>
      <c r="G89" s="76" t="str">
        <f t="shared" si="7"/>
        <v/>
      </c>
      <c r="H89" s="72" t="b">
        <f t="shared" si="8"/>
        <v>0</v>
      </c>
      <c r="I89" s="73">
        <f t="shared" si="9"/>
        <v>1</v>
      </c>
    </row>
    <row r="90" spans="1:9">
      <c r="A90" s="37">
        <v>79</v>
      </c>
      <c r="B90" s="6"/>
      <c r="C90" s="193"/>
      <c r="D90" s="216"/>
      <c r="E90" s="345" t="str">
        <f t="shared" si="6"/>
        <v/>
      </c>
      <c r="F90" s="37"/>
      <c r="G90" s="76" t="str">
        <f t="shared" si="7"/>
        <v/>
      </c>
      <c r="H90" s="72" t="b">
        <f t="shared" si="8"/>
        <v>0</v>
      </c>
      <c r="I90" s="73">
        <f t="shared" si="9"/>
        <v>1</v>
      </c>
    </row>
    <row r="91" spans="1:9">
      <c r="A91" s="37">
        <v>80</v>
      </c>
      <c r="B91" s="6"/>
      <c r="C91" s="193"/>
      <c r="D91" s="216"/>
      <c r="E91" s="345" t="str">
        <f t="shared" si="6"/>
        <v/>
      </c>
      <c r="F91" s="37"/>
      <c r="G91" s="76" t="str">
        <f t="shared" si="7"/>
        <v/>
      </c>
      <c r="H91" s="72" t="b">
        <f t="shared" si="8"/>
        <v>0</v>
      </c>
      <c r="I91" s="73">
        <f t="shared" si="9"/>
        <v>1</v>
      </c>
    </row>
    <row r="92" spans="1:9">
      <c r="A92" s="37">
        <v>81</v>
      </c>
      <c r="B92" s="6"/>
      <c r="C92" s="193"/>
      <c r="D92" s="216"/>
      <c r="E92" s="345" t="str">
        <f t="shared" si="6"/>
        <v/>
      </c>
      <c r="F92" s="37"/>
      <c r="G92" s="76" t="str">
        <f t="shared" si="7"/>
        <v/>
      </c>
      <c r="H92" s="72" t="b">
        <f t="shared" si="8"/>
        <v>0</v>
      </c>
      <c r="I92" s="73">
        <f t="shared" si="9"/>
        <v>1</v>
      </c>
    </row>
    <row r="93" spans="1:9">
      <c r="A93" s="37">
        <v>82</v>
      </c>
      <c r="B93" s="6"/>
      <c r="C93" s="193"/>
      <c r="D93" s="216"/>
      <c r="E93" s="345" t="str">
        <f t="shared" si="6"/>
        <v/>
      </c>
      <c r="F93" s="37"/>
      <c r="G93" s="76" t="str">
        <f t="shared" si="7"/>
        <v/>
      </c>
      <c r="H93" s="72" t="b">
        <f t="shared" si="8"/>
        <v>0</v>
      </c>
      <c r="I93" s="73">
        <f t="shared" si="9"/>
        <v>1</v>
      </c>
    </row>
    <row r="94" spans="1:9">
      <c r="A94" s="37">
        <v>83</v>
      </c>
      <c r="B94" s="6"/>
      <c r="C94" s="193"/>
      <c r="D94" s="216"/>
      <c r="E94" s="345" t="str">
        <f t="shared" si="6"/>
        <v/>
      </c>
      <c r="F94" s="37"/>
      <c r="G94" s="76" t="str">
        <f t="shared" si="7"/>
        <v/>
      </c>
      <c r="H94" s="72" t="b">
        <f t="shared" si="8"/>
        <v>0</v>
      </c>
      <c r="I94" s="73">
        <f t="shared" si="9"/>
        <v>1</v>
      </c>
    </row>
    <row r="95" spans="1:9">
      <c r="A95" s="37">
        <v>84</v>
      </c>
      <c r="B95" s="6"/>
      <c r="C95" s="193"/>
      <c r="D95" s="216"/>
      <c r="E95" s="345" t="str">
        <f t="shared" si="6"/>
        <v/>
      </c>
      <c r="F95" s="37"/>
      <c r="G95" s="76" t="str">
        <f t="shared" si="7"/>
        <v/>
      </c>
      <c r="H95" s="72" t="b">
        <f t="shared" si="8"/>
        <v>0</v>
      </c>
      <c r="I95" s="73">
        <f t="shared" si="9"/>
        <v>1</v>
      </c>
    </row>
    <row r="96" spans="1:9">
      <c r="A96" s="37">
        <v>85</v>
      </c>
      <c r="B96" s="6"/>
      <c r="C96" s="193"/>
      <c r="D96" s="216"/>
      <c r="E96" s="345" t="str">
        <f t="shared" si="6"/>
        <v/>
      </c>
      <c r="F96" s="37"/>
      <c r="G96" s="76" t="str">
        <f t="shared" si="7"/>
        <v/>
      </c>
      <c r="H96" s="72" t="b">
        <f t="shared" si="8"/>
        <v>0</v>
      </c>
      <c r="I96" s="73">
        <f t="shared" si="9"/>
        <v>1</v>
      </c>
    </row>
    <row r="97" spans="1:9">
      <c r="A97" s="37">
        <v>86</v>
      </c>
      <c r="B97" s="6"/>
      <c r="C97" s="193"/>
      <c r="D97" s="216"/>
      <c r="E97" s="345" t="str">
        <f t="shared" si="6"/>
        <v/>
      </c>
      <c r="F97" s="37"/>
      <c r="G97" s="76" t="str">
        <f t="shared" si="7"/>
        <v/>
      </c>
      <c r="H97" s="72" t="b">
        <f t="shared" si="8"/>
        <v>0</v>
      </c>
      <c r="I97" s="73">
        <f t="shared" si="9"/>
        <v>1</v>
      </c>
    </row>
    <row r="98" spans="1:9">
      <c r="A98" s="37">
        <v>87</v>
      </c>
      <c r="B98" s="6"/>
      <c r="C98" s="193"/>
      <c r="D98" s="216"/>
      <c r="E98" s="345" t="str">
        <f t="shared" si="6"/>
        <v/>
      </c>
      <c r="F98" s="37"/>
      <c r="G98" s="76" t="str">
        <f t="shared" si="7"/>
        <v/>
      </c>
      <c r="H98" s="72" t="b">
        <f t="shared" si="8"/>
        <v>0</v>
      </c>
      <c r="I98" s="73">
        <f t="shared" si="9"/>
        <v>1</v>
      </c>
    </row>
    <row r="99" spans="1:9">
      <c r="A99" s="37">
        <v>88</v>
      </c>
      <c r="B99" s="6"/>
      <c r="C99" s="193"/>
      <c r="D99" s="216"/>
      <c r="E99" s="345" t="str">
        <f t="shared" si="6"/>
        <v/>
      </c>
      <c r="F99" s="37"/>
      <c r="G99" s="76" t="str">
        <f t="shared" si="7"/>
        <v/>
      </c>
      <c r="H99" s="72" t="b">
        <f t="shared" si="8"/>
        <v>0</v>
      </c>
      <c r="I99" s="73">
        <f t="shared" si="9"/>
        <v>1</v>
      </c>
    </row>
    <row r="100" spans="1:9">
      <c r="A100" s="37">
        <v>89</v>
      </c>
      <c r="B100" s="6"/>
      <c r="C100" s="193"/>
      <c r="D100" s="216"/>
      <c r="E100" s="345" t="str">
        <f t="shared" si="6"/>
        <v/>
      </c>
      <c r="F100" s="37"/>
      <c r="G100" s="76" t="str">
        <f t="shared" si="7"/>
        <v/>
      </c>
      <c r="H100" s="72" t="b">
        <f t="shared" si="8"/>
        <v>0</v>
      </c>
      <c r="I100" s="73">
        <f t="shared" si="9"/>
        <v>1</v>
      </c>
    </row>
    <row r="101" spans="1:9">
      <c r="A101" s="37">
        <v>90</v>
      </c>
      <c r="B101" s="6"/>
      <c r="C101" s="193"/>
      <c r="D101" s="216"/>
      <c r="E101" s="345" t="str">
        <f t="shared" si="6"/>
        <v/>
      </c>
      <c r="F101" s="37"/>
      <c r="G101" s="76" t="str">
        <f t="shared" si="7"/>
        <v/>
      </c>
      <c r="H101" s="72" t="b">
        <f t="shared" si="8"/>
        <v>0</v>
      </c>
      <c r="I101" s="73">
        <f t="shared" si="9"/>
        <v>1</v>
      </c>
    </row>
    <row r="102" spans="1:9">
      <c r="A102" s="37">
        <v>91</v>
      </c>
      <c r="B102" s="6"/>
      <c r="C102" s="193"/>
      <c r="D102" s="216"/>
      <c r="E102" s="345" t="str">
        <f t="shared" si="6"/>
        <v/>
      </c>
      <c r="F102" s="37"/>
      <c r="G102" s="76" t="str">
        <f t="shared" si="7"/>
        <v/>
      </c>
      <c r="H102" s="72" t="b">
        <f t="shared" si="8"/>
        <v>0</v>
      </c>
      <c r="I102" s="73">
        <f t="shared" si="9"/>
        <v>1</v>
      </c>
    </row>
    <row r="103" spans="1:9">
      <c r="A103" s="37">
        <v>92</v>
      </c>
      <c r="B103" s="6"/>
      <c r="C103" s="193"/>
      <c r="D103" s="216"/>
      <c r="E103" s="345" t="str">
        <f t="shared" si="6"/>
        <v/>
      </c>
      <c r="F103" s="37"/>
      <c r="G103" s="76" t="str">
        <f t="shared" si="7"/>
        <v/>
      </c>
      <c r="H103" s="72" t="b">
        <f t="shared" si="8"/>
        <v>0</v>
      </c>
      <c r="I103" s="73">
        <f t="shared" si="9"/>
        <v>1</v>
      </c>
    </row>
    <row r="104" spans="1:9">
      <c r="A104" s="37">
        <v>93</v>
      </c>
      <c r="B104" s="6"/>
      <c r="C104" s="193"/>
      <c r="D104" s="216"/>
      <c r="E104" s="345" t="str">
        <f t="shared" si="6"/>
        <v/>
      </c>
      <c r="F104" s="37"/>
      <c r="G104" s="76" t="str">
        <f t="shared" si="7"/>
        <v/>
      </c>
      <c r="H104" s="72" t="b">
        <f t="shared" si="8"/>
        <v>0</v>
      </c>
      <c r="I104" s="73">
        <f t="shared" si="9"/>
        <v>1</v>
      </c>
    </row>
    <row r="105" spans="1:9">
      <c r="A105" s="37">
        <v>94</v>
      </c>
      <c r="B105" s="6"/>
      <c r="C105" s="193"/>
      <c r="D105" s="216"/>
      <c r="E105" s="345" t="str">
        <f t="shared" si="6"/>
        <v/>
      </c>
      <c r="F105" s="37"/>
      <c r="G105" s="76" t="str">
        <f t="shared" si="7"/>
        <v/>
      </c>
      <c r="H105" s="72" t="b">
        <f t="shared" si="8"/>
        <v>0</v>
      </c>
      <c r="I105" s="73">
        <f t="shared" si="9"/>
        <v>1</v>
      </c>
    </row>
    <row r="106" spans="1:9">
      <c r="A106" s="37">
        <v>95</v>
      </c>
      <c r="B106" s="6"/>
      <c r="C106" s="193"/>
      <c r="D106" s="216"/>
      <c r="E106" s="345" t="str">
        <f t="shared" si="6"/>
        <v/>
      </c>
      <c r="F106" s="37"/>
      <c r="G106" s="76" t="str">
        <f t="shared" si="7"/>
        <v/>
      </c>
      <c r="H106" s="72" t="b">
        <f t="shared" si="8"/>
        <v>0</v>
      </c>
      <c r="I106" s="73">
        <f t="shared" si="9"/>
        <v>1</v>
      </c>
    </row>
    <row r="107" spans="1:9">
      <c r="A107" s="37">
        <v>96</v>
      </c>
      <c r="B107" s="6"/>
      <c r="C107" s="193"/>
      <c r="D107" s="216"/>
      <c r="E107" s="345" t="str">
        <f t="shared" si="6"/>
        <v/>
      </c>
      <c r="F107" s="37"/>
      <c r="G107" s="76" t="str">
        <f t="shared" si="7"/>
        <v/>
      </c>
      <c r="H107" s="72" t="b">
        <f t="shared" si="8"/>
        <v>0</v>
      </c>
      <c r="I107" s="73">
        <f t="shared" si="9"/>
        <v>1</v>
      </c>
    </row>
    <row r="108" spans="1:9">
      <c r="A108" s="37">
        <v>97</v>
      </c>
      <c r="B108" s="6"/>
      <c r="C108" s="193"/>
      <c r="D108" s="216"/>
      <c r="E108" s="345" t="str">
        <f t="shared" si="6"/>
        <v/>
      </c>
      <c r="F108" s="37"/>
      <c r="G108" s="76" t="str">
        <f t="shared" si="7"/>
        <v/>
      </c>
      <c r="H108" s="72" t="b">
        <f t="shared" si="8"/>
        <v>0</v>
      </c>
      <c r="I108" s="73">
        <f t="shared" si="9"/>
        <v>1</v>
      </c>
    </row>
    <row r="109" spans="1:9">
      <c r="A109" s="37">
        <v>98</v>
      </c>
      <c r="B109" s="6"/>
      <c r="C109" s="193"/>
      <c r="D109" s="216"/>
      <c r="E109" s="345" t="str">
        <f t="shared" si="6"/>
        <v/>
      </c>
      <c r="F109" s="37"/>
      <c r="G109" s="76" t="str">
        <f t="shared" si="7"/>
        <v/>
      </c>
      <c r="H109" s="72" t="b">
        <f t="shared" si="8"/>
        <v>0</v>
      </c>
      <c r="I109" s="73">
        <f t="shared" si="9"/>
        <v>1</v>
      </c>
    </row>
    <row r="110" spans="1:9">
      <c r="A110" s="143">
        <v>99</v>
      </c>
      <c r="B110" s="6"/>
      <c r="C110" s="193"/>
      <c r="D110" s="216"/>
      <c r="E110" s="345" t="str">
        <f t="shared" si="6"/>
        <v/>
      </c>
      <c r="F110" s="143"/>
      <c r="G110" s="76" t="str">
        <f t="shared" si="7"/>
        <v/>
      </c>
      <c r="H110" s="72" t="b">
        <f t="shared" si="8"/>
        <v>0</v>
      </c>
      <c r="I110" s="73">
        <f t="shared" si="9"/>
        <v>1</v>
      </c>
    </row>
    <row r="111" spans="1:9">
      <c r="A111" s="143">
        <v>100</v>
      </c>
      <c r="B111" s="144"/>
      <c r="C111" s="194"/>
      <c r="D111" s="146"/>
      <c r="E111" s="345" t="str">
        <f t="shared" si="6"/>
        <v/>
      </c>
      <c r="F111" s="143"/>
    </row>
    <row r="112" spans="1:9">
      <c r="A112" s="143">
        <v>101</v>
      </c>
      <c r="B112" s="144"/>
      <c r="C112" s="194"/>
      <c r="D112" s="146"/>
      <c r="E112" s="345" t="str">
        <f t="shared" si="6"/>
        <v/>
      </c>
      <c r="F112" s="143"/>
    </row>
    <row r="113" spans="1:18">
      <c r="A113" s="143">
        <v>102</v>
      </c>
      <c r="B113" s="144"/>
      <c r="C113" s="194"/>
      <c r="D113" s="146"/>
      <c r="E113" s="345" t="str">
        <f t="shared" si="6"/>
        <v/>
      </c>
      <c r="F113" s="143"/>
    </row>
    <row r="114" spans="1:18">
      <c r="A114" s="143">
        <v>103</v>
      </c>
      <c r="B114" s="144"/>
      <c r="C114" s="194"/>
      <c r="D114" s="146"/>
      <c r="E114" s="345" t="str">
        <f t="shared" si="6"/>
        <v/>
      </c>
      <c r="F114" s="143"/>
    </row>
    <row r="115" spans="1:18" s="70" customFormat="1">
      <c r="A115" s="143">
        <v>104</v>
      </c>
      <c r="B115" s="144"/>
      <c r="C115" s="194"/>
      <c r="D115" s="146"/>
      <c r="E115" s="345" t="str">
        <f t="shared" si="6"/>
        <v/>
      </c>
      <c r="F115" s="143"/>
      <c r="H115" s="71"/>
      <c r="I115" s="64"/>
      <c r="J115"/>
      <c r="K115" s="64"/>
      <c r="L115" s="64"/>
      <c r="M115" s="64"/>
      <c r="N115" s="64"/>
      <c r="O115" s="64"/>
      <c r="P115" s="64"/>
      <c r="Q115" s="64"/>
      <c r="R115" s="64"/>
    </row>
    <row r="116" spans="1:18" s="70" customFormat="1">
      <c r="A116" s="143">
        <v>105</v>
      </c>
      <c r="B116" s="144"/>
      <c r="C116" s="194"/>
      <c r="D116" s="146"/>
      <c r="E116" s="345" t="str">
        <f t="shared" si="6"/>
        <v/>
      </c>
      <c r="F116" s="143"/>
      <c r="H116" s="71"/>
      <c r="I116" s="64"/>
      <c r="J116"/>
      <c r="K116" s="64"/>
      <c r="L116" s="64"/>
      <c r="M116" s="64"/>
      <c r="N116" s="64"/>
      <c r="O116" s="64"/>
      <c r="P116" s="64"/>
      <c r="Q116" s="64"/>
      <c r="R116" s="64"/>
    </row>
    <row r="117" spans="1:18" s="70" customFormat="1">
      <c r="A117" s="143">
        <v>106</v>
      </c>
      <c r="B117" s="144"/>
      <c r="C117" s="194"/>
      <c r="D117" s="146"/>
      <c r="E117" s="345" t="str">
        <f t="shared" si="6"/>
        <v/>
      </c>
      <c r="F117" s="143"/>
      <c r="H117" s="71"/>
      <c r="I117" s="64"/>
      <c r="J117"/>
      <c r="K117" s="64"/>
      <c r="L117" s="64"/>
      <c r="M117" s="64"/>
      <c r="N117" s="64"/>
      <c r="O117" s="64"/>
      <c r="P117" s="64"/>
      <c r="Q117" s="64"/>
      <c r="R117" s="64"/>
    </row>
    <row r="118" spans="1:18" s="70" customFormat="1">
      <c r="A118" s="143">
        <v>107</v>
      </c>
      <c r="B118" s="144"/>
      <c r="C118" s="194"/>
      <c r="D118" s="146"/>
      <c r="E118" s="345" t="str">
        <f t="shared" si="6"/>
        <v/>
      </c>
      <c r="F118" s="143"/>
      <c r="H118" s="71"/>
      <c r="I118" s="64"/>
      <c r="J118"/>
      <c r="K118" s="64"/>
      <c r="L118" s="64"/>
      <c r="M118" s="64"/>
      <c r="N118" s="64"/>
      <c r="O118" s="64"/>
      <c r="P118" s="64"/>
      <c r="Q118" s="64"/>
      <c r="R118" s="64"/>
    </row>
    <row r="119" spans="1:18" s="70" customFormat="1">
      <c r="A119" s="143">
        <v>108</v>
      </c>
      <c r="B119" s="144"/>
      <c r="C119" s="194"/>
      <c r="D119" s="146"/>
      <c r="E119" s="345" t="str">
        <f t="shared" si="6"/>
        <v/>
      </c>
      <c r="F119" s="143"/>
      <c r="H119" s="71"/>
      <c r="I119" s="64"/>
      <c r="J119"/>
      <c r="K119" s="64"/>
      <c r="L119" s="64"/>
      <c r="M119" s="64"/>
      <c r="N119" s="64"/>
      <c r="O119" s="64"/>
      <c r="P119" s="64"/>
      <c r="Q119" s="64"/>
      <c r="R119" s="64"/>
    </row>
    <row r="120" spans="1:18" s="70" customFormat="1">
      <c r="A120" s="143">
        <v>109</v>
      </c>
      <c r="B120" s="144"/>
      <c r="C120" s="194"/>
      <c r="D120" s="146"/>
      <c r="E120" s="345" t="str">
        <f t="shared" si="6"/>
        <v/>
      </c>
      <c r="F120" s="143"/>
      <c r="H120" s="71"/>
      <c r="I120" s="64"/>
      <c r="J120"/>
      <c r="K120" s="64"/>
      <c r="L120" s="64"/>
      <c r="M120" s="64"/>
      <c r="N120" s="64"/>
      <c r="O120" s="64"/>
      <c r="P120" s="64"/>
      <c r="Q120" s="64"/>
      <c r="R120" s="64"/>
    </row>
    <row r="121" spans="1:18" s="70" customFormat="1">
      <c r="A121" s="143">
        <v>110</v>
      </c>
      <c r="B121" s="144"/>
      <c r="C121" s="194"/>
      <c r="D121" s="146"/>
      <c r="E121" s="345" t="str">
        <f t="shared" si="6"/>
        <v/>
      </c>
      <c r="F121" s="143"/>
      <c r="H121" s="71"/>
      <c r="I121" s="64"/>
      <c r="J121"/>
      <c r="K121" s="64"/>
      <c r="L121" s="64"/>
      <c r="M121" s="64"/>
      <c r="N121" s="64"/>
      <c r="O121" s="64"/>
      <c r="P121" s="64"/>
      <c r="Q121" s="64"/>
      <c r="R121" s="64"/>
    </row>
    <row r="122" spans="1:18" s="70" customFormat="1">
      <c r="A122" s="143">
        <v>111</v>
      </c>
      <c r="B122" s="144"/>
      <c r="C122" s="194"/>
      <c r="D122" s="146"/>
      <c r="E122" s="345" t="str">
        <f t="shared" si="6"/>
        <v/>
      </c>
      <c r="F122" s="143"/>
      <c r="H122" s="71"/>
      <c r="I122" s="64"/>
      <c r="J122"/>
      <c r="K122" s="64"/>
      <c r="L122" s="64"/>
      <c r="M122" s="64"/>
      <c r="N122" s="64"/>
      <c r="O122" s="64"/>
      <c r="P122" s="64"/>
      <c r="Q122" s="64"/>
      <c r="R122" s="64"/>
    </row>
    <row r="123" spans="1:18" s="70" customFormat="1">
      <c r="A123" s="143">
        <v>112</v>
      </c>
      <c r="B123" s="144"/>
      <c r="C123" s="194"/>
      <c r="D123" s="146"/>
      <c r="E123" s="345" t="str">
        <f t="shared" si="6"/>
        <v/>
      </c>
      <c r="F123" s="143"/>
      <c r="H123" s="71"/>
      <c r="I123" s="64"/>
      <c r="J123"/>
      <c r="K123" s="64"/>
      <c r="L123" s="64"/>
      <c r="M123" s="64"/>
      <c r="N123" s="64"/>
      <c r="O123" s="64"/>
      <c r="P123" s="64"/>
      <c r="Q123" s="64"/>
      <c r="R123" s="64"/>
    </row>
    <row r="124" spans="1:18" s="70" customFormat="1">
      <c r="A124" s="143">
        <v>113</v>
      </c>
      <c r="B124" s="144"/>
      <c r="C124" s="194"/>
      <c r="D124" s="146"/>
      <c r="E124" s="345" t="str">
        <f t="shared" si="6"/>
        <v/>
      </c>
      <c r="F124" s="143"/>
      <c r="H124" s="71"/>
      <c r="I124" s="64"/>
      <c r="J124"/>
      <c r="K124" s="64"/>
      <c r="L124" s="64"/>
      <c r="M124" s="64"/>
      <c r="N124" s="64"/>
      <c r="O124" s="64"/>
      <c r="P124" s="64"/>
      <c r="Q124" s="64"/>
      <c r="R124" s="64"/>
    </row>
    <row r="125" spans="1:18" s="70" customFormat="1">
      <c r="A125" s="143">
        <v>114</v>
      </c>
      <c r="B125" s="144"/>
      <c r="C125" s="194"/>
      <c r="D125" s="146"/>
      <c r="E125" s="345" t="str">
        <f t="shared" si="6"/>
        <v/>
      </c>
      <c r="F125" s="143"/>
      <c r="H125" s="71"/>
      <c r="I125" s="64"/>
      <c r="J125"/>
      <c r="K125" s="64"/>
      <c r="L125" s="64"/>
      <c r="M125" s="64"/>
      <c r="N125" s="64"/>
      <c r="O125" s="64"/>
      <c r="P125" s="64"/>
      <c r="Q125" s="64"/>
      <c r="R125" s="64"/>
    </row>
    <row r="126" spans="1:18" s="70" customFormat="1">
      <c r="A126" s="143">
        <v>115</v>
      </c>
      <c r="B126" s="144"/>
      <c r="C126" s="194"/>
      <c r="D126" s="146"/>
      <c r="E126" s="345" t="str">
        <f t="shared" si="6"/>
        <v/>
      </c>
      <c r="F126" s="143"/>
      <c r="H126" s="71"/>
      <c r="I126" s="64"/>
      <c r="J126"/>
      <c r="K126" s="64"/>
      <c r="L126" s="64"/>
      <c r="M126" s="64"/>
      <c r="N126" s="64"/>
      <c r="O126" s="64"/>
      <c r="P126" s="64"/>
      <c r="Q126" s="64"/>
      <c r="R126" s="64"/>
    </row>
    <row r="127" spans="1:18" s="70" customFormat="1">
      <c r="A127" s="143">
        <v>116</v>
      </c>
      <c r="B127" s="144"/>
      <c r="C127" s="194"/>
      <c r="D127" s="146"/>
      <c r="E127" s="345" t="str">
        <f t="shared" si="6"/>
        <v/>
      </c>
      <c r="F127" s="143"/>
      <c r="H127" s="71"/>
      <c r="I127" s="64"/>
      <c r="J127"/>
      <c r="K127" s="64"/>
      <c r="L127" s="64"/>
      <c r="M127" s="64"/>
      <c r="N127" s="64"/>
      <c r="O127" s="64"/>
      <c r="P127" s="64"/>
      <c r="Q127" s="64"/>
      <c r="R127" s="64"/>
    </row>
    <row r="128" spans="1:18" s="70" customFormat="1">
      <c r="A128" s="143">
        <v>117</v>
      </c>
      <c r="B128" s="144"/>
      <c r="C128" s="194"/>
      <c r="D128" s="146"/>
      <c r="E128" s="345" t="str">
        <f t="shared" si="6"/>
        <v/>
      </c>
      <c r="F128" s="143"/>
      <c r="H128" s="71"/>
      <c r="I128" s="64"/>
      <c r="J128"/>
      <c r="K128" s="64"/>
      <c r="L128" s="64"/>
      <c r="M128" s="64"/>
      <c r="N128" s="64"/>
      <c r="O128" s="64"/>
      <c r="P128" s="64"/>
      <c r="Q128" s="64"/>
      <c r="R128" s="64"/>
    </row>
    <row r="129" spans="1:18" s="70" customFormat="1">
      <c r="A129" s="143">
        <v>118</v>
      </c>
      <c r="B129" s="144"/>
      <c r="C129" s="194"/>
      <c r="D129" s="146"/>
      <c r="E129" s="345" t="str">
        <f t="shared" si="6"/>
        <v/>
      </c>
      <c r="F129" s="143"/>
      <c r="H129" s="71"/>
      <c r="I129" s="64"/>
      <c r="J129"/>
      <c r="K129" s="64"/>
      <c r="L129" s="64"/>
      <c r="M129" s="64"/>
      <c r="N129" s="64"/>
      <c r="O129" s="64"/>
      <c r="P129" s="64"/>
      <c r="Q129" s="64"/>
      <c r="R129" s="64"/>
    </row>
    <row r="130" spans="1:18" s="70" customFormat="1">
      <c r="A130" s="143">
        <v>119</v>
      </c>
      <c r="B130" s="144"/>
      <c r="C130" s="194"/>
      <c r="D130" s="146"/>
      <c r="E130" s="345" t="str">
        <f t="shared" si="6"/>
        <v/>
      </c>
      <c r="F130" s="143"/>
      <c r="H130" s="71"/>
      <c r="I130" s="64"/>
      <c r="J130"/>
      <c r="K130" s="64"/>
      <c r="L130" s="64"/>
      <c r="M130" s="64"/>
      <c r="N130" s="64"/>
      <c r="O130" s="64"/>
      <c r="P130" s="64"/>
      <c r="Q130" s="64"/>
      <c r="R130" s="64"/>
    </row>
    <row r="131" spans="1:18" s="70" customFormat="1">
      <c r="A131" s="143">
        <v>120</v>
      </c>
      <c r="B131" s="144"/>
      <c r="C131" s="194"/>
      <c r="D131" s="146"/>
      <c r="E131" s="345" t="str">
        <f t="shared" si="6"/>
        <v/>
      </c>
      <c r="F131" s="143"/>
      <c r="H131" s="71"/>
      <c r="I131" s="64"/>
      <c r="J131"/>
      <c r="K131" s="64"/>
      <c r="L131" s="64"/>
      <c r="M131" s="64"/>
      <c r="N131" s="64"/>
      <c r="O131" s="64"/>
      <c r="P131" s="64"/>
      <c r="Q131" s="64"/>
      <c r="R131" s="64"/>
    </row>
    <row r="132" spans="1:18" s="70" customFormat="1">
      <c r="A132" s="143">
        <v>121</v>
      </c>
      <c r="B132" s="144"/>
      <c r="C132" s="194"/>
      <c r="D132" s="146"/>
      <c r="E132" s="345" t="str">
        <f t="shared" si="6"/>
        <v/>
      </c>
      <c r="F132" s="143"/>
      <c r="H132" s="71"/>
      <c r="I132" s="64"/>
      <c r="J132"/>
      <c r="K132" s="64"/>
      <c r="L132" s="64"/>
      <c r="M132" s="64"/>
      <c r="N132" s="64"/>
      <c r="O132" s="64"/>
      <c r="P132" s="64"/>
      <c r="Q132" s="64"/>
      <c r="R132" s="64"/>
    </row>
    <row r="133" spans="1:18" s="70" customFormat="1">
      <c r="A133" s="143">
        <v>122</v>
      </c>
      <c r="B133" s="144"/>
      <c r="C133" s="194"/>
      <c r="D133" s="146"/>
      <c r="E133" s="345" t="str">
        <f t="shared" si="6"/>
        <v/>
      </c>
      <c r="F133" s="143"/>
      <c r="H133" s="71"/>
      <c r="I133" s="64"/>
      <c r="J133"/>
      <c r="K133" s="64"/>
      <c r="L133" s="64"/>
      <c r="M133" s="64"/>
      <c r="N133" s="64"/>
      <c r="O133" s="64"/>
      <c r="P133" s="64"/>
      <c r="Q133" s="64"/>
      <c r="R133" s="64"/>
    </row>
    <row r="134" spans="1:18" s="70" customFormat="1">
      <c r="A134" s="143">
        <v>123</v>
      </c>
      <c r="B134" s="144"/>
      <c r="C134" s="194"/>
      <c r="D134" s="146"/>
      <c r="E134" s="345" t="str">
        <f t="shared" si="6"/>
        <v/>
      </c>
      <c r="F134" s="143"/>
      <c r="H134" s="71"/>
      <c r="I134" s="64"/>
      <c r="J134"/>
      <c r="K134" s="64"/>
      <c r="L134" s="64"/>
      <c r="M134" s="64"/>
      <c r="N134" s="64"/>
      <c r="O134" s="64"/>
      <c r="P134" s="64"/>
      <c r="Q134" s="64"/>
      <c r="R134" s="64"/>
    </row>
    <row r="135" spans="1:18" s="70" customFormat="1">
      <c r="A135" s="143">
        <v>124</v>
      </c>
      <c r="B135" s="144"/>
      <c r="C135" s="194"/>
      <c r="D135" s="146"/>
      <c r="E135" s="345" t="str">
        <f t="shared" si="6"/>
        <v/>
      </c>
      <c r="F135" s="143"/>
      <c r="H135" s="71"/>
      <c r="I135" s="64"/>
      <c r="J135"/>
      <c r="K135" s="64"/>
      <c r="L135" s="64"/>
      <c r="M135" s="64"/>
      <c r="N135" s="64"/>
      <c r="O135" s="64"/>
      <c r="P135" s="64"/>
      <c r="Q135" s="64"/>
      <c r="R135" s="64"/>
    </row>
    <row r="136" spans="1:18" s="70" customFormat="1">
      <c r="A136" s="143">
        <v>125</v>
      </c>
      <c r="B136" s="144"/>
      <c r="C136" s="194"/>
      <c r="D136" s="146"/>
      <c r="E136" s="345" t="str">
        <f t="shared" si="6"/>
        <v/>
      </c>
      <c r="F136" s="143"/>
      <c r="H136" s="71"/>
      <c r="I136" s="64"/>
      <c r="J136"/>
      <c r="K136" s="64"/>
      <c r="L136" s="64"/>
      <c r="M136" s="64"/>
      <c r="N136" s="64"/>
      <c r="O136" s="64"/>
      <c r="P136" s="64"/>
      <c r="Q136" s="64"/>
      <c r="R136" s="64"/>
    </row>
    <row r="137" spans="1:18" s="70" customFormat="1">
      <c r="A137" s="143">
        <v>126</v>
      </c>
      <c r="B137" s="144"/>
      <c r="C137" s="194"/>
      <c r="D137" s="146"/>
      <c r="E137" s="345" t="str">
        <f t="shared" si="6"/>
        <v/>
      </c>
      <c r="F137" s="143"/>
      <c r="H137" s="71"/>
      <c r="I137" s="64"/>
      <c r="J137"/>
      <c r="K137" s="64"/>
      <c r="L137" s="64"/>
      <c r="M137" s="64"/>
      <c r="N137" s="64"/>
      <c r="O137" s="64"/>
      <c r="P137" s="64"/>
      <c r="Q137" s="64"/>
      <c r="R137" s="64"/>
    </row>
    <row r="138" spans="1:18" s="70" customFormat="1">
      <c r="A138" s="143">
        <v>127</v>
      </c>
      <c r="B138" s="144"/>
      <c r="C138" s="194"/>
      <c r="D138" s="146"/>
      <c r="E138" s="345" t="str">
        <f t="shared" si="6"/>
        <v/>
      </c>
      <c r="F138" s="143"/>
      <c r="H138" s="71"/>
      <c r="I138" s="64"/>
      <c r="J138"/>
      <c r="K138" s="64"/>
      <c r="L138" s="64"/>
      <c r="M138" s="64"/>
      <c r="N138" s="64"/>
      <c r="O138" s="64"/>
      <c r="P138" s="64"/>
      <c r="Q138" s="64"/>
      <c r="R138" s="64"/>
    </row>
    <row r="139" spans="1:18" s="70" customFormat="1">
      <c r="A139" s="143">
        <v>128</v>
      </c>
      <c r="B139" s="144"/>
      <c r="C139" s="194"/>
      <c r="D139" s="146"/>
      <c r="E139" s="345" t="str">
        <f t="shared" si="6"/>
        <v/>
      </c>
      <c r="F139" s="143"/>
      <c r="H139" s="71"/>
      <c r="I139" s="64"/>
      <c r="J139"/>
      <c r="K139" s="64"/>
      <c r="L139" s="64"/>
      <c r="M139" s="64"/>
      <c r="N139" s="64"/>
      <c r="O139" s="64"/>
      <c r="P139" s="64"/>
      <c r="Q139" s="64"/>
      <c r="R139" s="64"/>
    </row>
    <row r="140" spans="1:18" s="70" customFormat="1">
      <c r="A140" s="143">
        <v>129</v>
      </c>
      <c r="B140" s="144"/>
      <c r="C140" s="194"/>
      <c r="D140" s="146"/>
      <c r="E140" s="345" t="str">
        <f t="shared" ref="E140:E203" si="10">IF(OR($B140="",,$D140&lt;an_initial,$D140&gt;an_final),"",C140/100)</f>
        <v/>
      </c>
      <c r="F140" s="143"/>
      <c r="H140" s="71"/>
      <c r="I140" s="64"/>
      <c r="J140"/>
      <c r="K140" s="64"/>
      <c r="L140" s="64"/>
      <c r="M140" s="64"/>
      <c r="N140" s="64"/>
      <c r="O140" s="64"/>
      <c r="P140" s="64"/>
      <c r="Q140" s="64"/>
      <c r="R140" s="64"/>
    </row>
    <row r="141" spans="1:18" s="70" customFormat="1">
      <c r="A141" s="143">
        <v>130</v>
      </c>
      <c r="B141" s="144"/>
      <c r="C141" s="194"/>
      <c r="D141" s="146"/>
      <c r="E141" s="345" t="str">
        <f t="shared" si="10"/>
        <v/>
      </c>
      <c r="F141" s="143"/>
      <c r="H141" s="71"/>
      <c r="I141" s="64"/>
      <c r="J141"/>
      <c r="K141" s="64"/>
      <c r="L141" s="64"/>
      <c r="M141" s="64"/>
      <c r="N141" s="64"/>
      <c r="O141" s="64"/>
      <c r="P141" s="64"/>
      <c r="Q141" s="64"/>
      <c r="R141" s="64"/>
    </row>
    <row r="142" spans="1:18" s="70" customFormat="1">
      <c r="A142" s="143">
        <v>131</v>
      </c>
      <c r="B142" s="144"/>
      <c r="C142" s="194"/>
      <c r="D142" s="146"/>
      <c r="E142" s="345" t="str">
        <f t="shared" si="10"/>
        <v/>
      </c>
      <c r="F142" s="143"/>
      <c r="H142" s="71"/>
      <c r="I142" s="64"/>
      <c r="J142"/>
      <c r="K142" s="64"/>
      <c r="L142" s="64"/>
      <c r="M142" s="64"/>
      <c r="N142" s="64"/>
      <c r="O142" s="64"/>
      <c r="P142" s="64"/>
      <c r="Q142" s="64"/>
      <c r="R142" s="64"/>
    </row>
    <row r="143" spans="1:18" s="70" customFormat="1">
      <c r="A143" s="143">
        <v>132</v>
      </c>
      <c r="B143" s="144"/>
      <c r="C143" s="194"/>
      <c r="D143" s="146"/>
      <c r="E143" s="345" t="str">
        <f t="shared" si="10"/>
        <v/>
      </c>
      <c r="F143" s="143"/>
      <c r="H143" s="71"/>
      <c r="I143" s="64"/>
      <c r="J143"/>
      <c r="K143" s="64"/>
      <c r="L143" s="64"/>
      <c r="M143" s="64"/>
      <c r="N143" s="64"/>
      <c r="O143" s="64"/>
      <c r="P143" s="64"/>
      <c r="Q143" s="64"/>
      <c r="R143" s="64"/>
    </row>
    <row r="144" spans="1:18" s="70" customFormat="1">
      <c r="A144" s="143">
        <v>133</v>
      </c>
      <c r="B144" s="144"/>
      <c r="C144" s="194"/>
      <c r="D144" s="146"/>
      <c r="E144" s="345" t="str">
        <f t="shared" si="10"/>
        <v/>
      </c>
      <c r="F144" s="143"/>
      <c r="H144" s="71"/>
      <c r="I144" s="64"/>
      <c r="J144"/>
      <c r="K144" s="64"/>
      <c r="L144" s="64"/>
      <c r="M144" s="64"/>
      <c r="N144" s="64"/>
      <c r="O144" s="64"/>
      <c r="P144" s="64"/>
      <c r="Q144" s="64"/>
      <c r="R144" s="64"/>
    </row>
    <row r="145" spans="1:18" s="70" customFormat="1">
      <c r="A145" s="143">
        <v>134</v>
      </c>
      <c r="B145" s="144"/>
      <c r="C145" s="194"/>
      <c r="D145" s="146"/>
      <c r="E145" s="345" t="str">
        <f t="shared" si="10"/>
        <v/>
      </c>
      <c r="F145" s="143"/>
      <c r="H145" s="71"/>
      <c r="I145" s="64"/>
      <c r="J145"/>
      <c r="K145" s="64"/>
      <c r="L145" s="64"/>
      <c r="M145" s="64"/>
      <c r="N145" s="64"/>
      <c r="O145" s="64"/>
      <c r="P145" s="64"/>
      <c r="Q145" s="64"/>
      <c r="R145" s="64"/>
    </row>
    <row r="146" spans="1:18" s="70" customFormat="1">
      <c r="A146" s="143">
        <v>135</v>
      </c>
      <c r="B146" s="144"/>
      <c r="C146" s="194"/>
      <c r="D146" s="146"/>
      <c r="E146" s="345" t="str">
        <f t="shared" si="10"/>
        <v/>
      </c>
      <c r="F146" s="143"/>
      <c r="H146" s="71"/>
      <c r="I146" s="64"/>
      <c r="J146"/>
      <c r="K146" s="64"/>
      <c r="L146" s="64"/>
      <c r="M146" s="64"/>
      <c r="N146" s="64"/>
      <c r="O146" s="64"/>
      <c r="P146" s="64"/>
      <c r="Q146" s="64"/>
      <c r="R146" s="64"/>
    </row>
    <row r="147" spans="1:18" s="70" customFormat="1">
      <c r="A147" s="143">
        <v>136</v>
      </c>
      <c r="B147" s="144"/>
      <c r="C147" s="194"/>
      <c r="D147" s="146"/>
      <c r="E147" s="345" t="str">
        <f t="shared" si="10"/>
        <v/>
      </c>
      <c r="F147" s="143"/>
      <c r="H147" s="71"/>
      <c r="I147" s="64"/>
      <c r="J147"/>
      <c r="K147" s="64"/>
      <c r="L147" s="64"/>
      <c r="M147" s="64"/>
      <c r="N147" s="64"/>
      <c r="O147" s="64"/>
      <c r="P147" s="64"/>
      <c r="Q147" s="64"/>
      <c r="R147" s="64"/>
    </row>
    <row r="148" spans="1:18" s="70" customFormat="1">
      <c r="A148" s="143">
        <v>137</v>
      </c>
      <c r="B148" s="144"/>
      <c r="C148" s="194"/>
      <c r="D148" s="146"/>
      <c r="E148" s="345" t="str">
        <f t="shared" si="10"/>
        <v/>
      </c>
      <c r="F148" s="143"/>
      <c r="H148" s="71"/>
      <c r="I148" s="64"/>
      <c r="J148"/>
      <c r="K148" s="64"/>
      <c r="L148" s="64"/>
      <c r="M148" s="64"/>
      <c r="N148" s="64"/>
      <c r="O148" s="64"/>
      <c r="P148" s="64"/>
      <c r="Q148" s="64"/>
      <c r="R148" s="64"/>
    </row>
    <row r="149" spans="1:18" s="70" customFormat="1">
      <c r="A149" s="143">
        <v>138</v>
      </c>
      <c r="B149" s="144"/>
      <c r="C149" s="194"/>
      <c r="D149" s="146"/>
      <c r="E149" s="345" t="str">
        <f t="shared" si="10"/>
        <v/>
      </c>
      <c r="F149" s="143"/>
      <c r="H149" s="71"/>
      <c r="I149" s="64"/>
      <c r="J149"/>
      <c r="K149" s="64"/>
      <c r="L149" s="64"/>
      <c r="M149" s="64"/>
      <c r="N149" s="64"/>
      <c r="O149" s="64"/>
      <c r="P149" s="64"/>
      <c r="Q149" s="64"/>
      <c r="R149" s="64"/>
    </row>
    <row r="150" spans="1:18" s="70" customFormat="1">
      <c r="A150" s="143">
        <v>139</v>
      </c>
      <c r="B150" s="144"/>
      <c r="C150" s="194"/>
      <c r="D150" s="146"/>
      <c r="E150" s="345" t="str">
        <f t="shared" si="10"/>
        <v/>
      </c>
      <c r="F150" s="143"/>
      <c r="H150" s="71"/>
      <c r="I150" s="64"/>
      <c r="J150"/>
      <c r="K150" s="64"/>
      <c r="L150" s="64"/>
      <c r="M150" s="64"/>
      <c r="N150" s="64"/>
      <c r="O150" s="64"/>
      <c r="P150" s="64"/>
      <c r="Q150" s="64"/>
      <c r="R150" s="64"/>
    </row>
    <row r="151" spans="1:18" s="70" customFormat="1">
      <c r="A151" s="143">
        <v>140</v>
      </c>
      <c r="B151" s="144"/>
      <c r="C151" s="194"/>
      <c r="D151" s="146"/>
      <c r="E151" s="345" t="str">
        <f t="shared" si="10"/>
        <v/>
      </c>
      <c r="F151" s="143"/>
      <c r="H151" s="71"/>
      <c r="I151" s="64"/>
      <c r="J151"/>
      <c r="K151" s="64"/>
      <c r="L151" s="64"/>
      <c r="M151" s="64"/>
      <c r="N151" s="64"/>
      <c r="O151" s="64"/>
      <c r="P151" s="64"/>
      <c r="Q151" s="64"/>
      <c r="R151" s="64"/>
    </row>
    <row r="152" spans="1:18" s="70" customFormat="1">
      <c r="A152" s="143">
        <v>141</v>
      </c>
      <c r="B152" s="144"/>
      <c r="C152" s="194"/>
      <c r="D152" s="146"/>
      <c r="E152" s="345" t="str">
        <f t="shared" si="10"/>
        <v/>
      </c>
      <c r="F152" s="143"/>
      <c r="H152" s="71"/>
      <c r="I152" s="64"/>
      <c r="J152"/>
      <c r="K152" s="64"/>
      <c r="L152" s="64"/>
      <c r="M152" s="64"/>
      <c r="N152" s="64"/>
      <c r="O152" s="64"/>
      <c r="P152" s="64"/>
      <c r="Q152" s="64"/>
      <c r="R152" s="64"/>
    </row>
    <row r="153" spans="1:18" s="70" customFormat="1">
      <c r="A153" s="143">
        <v>142</v>
      </c>
      <c r="B153" s="144"/>
      <c r="C153" s="194"/>
      <c r="D153" s="146"/>
      <c r="E153" s="345" t="str">
        <f t="shared" si="10"/>
        <v/>
      </c>
      <c r="F153" s="143"/>
      <c r="H153" s="71"/>
      <c r="I153" s="64"/>
      <c r="J153"/>
      <c r="K153" s="64"/>
      <c r="L153" s="64"/>
      <c r="M153" s="64"/>
      <c r="N153" s="64"/>
      <c r="O153" s="64"/>
      <c r="P153" s="64"/>
      <c r="Q153" s="64"/>
      <c r="R153" s="64"/>
    </row>
    <row r="154" spans="1:18" s="70" customFormat="1">
      <c r="A154" s="143">
        <v>143</v>
      </c>
      <c r="B154" s="144"/>
      <c r="C154" s="194"/>
      <c r="D154" s="146"/>
      <c r="E154" s="345" t="str">
        <f t="shared" si="10"/>
        <v/>
      </c>
      <c r="F154" s="143"/>
      <c r="H154" s="71"/>
      <c r="I154" s="64"/>
      <c r="J154"/>
      <c r="K154" s="64"/>
      <c r="L154" s="64"/>
      <c r="M154" s="64"/>
      <c r="N154" s="64"/>
      <c r="O154" s="64"/>
      <c r="P154" s="64"/>
      <c r="Q154" s="64"/>
      <c r="R154" s="64"/>
    </row>
    <row r="155" spans="1:18" s="70" customFormat="1">
      <c r="A155" s="143">
        <v>144</v>
      </c>
      <c r="B155" s="144"/>
      <c r="C155" s="194"/>
      <c r="D155" s="146"/>
      <c r="E155" s="345" t="str">
        <f t="shared" si="10"/>
        <v/>
      </c>
      <c r="F155" s="143"/>
      <c r="H155" s="71"/>
      <c r="I155" s="64"/>
      <c r="J155"/>
      <c r="K155" s="64"/>
      <c r="L155" s="64"/>
      <c r="M155" s="64"/>
      <c r="N155" s="64"/>
      <c r="O155" s="64"/>
      <c r="P155" s="64"/>
      <c r="Q155" s="64"/>
      <c r="R155" s="64"/>
    </row>
    <row r="156" spans="1:18" s="70" customFormat="1">
      <c r="A156" s="143">
        <v>145</v>
      </c>
      <c r="B156" s="144"/>
      <c r="C156" s="194"/>
      <c r="D156" s="146"/>
      <c r="E156" s="345" t="str">
        <f t="shared" si="10"/>
        <v/>
      </c>
      <c r="F156" s="143"/>
      <c r="H156" s="71"/>
      <c r="I156" s="64"/>
      <c r="J156"/>
      <c r="K156" s="64"/>
      <c r="L156" s="64"/>
      <c r="M156" s="64"/>
      <c r="N156" s="64"/>
      <c r="O156" s="64"/>
      <c r="P156" s="64"/>
      <c r="Q156" s="64"/>
      <c r="R156" s="64"/>
    </row>
    <row r="157" spans="1:18" s="70" customFormat="1">
      <c r="A157" s="143">
        <v>146</v>
      </c>
      <c r="B157" s="144"/>
      <c r="C157" s="194"/>
      <c r="D157" s="146"/>
      <c r="E157" s="345" t="str">
        <f t="shared" si="10"/>
        <v/>
      </c>
      <c r="F157" s="143"/>
      <c r="H157" s="71"/>
      <c r="I157" s="64"/>
      <c r="J157"/>
      <c r="K157" s="64"/>
      <c r="L157" s="64"/>
      <c r="M157" s="64"/>
      <c r="N157" s="64"/>
      <c r="O157" s="64"/>
      <c r="P157" s="64"/>
      <c r="Q157" s="64"/>
      <c r="R157" s="64"/>
    </row>
    <row r="158" spans="1:18" s="70" customFormat="1">
      <c r="A158" s="143">
        <v>147</v>
      </c>
      <c r="B158" s="144"/>
      <c r="C158" s="194"/>
      <c r="D158" s="146"/>
      <c r="E158" s="345" t="str">
        <f t="shared" si="10"/>
        <v/>
      </c>
      <c r="F158" s="143"/>
      <c r="H158" s="71"/>
      <c r="I158" s="64"/>
      <c r="J158"/>
      <c r="K158" s="64"/>
      <c r="L158" s="64"/>
      <c r="M158" s="64"/>
      <c r="N158" s="64"/>
      <c r="O158" s="64"/>
      <c r="P158" s="64"/>
      <c r="Q158" s="64"/>
      <c r="R158" s="64"/>
    </row>
    <row r="159" spans="1:18" s="70" customFormat="1">
      <c r="A159" s="143">
        <v>148</v>
      </c>
      <c r="B159" s="144"/>
      <c r="C159" s="194"/>
      <c r="D159" s="146"/>
      <c r="E159" s="345" t="str">
        <f t="shared" si="10"/>
        <v/>
      </c>
      <c r="F159" s="143"/>
      <c r="H159" s="71"/>
      <c r="I159" s="64"/>
      <c r="J159"/>
      <c r="K159" s="64"/>
      <c r="L159" s="64"/>
      <c r="M159" s="64"/>
      <c r="N159" s="64"/>
      <c r="O159" s="64"/>
      <c r="P159" s="64"/>
      <c r="Q159" s="64"/>
      <c r="R159" s="64"/>
    </row>
    <row r="160" spans="1:18" s="70" customFormat="1">
      <c r="A160" s="143">
        <v>149</v>
      </c>
      <c r="B160" s="144"/>
      <c r="C160" s="194"/>
      <c r="D160" s="146"/>
      <c r="E160" s="345" t="str">
        <f t="shared" si="10"/>
        <v/>
      </c>
      <c r="F160" s="143"/>
      <c r="H160" s="71"/>
      <c r="I160" s="64"/>
      <c r="J160"/>
      <c r="K160" s="64"/>
      <c r="L160" s="64"/>
      <c r="M160" s="64"/>
      <c r="N160" s="64"/>
      <c r="O160" s="64"/>
      <c r="P160" s="64"/>
      <c r="Q160" s="64"/>
      <c r="R160" s="64"/>
    </row>
    <row r="161" spans="1:18" s="70" customFormat="1">
      <c r="A161" s="143">
        <v>150</v>
      </c>
      <c r="B161" s="144"/>
      <c r="C161" s="194"/>
      <c r="D161" s="146"/>
      <c r="E161" s="345" t="str">
        <f t="shared" si="10"/>
        <v/>
      </c>
      <c r="F161" s="143"/>
      <c r="H161" s="71"/>
      <c r="I161" s="64"/>
      <c r="J161"/>
      <c r="K161" s="64"/>
      <c r="L161" s="64"/>
      <c r="M161" s="64"/>
      <c r="N161" s="64"/>
      <c r="O161" s="64"/>
      <c r="P161" s="64"/>
      <c r="Q161" s="64"/>
      <c r="R161" s="64"/>
    </row>
    <row r="162" spans="1:18" s="70" customFormat="1">
      <c r="A162" s="143">
        <v>151</v>
      </c>
      <c r="B162" s="144"/>
      <c r="C162" s="194"/>
      <c r="D162" s="146"/>
      <c r="E162" s="345" t="str">
        <f t="shared" si="10"/>
        <v/>
      </c>
      <c r="F162" s="143"/>
      <c r="H162" s="71"/>
      <c r="I162" s="64"/>
      <c r="J162"/>
      <c r="K162" s="64"/>
      <c r="L162" s="64"/>
      <c r="M162" s="64"/>
      <c r="N162" s="64"/>
      <c r="O162" s="64"/>
      <c r="P162" s="64"/>
      <c r="Q162" s="64"/>
      <c r="R162" s="64"/>
    </row>
    <row r="163" spans="1:18" s="70" customFormat="1">
      <c r="A163" s="143">
        <v>152</v>
      </c>
      <c r="B163" s="144"/>
      <c r="C163" s="194"/>
      <c r="D163" s="146"/>
      <c r="E163" s="345" t="str">
        <f t="shared" si="10"/>
        <v/>
      </c>
      <c r="F163" s="143"/>
      <c r="H163" s="71"/>
      <c r="I163" s="64"/>
      <c r="J163"/>
      <c r="K163" s="64"/>
      <c r="L163" s="64"/>
      <c r="M163" s="64"/>
      <c r="N163" s="64"/>
      <c r="O163" s="64"/>
      <c r="P163" s="64"/>
      <c r="Q163" s="64"/>
      <c r="R163" s="64"/>
    </row>
    <row r="164" spans="1:18" s="70" customFormat="1">
      <c r="A164" s="143">
        <v>153</v>
      </c>
      <c r="B164" s="144"/>
      <c r="C164" s="194"/>
      <c r="D164" s="146"/>
      <c r="E164" s="345" t="str">
        <f t="shared" si="10"/>
        <v/>
      </c>
      <c r="F164" s="143"/>
      <c r="H164" s="71"/>
      <c r="I164" s="64"/>
      <c r="J164"/>
      <c r="K164" s="64"/>
      <c r="L164" s="64"/>
      <c r="M164" s="64"/>
      <c r="N164" s="64"/>
      <c r="O164" s="64"/>
      <c r="P164" s="64"/>
      <c r="Q164" s="64"/>
      <c r="R164" s="64"/>
    </row>
    <row r="165" spans="1:18" s="70" customFormat="1">
      <c r="A165" s="143">
        <v>154</v>
      </c>
      <c r="B165" s="144"/>
      <c r="C165" s="194"/>
      <c r="D165" s="146"/>
      <c r="E165" s="345" t="str">
        <f t="shared" si="10"/>
        <v/>
      </c>
      <c r="F165" s="143"/>
      <c r="H165" s="71"/>
      <c r="I165" s="64"/>
      <c r="J165"/>
      <c r="K165" s="64"/>
      <c r="L165" s="64"/>
      <c r="M165" s="64"/>
      <c r="N165" s="64"/>
      <c r="O165" s="64"/>
      <c r="P165" s="64"/>
      <c r="Q165" s="64"/>
      <c r="R165" s="64"/>
    </row>
    <row r="166" spans="1:18" s="70" customFormat="1">
      <c r="A166" s="143">
        <v>155</v>
      </c>
      <c r="B166" s="144"/>
      <c r="C166" s="194"/>
      <c r="D166" s="146"/>
      <c r="E166" s="345" t="str">
        <f t="shared" si="10"/>
        <v/>
      </c>
      <c r="F166" s="143"/>
      <c r="H166" s="71"/>
      <c r="I166" s="64"/>
      <c r="J166"/>
      <c r="K166" s="64"/>
      <c r="L166" s="64"/>
      <c r="M166" s="64"/>
      <c r="N166" s="64"/>
      <c r="O166" s="64"/>
      <c r="P166" s="64"/>
      <c r="Q166" s="64"/>
      <c r="R166" s="64"/>
    </row>
    <row r="167" spans="1:18" s="70" customFormat="1">
      <c r="A167" s="143">
        <v>156</v>
      </c>
      <c r="B167" s="144"/>
      <c r="C167" s="194"/>
      <c r="D167" s="146"/>
      <c r="E167" s="345" t="str">
        <f t="shared" si="10"/>
        <v/>
      </c>
      <c r="F167" s="143"/>
      <c r="H167" s="71"/>
      <c r="I167" s="64"/>
      <c r="J167"/>
      <c r="K167" s="64"/>
      <c r="L167" s="64"/>
      <c r="M167" s="64"/>
      <c r="N167" s="64"/>
      <c r="O167" s="64"/>
      <c r="P167" s="64"/>
      <c r="Q167" s="64"/>
      <c r="R167" s="64"/>
    </row>
    <row r="168" spans="1:18" s="70" customFormat="1">
      <c r="A168" s="143">
        <v>157</v>
      </c>
      <c r="B168" s="144"/>
      <c r="C168" s="194"/>
      <c r="D168" s="146"/>
      <c r="E168" s="345" t="str">
        <f t="shared" si="10"/>
        <v/>
      </c>
      <c r="F168" s="143"/>
      <c r="H168" s="71"/>
      <c r="I168" s="64"/>
      <c r="J168"/>
      <c r="K168" s="64"/>
      <c r="L168" s="64"/>
      <c r="M168" s="64"/>
      <c r="N168" s="64"/>
      <c r="O168" s="64"/>
      <c r="P168" s="64"/>
      <c r="Q168" s="64"/>
      <c r="R168" s="64"/>
    </row>
    <row r="169" spans="1:18" s="70" customFormat="1">
      <c r="A169" s="143">
        <v>158</v>
      </c>
      <c r="B169" s="144"/>
      <c r="C169" s="194"/>
      <c r="D169" s="146"/>
      <c r="E169" s="345" t="str">
        <f t="shared" si="10"/>
        <v/>
      </c>
      <c r="F169" s="143"/>
      <c r="H169" s="71"/>
      <c r="I169" s="64"/>
      <c r="J169"/>
      <c r="K169" s="64"/>
      <c r="L169" s="64"/>
      <c r="M169" s="64"/>
      <c r="N169" s="64"/>
      <c r="O169" s="64"/>
      <c r="P169" s="64"/>
      <c r="Q169" s="64"/>
      <c r="R169" s="64"/>
    </row>
    <row r="170" spans="1:18" s="70" customFormat="1">
      <c r="A170" s="143">
        <v>159</v>
      </c>
      <c r="B170" s="144"/>
      <c r="C170" s="194"/>
      <c r="D170" s="146"/>
      <c r="E170" s="345" t="str">
        <f t="shared" si="10"/>
        <v/>
      </c>
      <c r="F170" s="143"/>
      <c r="H170" s="71"/>
      <c r="I170" s="64"/>
      <c r="J170"/>
      <c r="K170" s="64"/>
      <c r="L170" s="64"/>
      <c r="M170" s="64"/>
      <c r="N170" s="64"/>
      <c r="O170" s="64"/>
      <c r="P170" s="64"/>
      <c r="Q170" s="64"/>
      <c r="R170" s="64"/>
    </row>
    <row r="171" spans="1:18" s="70" customFormat="1">
      <c r="A171" s="143">
        <v>160</v>
      </c>
      <c r="B171" s="144"/>
      <c r="C171" s="194"/>
      <c r="D171" s="146"/>
      <c r="E171" s="345" t="str">
        <f t="shared" si="10"/>
        <v/>
      </c>
      <c r="F171" s="143"/>
      <c r="H171" s="71"/>
      <c r="I171" s="64"/>
      <c r="J171"/>
      <c r="K171" s="64"/>
      <c r="L171" s="64"/>
      <c r="M171" s="64"/>
      <c r="N171" s="64"/>
      <c r="O171" s="64"/>
      <c r="P171" s="64"/>
      <c r="Q171" s="64"/>
      <c r="R171" s="64"/>
    </row>
    <row r="172" spans="1:18" s="70" customFormat="1">
      <c r="A172" s="143">
        <v>161</v>
      </c>
      <c r="B172" s="144"/>
      <c r="C172" s="194"/>
      <c r="D172" s="146"/>
      <c r="E172" s="345" t="str">
        <f t="shared" si="10"/>
        <v/>
      </c>
      <c r="F172" s="143"/>
      <c r="H172" s="71"/>
      <c r="I172" s="64"/>
      <c r="J172"/>
      <c r="K172" s="64"/>
      <c r="L172" s="64"/>
      <c r="M172" s="64"/>
      <c r="N172" s="64"/>
      <c r="O172" s="64"/>
      <c r="P172" s="64"/>
      <c r="Q172" s="64"/>
      <c r="R172" s="64"/>
    </row>
    <row r="173" spans="1:18" s="70" customFormat="1">
      <c r="A173" s="143">
        <v>162</v>
      </c>
      <c r="B173" s="144"/>
      <c r="C173" s="194"/>
      <c r="D173" s="146"/>
      <c r="E173" s="345" t="str">
        <f t="shared" si="10"/>
        <v/>
      </c>
      <c r="F173" s="143"/>
      <c r="H173" s="71"/>
      <c r="I173" s="64"/>
      <c r="J173"/>
      <c r="K173" s="64"/>
      <c r="L173" s="64"/>
      <c r="M173" s="64"/>
      <c r="N173" s="64"/>
      <c r="O173" s="64"/>
      <c r="P173" s="64"/>
      <c r="Q173" s="64"/>
      <c r="R173" s="64"/>
    </row>
    <row r="174" spans="1:18" s="70" customFormat="1">
      <c r="A174" s="143">
        <v>163</v>
      </c>
      <c r="B174" s="144"/>
      <c r="C174" s="194"/>
      <c r="D174" s="146"/>
      <c r="E174" s="345" t="str">
        <f t="shared" si="10"/>
        <v/>
      </c>
      <c r="F174" s="143"/>
      <c r="H174" s="71"/>
      <c r="I174" s="64"/>
      <c r="J174"/>
      <c r="K174" s="64"/>
      <c r="L174" s="64"/>
      <c r="M174" s="64"/>
      <c r="N174" s="64"/>
      <c r="O174" s="64"/>
      <c r="P174" s="64"/>
      <c r="Q174" s="64"/>
      <c r="R174" s="64"/>
    </row>
    <row r="175" spans="1:18" s="70" customFormat="1">
      <c r="A175" s="143">
        <v>164</v>
      </c>
      <c r="B175" s="144"/>
      <c r="C175" s="194"/>
      <c r="D175" s="146"/>
      <c r="E175" s="345" t="str">
        <f t="shared" si="10"/>
        <v/>
      </c>
      <c r="F175" s="143"/>
      <c r="H175" s="71"/>
      <c r="I175" s="64"/>
      <c r="J175"/>
      <c r="K175" s="64"/>
      <c r="L175" s="64"/>
      <c r="M175" s="64"/>
      <c r="N175" s="64"/>
      <c r="O175" s="64"/>
      <c r="P175" s="64"/>
      <c r="Q175" s="64"/>
      <c r="R175" s="64"/>
    </row>
    <row r="176" spans="1:18" s="70" customFormat="1">
      <c r="A176" s="143">
        <v>165</v>
      </c>
      <c r="B176" s="144"/>
      <c r="C176" s="194"/>
      <c r="D176" s="146"/>
      <c r="E176" s="345" t="str">
        <f t="shared" si="10"/>
        <v/>
      </c>
      <c r="F176" s="143"/>
      <c r="H176" s="71"/>
      <c r="I176" s="64"/>
      <c r="J176"/>
      <c r="K176" s="64"/>
      <c r="L176" s="64"/>
      <c r="M176" s="64"/>
      <c r="N176" s="64"/>
      <c r="O176" s="64"/>
      <c r="P176" s="64"/>
      <c r="Q176" s="64"/>
      <c r="R176" s="64"/>
    </row>
    <row r="177" spans="1:18" s="70" customFormat="1">
      <c r="A177" s="143">
        <v>166</v>
      </c>
      <c r="B177" s="144"/>
      <c r="C177" s="194"/>
      <c r="D177" s="146"/>
      <c r="E177" s="345" t="str">
        <f t="shared" si="10"/>
        <v/>
      </c>
      <c r="F177" s="143"/>
      <c r="H177" s="71"/>
      <c r="I177" s="64"/>
      <c r="J177"/>
      <c r="K177" s="64"/>
      <c r="L177" s="64"/>
      <c r="M177" s="64"/>
      <c r="N177" s="64"/>
      <c r="O177" s="64"/>
      <c r="P177" s="64"/>
      <c r="Q177" s="64"/>
      <c r="R177" s="64"/>
    </row>
    <row r="178" spans="1:18" s="70" customFormat="1">
      <c r="A178" s="143">
        <v>167</v>
      </c>
      <c r="B178" s="144"/>
      <c r="C178" s="194"/>
      <c r="D178" s="146"/>
      <c r="E178" s="345" t="str">
        <f t="shared" si="10"/>
        <v/>
      </c>
      <c r="F178" s="143"/>
      <c r="H178" s="71"/>
      <c r="I178" s="64"/>
      <c r="J178"/>
      <c r="K178" s="64"/>
      <c r="L178" s="64"/>
      <c r="M178" s="64"/>
      <c r="N178" s="64"/>
      <c r="O178" s="64"/>
      <c r="P178" s="64"/>
      <c r="Q178" s="64"/>
      <c r="R178" s="64"/>
    </row>
    <row r="179" spans="1:18" s="70" customFormat="1">
      <c r="A179" s="143">
        <v>168</v>
      </c>
      <c r="B179" s="144"/>
      <c r="C179" s="194"/>
      <c r="D179" s="146"/>
      <c r="E179" s="345" t="str">
        <f t="shared" si="10"/>
        <v/>
      </c>
      <c r="F179" s="143"/>
      <c r="H179" s="71"/>
      <c r="I179" s="64"/>
      <c r="J179"/>
      <c r="K179" s="64"/>
      <c r="L179" s="64"/>
      <c r="M179" s="64"/>
      <c r="N179" s="64"/>
      <c r="O179" s="64"/>
      <c r="P179" s="64"/>
      <c r="Q179" s="64"/>
      <c r="R179" s="64"/>
    </row>
    <row r="180" spans="1:18" s="70" customFormat="1">
      <c r="A180" s="143">
        <v>169</v>
      </c>
      <c r="B180" s="144"/>
      <c r="C180" s="194"/>
      <c r="D180" s="146"/>
      <c r="E180" s="345" t="str">
        <f t="shared" si="10"/>
        <v/>
      </c>
      <c r="F180" s="143"/>
      <c r="H180" s="71"/>
      <c r="I180" s="64"/>
      <c r="J180"/>
      <c r="K180" s="64"/>
      <c r="L180" s="64"/>
      <c r="M180" s="64"/>
      <c r="N180" s="64"/>
      <c r="O180" s="64"/>
      <c r="P180" s="64"/>
      <c r="Q180" s="64"/>
      <c r="R180" s="64"/>
    </row>
    <row r="181" spans="1:18" s="70" customFormat="1">
      <c r="A181" s="143">
        <v>170</v>
      </c>
      <c r="B181" s="144"/>
      <c r="C181" s="194"/>
      <c r="D181" s="146"/>
      <c r="E181" s="345" t="str">
        <f t="shared" si="10"/>
        <v/>
      </c>
      <c r="F181" s="143"/>
      <c r="H181" s="71"/>
      <c r="I181" s="64"/>
      <c r="J181"/>
      <c r="K181" s="64"/>
      <c r="L181" s="64"/>
      <c r="M181" s="64"/>
      <c r="N181" s="64"/>
      <c r="O181" s="64"/>
      <c r="P181" s="64"/>
      <c r="Q181" s="64"/>
      <c r="R181" s="64"/>
    </row>
    <row r="182" spans="1:18" s="70" customFormat="1">
      <c r="A182" s="143">
        <v>171</v>
      </c>
      <c r="B182" s="144"/>
      <c r="C182" s="194"/>
      <c r="D182" s="146"/>
      <c r="E182" s="345" t="str">
        <f t="shared" si="10"/>
        <v/>
      </c>
      <c r="F182" s="143"/>
      <c r="H182" s="71"/>
      <c r="I182" s="64"/>
      <c r="J182"/>
      <c r="K182" s="64"/>
      <c r="L182" s="64"/>
      <c r="M182" s="64"/>
      <c r="N182" s="64"/>
      <c r="O182" s="64"/>
      <c r="P182" s="64"/>
      <c r="Q182" s="64"/>
      <c r="R182" s="64"/>
    </row>
    <row r="183" spans="1:18" s="70" customFormat="1">
      <c r="A183" s="143">
        <v>172</v>
      </c>
      <c r="B183" s="144"/>
      <c r="C183" s="194"/>
      <c r="D183" s="146"/>
      <c r="E183" s="345" t="str">
        <f t="shared" si="10"/>
        <v/>
      </c>
      <c r="F183" s="143"/>
      <c r="H183" s="71"/>
      <c r="I183" s="64"/>
      <c r="J183"/>
      <c r="K183" s="64"/>
      <c r="L183" s="64"/>
      <c r="M183" s="64"/>
      <c r="N183" s="64"/>
      <c r="O183" s="64"/>
      <c r="P183" s="64"/>
      <c r="Q183" s="64"/>
      <c r="R183" s="64"/>
    </row>
    <row r="184" spans="1:18" s="70" customFormat="1">
      <c r="A184" s="143">
        <v>173</v>
      </c>
      <c r="B184" s="144"/>
      <c r="C184" s="194"/>
      <c r="D184" s="146"/>
      <c r="E184" s="345" t="str">
        <f t="shared" si="10"/>
        <v/>
      </c>
      <c r="F184" s="143"/>
      <c r="H184" s="71"/>
      <c r="I184" s="64"/>
      <c r="J184"/>
      <c r="K184" s="64"/>
      <c r="L184" s="64"/>
      <c r="M184" s="64"/>
      <c r="N184" s="64"/>
      <c r="O184" s="64"/>
      <c r="P184" s="64"/>
      <c r="Q184" s="64"/>
      <c r="R184" s="64"/>
    </row>
    <row r="185" spans="1:18" s="70" customFormat="1">
      <c r="A185" s="143">
        <v>174</v>
      </c>
      <c r="B185" s="144"/>
      <c r="C185" s="194"/>
      <c r="D185" s="146"/>
      <c r="E185" s="345" t="str">
        <f t="shared" si="10"/>
        <v/>
      </c>
      <c r="F185" s="143"/>
      <c r="H185" s="71"/>
      <c r="I185" s="64"/>
      <c r="J185"/>
      <c r="K185" s="64"/>
      <c r="L185" s="64"/>
      <c r="M185" s="64"/>
      <c r="N185" s="64"/>
      <c r="O185" s="64"/>
      <c r="P185" s="64"/>
      <c r="Q185" s="64"/>
      <c r="R185" s="64"/>
    </row>
    <row r="186" spans="1:18" s="70" customFormat="1">
      <c r="A186" s="143">
        <v>175</v>
      </c>
      <c r="B186" s="144"/>
      <c r="C186" s="194"/>
      <c r="D186" s="146"/>
      <c r="E186" s="345" t="str">
        <f t="shared" si="10"/>
        <v/>
      </c>
      <c r="F186" s="143"/>
      <c r="H186" s="71"/>
      <c r="I186" s="64"/>
      <c r="J186"/>
      <c r="K186" s="64"/>
      <c r="L186" s="64"/>
      <c r="M186" s="64"/>
      <c r="N186" s="64"/>
      <c r="O186" s="64"/>
      <c r="P186" s="64"/>
      <c r="Q186" s="64"/>
      <c r="R186" s="64"/>
    </row>
    <row r="187" spans="1:18" s="70" customFormat="1">
      <c r="A187" s="143">
        <v>176</v>
      </c>
      <c r="B187" s="144"/>
      <c r="C187" s="194"/>
      <c r="D187" s="146"/>
      <c r="E187" s="345" t="str">
        <f t="shared" si="10"/>
        <v/>
      </c>
      <c r="F187" s="143"/>
      <c r="H187" s="71"/>
      <c r="I187" s="64"/>
      <c r="J187"/>
      <c r="K187" s="64"/>
      <c r="L187" s="64"/>
      <c r="M187" s="64"/>
      <c r="N187" s="64"/>
      <c r="O187" s="64"/>
      <c r="P187" s="64"/>
      <c r="Q187" s="64"/>
      <c r="R187" s="64"/>
    </row>
    <row r="188" spans="1:18" s="70" customFormat="1">
      <c r="A188" s="143">
        <v>177</v>
      </c>
      <c r="B188" s="144"/>
      <c r="C188" s="194"/>
      <c r="D188" s="146"/>
      <c r="E188" s="345" t="str">
        <f t="shared" si="10"/>
        <v/>
      </c>
      <c r="F188" s="143"/>
      <c r="H188" s="71"/>
      <c r="I188" s="64"/>
      <c r="J188"/>
      <c r="K188" s="64"/>
      <c r="L188" s="64"/>
      <c r="M188" s="64"/>
      <c r="N188" s="64"/>
      <c r="O188" s="64"/>
      <c r="P188" s="64"/>
      <c r="Q188" s="64"/>
      <c r="R188" s="64"/>
    </row>
    <row r="189" spans="1:18" s="70" customFormat="1">
      <c r="A189" s="143">
        <v>178</v>
      </c>
      <c r="B189" s="144"/>
      <c r="C189" s="194"/>
      <c r="D189" s="146"/>
      <c r="E189" s="345" t="str">
        <f t="shared" si="10"/>
        <v/>
      </c>
      <c r="F189" s="143"/>
      <c r="H189" s="71"/>
      <c r="I189" s="64"/>
      <c r="J189"/>
      <c r="K189" s="64"/>
      <c r="L189" s="64"/>
      <c r="M189" s="64"/>
      <c r="N189" s="64"/>
      <c r="O189" s="64"/>
      <c r="P189" s="64"/>
      <c r="Q189" s="64"/>
      <c r="R189" s="64"/>
    </row>
    <row r="190" spans="1:18" s="70" customFormat="1">
      <c r="A190" s="143">
        <v>179</v>
      </c>
      <c r="B190" s="144"/>
      <c r="C190" s="194"/>
      <c r="D190" s="146"/>
      <c r="E190" s="345" t="str">
        <f t="shared" si="10"/>
        <v/>
      </c>
      <c r="F190" s="143"/>
      <c r="H190" s="71"/>
      <c r="I190" s="64"/>
      <c r="J190"/>
      <c r="K190" s="64"/>
      <c r="L190" s="64"/>
      <c r="M190" s="64"/>
      <c r="N190" s="64"/>
      <c r="O190" s="64"/>
      <c r="P190" s="64"/>
      <c r="Q190" s="64"/>
      <c r="R190" s="64"/>
    </row>
    <row r="191" spans="1:18" s="70" customFormat="1">
      <c r="A191" s="143">
        <v>180</v>
      </c>
      <c r="B191" s="144"/>
      <c r="C191" s="194"/>
      <c r="D191" s="146"/>
      <c r="E191" s="345" t="str">
        <f t="shared" si="10"/>
        <v/>
      </c>
      <c r="F191" s="143"/>
      <c r="H191" s="71"/>
      <c r="I191" s="64"/>
      <c r="J191"/>
      <c r="K191" s="64"/>
      <c r="L191" s="64"/>
      <c r="M191" s="64"/>
      <c r="N191" s="64"/>
      <c r="O191" s="64"/>
      <c r="P191" s="64"/>
      <c r="Q191" s="64"/>
      <c r="R191" s="64"/>
    </row>
    <row r="192" spans="1:18" s="70" customFormat="1">
      <c r="A192" s="143">
        <v>181</v>
      </c>
      <c r="B192" s="144"/>
      <c r="C192" s="194"/>
      <c r="D192" s="146"/>
      <c r="E192" s="345" t="str">
        <f t="shared" si="10"/>
        <v/>
      </c>
      <c r="F192" s="143"/>
      <c r="H192" s="71"/>
      <c r="I192" s="64"/>
      <c r="J192"/>
      <c r="K192" s="64"/>
      <c r="L192" s="64"/>
      <c r="M192" s="64"/>
      <c r="N192" s="64"/>
      <c r="O192" s="64"/>
      <c r="P192" s="64"/>
      <c r="Q192" s="64"/>
      <c r="R192" s="64"/>
    </row>
    <row r="193" spans="1:18" s="70" customFormat="1">
      <c r="A193" s="143">
        <v>182</v>
      </c>
      <c r="B193" s="144"/>
      <c r="C193" s="194"/>
      <c r="D193" s="146"/>
      <c r="E193" s="345" t="str">
        <f t="shared" si="10"/>
        <v/>
      </c>
      <c r="F193" s="143"/>
      <c r="H193" s="71"/>
      <c r="I193" s="64"/>
      <c r="J193"/>
      <c r="K193" s="64"/>
      <c r="L193" s="64"/>
      <c r="M193" s="64"/>
      <c r="N193" s="64"/>
      <c r="O193" s="64"/>
      <c r="P193" s="64"/>
      <c r="Q193" s="64"/>
      <c r="R193" s="64"/>
    </row>
    <row r="194" spans="1:18" s="70" customFormat="1">
      <c r="A194" s="143">
        <v>183</v>
      </c>
      <c r="B194" s="144"/>
      <c r="C194" s="194"/>
      <c r="D194" s="146"/>
      <c r="E194" s="345" t="str">
        <f t="shared" si="10"/>
        <v/>
      </c>
      <c r="F194" s="143"/>
      <c r="H194" s="71"/>
      <c r="I194" s="64"/>
      <c r="J194"/>
      <c r="K194" s="64"/>
      <c r="L194" s="64"/>
      <c r="M194" s="64"/>
      <c r="N194" s="64"/>
      <c r="O194" s="64"/>
      <c r="P194" s="64"/>
      <c r="Q194" s="64"/>
      <c r="R194" s="64"/>
    </row>
    <row r="195" spans="1:18" s="70" customFormat="1">
      <c r="A195" s="143">
        <v>184</v>
      </c>
      <c r="B195" s="144"/>
      <c r="C195" s="194"/>
      <c r="D195" s="146"/>
      <c r="E195" s="345" t="str">
        <f t="shared" si="10"/>
        <v/>
      </c>
      <c r="F195" s="143"/>
      <c r="H195" s="71"/>
      <c r="I195" s="64"/>
      <c r="J195"/>
      <c r="K195" s="64"/>
      <c r="L195" s="64"/>
      <c r="M195" s="64"/>
      <c r="N195" s="64"/>
      <c r="O195" s="64"/>
      <c r="P195" s="64"/>
      <c r="Q195" s="64"/>
      <c r="R195" s="64"/>
    </row>
    <row r="196" spans="1:18" s="70" customFormat="1">
      <c r="A196" s="143">
        <v>185</v>
      </c>
      <c r="B196" s="144"/>
      <c r="C196" s="194"/>
      <c r="D196" s="146"/>
      <c r="E196" s="345" t="str">
        <f t="shared" si="10"/>
        <v/>
      </c>
      <c r="F196" s="143"/>
      <c r="H196" s="71"/>
      <c r="I196" s="64"/>
      <c r="J196"/>
      <c r="K196" s="64"/>
      <c r="L196" s="64"/>
      <c r="M196" s="64"/>
      <c r="N196" s="64"/>
      <c r="O196" s="64"/>
      <c r="P196" s="64"/>
      <c r="Q196" s="64"/>
      <c r="R196" s="64"/>
    </row>
    <row r="197" spans="1:18" s="70" customFormat="1">
      <c r="A197" s="143">
        <v>186</v>
      </c>
      <c r="B197" s="144"/>
      <c r="C197" s="194"/>
      <c r="D197" s="146"/>
      <c r="E197" s="345" t="str">
        <f t="shared" si="10"/>
        <v/>
      </c>
      <c r="F197" s="143"/>
      <c r="H197" s="71"/>
      <c r="I197" s="64"/>
      <c r="J197"/>
      <c r="K197" s="64"/>
      <c r="L197" s="64"/>
      <c r="M197" s="64"/>
      <c r="N197" s="64"/>
      <c r="O197" s="64"/>
      <c r="P197" s="64"/>
      <c r="Q197" s="64"/>
      <c r="R197" s="64"/>
    </row>
    <row r="198" spans="1:18" s="70" customFormat="1">
      <c r="A198" s="143">
        <v>187</v>
      </c>
      <c r="B198" s="144"/>
      <c r="C198" s="194"/>
      <c r="D198" s="146"/>
      <c r="E198" s="345" t="str">
        <f t="shared" si="10"/>
        <v/>
      </c>
      <c r="F198" s="143"/>
      <c r="H198" s="71"/>
      <c r="I198" s="64"/>
      <c r="J198"/>
      <c r="K198" s="64"/>
      <c r="L198" s="64"/>
      <c r="M198" s="64"/>
      <c r="N198" s="64"/>
      <c r="O198" s="64"/>
      <c r="P198" s="64"/>
      <c r="Q198" s="64"/>
      <c r="R198" s="64"/>
    </row>
    <row r="199" spans="1:18" s="70" customFormat="1">
      <c r="A199" s="143">
        <v>188</v>
      </c>
      <c r="B199" s="144"/>
      <c r="C199" s="194"/>
      <c r="D199" s="146"/>
      <c r="E199" s="345" t="str">
        <f t="shared" si="10"/>
        <v/>
      </c>
      <c r="F199" s="143"/>
      <c r="H199" s="71"/>
      <c r="I199" s="64"/>
      <c r="J199"/>
      <c r="K199" s="64"/>
      <c r="L199" s="64"/>
      <c r="M199" s="64"/>
      <c r="N199" s="64"/>
      <c r="O199" s="64"/>
      <c r="P199" s="64"/>
      <c r="Q199" s="64"/>
      <c r="R199" s="64"/>
    </row>
    <row r="200" spans="1:18" s="70" customFormat="1">
      <c r="A200" s="143">
        <v>189</v>
      </c>
      <c r="B200" s="144"/>
      <c r="C200" s="194"/>
      <c r="D200" s="146"/>
      <c r="E200" s="345" t="str">
        <f t="shared" si="10"/>
        <v/>
      </c>
      <c r="F200" s="143"/>
      <c r="H200" s="71"/>
      <c r="I200" s="64"/>
      <c r="J200"/>
      <c r="K200" s="64"/>
      <c r="L200" s="64"/>
      <c r="M200" s="64"/>
      <c r="N200" s="64"/>
      <c r="O200" s="64"/>
      <c r="P200" s="64"/>
      <c r="Q200" s="64"/>
      <c r="R200" s="64"/>
    </row>
    <row r="201" spans="1:18" s="70" customFormat="1">
      <c r="A201" s="143">
        <v>190</v>
      </c>
      <c r="B201" s="144"/>
      <c r="C201" s="194"/>
      <c r="D201" s="146"/>
      <c r="E201" s="345" t="str">
        <f t="shared" si="10"/>
        <v/>
      </c>
      <c r="F201" s="143"/>
      <c r="H201" s="71"/>
      <c r="I201" s="64"/>
      <c r="J201"/>
      <c r="K201" s="64"/>
      <c r="L201" s="64"/>
      <c r="M201" s="64"/>
      <c r="N201" s="64"/>
      <c r="O201" s="64"/>
      <c r="P201" s="64"/>
      <c r="Q201" s="64"/>
      <c r="R201" s="64"/>
    </row>
    <row r="202" spans="1:18" s="70" customFormat="1">
      <c r="A202" s="143">
        <v>191</v>
      </c>
      <c r="B202" s="144"/>
      <c r="C202" s="194"/>
      <c r="D202" s="146"/>
      <c r="E202" s="345" t="str">
        <f t="shared" si="10"/>
        <v/>
      </c>
      <c r="F202" s="143"/>
      <c r="H202" s="71"/>
      <c r="I202" s="64"/>
      <c r="J202"/>
      <c r="K202" s="64"/>
      <c r="L202" s="64"/>
      <c r="M202" s="64"/>
      <c r="N202" s="64"/>
      <c r="O202" s="64"/>
      <c r="P202" s="64"/>
      <c r="Q202" s="64"/>
      <c r="R202" s="64"/>
    </row>
    <row r="203" spans="1:18" s="70" customFormat="1">
      <c r="A203" s="143">
        <v>192</v>
      </c>
      <c r="B203" s="144"/>
      <c r="C203" s="194"/>
      <c r="D203" s="146"/>
      <c r="E203" s="345" t="str">
        <f t="shared" si="10"/>
        <v/>
      </c>
      <c r="F203" s="143"/>
      <c r="H203" s="71"/>
      <c r="I203" s="64"/>
      <c r="J203"/>
      <c r="K203" s="64"/>
      <c r="L203" s="64"/>
      <c r="M203" s="64"/>
      <c r="N203" s="64"/>
      <c r="O203" s="64"/>
      <c r="P203" s="64"/>
      <c r="Q203" s="64"/>
      <c r="R203" s="64"/>
    </row>
    <row r="204" spans="1:18" s="70" customFormat="1">
      <c r="A204" s="143">
        <v>193</v>
      </c>
      <c r="B204" s="144"/>
      <c r="C204" s="194"/>
      <c r="D204" s="146"/>
      <c r="E204" s="345" t="str">
        <f t="shared" ref="E204:E261" si="11">IF(OR($B204="",,$D204&lt;an_initial,$D204&gt;an_final),"",C204/100)</f>
        <v/>
      </c>
      <c r="F204" s="143"/>
      <c r="H204" s="71"/>
      <c r="I204" s="64"/>
      <c r="J204"/>
      <c r="K204" s="64"/>
      <c r="L204" s="64"/>
      <c r="M204" s="64"/>
      <c r="N204" s="64"/>
      <c r="O204" s="64"/>
      <c r="P204" s="64"/>
      <c r="Q204" s="64"/>
      <c r="R204" s="64"/>
    </row>
    <row r="205" spans="1:18" s="70" customFormat="1">
      <c r="A205" s="143">
        <v>194</v>
      </c>
      <c r="B205" s="144"/>
      <c r="C205" s="194"/>
      <c r="D205" s="146"/>
      <c r="E205" s="345" t="str">
        <f t="shared" si="11"/>
        <v/>
      </c>
      <c r="F205" s="143"/>
      <c r="H205" s="71"/>
      <c r="I205" s="64"/>
      <c r="J205"/>
      <c r="K205" s="64"/>
      <c r="L205" s="64"/>
      <c r="M205" s="64"/>
      <c r="N205" s="64"/>
      <c r="O205" s="64"/>
      <c r="P205" s="64"/>
      <c r="Q205" s="64"/>
      <c r="R205" s="64"/>
    </row>
    <row r="206" spans="1:18" s="70" customFormat="1">
      <c r="A206" s="143">
        <v>195</v>
      </c>
      <c r="B206" s="144"/>
      <c r="C206" s="194"/>
      <c r="D206" s="146"/>
      <c r="E206" s="345" t="str">
        <f t="shared" si="11"/>
        <v/>
      </c>
      <c r="F206" s="143"/>
      <c r="H206" s="71"/>
      <c r="I206" s="64"/>
      <c r="J206"/>
      <c r="K206" s="64"/>
      <c r="L206" s="64"/>
      <c r="M206" s="64"/>
      <c r="N206" s="64"/>
      <c r="O206" s="64"/>
      <c r="P206" s="64"/>
      <c r="Q206" s="64"/>
      <c r="R206" s="64"/>
    </row>
    <row r="207" spans="1:18" s="70" customFormat="1">
      <c r="A207" s="143">
        <v>196</v>
      </c>
      <c r="B207" s="144"/>
      <c r="C207" s="194"/>
      <c r="D207" s="146"/>
      <c r="E207" s="345" t="str">
        <f t="shared" si="11"/>
        <v/>
      </c>
      <c r="F207" s="143"/>
      <c r="H207" s="71"/>
      <c r="I207" s="64"/>
      <c r="J207"/>
      <c r="K207" s="64"/>
      <c r="L207" s="64"/>
      <c r="M207" s="64"/>
      <c r="N207" s="64"/>
      <c r="O207" s="64"/>
      <c r="P207" s="64"/>
      <c r="Q207" s="64"/>
      <c r="R207" s="64"/>
    </row>
    <row r="208" spans="1:18" s="70" customFormat="1">
      <c r="A208" s="143">
        <v>197</v>
      </c>
      <c r="B208" s="144"/>
      <c r="C208" s="194"/>
      <c r="D208" s="146"/>
      <c r="E208" s="345" t="str">
        <f t="shared" si="11"/>
        <v/>
      </c>
      <c r="F208" s="143"/>
      <c r="H208" s="71"/>
      <c r="I208" s="64"/>
      <c r="J208"/>
      <c r="K208" s="64"/>
      <c r="L208" s="64"/>
      <c r="M208" s="64"/>
      <c r="N208" s="64"/>
      <c r="O208" s="64"/>
      <c r="P208" s="64"/>
      <c r="Q208" s="64"/>
      <c r="R208" s="64"/>
    </row>
    <row r="209" spans="1:18" s="70" customFormat="1">
      <c r="A209" s="143">
        <v>198</v>
      </c>
      <c r="B209" s="144"/>
      <c r="C209" s="194"/>
      <c r="D209" s="146"/>
      <c r="E209" s="345" t="str">
        <f t="shared" si="11"/>
        <v/>
      </c>
      <c r="F209" s="143"/>
      <c r="H209" s="71"/>
      <c r="I209" s="64"/>
      <c r="J209"/>
      <c r="K209" s="64"/>
      <c r="L209" s="64"/>
      <c r="M209" s="64"/>
      <c r="N209" s="64"/>
      <c r="O209" s="64"/>
      <c r="P209" s="64"/>
      <c r="Q209" s="64"/>
      <c r="R209" s="64"/>
    </row>
    <row r="210" spans="1:18" s="70" customFormat="1">
      <c r="A210" s="143">
        <v>199</v>
      </c>
      <c r="B210" s="144"/>
      <c r="C210" s="194"/>
      <c r="D210" s="146"/>
      <c r="E210" s="345" t="str">
        <f t="shared" si="11"/>
        <v/>
      </c>
      <c r="F210" s="143"/>
      <c r="H210" s="71"/>
      <c r="I210" s="64"/>
      <c r="J210"/>
      <c r="K210" s="64"/>
      <c r="L210" s="64"/>
      <c r="M210" s="64"/>
      <c r="N210" s="64"/>
      <c r="O210" s="64"/>
      <c r="P210" s="64"/>
      <c r="Q210" s="64"/>
      <c r="R210" s="64"/>
    </row>
    <row r="211" spans="1:18" s="70" customFormat="1">
      <c r="A211" s="143">
        <v>200</v>
      </c>
      <c r="B211" s="144"/>
      <c r="C211" s="194"/>
      <c r="D211" s="146"/>
      <c r="E211" s="345" t="str">
        <f t="shared" si="11"/>
        <v/>
      </c>
      <c r="F211" s="143"/>
      <c r="H211" s="71"/>
      <c r="I211" s="64"/>
      <c r="J211"/>
      <c r="K211" s="64"/>
      <c r="L211" s="64"/>
      <c r="M211" s="64"/>
      <c r="N211" s="64"/>
      <c r="O211" s="64"/>
      <c r="P211" s="64"/>
      <c r="Q211" s="64"/>
      <c r="R211" s="64"/>
    </row>
    <row r="212" spans="1:18" s="70" customFormat="1">
      <c r="A212" s="143">
        <v>201</v>
      </c>
      <c r="B212" s="144"/>
      <c r="C212" s="194"/>
      <c r="D212" s="146"/>
      <c r="E212" s="345" t="str">
        <f t="shared" si="11"/>
        <v/>
      </c>
      <c r="F212" s="143"/>
      <c r="H212" s="71"/>
      <c r="I212" s="64"/>
      <c r="J212"/>
      <c r="K212" s="64"/>
      <c r="L212" s="64"/>
      <c r="M212" s="64"/>
      <c r="N212" s="64"/>
      <c r="O212" s="64"/>
      <c r="P212" s="64"/>
      <c r="Q212" s="64"/>
      <c r="R212" s="64"/>
    </row>
    <row r="213" spans="1:18" s="70" customFormat="1">
      <c r="A213" s="143">
        <v>202</v>
      </c>
      <c r="B213" s="144"/>
      <c r="C213" s="194"/>
      <c r="D213" s="146"/>
      <c r="E213" s="345" t="str">
        <f t="shared" si="11"/>
        <v/>
      </c>
      <c r="F213" s="143"/>
      <c r="H213" s="71"/>
      <c r="I213" s="64"/>
      <c r="J213"/>
      <c r="K213" s="64"/>
      <c r="L213" s="64"/>
      <c r="M213" s="64"/>
      <c r="N213" s="64"/>
      <c r="O213" s="64"/>
      <c r="P213" s="64"/>
      <c r="Q213" s="64"/>
      <c r="R213" s="64"/>
    </row>
    <row r="214" spans="1:18" s="70" customFormat="1">
      <c r="A214" s="143">
        <v>203</v>
      </c>
      <c r="B214" s="144"/>
      <c r="C214" s="194"/>
      <c r="D214" s="146"/>
      <c r="E214" s="345" t="str">
        <f t="shared" si="11"/>
        <v/>
      </c>
      <c r="F214" s="143"/>
      <c r="H214" s="71"/>
      <c r="I214" s="64"/>
      <c r="J214"/>
      <c r="K214" s="64"/>
      <c r="L214" s="64"/>
      <c r="M214" s="64"/>
      <c r="N214" s="64"/>
      <c r="O214" s="64"/>
      <c r="P214" s="64"/>
      <c r="Q214" s="64"/>
      <c r="R214" s="64"/>
    </row>
    <row r="215" spans="1:18" s="70" customFormat="1">
      <c r="A215" s="143">
        <v>204</v>
      </c>
      <c r="B215" s="144"/>
      <c r="C215" s="194"/>
      <c r="D215" s="146"/>
      <c r="E215" s="345" t="str">
        <f t="shared" si="11"/>
        <v/>
      </c>
      <c r="F215" s="143"/>
      <c r="H215" s="71"/>
      <c r="I215" s="64"/>
      <c r="J215"/>
      <c r="K215" s="64"/>
      <c r="L215" s="64"/>
      <c r="M215" s="64"/>
      <c r="N215" s="64"/>
      <c r="O215" s="64"/>
      <c r="P215" s="64"/>
      <c r="Q215" s="64"/>
      <c r="R215" s="64"/>
    </row>
    <row r="216" spans="1:18" s="70" customFormat="1">
      <c r="A216" s="143">
        <v>205</v>
      </c>
      <c r="B216" s="144"/>
      <c r="C216" s="194"/>
      <c r="D216" s="146"/>
      <c r="E216" s="345" t="str">
        <f t="shared" si="11"/>
        <v/>
      </c>
      <c r="F216" s="143"/>
      <c r="H216" s="71"/>
      <c r="I216" s="64"/>
      <c r="J216"/>
      <c r="K216" s="64"/>
      <c r="L216" s="64"/>
      <c r="M216" s="64"/>
      <c r="N216" s="64"/>
      <c r="O216" s="64"/>
      <c r="P216" s="64"/>
      <c r="Q216" s="64"/>
      <c r="R216" s="64"/>
    </row>
    <row r="217" spans="1:18" s="70" customFormat="1">
      <c r="A217" s="143">
        <v>206</v>
      </c>
      <c r="B217" s="144"/>
      <c r="C217" s="194"/>
      <c r="D217" s="146"/>
      <c r="E217" s="345" t="str">
        <f t="shared" si="11"/>
        <v/>
      </c>
      <c r="F217" s="143"/>
      <c r="H217" s="71"/>
      <c r="I217" s="64"/>
      <c r="J217"/>
      <c r="K217" s="64"/>
      <c r="L217" s="64"/>
      <c r="M217" s="64"/>
      <c r="N217" s="64"/>
      <c r="O217" s="64"/>
      <c r="P217" s="64"/>
      <c r="Q217" s="64"/>
      <c r="R217" s="64"/>
    </row>
    <row r="218" spans="1:18" s="70" customFormat="1">
      <c r="A218" s="143">
        <v>207</v>
      </c>
      <c r="B218" s="144"/>
      <c r="C218" s="194"/>
      <c r="D218" s="146"/>
      <c r="E218" s="345" t="str">
        <f t="shared" si="11"/>
        <v/>
      </c>
      <c r="F218" s="143"/>
      <c r="H218" s="71"/>
      <c r="I218" s="64"/>
      <c r="J218"/>
      <c r="K218" s="64"/>
      <c r="L218" s="64"/>
      <c r="M218" s="64"/>
      <c r="N218" s="64"/>
      <c r="O218" s="64"/>
      <c r="P218" s="64"/>
      <c r="Q218" s="64"/>
      <c r="R218" s="64"/>
    </row>
    <row r="219" spans="1:18" s="70" customFormat="1">
      <c r="A219" s="143">
        <v>208</v>
      </c>
      <c r="B219" s="144"/>
      <c r="C219" s="194"/>
      <c r="D219" s="146"/>
      <c r="E219" s="345" t="str">
        <f t="shared" si="11"/>
        <v/>
      </c>
      <c r="F219" s="143"/>
      <c r="H219" s="71"/>
      <c r="I219" s="64"/>
      <c r="J219"/>
      <c r="K219" s="64"/>
      <c r="L219" s="64"/>
      <c r="M219" s="64"/>
      <c r="N219" s="64"/>
      <c r="O219" s="64"/>
      <c r="P219" s="64"/>
      <c r="Q219" s="64"/>
      <c r="R219" s="64"/>
    </row>
    <row r="220" spans="1:18" s="70" customFormat="1">
      <c r="A220" s="143">
        <v>209</v>
      </c>
      <c r="B220" s="144"/>
      <c r="C220" s="194"/>
      <c r="D220" s="146"/>
      <c r="E220" s="345" t="str">
        <f t="shared" si="11"/>
        <v/>
      </c>
      <c r="F220" s="143"/>
      <c r="H220" s="71"/>
      <c r="I220" s="64"/>
      <c r="J220"/>
      <c r="K220" s="64"/>
      <c r="L220" s="64"/>
      <c r="M220" s="64"/>
      <c r="N220" s="64"/>
      <c r="O220" s="64"/>
      <c r="P220" s="64"/>
      <c r="Q220" s="64"/>
      <c r="R220" s="64"/>
    </row>
    <row r="221" spans="1:18" s="70" customFormat="1">
      <c r="A221" s="143">
        <v>210</v>
      </c>
      <c r="B221" s="144"/>
      <c r="C221" s="194"/>
      <c r="D221" s="146"/>
      <c r="E221" s="345" t="str">
        <f t="shared" si="11"/>
        <v/>
      </c>
      <c r="F221" s="143"/>
      <c r="H221" s="71"/>
      <c r="I221" s="64"/>
      <c r="J221"/>
      <c r="K221" s="64"/>
      <c r="L221" s="64"/>
      <c r="M221" s="64"/>
      <c r="N221" s="64"/>
      <c r="O221" s="64"/>
      <c r="P221" s="64"/>
      <c r="Q221" s="64"/>
      <c r="R221" s="64"/>
    </row>
    <row r="222" spans="1:18" s="70" customFormat="1">
      <c r="A222" s="143">
        <v>211</v>
      </c>
      <c r="B222" s="144"/>
      <c r="C222" s="194"/>
      <c r="D222" s="146"/>
      <c r="E222" s="345" t="str">
        <f t="shared" si="11"/>
        <v/>
      </c>
      <c r="F222" s="143"/>
      <c r="H222" s="71"/>
      <c r="I222" s="64"/>
      <c r="J222"/>
      <c r="K222" s="64"/>
      <c r="L222" s="64"/>
      <c r="M222" s="64"/>
      <c r="N222" s="64"/>
      <c r="O222" s="64"/>
      <c r="P222" s="64"/>
      <c r="Q222" s="64"/>
      <c r="R222" s="64"/>
    </row>
    <row r="223" spans="1:18" s="70" customFormat="1">
      <c r="A223" s="143">
        <v>212</v>
      </c>
      <c r="B223" s="144"/>
      <c r="C223" s="194"/>
      <c r="D223" s="146"/>
      <c r="E223" s="345" t="str">
        <f t="shared" si="11"/>
        <v/>
      </c>
      <c r="F223" s="143"/>
      <c r="H223" s="71"/>
      <c r="I223" s="64"/>
      <c r="J223"/>
      <c r="K223" s="64"/>
      <c r="L223" s="64"/>
      <c r="M223" s="64"/>
      <c r="N223" s="64"/>
      <c r="O223" s="64"/>
      <c r="P223" s="64"/>
      <c r="Q223" s="64"/>
      <c r="R223" s="64"/>
    </row>
    <row r="224" spans="1:18" s="70" customFormat="1">
      <c r="A224" s="143">
        <v>213</v>
      </c>
      <c r="B224" s="144"/>
      <c r="C224" s="194"/>
      <c r="D224" s="146"/>
      <c r="E224" s="345" t="str">
        <f t="shared" si="11"/>
        <v/>
      </c>
      <c r="F224" s="143"/>
      <c r="H224" s="71"/>
      <c r="I224" s="64"/>
      <c r="J224"/>
      <c r="K224" s="64"/>
      <c r="L224" s="64"/>
      <c r="M224" s="64"/>
      <c r="N224" s="64"/>
      <c r="O224" s="64"/>
      <c r="P224" s="64"/>
      <c r="Q224" s="64"/>
      <c r="R224" s="64"/>
    </row>
    <row r="225" spans="1:18" s="70" customFormat="1">
      <c r="A225" s="143">
        <v>214</v>
      </c>
      <c r="B225" s="144"/>
      <c r="C225" s="194"/>
      <c r="D225" s="146"/>
      <c r="E225" s="345" t="str">
        <f t="shared" si="11"/>
        <v/>
      </c>
      <c r="F225" s="143"/>
      <c r="H225" s="71"/>
      <c r="I225" s="64"/>
      <c r="J225"/>
      <c r="K225" s="64"/>
      <c r="L225" s="64"/>
      <c r="M225" s="64"/>
      <c r="N225" s="64"/>
      <c r="O225" s="64"/>
      <c r="P225" s="64"/>
      <c r="Q225" s="64"/>
      <c r="R225" s="64"/>
    </row>
    <row r="226" spans="1:18" s="70" customFormat="1">
      <c r="A226" s="143">
        <v>215</v>
      </c>
      <c r="B226" s="144"/>
      <c r="C226" s="194"/>
      <c r="D226" s="146"/>
      <c r="E226" s="345" t="str">
        <f t="shared" si="11"/>
        <v/>
      </c>
      <c r="F226" s="143"/>
      <c r="H226" s="71"/>
      <c r="I226" s="64"/>
      <c r="J226"/>
      <c r="K226" s="64"/>
      <c r="L226" s="64"/>
      <c r="M226" s="64"/>
      <c r="N226" s="64"/>
      <c r="O226" s="64"/>
      <c r="P226" s="64"/>
      <c r="Q226" s="64"/>
      <c r="R226" s="64"/>
    </row>
    <row r="227" spans="1:18" s="70" customFormat="1">
      <c r="A227" s="143">
        <v>216</v>
      </c>
      <c r="B227" s="144"/>
      <c r="C227" s="194"/>
      <c r="D227" s="146"/>
      <c r="E227" s="345" t="str">
        <f t="shared" si="11"/>
        <v/>
      </c>
      <c r="F227" s="143"/>
      <c r="H227" s="71"/>
      <c r="I227" s="64"/>
      <c r="J227"/>
      <c r="K227" s="64"/>
      <c r="L227" s="64"/>
      <c r="M227" s="64"/>
      <c r="N227" s="64"/>
      <c r="O227" s="64"/>
      <c r="P227" s="64"/>
      <c r="Q227" s="64"/>
      <c r="R227" s="64"/>
    </row>
    <row r="228" spans="1:18" s="70" customFormat="1">
      <c r="A228" s="143">
        <v>217</v>
      </c>
      <c r="B228" s="144"/>
      <c r="C228" s="194"/>
      <c r="D228" s="146"/>
      <c r="E228" s="345" t="str">
        <f t="shared" si="11"/>
        <v/>
      </c>
      <c r="F228" s="143"/>
      <c r="H228" s="71"/>
      <c r="I228" s="64"/>
      <c r="J228"/>
      <c r="K228" s="64"/>
      <c r="L228" s="64"/>
      <c r="M228" s="64"/>
      <c r="N228" s="64"/>
      <c r="O228" s="64"/>
      <c r="P228" s="64"/>
      <c r="Q228" s="64"/>
      <c r="R228" s="64"/>
    </row>
    <row r="229" spans="1:18" s="70" customFormat="1">
      <c r="A229" s="143">
        <v>218</v>
      </c>
      <c r="B229" s="144"/>
      <c r="C229" s="194"/>
      <c r="D229" s="146"/>
      <c r="E229" s="345" t="str">
        <f t="shared" si="11"/>
        <v/>
      </c>
      <c r="F229" s="143"/>
      <c r="H229" s="71"/>
      <c r="I229" s="64"/>
      <c r="J229"/>
      <c r="K229" s="64"/>
      <c r="L229" s="64"/>
      <c r="M229" s="64"/>
      <c r="N229" s="64"/>
      <c r="O229" s="64"/>
      <c r="P229" s="64"/>
      <c r="Q229" s="64"/>
      <c r="R229" s="64"/>
    </row>
    <row r="230" spans="1:18" s="70" customFormat="1">
      <c r="A230" s="143">
        <v>219</v>
      </c>
      <c r="B230" s="144"/>
      <c r="C230" s="194"/>
      <c r="D230" s="146"/>
      <c r="E230" s="345" t="str">
        <f t="shared" si="11"/>
        <v/>
      </c>
      <c r="F230" s="143"/>
      <c r="H230" s="71"/>
      <c r="I230" s="64"/>
      <c r="J230"/>
      <c r="K230" s="64"/>
      <c r="L230" s="64"/>
      <c r="M230" s="64"/>
      <c r="N230" s="64"/>
      <c r="O230" s="64"/>
      <c r="P230" s="64"/>
      <c r="Q230" s="64"/>
      <c r="R230" s="64"/>
    </row>
    <row r="231" spans="1:18" s="70" customFormat="1">
      <c r="A231" s="143">
        <v>220</v>
      </c>
      <c r="B231" s="144"/>
      <c r="C231" s="194"/>
      <c r="D231" s="146"/>
      <c r="E231" s="345" t="str">
        <f t="shared" si="11"/>
        <v/>
      </c>
      <c r="F231" s="143"/>
      <c r="H231" s="71"/>
      <c r="I231" s="64"/>
      <c r="J231"/>
      <c r="K231" s="64"/>
      <c r="L231" s="64"/>
      <c r="M231" s="64"/>
      <c r="N231" s="64"/>
      <c r="O231" s="64"/>
      <c r="P231" s="64"/>
      <c r="Q231" s="64"/>
      <c r="R231" s="64"/>
    </row>
    <row r="232" spans="1:18" s="70" customFormat="1">
      <c r="A232" s="143">
        <v>221</v>
      </c>
      <c r="B232" s="144"/>
      <c r="C232" s="194"/>
      <c r="D232" s="146"/>
      <c r="E232" s="345" t="str">
        <f t="shared" si="11"/>
        <v/>
      </c>
      <c r="F232" s="143"/>
      <c r="H232" s="71"/>
      <c r="I232" s="64"/>
      <c r="J232"/>
      <c r="K232" s="64"/>
      <c r="L232" s="64"/>
      <c r="M232" s="64"/>
      <c r="N232" s="64"/>
      <c r="O232" s="64"/>
      <c r="P232" s="64"/>
      <c r="Q232" s="64"/>
      <c r="R232" s="64"/>
    </row>
    <row r="233" spans="1:18" s="70" customFormat="1">
      <c r="A233" s="143">
        <v>222</v>
      </c>
      <c r="B233" s="144"/>
      <c r="C233" s="194"/>
      <c r="D233" s="146"/>
      <c r="E233" s="345" t="str">
        <f t="shared" si="11"/>
        <v/>
      </c>
      <c r="F233" s="143"/>
      <c r="H233" s="71"/>
      <c r="I233" s="64"/>
      <c r="J233"/>
      <c r="K233" s="64"/>
      <c r="L233" s="64"/>
      <c r="M233" s="64"/>
      <c r="N233" s="64"/>
      <c r="O233" s="64"/>
      <c r="P233" s="64"/>
      <c r="Q233" s="64"/>
      <c r="R233" s="64"/>
    </row>
    <row r="234" spans="1:18" s="70" customFormat="1">
      <c r="A234" s="143">
        <v>223</v>
      </c>
      <c r="B234" s="144"/>
      <c r="C234" s="194"/>
      <c r="D234" s="146"/>
      <c r="E234" s="345" t="str">
        <f t="shared" si="11"/>
        <v/>
      </c>
      <c r="F234" s="143"/>
      <c r="H234" s="71"/>
      <c r="I234" s="64"/>
      <c r="J234"/>
      <c r="K234" s="64"/>
      <c r="L234" s="64"/>
      <c r="M234" s="64"/>
      <c r="N234" s="64"/>
      <c r="O234" s="64"/>
      <c r="P234" s="64"/>
      <c r="Q234" s="64"/>
      <c r="R234" s="64"/>
    </row>
    <row r="235" spans="1:18" s="70" customFormat="1">
      <c r="A235" s="143">
        <v>224</v>
      </c>
      <c r="B235" s="144"/>
      <c r="C235" s="194"/>
      <c r="D235" s="146"/>
      <c r="E235" s="345" t="str">
        <f t="shared" si="11"/>
        <v/>
      </c>
      <c r="F235" s="143"/>
      <c r="H235" s="71"/>
      <c r="I235" s="64"/>
      <c r="J235"/>
      <c r="K235" s="64"/>
      <c r="L235" s="64"/>
      <c r="M235" s="64"/>
      <c r="N235" s="64"/>
      <c r="O235" s="64"/>
      <c r="P235" s="64"/>
      <c r="Q235" s="64"/>
      <c r="R235" s="64"/>
    </row>
    <row r="236" spans="1:18" s="70" customFormat="1">
      <c r="A236" s="143">
        <v>225</v>
      </c>
      <c r="B236" s="144"/>
      <c r="C236" s="194"/>
      <c r="D236" s="146"/>
      <c r="E236" s="345" t="str">
        <f t="shared" si="11"/>
        <v/>
      </c>
      <c r="F236" s="143"/>
      <c r="H236" s="71"/>
      <c r="I236" s="64"/>
      <c r="J236"/>
      <c r="K236" s="64"/>
      <c r="L236" s="64"/>
      <c r="M236" s="64"/>
      <c r="N236" s="64"/>
      <c r="O236" s="64"/>
      <c r="P236" s="64"/>
      <c r="Q236" s="64"/>
      <c r="R236" s="64"/>
    </row>
    <row r="237" spans="1:18" s="70" customFormat="1">
      <c r="A237" s="143">
        <v>226</v>
      </c>
      <c r="B237" s="144"/>
      <c r="C237" s="194"/>
      <c r="D237" s="146"/>
      <c r="E237" s="345" t="str">
        <f t="shared" si="11"/>
        <v/>
      </c>
      <c r="F237" s="143"/>
      <c r="H237" s="71"/>
      <c r="I237" s="64"/>
      <c r="J237"/>
      <c r="K237" s="64"/>
      <c r="L237" s="64"/>
      <c r="M237" s="64"/>
      <c r="N237" s="64"/>
      <c r="O237" s="64"/>
      <c r="P237" s="64"/>
      <c r="Q237" s="64"/>
      <c r="R237" s="64"/>
    </row>
    <row r="238" spans="1:18" s="70" customFormat="1">
      <c r="A238" s="143">
        <v>227</v>
      </c>
      <c r="B238" s="144"/>
      <c r="C238" s="194"/>
      <c r="D238" s="146"/>
      <c r="E238" s="345" t="str">
        <f t="shared" si="11"/>
        <v/>
      </c>
      <c r="F238" s="143"/>
      <c r="H238" s="71"/>
      <c r="I238" s="64"/>
      <c r="J238"/>
      <c r="K238" s="64"/>
      <c r="L238" s="64"/>
      <c r="M238" s="64"/>
      <c r="N238" s="64"/>
      <c r="O238" s="64"/>
      <c r="P238" s="64"/>
      <c r="Q238" s="64"/>
      <c r="R238" s="64"/>
    </row>
    <row r="239" spans="1:18" s="70" customFormat="1">
      <c r="A239" s="143">
        <v>228</v>
      </c>
      <c r="B239" s="144"/>
      <c r="C239" s="194"/>
      <c r="D239" s="146"/>
      <c r="E239" s="345" t="str">
        <f t="shared" si="11"/>
        <v/>
      </c>
      <c r="F239" s="143"/>
      <c r="H239" s="71"/>
      <c r="I239" s="64"/>
      <c r="J239"/>
      <c r="K239" s="64"/>
      <c r="L239" s="64"/>
      <c r="M239" s="64"/>
      <c r="N239" s="64"/>
      <c r="O239" s="64"/>
      <c r="P239" s="64"/>
      <c r="Q239" s="64"/>
      <c r="R239" s="64"/>
    </row>
    <row r="240" spans="1:18" s="70" customFormat="1">
      <c r="A240" s="143">
        <v>229</v>
      </c>
      <c r="B240" s="144"/>
      <c r="C240" s="194"/>
      <c r="D240" s="146"/>
      <c r="E240" s="345" t="str">
        <f t="shared" si="11"/>
        <v/>
      </c>
      <c r="F240" s="143"/>
      <c r="H240" s="71"/>
      <c r="I240" s="64"/>
      <c r="J240"/>
      <c r="K240" s="64"/>
      <c r="L240" s="64"/>
      <c r="M240" s="64"/>
      <c r="N240" s="64"/>
      <c r="O240" s="64"/>
      <c r="P240" s="64"/>
      <c r="Q240" s="64"/>
      <c r="R240" s="64"/>
    </row>
    <row r="241" spans="1:18" s="70" customFormat="1">
      <c r="A241" s="143">
        <v>230</v>
      </c>
      <c r="B241" s="144"/>
      <c r="C241" s="194"/>
      <c r="D241" s="146"/>
      <c r="E241" s="345" t="str">
        <f t="shared" si="11"/>
        <v/>
      </c>
      <c r="F241" s="143"/>
      <c r="H241" s="71"/>
      <c r="I241" s="64"/>
      <c r="J241"/>
      <c r="K241" s="64"/>
      <c r="L241" s="64"/>
      <c r="M241" s="64"/>
      <c r="N241" s="64"/>
      <c r="O241" s="64"/>
      <c r="P241" s="64"/>
      <c r="Q241" s="64"/>
      <c r="R241" s="64"/>
    </row>
    <row r="242" spans="1:18" s="70" customFormat="1">
      <c r="A242" s="143">
        <v>231</v>
      </c>
      <c r="B242" s="144"/>
      <c r="C242" s="194"/>
      <c r="D242" s="146"/>
      <c r="E242" s="345" t="str">
        <f t="shared" si="11"/>
        <v/>
      </c>
      <c r="F242" s="143"/>
      <c r="H242" s="71"/>
      <c r="I242" s="64"/>
      <c r="J242"/>
      <c r="K242" s="64"/>
      <c r="L242" s="64"/>
      <c r="M242" s="64"/>
      <c r="N242" s="64"/>
      <c r="O242" s="64"/>
      <c r="P242" s="64"/>
      <c r="Q242" s="64"/>
      <c r="R242" s="64"/>
    </row>
    <row r="243" spans="1:18" s="70" customFormat="1">
      <c r="A243" s="143">
        <v>232</v>
      </c>
      <c r="B243" s="144"/>
      <c r="C243" s="194"/>
      <c r="D243" s="146"/>
      <c r="E243" s="345" t="str">
        <f t="shared" si="11"/>
        <v/>
      </c>
      <c r="F243" s="143"/>
      <c r="H243" s="71"/>
      <c r="I243" s="64"/>
      <c r="J243"/>
      <c r="K243" s="64"/>
      <c r="L243" s="64"/>
      <c r="M243" s="64"/>
      <c r="N243" s="64"/>
      <c r="O243" s="64"/>
      <c r="P243" s="64"/>
      <c r="Q243" s="64"/>
      <c r="R243" s="64"/>
    </row>
    <row r="244" spans="1:18" s="70" customFormat="1">
      <c r="A244" s="143">
        <v>233</v>
      </c>
      <c r="B244" s="144"/>
      <c r="C244" s="194"/>
      <c r="D244" s="146"/>
      <c r="E244" s="345" t="str">
        <f t="shared" si="11"/>
        <v/>
      </c>
      <c r="F244" s="143"/>
      <c r="H244" s="71"/>
      <c r="I244" s="64"/>
      <c r="J244"/>
      <c r="K244" s="64"/>
      <c r="L244" s="64"/>
      <c r="M244" s="64"/>
      <c r="N244" s="64"/>
      <c r="O244" s="64"/>
      <c r="P244" s="64"/>
      <c r="Q244" s="64"/>
      <c r="R244" s="64"/>
    </row>
    <row r="245" spans="1:18" s="70" customFormat="1">
      <c r="A245" s="143">
        <v>234</v>
      </c>
      <c r="B245" s="144"/>
      <c r="C245" s="194"/>
      <c r="D245" s="146"/>
      <c r="E245" s="345" t="str">
        <f t="shared" si="11"/>
        <v/>
      </c>
      <c r="F245" s="143"/>
      <c r="H245" s="71"/>
      <c r="I245" s="64"/>
      <c r="J245"/>
      <c r="K245" s="64"/>
      <c r="L245" s="64"/>
      <c r="M245" s="64"/>
      <c r="N245" s="64"/>
      <c r="O245" s="64"/>
      <c r="P245" s="64"/>
      <c r="Q245" s="64"/>
      <c r="R245" s="64"/>
    </row>
    <row r="246" spans="1:18" s="70" customFormat="1">
      <c r="A246" s="143">
        <v>235</v>
      </c>
      <c r="B246" s="144"/>
      <c r="C246" s="194"/>
      <c r="D246" s="146"/>
      <c r="E246" s="345" t="str">
        <f t="shared" si="11"/>
        <v/>
      </c>
      <c r="F246" s="143"/>
      <c r="H246" s="71"/>
      <c r="I246" s="64"/>
      <c r="J246"/>
      <c r="K246" s="64"/>
      <c r="L246" s="64"/>
      <c r="M246" s="64"/>
      <c r="N246" s="64"/>
      <c r="O246" s="64"/>
      <c r="P246" s="64"/>
      <c r="Q246" s="64"/>
      <c r="R246" s="64"/>
    </row>
    <row r="247" spans="1:18" s="70" customFormat="1">
      <c r="A247" s="143">
        <v>236</v>
      </c>
      <c r="B247" s="144"/>
      <c r="C247" s="194"/>
      <c r="D247" s="146"/>
      <c r="E247" s="345" t="str">
        <f t="shared" si="11"/>
        <v/>
      </c>
      <c r="F247" s="143"/>
      <c r="H247" s="71"/>
      <c r="I247" s="64"/>
      <c r="J247"/>
      <c r="K247" s="64"/>
      <c r="L247" s="64"/>
      <c r="M247" s="64"/>
      <c r="N247" s="64"/>
      <c r="O247" s="64"/>
      <c r="P247" s="64"/>
      <c r="Q247" s="64"/>
      <c r="R247" s="64"/>
    </row>
    <row r="248" spans="1:18" s="70" customFormat="1">
      <c r="A248" s="143">
        <v>237</v>
      </c>
      <c r="B248" s="144"/>
      <c r="C248" s="194"/>
      <c r="D248" s="146"/>
      <c r="E248" s="345" t="str">
        <f t="shared" si="11"/>
        <v/>
      </c>
      <c r="F248" s="143"/>
      <c r="H248" s="71"/>
      <c r="I248" s="64"/>
      <c r="J248"/>
      <c r="K248" s="64"/>
      <c r="L248" s="64"/>
      <c r="M248" s="64"/>
      <c r="N248" s="64"/>
      <c r="O248" s="64"/>
      <c r="P248" s="64"/>
      <c r="Q248" s="64"/>
      <c r="R248" s="64"/>
    </row>
    <row r="249" spans="1:18" s="70" customFormat="1">
      <c r="A249" s="143">
        <v>238</v>
      </c>
      <c r="B249" s="144"/>
      <c r="C249" s="194"/>
      <c r="D249" s="146"/>
      <c r="E249" s="345" t="str">
        <f t="shared" si="11"/>
        <v/>
      </c>
      <c r="F249" s="143"/>
      <c r="H249" s="71"/>
      <c r="I249" s="64"/>
      <c r="J249"/>
      <c r="K249" s="64"/>
      <c r="L249" s="64"/>
      <c r="M249" s="64"/>
      <c r="N249" s="64"/>
      <c r="O249" s="64"/>
      <c r="P249" s="64"/>
      <c r="Q249" s="64"/>
      <c r="R249" s="64"/>
    </row>
    <row r="250" spans="1:18" s="70" customFormat="1">
      <c r="A250" s="143">
        <v>239</v>
      </c>
      <c r="B250" s="144"/>
      <c r="C250" s="194"/>
      <c r="D250" s="146"/>
      <c r="E250" s="345" t="str">
        <f t="shared" si="11"/>
        <v/>
      </c>
      <c r="F250" s="143"/>
      <c r="H250" s="71"/>
      <c r="I250" s="64"/>
      <c r="J250"/>
      <c r="K250" s="64"/>
      <c r="L250" s="64"/>
      <c r="M250" s="64"/>
      <c r="N250" s="64"/>
      <c r="O250" s="64"/>
      <c r="P250" s="64"/>
      <c r="Q250" s="64"/>
      <c r="R250" s="64"/>
    </row>
    <row r="251" spans="1:18" s="70" customFormat="1">
      <c r="A251" s="143">
        <v>240</v>
      </c>
      <c r="B251" s="144"/>
      <c r="C251" s="194"/>
      <c r="D251" s="146"/>
      <c r="E251" s="345" t="str">
        <f t="shared" si="11"/>
        <v/>
      </c>
      <c r="F251" s="143"/>
      <c r="H251" s="71"/>
      <c r="I251" s="64"/>
      <c r="J251"/>
      <c r="K251" s="64"/>
      <c r="L251" s="64"/>
      <c r="M251" s="64"/>
      <c r="N251" s="64"/>
      <c r="O251" s="64"/>
      <c r="P251" s="64"/>
      <c r="Q251" s="64"/>
      <c r="R251" s="64"/>
    </row>
    <row r="252" spans="1:18" s="70" customFormat="1">
      <c r="A252" s="143">
        <v>241</v>
      </c>
      <c r="B252" s="144"/>
      <c r="C252" s="194"/>
      <c r="D252" s="146"/>
      <c r="E252" s="345" t="str">
        <f t="shared" si="11"/>
        <v/>
      </c>
      <c r="F252" s="143"/>
      <c r="H252" s="71"/>
      <c r="I252" s="64"/>
      <c r="J252"/>
      <c r="K252" s="64"/>
      <c r="L252" s="64"/>
      <c r="M252" s="64"/>
      <c r="N252" s="64"/>
      <c r="O252" s="64"/>
      <c r="P252" s="64"/>
      <c r="Q252" s="64"/>
      <c r="R252" s="64"/>
    </row>
    <row r="253" spans="1:18" s="70" customFormat="1">
      <c r="A253" s="143">
        <v>242</v>
      </c>
      <c r="B253" s="144"/>
      <c r="C253" s="194"/>
      <c r="D253" s="146"/>
      <c r="E253" s="345" t="str">
        <f t="shared" si="11"/>
        <v/>
      </c>
      <c r="F253" s="143"/>
      <c r="H253" s="71"/>
      <c r="I253" s="64"/>
      <c r="J253"/>
      <c r="K253" s="64"/>
      <c r="L253" s="64"/>
      <c r="M253" s="64"/>
      <c r="N253" s="64"/>
      <c r="O253" s="64"/>
      <c r="P253" s="64"/>
      <c r="Q253" s="64"/>
      <c r="R253" s="64"/>
    </row>
    <row r="254" spans="1:18" s="70" customFormat="1">
      <c r="A254" s="143">
        <v>243</v>
      </c>
      <c r="B254" s="144"/>
      <c r="C254" s="194"/>
      <c r="D254" s="146"/>
      <c r="E254" s="345" t="str">
        <f t="shared" si="11"/>
        <v/>
      </c>
      <c r="F254" s="143"/>
      <c r="H254" s="71"/>
      <c r="I254" s="64"/>
      <c r="J254"/>
      <c r="K254" s="64"/>
      <c r="L254" s="64"/>
      <c r="M254" s="64"/>
      <c r="N254" s="64"/>
      <c r="O254" s="64"/>
      <c r="P254" s="64"/>
      <c r="Q254" s="64"/>
      <c r="R254" s="64"/>
    </row>
    <row r="255" spans="1:18" s="70" customFormat="1">
      <c r="A255" s="143">
        <v>244</v>
      </c>
      <c r="B255" s="144"/>
      <c r="C255" s="194"/>
      <c r="D255" s="146"/>
      <c r="E255" s="345" t="str">
        <f t="shared" si="11"/>
        <v/>
      </c>
      <c r="F255" s="143"/>
      <c r="H255" s="71"/>
      <c r="I255" s="64"/>
      <c r="J255"/>
      <c r="K255" s="64"/>
      <c r="L255" s="64"/>
      <c r="M255" s="64"/>
      <c r="N255" s="64"/>
      <c r="O255" s="64"/>
      <c r="P255" s="64"/>
      <c r="Q255" s="64"/>
      <c r="R255" s="64"/>
    </row>
    <row r="256" spans="1:18" s="70" customFormat="1">
      <c r="A256" s="143">
        <v>245</v>
      </c>
      <c r="B256" s="144"/>
      <c r="C256" s="194"/>
      <c r="D256" s="146"/>
      <c r="E256" s="345" t="str">
        <f t="shared" si="11"/>
        <v/>
      </c>
      <c r="F256" s="143"/>
      <c r="H256" s="71"/>
      <c r="I256" s="64"/>
      <c r="J256"/>
      <c r="K256" s="64"/>
      <c r="L256" s="64"/>
      <c r="M256" s="64"/>
      <c r="N256" s="64"/>
      <c r="O256" s="64"/>
      <c r="P256" s="64"/>
      <c r="Q256" s="64"/>
      <c r="R256" s="64"/>
    </row>
    <row r="257" spans="1:18" s="70" customFormat="1">
      <c r="A257" s="143">
        <v>246</v>
      </c>
      <c r="B257" s="144"/>
      <c r="C257" s="194"/>
      <c r="D257" s="146"/>
      <c r="E257" s="345" t="str">
        <f t="shared" si="11"/>
        <v/>
      </c>
      <c r="F257" s="143"/>
      <c r="H257" s="71"/>
      <c r="I257" s="64"/>
      <c r="J257"/>
      <c r="K257" s="64"/>
      <c r="L257" s="64"/>
      <c r="M257" s="64"/>
      <c r="N257" s="64"/>
      <c r="O257" s="64"/>
      <c r="P257" s="64"/>
      <c r="Q257" s="64"/>
      <c r="R257" s="64"/>
    </row>
    <row r="258" spans="1:18" s="70" customFormat="1">
      <c r="A258" s="143">
        <v>247</v>
      </c>
      <c r="B258" s="144"/>
      <c r="C258" s="194"/>
      <c r="D258" s="146"/>
      <c r="E258" s="345" t="str">
        <f t="shared" si="11"/>
        <v/>
      </c>
      <c r="F258" s="143"/>
      <c r="H258" s="71"/>
      <c r="I258" s="64"/>
      <c r="J258"/>
      <c r="K258" s="64"/>
      <c r="L258" s="64"/>
      <c r="M258" s="64"/>
      <c r="N258" s="64"/>
      <c r="O258" s="64"/>
      <c r="P258" s="64"/>
      <c r="Q258" s="64"/>
      <c r="R258" s="64"/>
    </row>
    <row r="259" spans="1:18" s="70" customFormat="1">
      <c r="A259" s="143">
        <v>248</v>
      </c>
      <c r="B259" s="144"/>
      <c r="C259" s="194"/>
      <c r="D259" s="146"/>
      <c r="E259" s="345" t="str">
        <f t="shared" si="11"/>
        <v/>
      </c>
      <c r="F259" s="143"/>
      <c r="H259" s="71"/>
      <c r="I259" s="64"/>
      <c r="J259"/>
      <c r="K259" s="64"/>
      <c r="L259" s="64"/>
      <c r="M259" s="64"/>
      <c r="N259" s="64"/>
      <c r="O259" s="64"/>
      <c r="P259" s="64"/>
      <c r="Q259" s="64"/>
      <c r="R259" s="64"/>
    </row>
    <row r="260" spans="1:18" s="70" customFormat="1">
      <c r="A260" s="143">
        <v>249</v>
      </c>
      <c r="B260" s="144"/>
      <c r="C260" s="194"/>
      <c r="D260" s="146"/>
      <c r="E260" s="345" t="str">
        <f t="shared" si="11"/>
        <v/>
      </c>
      <c r="F260" s="143"/>
      <c r="H260" s="71"/>
      <c r="I260" s="64"/>
      <c r="J260"/>
      <c r="K260" s="64"/>
      <c r="L260" s="64"/>
      <c r="M260" s="64"/>
      <c r="N260" s="64"/>
      <c r="O260" s="64"/>
      <c r="P260" s="64"/>
      <c r="Q260" s="64"/>
      <c r="R260" s="64"/>
    </row>
    <row r="261" spans="1:18" s="70" customFormat="1">
      <c r="A261" s="143">
        <v>250</v>
      </c>
      <c r="B261" s="144"/>
      <c r="C261" s="194"/>
      <c r="D261" s="146"/>
      <c r="E261" s="345" t="str">
        <f t="shared" si="11"/>
        <v/>
      </c>
      <c r="F261" s="143"/>
      <c r="H261" s="71"/>
      <c r="I261" s="64"/>
      <c r="J261"/>
      <c r="K261" s="64"/>
      <c r="L261" s="64"/>
      <c r="M261" s="64"/>
      <c r="N261" s="64"/>
      <c r="O261" s="64"/>
      <c r="P261" s="64"/>
      <c r="Q261" s="64"/>
      <c r="R261" s="64"/>
    </row>
  </sheetData>
  <sheetProtection algorithmName="SHA-512" hashValue="qphmydUSEPE7cYk8GxzA2FdMjMVkBIqQZwz/UaNVa+PbwPlqvoFjRfTfu1W2dL8j/CXHGJnSaERXRzoh73I4jQ==" saltValue="VEasFPKbVR5KBezTHg4ksg==" spinCount="100000" sheet="1" objects="1" scenarios="1"/>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P261"/>
  <sheetViews>
    <sheetView topLeftCell="A4" zoomScaleNormal="100" workbookViewId="0">
      <selection activeCell="B24" sqref="B24"/>
    </sheetView>
  </sheetViews>
  <sheetFormatPr defaultColWidth="9.109375" defaultRowHeight="15.6"/>
  <cols>
    <col min="1" max="1" width="5.6640625" style="60" customWidth="1"/>
    <col min="2" max="2" width="68.6640625" style="64" customWidth="1"/>
    <col min="3" max="3" width="10.6640625" style="69" customWidth="1"/>
    <col min="4" max="4" width="22.44140625" style="64" customWidth="1"/>
    <col min="5" max="5" width="10.6640625" style="70" hidden="1" customWidth="1"/>
    <col min="6" max="6" width="9.109375" style="71" hidden="1" customWidth="1"/>
    <col min="7" max="7" width="9.109375" style="64" hidden="1" customWidth="1"/>
    <col min="8" max="17" width="9.109375" style="64" customWidth="1"/>
    <col min="18" max="16384" width="9.109375" style="64"/>
  </cols>
  <sheetData>
    <row r="1" spans="1:7" s="60" customFormat="1">
      <c r="A1" s="59" t="s">
        <v>483</v>
      </c>
      <c r="C1" s="61"/>
      <c r="D1" s="63"/>
      <c r="E1" s="62"/>
      <c r="F1" s="289"/>
    </row>
    <row r="2" spans="1:7" s="60" customFormat="1">
      <c r="A2" s="151" t="str">
        <f>IF(ISBLANK(facultate), IF(ISBLANK(departament),"","Departament " &amp; departament), "Facultatea " &amp; facultate)</f>
        <v>Facultatea Inginerie din Hunedoara</v>
      </c>
      <c r="C2" s="61"/>
      <c r="D2" s="63"/>
      <c r="E2" s="62"/>
      <c r="F2" s="289"/>
    </row>
    <row r="3" spans="1:7" s="60" customFormat="1">
      <c r="A3" s="151" t="str">
        <f>IF(ISBLANK(departament),"","Departamentul " &amp; departament)</f>
        <v>Departamentul Inginerie și Management din Hunedoara</v>
      </c>
      <c r="C3" s="61"/>
      <c r="D3" s="63"/>
      <c r="E3" s="62"/>
      <c r="F3" s="289"/>
    </row>
    <row r="4" spans="1:7">
      <c r="A4" s="540" t="s">
        <v>836</v>
      </c>
      <c r="B4" s="540"/>
      <c r="C4" s="540"/>
      <c r="D4" s="540"/>
      <c r="E4" s="540"/>
      <c r="F4" s="540"/>
    </row>
    <row r="5" spans="1:7" ht="39.75" customHeight="1">
      <c r="A5" s="546" t="s">
        <v>905</v>
      </c>
      <c r="B5" s="546"/>
      <c r="C5" s="546"/>
      <c r="D5" s="546"/>
      <c r="E5" s="546"/>
    </row>
    <row r="6" spans="1:7" ht="13.5" customHeight="1">
      <c r="C6" s="64"/>
      <c r="D6" s="299" t="str">
        <f>CONCATENATE(functie," ",nume_candidat)</f>
        <v>Profesor Socalici Ana Virginia</v>
      </c>
    </row>
    <row r="7" spans="1:7" ht="18.75" customHeight="1">
      <c r="A7" s="538" t="s">
        <v>338</v>
      </c>
      <c r="B7" s="538" t="s">
        <v>892</v>
      </c>
      <c r="C7" s="548" t="s">
        <v>2</v>
      </c>
      <c r="D7" s="538" t="s">
        <v>544</v>
      </c>
      <c r="E7" s="538" t="s">
        <v>4</v>
      </c>
      <c r="F7" s="559" t="s">
        <v>541</v>
      </c>
      <c r="G7" s="545" t="s">
        <v>551</v>
      </c>
    </row>
    <row r="8" spans="1:7" ht="18.75" customHeight="1">
      <c r="A8" s="555"/>
      <c r="B8" s="555"/>
      <c r="C8" s="549"/>
      <c r="D8" s="555"/>
      <c r="E8" s="555"/>
      <c r="F8" s="560"/>
      <c r="G8" s="545"/>
    </row>
    <row r="9" spans="1:7" ht="18.75" customHeight="1">
      <c r="A9" s="555"/>
      <c r="B9" s="555"/>
      <c r="C9" s="549"/>
      <c r="D9" s="539"/>
      <c r="E9" s="539"/>
      <c r="F9" s="560"/>
      <c r="G9" s="545"/>
    </row>
    <row r="10" spans="1:7" ht="18.75" customHeight="1">
      <c r="A10" s="539"/>
      <c r="B10" s="539"/>
      <c r="C10" s="550"/>
      <c r="D10" s="300" t="str">
        <f>CONCATENATE("ultimii ",durata_evaluare," ani")</f>
        <v>ultimii 5 ani</v>
      </c>
      <c r="E10" s="300" t="str">
        <f>CONCATENATE("ultimii                                  ",durata_evaluare," ani")</f>
        <v>ultimii                                  5 ani</v>
      </c>
      <c r="F10" s="561"/>
      <c r="G10" s="545"/>
    </row>
    <row r="11" spans="1:7">
      <c r="A11" s="88"/>
      <c r="B11" s="65"/>
      <c r="C11" s="30"/>
      <c r="D11" s="149">
        <f>SUMIF(D12:D1012,"&gt;0")</f>
        <v>110</v>
      </c>
      <c r="E11" s="75">
        <f>SUMIF(E12:E1110,"&gt;0")</f>
        <v>11</v>
      </c>
      <c r="F11" s="298"/>
    </row>
    <row r="12" spans="1:7">
      <c r="A12" s="37">
        <v>1</v>
      </c>
      <c r="B12" s="7" t="s">
        <v>1473</v>
      </c>
      <c r="C12" s="220">
        <v>2019</v>
      </c>
      <c r="D12" s="150">
        <f t="shared" ref="D12:D75" si="0">IF(OR($B12="",,$C12&lt;an_initial,$C12&gt;an_final),"",E12*10)</f>
        <v>10</v>
      </c>
      <c r="E12" s="76">
        <f t="shared" ref="E12:E43" si="1">IF(OR($B12="",,$C12="",$C12&gt;an_final),"",IF($C12&gt;=an_initial,1,""))</f>
        <v>1</v>
      </c>
      <c r="F12" s="72" t="b">
        <f t="shared" ref="F12:F75" si="2">IF(nume_candidat="",FALSE,ISNUMBER(SEARCH(nume_candidat,$B12)))</f>
        <v>0</v>
      </c>
      <c r="G12" s="73">
        <f t="shared" ref="G12:G43" si="3">LEN(B12)-LEN(SUBSTITUTE(B12,",",""))+1</f>
        <v>1</v>
      </c>
    </row>
    <row r="13" spans="1:7">
      <c r="A13" s="37">
        <v>2</v>
      </c>
      <c r="B13" s="380" t="s">
        <v>1473</v>
      </c>
      <c r="C13" s="220">
        <v>2018</v>
      </c>
      <c r="D13" s="150">
        <f t="shared" si="0"/>
        <v>10</v>
      </c>
      <c r="E13" s="76">
        <f t="shared" si="1"/>
        <v>1</v>
      </c>
      <c r="F13" s="72" t="b">
        <f t="shared" si="2"/>
        <v>0</v>
      </c>
      <c r="G13" s="73">
        <f t="shared" si="3"/>
        <v>1</v>
      </c>
    </row>
    <row r="14" spans="1:7">
      <c r="A14" s="37">
        <v>3</v>
      </c>
      <c r="B14" s="380" t="s">
        <v>1473</v>
      </c>
      <c r="C14" s="220">
        <v>2017</v>
      </c>
      <c r="D14" s="150">
        <f t="shared" si="0"/>
        <v>10</v>
      </c>
      <c r="E14" s="76">
        <f t="shared" si="1"/>
        <v>1</v>
      </c>
      <c r="F14" s="72" t="b">
        <f t="shared" si="2"/>
        <v>0</v>
      </c>
      <c r="G14" s="73">
        <f t="shared" si="3"/>
        <v>1</v>
      </c>
    </row>
    <row r="15" spans="1:7">
      <c r="A15" s="37">
        <v>4</v>
      </c>
      <c r="B15" s="6" t="s">
        <v>1474</v>
      </c>
      <c r="C15" s="216">
        <v>2018</v>
      </c>
      <c r="D15" s="150">
        <f t="shared" si="0"/>
        <v>10</v>
      </c>
      <c r="E15" s="76">
        <f t="shared" si="1"/>
        <v>1</v>
      </c>
      <c r="F15" s="72" t="b">
        <f t="shared" si="2"/>
        <v>0</v>
      </c>
      <c r="G15" s="73">
        <f t="shared" si="3"/>
        <v>1</v>
      </c>
    </row>
    <row r="16" spans="1:7">
      <c r="A16" s="37">
        <v>5</v>
      </c>
      <c r="B16" s="6" t="s">
        <v>1475</v>
      </c>
      <c r="C16" s="216">
        <v>2019</v>
      </c>
      <c r="D16" s="150">
        <f t="shared" si="0"/>
        <v>10</v>
      </c>
      <c r="E16" s="76">
        <f t="shared" si="1"/>
        <v>1</v>
      </c>
      <c r="F16" s="72" t="b">
        <f t="shared" si="2"/>
        <v>0</v>
      </c>
      <c r="G16" s="73">
        <f t="shared" si="3"/>
        <v>1</v>
      </c>
    </row>
    <row r="17" spans="1:7">
      <c r="A17" s="37">
        <v>6</v>
      </c>
      <c r="B17" s="6" t="s">
        <v>1475</v>
      </c>
      <c r="C17" s="216">
        <v>2018</v>
      </c>
      <c r="D17" s="150">
        <f t="shared" si="0"/>
        <v>10</v>
      </c>
      <c r="E17" s="76">
        <f t="shared" si="1"/>
        <v>1</v>
      </c>
      <c r="F17" s="72" t="b">
        <f t="shared" si="2"/>
        <v>0</v>
      </c>
      <c r="G17" s="73">
        <f t="shared" si="3"/>
        <v>1</v>
      </c>
    </row>
    <row r="18" spans="1:7">
      <c r="A18" s="37">
        <v>7</v>
      </c>
      <c r="B18" s="6" t="s">
        <v>1476</v>
      </c>
      <c r="C18" s="216">
        <v>2019</v>
      </c>
      <c r="D18" s="150">
        <f t="shared" si="0"/>
        <v>10</v>
      </c>
      <c r="E18" s="76">
        <f t="shared" si="1"/>
        <v>1</v>
      </c>
      <c r="F18" s="72" t="b">
        <f t="shared" si="2"/>
        <v>0</v>
      </c>
      <c r="G18" s="73">
        <f t="shared" si="3"/>
        <v>1</v>
      </c>
    </row>
    <row r="19" spans="1:7">
      <c r="A19" s="37">
        <v>8</v>
      </c>
      <c r="B19" s="6" t="s">
        <v>1476</v>
      </c>
      <c r="C19" s="216">
        <v>2018</v>
      </c>
      <c r="D19" s="150">
        <f t="shared" si="0"/>
        <v>10</v>
      </c>
      <c r="E19" s="76">
        <f t="shared" si="1"/>
        <v>1</v>
      </c>
      <c r="F19" s="72" t="b">
        <f t="shared" si="2"/>
        <v>0</v>
      </c>
      <c r="G19" s="73">
        <f t="shared" si="3"/>
        <v>1</v>
      </c>
    </row>
    <row r="20" spans="1:7">
      <c r="A20" s="37">
        <v>9</v>
      </c>
      <c r="B20" s="6" t="s">
        <v>1476</v>
      </c>
      <c r="C20" s="216">
        <v>2017</v>
      </c>
      <c r="D20" s="150">
        <f t="shared" si="0"/>
        <v>10</v>
      </c>
      <c r="E20" s="76">
        <f t="shared" si="1"/>
        <v>1</v>
      </c>
      <c r="F20" s="72" t="b">
        <f t="shared" si="2"/>
        <v>0</v>
      </c>
      <c r="G20" s="73">
        <f t="shared" si="3"/>
        <v>1</v>
      </c>
    </row>
    <row r="21" spans="1:7">
      <c r="A21" s="37">
        <v>10</v>
      </c>
      <c r="B21" s="6" t="s">
        <v>1476</v>
      </c>
      <c r="C21" s="216">
        <v>2016</v>
      </c>
      <c r="D21" s="150">
        <f t="shared" si="0"/>
        <v>10</v>
      </c>
      <c r="E21" s="76">
        <f t="shared" si="1"/>
        <v>1</v>
      </c>
      <c r="F21" s="72" t="b">
        <f t="shared" si="2"/>
        <v>0</v>
      </c>
      <c r="G21" s="73">
        <f t="shared" si="3"/>
        <v>1</v>
      </c>
    </row>
    <row r="22" spans="1:7">
      <c r="A22" s="37">
        <v>11</v>
      </c>
      <c r="B22" s="6" t="s">
        <v>1476</v>
      </c>
      <c r="C22" s="216">
        <v>2015</v>
      </c>
      <c r="D22" s="150">
        <f t="shared" si="0"/>
        <v>10</v>
      </c>
      <c r="E22" s="76">
        <f t="shared" si="1"/>
        <v>1</v>
      </c>
      <c r="F22" s="72" t="b">
        <f t="shared" si="2"/>
        <v>0</v>
      </c>
      <c r="G22" s="73">
        <f t="shared" si="3"/>
        <v>1</v>
      </c>
    </row>
    <row r="23" spans="1:7">
      <c r="A23" s="37">
        <v>12</v>
      </c>
      <c r="B23" s="6"/>
      <c r="C23" s="216"/>
      <c r="D23" s="150" t="str">
        <f t="shared" si="0"/>
        <v/>
      </c>
      <c r="E23" s="76" t="str">
        <f t="shared" si="1"/>
        <v/>
      </c>
      <c r="F23" s="72" t="b">
        <f t="shared" si="2"/>
        <v>0</v>
      </c>
      <c r="G23" s="73">
        <f t="shared" si="3"/>
        <v>1</v>
      </c>
    </row>
    <row r="24" spans="1:7">
      <c r="A24" s="37">
        <v>13</v>
      </c>
      <c r="B24" s="6"/>
      <c r="C24" s="216"/>
      <c r="D24" s="150" t="str">
        <f t="shared" si="0"/>
        <v/>
      </c>
      <c r="E24" s="76" t="str">
        <f t="shared" si="1"/>
        <v/>
      </c>
      <c r="F24" s="72" t="b">
        <f t="shared" si="2"/>
        <v>0</v>
      </c>
      <c r="G24" s="73">
        <f t="shared" si="3"/>
        <v>1</v>
      </c>
    </row>
    <row r="25" spans="1:7">
      <c r="A25" s="37">
        <v>14</v>
      </c>
      <c r="B25" s="6"/>
      <c r="C25" s="216"/>
      <c r="D25" s="150" t="str">
        <f t="shared" si="0"/>
        <v/>
      </c>
      <c r="E25" s="76" t="str">
        <f t="shared" si="1"/>
        <v/>
      </c>
      <c r="F25" s="72" t="b">
        <f t="shared" si="2"/>
        <v>0</v>
      </c>
      <c r="G25" s="73">
        <f t="shared" si="3"/>
        <v>1</v>
      </c>
    </row>
    <row r="26" spans="1:7">
      <c r="A26" s="37">
        <v>15</v>
      </c>
      <c r="B26" s="6"/>
      <c r="C26" s="216"/>
      <c r="D26" s="150" t="str">
        <f t="shared" si="0"/>
        <v/>
      </c>
      <c r="E26" s="76" t="str">
        <f t="shared" si="1"/>
        <v/>
      </c>
      <c r="F26" s="72" t="b">
        <f t="shared" si="2"/>
        <v>0</v>
      </c>
      <c r="G26" s="73">
        <f t="shared" si="3"/>
        <v>1</v>
      </c>
    </row>
    <row r="27" spans="1:7">
      <c r="A27" s="37">
        <v>16</v>
      </c>
      <c r="B27" s="6"/>
      <c r="C27" s="216"/>
      <c r="D27" s="150" t="str">
        <f t="shared" si="0"/>
        <v/>
      </c>
      <c r="E27" s="76" t="str">
        <f t="shared" si="1"/>
        <v/>
      </c>
      <c r="F27" s="72" t="b">
        <f t="shared" si="2"/>
        <v>0</v>
      </c>
      <c r="G27" s="73">
        <f t="shared" si="3"/>
        <v>1</v>
      </c>
    </row>
    <row r="28" spans="1:7">
      <c r="A28" s="37">
        <v>17</v>
      </c>
      <c r="B28" s="6"/>
      <c r="C28" s="216"/>
      <c r="D28" s="150" t="str">
        <f t="shared" si="0"/>
        <v/>
      </c>
      <c r="E28" s="76" t="str">
        <f t="shared" si="1"/>
        <v/>
      </c>
      <c r="F28" s="72" t="b">
        <f t="shared" si="2"/>
        <v>0</v>
      </c>
      <c r="G28" s="73">
        <f t="shared" si="3"/>
        <v>1</v>
      </c>
    </row>
    <row r="29" spans="1:7">
      <c r="A29" s="37">
        <v>18</v>
      </c>
      <c r="B29" s="6"/>
      <c r="C29" s="216"/>
      <c r="D29" s="150" t="str">
        <f t="shared" si="0"/>
        <v/>
      </c>
      <c r="E29" s="76" t="str">
        <f t="shared" si="1"/>
        <v/>
      </c>
      <c r="F29" s="72" t="b">
        <f t="shared" si="2"/>
        <v>0</v>
      </c>
      <c r="G29" s="73">
        <f t="shared" si="3"/>
        <v>1</v>
      </c>
    </row>
    <row r="30" spans="1:7">
      <c r="A30" s="37">
        <v>19</v>
      </c>
      <c r="B30" s="6"/>
      <c r="C30" s="216"/>
      <c r="D30" s="150" t="str">
        <f t="shared" si="0"/>
        <v/>
      </c>
      <c r="E30" s="76" t="str">
        <f t="shared" si="1"/>
        <v/>
      </c>
      <c r="F30" s="72" t="b">
        <f t="shared" si="2"/>
        <v>0</v>
      </c>
      <c r="G30" s="73">
        <f t="shared" si="3"/>
        <v>1</v>
      </c>
    </row>
    <row r="31" spans="1:7">
      <c r="A31" s="37">
        <v>20</v>
      </c>
      <c r="B31" s="6"/>
      <c r="C31" s="216"/>
      <c r="D31" s="150" t="str">
        <f t="shared" si="0"/>
        <v/>
      </c>
      <c r="E31" s="76" t="str">
        <f t="shared" si="1"/>
        <v/>
      </c>
      <c r="F31" s="72" t="b">
        <f t="shared" si="2"/>
        <v>0</v>
      </c>
      <c r="G31" s="73">
        <f t="shared" si="3"/>
        <v>1</v>
      </c>
    </row>
    <row r="32" spans="1:7">
      <c r="A32" s="37">
        <v>21</v>
      </c>
      <c r="B32" s="6"/>
      <c r="C32" s="216"/>
      <c r="D32" s="150" t="str">
        <f t="shared" si="0"/>
        <v/>
      </c>
      <c r="E32" s="76" t="str">
        <f t="shared" si="1"/>
        <v/>
      </c>
      <c r="F32" s="72" t="b">
        <f t="shared" si="2"/>
        <v>0</v>
      </c>
      <c r="G32" s="73">
        <f t="shared" si="3"/>
        <v>1</v>
      </c>
    </row>
    <row r="33" spans="1:7">
      <c r="A33" s="37">
        <v>22</v>
      </c>
      <c r="B33" s="6"/>
      <c r="C33" s="216"/>
      <c r="D33" s="150" t="str">
        <f t="shared" si="0"/>
        <v/>
      </c>
      <c r="E33" s="76" t="str">
        <f t="shared" si="1"/>
        <v/>
      </c>
      <c r="F33" s="72" t="b">
        <f t="shared" si="2"/>
        <v>0</v>
      </c>
      <c r="G33" s="73">
        <f t="shared" si="3"/>
        <v>1</v>
      </c>
    </row>
    <row r="34" spans="1:7">
      <c r="A34" s="37">
        <v>23</v>
      </c>
      <c r="B34" s="6"/>
      <c r="C34" s="216"/>
      <c r="D34" s="150" t="str">
        <f t="shared" si="0"/>
        <v/>
      </c>
      <c r="E34" s="76" t="str">
        <f t="shared" si="1"/>
        <v/>
      </c>
      <c r="F34" s="72" t="b">
        <f t="shared" si="2"/>
        <v>0</v>
      </c>
      <c r="G34" s="73">
        <f t="shared" si="3"/>
        <v>1</v>
      </c>
    </row>
    <row r="35" spans="1:7">
      <c r="A35" s="37">
        <v>24</v>
      </c>
      <c r="B35" s="6"/>
      <c r="C35" s="216"/>
      <c r="D35" s="150" t="str">
        <f t="shared" si="0"/>
        <v/>
      </c>
      <c r="E35" s="76" t="str">
        <f t="shared" si="1"/>
        <v/>
      </c>
      <c r="F35" s="72" t="b">
        <f t="shared" si="2"/>
        <v>0</v>
      </c>
      <c r="G35" s="73">
        <f t="shared" si="3"/>
        <v>1</v>
      </c>
    </row>
    <row r="36" spans="1:7">
      <c r="A36" s="37">
        <v>25</v>
      </c>
      <c r="B36" s="6"/>
      <c r="C36" s="216"/>
      <c r="D36" s="150" t="str">
        <f t="shared" si="0"/>
        <v/>
      </c>
      <c r="E36" s="76" t="str">
        <f t="shared" si="1"/>
        <v/>
      </c>
      <c r="F36" s="72" t="b">
        <f t="shared" si="2"/>
        <v>0</v>
      </c>
      <c r="G36" s="73">
        <f t="shared" si="3"/>
        <v>1</v>
      </c>
    </row>
    <row r="37" spans="1:7">
      <c r="A37" s="37">
        <v>26</v>
      </c>
      <c r="B37" s="6"/>
      <c r="C37" s="216"/>
      <c r="D37" s="150" t="str">
        <f t="shared" si="0"/>
        <v/>
      </c>
      <c r="E37" s="76" t="str">
        <f t="shared" si="1"/>
        <v/>
      </c>
      <c r="F37" s="72" t="b">
        <f t="shared" si="2"/>
        <v>0</v>
      </c>
      <c r="G37" s="73">
        <f t="shared" si="3"/>
        <v>1</v>
      </c>
    </row>
    <row r="38" spans="1:7">
      <c r="A38" s="37">
        <v>27</v>
      </c>
      <c r="B38" s="6"/>
      <c r="C38" s="216"/>
      <c r="D38" s="150" t="str">
        <f t="shared" si="0"/>
        <v/>
      </c>
      <c r="E38" s="76" t="str">
        <f t="shared" si="1"/>
        <v/>
      </c>
      <c r="F38" s="72" t="b">
        <f t="shared" si="2"/>
        <v>0</v>
      </c>
      <c r="G38" s="73">
        <f t="shared" si="3"/>
        <v>1</v>
      </c>
    </row>
    <row r="39" spans="1:7">
      <c r="A39" s="37">
        <v>28</v>
      </c>
      <c r="B39" s="6"/>
      <c r="C39" s="216"/>
      <c r="D39" s="150" t="str">
        <f t="shared" si="0"/>
        <v/>
      </c>
      <c r="E39" s="76" t="str">
        <f t="shared" si="1"/>
        <v/>
      </c>
      <c r="F39" s="72" t="b">
        <f t="shared" si="2"/>
        <v>0</v>
      </c>
      <c r="G39" s="73">
        <f t="shared" si="3"/>
        <v>1</v>
      </c>
    </row>
    <row r="40" spans="1:7">
      <c r="A40" s="37">
        <v>29</v>
      </c>
      <c r="B40" s="6"/>
      <c r="C40" s="216"/>
      <c r="D40" s="150" t="str">
        <f t="shared" si="0"/>
        <v/>
      </c>
      <c r="E40" s="76" t="str">
        <f t="shared" si="1"/>
        <v/>
      </c>
      <c r="F40" s="72" t="b">
        <f t="shared" si="2"/>
        <v>0</v>
      </c>
      <c r="G40" s="73">
        <f t="shared" si="3"/>
        <v>1</v>
      </c>
    </row>
    <row r="41" spans="1:7">
      <c r="A41" s="37">
        <v>30</v>
      </c>
      <c r="B41" s="6"/>
      <c r="C41" s="216"/>
      <c r="D41" s="150" t="str">
        <f t="shared" si="0"/>
        <v/>
      </c>
      <c r="E41" s="76" t="str">
        <f t="shared" si="1"/>
        <v/>
      </c>
      <c r="F41" s="72" t="b">
        <f t="shared" si="2"/>
        <v>0</v>
      </c>
      <c r="G41" s="73">
        <f t="shared" si="3"/>
        <v>1</v>
      </c>
    </row>
    <row r="42" spans="1:7">
      <c r="A42" s="37">
        <v>31</v>
      </c>
      <c r="B42" s="6"/>
      <c r="C42" s="216"/>
      <c r="D42" s="150" t="str">
        <f t="shared" si="0"/>
        <v/>
      </c>
      <c r="E42" s="76" t="str">
        <f t="shared" si="1"/>
        <v/>
      </c>
      <c r="F42" s="72" t="b">
        <f t="shared" si="2"/>
        <v>0</v>
      </c>
      <c r="G42" s="73">
        <f t="shared" si="3"/>
        <v>1</v>
      </c>
    </row>
    <row r="43" spans="1:7">
      <c r="A43" s="37">
        <v>32</v>
      </c>
      <c r="B43" s="6"/>
      <c r="C43" s="216"/>
      <c r="D43" s="150" t="str">
        <f t="shared" si="0"/>
        <v/>
      </c>
      <c r="E43" s="76" t="str">
        <f t="shared" si="1"/>
        <v/>
      </c>
      <c r="F43" s="72" t="b">
        <f t="shared" si="2"/>
        <v>0</v>
      </c>
      <c r="G43" s="73">
        <f t="shared" si="3"/>
        <v>1</v>
      </c>
    </row>
    <row r="44" spans="1:7">
      <c r="A44" s="37">
        <v>33</v>
      </c>
      <c r="B44" s="6"/>
      <c r="C44" s="216"/>
      <c r="D44" s="150" t="str">
        <f t="shared" si="0"/>
        <v/>
      </c>
      <c r="E44" s="76" t="str">
        <f t="shared" ref="E44:E75" si="4">IF(OR($B44="",,$C44="",$C44&gt;an_final),"",IF($C44&gt;=an_initial,1,""))</f>
        <v/>
      </c>
      <c r="F44" s="72" t="b">
        <f t="shared" si="2"/>
        <v>0</v>
      </c>
      <c r="G44" s="73">
        <f t="shared" ref="G44:G75" si="5">LEN(B44)-LEN(SUBSTITUTE(B44,",",""))+1</f>
        <v>1</v>
      </c>
    </row>
    <row r="45" spans="1:7">
      <c r="A45" s="37">
        <v>34</v>
      </c>
      <c r="B45" s="6"/>
      <c r="C45" s="216"/>
      <c r="D45" s="150" t="str">
        <f t="shared" si="0"/>
        <v/>
      </c>
      <c r="E45" s="76" t="str">
        <f t="shared" si="4"/>
        <v/>
      </c>
      <c r="F45" s="72" t="b">
        <f t="shared" si="2"/>
        <v>0</v>
      </c>
      <c r="G45" s="73">
        <f t="shared" si="5"/>
        <v>1</v>
      </c>
    </row>
    <row r="46" spans="1:7">
      <c r="A46" s="37">
        <v>35</v>
      </c>
      <c r="B46" s="6"/>
      <c r="C46" s="216"/>
      <c r="D46" s="150" t="str">
        <f t="shared" si="0"/>
        <v/>
      </c>
      <c r="E46" s="76" t="str">
        <f t="shared" si="4"/>
        <v/>
      </c>
      <c r="F46" s="72" t="b">
        <f t="shared" si="2"/>
        <v>0</v>
      </c>
      <c r="G46" s="73">
        <f t="shared" si="5"/>
        <v>1</v>
      </c>
    </row>
    <row r="47" spans="1:7">
      <c r="A47" s="37">
        <v>36</v>
      </c>
      <c r="B47" s="6"/>
      <c r="C47" s="216"/>
      <c r="D47" s="150" t="str">
        <f t="shared" si="0"/>
        <v/>
      </c>
      <c r="E47" s="76" t="str">
        <f t="shared" si="4"/>
        <v/>
      </c>
      <c r="F47" s="72" t="b">
        <f t="shared" si="2"/>
        <v>0</v>
      </c>
      <c r="G47" s="73">
        <f t="shared" si="5"/>
        <v>1</v>
      </c>
    </row>
    <row r="48" spans="1:7">
      <c r="A48" s="37">
        <v>37</v>
      </c>
      <c r="B48" s="6"/>
      <c r="C48" s="216"/>
      <c r="D48" s="150" t="str">
        <f t="shared" si="0"/>
        <v/>
      </c>
      <c r="E48" s="76" t="str">
        <f t="shared" si="4"/>
        <v/>
      </c>
      <c r="F48" s="72" t="b">
        <f t="shared" si="2"/>
        <v>0</v>
      </c>
      <c r="G48" s="73">
        <f t="shared" si="5"/>
        <v>1</v>
      </c>
    </row>
    <row r="49" spans="1:7">
      <c r="A49" s="37">
        <v>38</v>
      </c>
      <c r="B49" s="6"/>
      <c r="C49" s="216"/>
      <c r="D49" s="150" t="str">
        <f t="shared" si="0"/>
        <v/>
      </c>
      <c r="E49" s="76" t="str">
        <f t="shared" si="4"/>
        <v/>
      </c>
      <c r="F49" s="72" t="b">
        <f t="shared" si="2"/>
        <v>0</v>
      </c>
      <c r="G49" s="73">
        <f t="shared" si="5"/>
        <v>1</v>
      </c>
    </row>
    <row r="50" spans="1:7">
      <c r="A50" s="37">
        <v>39</v>
      </c>
      <c r="B50" s="6"/>
      <c r="C50" s="216"/>
      <c r="D50" s="150" t="str">
        <f t="shared" si="0"/>
        <v/>
      </c>
      <c r="E50" s="76" t="str">
        <f t="shared" si="4"/>
        <v/>
      </c>
      <c r="F50" s="72" t="b">
        <f t="shared" si="2"/>
        <v>0</v>
      </c>
      <c r="G50" s="73">
        <f t="shared" si="5"/>
        <v>1</v>
      </c>
    </row>
    <row r="51" spans="1:7">
      <c r="A51" s="37">
        <v>40</v>
      </c>
      <c r="B51" s="6"/>
      <c r="C51" s="216"/>
      <c r="D51" s="150" t="str">
        <f t="shared" si="0"/>
        <v/>
      </c>
      <c r="E51" s="76" t="str">
        <f t="shared" si="4"/>
        <v/>
      </c>
      <c r="F51" s="72" t="b">
        <f t="shared" si="2"/>
        <v>0</v>
      </c>
      <c r="G51" s="73">
        <f t="shared" si="5"/>
        <v>1</v>
      </c>
    </row>
    <row r="52" spans="1:7">
      <c r="A52" s="37">
        <v>41</v>
      </c>
      <c r="B52" s="6"/>
      <c r="C52" s="216"/>
      <c r="D52" s="150" t="str">
        <f t="shared" si="0"/>
        <v/>
      </c>
      <c r="E52" s="76" t="str">
        <f t="shared" si="4"/>
        <v/>
      </c>
      <c r="F52" s="72" t="b">
        <f t="shared" si="2"/>
        <v>0</v>
      </c>
      <c r="G52" s="73">
        <f t="shared" si="5"/>
        <v>1</v>
      </c>
    </row>
    <row r="53" spans="1:7">
      <c r="A53" s="37">
        <v>42</v>
      </c>
      <c r="B53" s="6"/>
      <c r="C53" s="216"/>
      <c r="D53" s="150" t="str">
        <f t="shared" si="0"/>
        <v/>
      </c>
      <c r="E53" s="76" t="str">
        <f t="shared" si="4"/>
        <v/>
      </c>
      <c r="F53" s="72" t="b">
        <f t="shared" si="2"/>
        <v>0</v>
      </c>
      <c r="G53" s="73">
        <f t="shared" si="5"/>
        <v>1</v>
      </c>
    </row>
    <row r="54" spans="1:7">
      <c r="A54" s="37">
        <v>43</v>
      </c>
      <c r="B54" s="6"/>
      <c r="C54" s="216"/>
      <c r="D54" s="150" t="str">
        <f t="shared" si="0"/>
        <v/>
      </c>
      <c r="E54" s="76" t="str">
        <f t="shared" si="4"/>
        <v/>
      </c>
      <c r="F54" s="72" t="b">
        <f t="shared" si="2"/>
        <v>0</v>
      </c>
      <c r="G54" s="73">
        <f t="shared" si="5"/>
        <v>1</v>
      </c>
    </row>
    <row r="55" spans="1:7">
      <c r="A55" s="37">
        <v>44</v>
      </c>
      <c r="B55" s="6"/>
      <c r="C55" s="216"/>
      <c r="D55" s="150" t="str">
        <f t="shared" si="0"/>
        <v/>
      </c>
      <c r="E55" s="76" t="str">
        <f t="shared" si="4"/>
        <v/>
      </c>
      <c r="F55" s="72" t="b">
        <f t="shared" si="2"/>
        <v>0</v>
      </c>
      <c r="G55" s="73">
        <f t="shared" si="5"/>
        <v>1</v>
      </c>
    </row>
    <row r="56" spans="1:7">
      <c r="A56" s="37">
        <v>45</v>
      </c>
      <c r="B56" s="6"/>
      <c r="C56" s="216"/>
      <c r="D56" s="150" t="str">
        <f t="shared" si="0"/>
        <v/>
      </c>
      <c r="E56" s="76" t="str">
        <f t="shared" si="4"/>
        <v/>
      </c>
      <c r="F56" s="72" t="b">
        <f t="shared" si="2"/>
        <v>0</v>
      </c>
      <c r="G56" s="73">
        <f t="shared" si="5"/>
        <v>1</v>
      </c>
    </row>
    <row r="57" spans="1:7">
      <c r="A57" s="37">
        <v>46</v>
      </c>
      <c r="B57" s="6"/>
      <c r="C57" s="216"/>
      <c r="D57" s="150" t="str">
        <f t="shared" si="0"/>
        <v/>
      </c>
      <c r="E57" s="76" t="str">
        <f t="shared" si="4"/>
        <v/>
      </c>
      <c r="F57" s="72" t="b">
        <f t="shared" si="2"/>
        <v>0</v>
      </c>
      <c r="G57" s="73">
        <f t="shared" si="5"/>
        <v>1</v>
      </c>
    </row>
    <row r="58" spans="1:7">
      <c r="A58" s="37">
        <v>47</v>
      </c>
      <c r="B58" s="6"/>
      <c r="C58" s="216"/>
      <c r="D58" s="150" t="str">
        <f t="shared" si="0"/>
        <v/>
      </c>
      <c r="E58" s="76" t="str">
        <f t="shared" si="4"/>
        <v/>
      </c>
      <c r="F58" s="72" t="b">
        <f t="shared" si="2"/>
        <v>0</v>
      </c>
      <c r="G58" s="73">
        <f t="shared" si="5"/>
        <v>1</v>
      </c>
    </row>
    <row r="59" spans="1:7">
      <c r="A59" s="37">
        <v>48</v>
      </c>
      <c r="B59" s="6"/>
      <c r="C59" s="216"/>
      <c r="D59" s="150" t="str">
        <f t="shared" si="0"/>
        <v/>
      </c>
      <c r="E59" s="76" t="str">
        <f t="shared" si="4"/>
        <v/>
      </c>
      <c r="F59" s="72" t="b">
        <f t="shared" si="2"/>
        <v>0</v>
      </c>
      <c r="G59" s="73">
        <f t="shared" si="5"/>
        <v>1</v>
      </c>
    </row>
    <row r="60" spans="1:7">
      <c r="A60" s="37">
        <v>49</v>
      </c>
      <c r="B60" s="6"/>
      <c r="C60" s="216"/>
      <c r="D60" s="150" t="str">
        <f t="shared" si="0"/>
        <v/>
      </c>
      <c r="E60" s="76" t="str">
        <f t="shared" si="4"/>
        <v/>
      </c>
      <c r="F60" s="72" t="b">
        <f t="shared" si="2"/>
        <v>0</v>
      </c>
      <c r="G60" s="73">
        <f t="shared" si="5"/>
        <v>1</v>
      </c>
    </row>
    <row r="61" spans="1:7">
      <c r="A61" s="37">
        <v>50</v>
      </c>
      <c r="B61" s="6"/>
      <c r="C61" s="216"/>
      <c r="D61" s="150" t="str">
        <f t="shared" si="0"/>
        <v/>
      </c>
      <c r="E61" s="76" t="str">
        <f t="shared" si="4"/>
        <v/>
      </c>
      <c r="F61" s="72" t="b">
        <f t="shared" si="2"/>
        <v>0</v>
      </c>
      <c r="G61" s="73">
        <f t="shared" si="5"/>
        <v>1</v>
      </c>
    </row>
    <row r="62" spans="1:7">
      <c r="A62" s="37">
        <v>51</v>
      </c>
      <c r="B62" s="6"/>
      <c r="C62" s="216"/>
      <c r="D62" s="150" t="str">
        <f t="shared" si="0"/>
        <v/>
      </c>
      <c r="E62" s="76" t="str">
        <f t="shared" si="4"/>
        <v/>
      </c>
      <c r="F62" s="72" t="b">
        <f t="shared" si="2"/>
        <v>0</v>
      </c>
      <c r="G62" s="73">
        <f t="shared" si="5"/>
        <v>1</v>
      </c>
    </row>
    <row r="63" spans="1:7">
      <c r="A63" s="37">
        <v>52</v>
      </c>
      <c r="B63" s="6"/>
      <c r="C63" s="216"/>
      <c r="D63" s="150" t="str">
        <f t="shared" si="0"/>
        <v/>
      </c>
      <c r="E63" s="76" t="str">
        <f t="shared" si="4"/>
        <v/>
      </c>
      <c r="F63" s="72" t="b">
        <f t="shared" si="2"/>
        <v>0</v>
      </c>
      <c r="G63" s="73">
        <f t="shared" si="5"/>
        <v>1</v>
      </c>
    </row>
    <row r="64" spans="1:7">
      <c r="A64" s="37">
        <v>53</v>
      </c>
      <c r="B64" s="6"/>
      <c r="C64" s="216"/>
      <c r="D64" s="150" t="str">
        <f t="shared" si="0"/>
        <v/>
      </c>
      <c r="E64" s="76" t="str">
        <f t="shared" si="4"/>
        <v/>
      </c>
      <c r="F64" s="72" t="b">
        <f t="shared" si="2"/>
        <v>0</v>
      </c>
      <c r="G64" s="73">
        <f t="shared" si="5"/>
        <v>1</v>
      </c>
    </row>
    <row r="65" spans="1:7">
      <c r="A65" s="37">
        <v>54</v>
      </c>
      <c r="B65" s="6"/>
      <c r="C65" s="216"/>
      <c r="D65" s="150" t="str">
        <f t="shared" si="0"/>
        <v/>
      </c>
      <c r="E65" s="76" t="str">
        <f t="shared" si="4"/>
        <v/>
      </c>
      <c r="F65" s="72" t="b">
        <f t="shared" si="2"/>
        <v>0</v>
      </c>
      <c r="G65" s="73">
        <f t="shared" si="5"/>
        <v>1</v>
      </c>
    </row>
    <row r="66" spans="1:7">
      <c r="A66" s="37">
        <v>55</v>
      </c>
      <c r="B66" s="6"/>
      <c r="C66" s="216"/>
      <c r="D66" s="150" t="str">
        <f t="shared" si="0"/>
        <v/>
      </c>
      <c r="E66" s="76" t="str">
        <f t="shared" si="4"/>
        <v/>
      </c>
      <c r="F66" s="72" t="b">
        <f t="shared" si="2"/>
        <v>0</v>
      </c>
      <c r="G66" s="73">
        <f t="shared" si="5"/>
        <v>1</v>
      </c>
    </row>
    <row r="67" spans="1:7">
      <c r="A67" s="37">
        <v>56</v>
      </c>
      <c r="B67" s="6"/>
      <c r="C67" s="216"/>
      <c r="D67" s="150" t="str">
        <f t="shared" si="0"/>
        <v/>
      </c>
      <c r="E67" s="76" t="str">
        <f t="shared" si="4"/>
        <v/>
      </c>
      <c r="F67" s="72" t="b">
        <f t="shared" si="2"/>
        <v>0</v>
      </c>
      <c r="G67" s="73">
        <f t="shared" si="5"/>
        <v>1</v>
      </c>
    </row>
    <row r="68" spans="1:7">
      <c r="A68" s="37">
        <v>57</v>
      </c>
      <c r="B68" s="6"/>
      <c r="C68" s="216"/>
      <c r="D68" s="150" t="str">
        <f t="shared" si="0"/>
        <v/>
      </c>
      <c r="E68" s="76" t="str">
        <f t="shared" si="4"/>
        <v/>
      </c>
      <c r="F68" s="72" t="b">
        <f t="shared" si="2"/>
        <v>0</v>
      </c>
      <c r="G68" s="73">
        <f t="shared" si="5"/>
        <v>1</v>
      </c>
    </row>
    <row r="69" spans="1:7">
      <c r="A69" s="37">
        <v>58</v>
      </c>
      <c r="B69" s="6"/>
      <c r="C69" s="216"/>
      <c r="D69" s="150" t="str">
        <f t="shared" si="0"/>
        <v/>
      </c>
      <c r="E69" s="76" t="str">
        <f t="shared" si="4"/>
        <v/>
      </c>
      <c r="F69" s="72" t="b">
        <f t="shared" si="2"/>
        <v>0</v>
      </c>
      <c r="G69" s="73">
        <f t="shared" si="5"/>
        <v>1</v>
      </c>
    </row>
    <row r="70" spans="1:7">
      <c r="A70" s="37">
        <v>59</v>
      </c>
      <c r="B70" s="6"/>
      <c r="C70" s="216"/>
      <c r="D70" s="150" t="str">
        <f t="shared" si="0"/>
        <v/>
      </c>
      <c r="E70" s="76" t="str">
        <f t="shared" si="4"/>
        <v/>
      </c>
      <c r="F70" s="72" t="b">
        <f t="shared" si="2"/>
        <v>0</v>
      </c>
      <c r="G70" s="73">
        <f t="shared" si="5"/>
        <v>1</v>
      </c>
    </row>
    <row r="71" spans="1:7">
      <c r="A71" s="37">
        <v>60</v>
      </c>
      <c r="B71" s="6"/>
      <c r="C71" s="216"/>
      <c r="D71" s="150" t="str">
        <f t="shared" si="0"/>
        <v/>
      </c>
      <c r="E71" s="76" t="str">
        <f t="shared" si="4"/>
        <v/>
      </c>
      <c r="F71" s="72" t="b">
        <f t="shared" si="2"/>
        <v>0</v>
      </c>
      <c r="G71" s="73">
        <f t="shared" si="5"/>
        <v>1</v>
      </c>
    </row>
    <row r="72" spans="1:7">
      <c r="A72" s="37">
        <v>61</v>
      </c>
      <c r="B72" s="6"/>
      <c r="C72" s="216"/>
      <c r="D72" s="150" t="str">
        <f t="shared" si="0"/>
        <v/>
      </c>
      <c r="E72" s="76" t="str">
        <f t="shared" si="4"/>
        <v/>
      </c>
      <c r="F72" s="72" t="b">
        <f t="shared" si="2"/>
        <v>0</v>
      </c>
      <c r="G72" s="73">
        <f t="shared" si="5"/>
        <v>1</v>
      </c>
    </row>
    <row r="73" spans="1:7">
      <c r="A73" s="37">
        <v>62</v>
      </c>
      <c r="B73" s="6"/>
      <c r="C73" s="216"/>
      <c r="D73" s="150" t="str">
        <f t="shared" si="0"/>
        <v/>
      </c>
      <c r="E73" s="76" t="str">
        <f t="shared" si="4"/>
        <v/>
      </c>
      <c r="F73" s="72" t="b">
        <f t="shared" si="2"/>
        <v>0</v>
      </c>
      <c r="G73" s="73">
        <f t="shared" si="5"/>
        <v>1</v>
      </c>
    </row>
    <row r="74" spans="1:7">
      <c r="A74" s="37">
        <v>63</v>
      </c>
      <c r="B74" s="6"/>
      <c r="C74" s="216"/>
      <c r="D74" s="150" t="str">
        <f t="shared" si="0"/>
        <v/>
      </c>
      <c r="E74" s="76" t="str">
        <f t="shared" si="4"/>
        <v/>
      </c>
      <c r="F74" s="72" t="b">
        <f t="shared" si="2"/>
        <v>0</v>
      </c>
      <c r="G74" s="73">
        <f t="shared" si="5"/>
        <v>1</v>
      </c>
    </row>
    <row r="75" spans="1:7">
      <c r="A75" s="37">
        <v>64</v>
      </c>
      <c r="B75" s="6"/>
      <c r="C75" s="216"/>
      <c r="D75" s="150" t="str">
        <f t="shared" si="0"/>
        <v/>
      </c>
      <c r="E75" s="76" t="str">
        <f t="shared" si="4"/>
        <v/>
      </c>
      <c r="F75" s="72" t="b">
        <f t="shared" si="2"/>
        <v>0</v>
      </c>
      <c r="G75" s="73">
        <f t="shared" si="5"/>
        <v>1</v>
      </c>
    </row>
    <row r="76" spans="1:7">
      <c r="A76" s="37">
        <v>65</v>
      </c>
      <c r="B76" s="6"/>
      <c r="C76" s="216"/>
      <c r="D76" s="150" t="str">
        <f t="shared" ref="D76:D139" si="6">IF(OR($B76="",,$C76&lt;an_initial,$C76&gt;an_final),"",E76*10)</f>
        <v/>
      </c>
      <c r="E76" s="76" t="str">
        <f t="shared" ref="E76:E110" si="7">IF(OR($B76="",,$C76="",$C76&gt;an_final),"",IF($C76&gt;=an_initial,1,""))</f>
        <v/>
      </c>
      <c r="F76" s="72" t="b">
        <f t="shared" ref="F76:F110" si="8">IF(nume_candidat="",FALSE,ISNUMBER(SEARCH(nume_candidat,$B76)))</f>
        <v>0</v>
      </c>
      <c r="G76" s="73">
        <f t="shared" ref="G76:G110" si="9">LEN(B76)-LEN(SUBSTITUTE(B76,",",""))+1</f>
        <v>1</v>
      </c>
    </row>
    <row r="77" spans="1:7">
      <c r="A77" s="37">
        <v>66</v>
      </c>
      <c r="B77" s="6"/>
      <c r="C77" s="216"/>
      <c r="D77" s="150" t="str">
        <f t="shared" si="6"/>
        <v/>
      </c>
      <c r="E77" s="76" t="str">
        <f t="shared" si="7"/>
        <v/>
      </c>
      <c r="F77" s="72" t="b">
        <f t="shared" si="8"/>
        <v>0</v>
      </c>
      <c r="G77" s="73">
        <f t="shared" si="9"/>
        <v>1</v>
      </c>
    </row>
    <row r="78" spans="1:7">
      <c r="A78" s="37">
        <v>67</v>
      </c>
      <c r="B78" s="6"/>
      <c r="C78" s="216"/>
      <c r="D78" s="150" t="str">
        <f t="shared" si="6"/>
        <v/>
      </c>
      <c r="E78" s="76" t="str">
        <f t="shared" si="7"/>
        <v/>
      </c>
      <c r="F78" s="72" t="b">
        <f t="shared" si="8"/>
        <v>0</v>
      </c>
      <c r="G78" s="73">
        <f t="shared" si="9"/>
        <v>1</v>
      </c>
    </row>
    <row r="79" spans="1:7">
      <c r="A79" s="37">
        <v>68</v>
      </c>
      <c r="B79" s="6"/>
      <c r="C79" s="216"/>
      <c r="D79" s="150" t="str">
        <f t="shared" si="6"/>
        <v/>
      </c>
      <c r="E79" s="76" t="str">
        <f t="shared" si="7"/>
        <v/>
      </c>
      <c r="F79" s="72" t="b">
        <f t="shared" si="8"/>
        <v>0</v>
      </c>
      <c r="G79" s="73">
        <f t="shared" si="9"/>
        <v>1</v>
      </c>
    </row>
    <row r="80" spans="1:7">
      <c r="A80" s="37">
        <v>69</v>
      </c>
      <c r="B80" s="6"/>
      <c r="C80" s="216"/>
      <c r="D80" s="150" t="str">
        <f t="shared" si="6"/>
        <v/>
      </c>
      <c r="E80" s="76" t="str">
        <f t="shared" si="7"/>
        <v/>
      </c>
      <c r="F80" s="72" t="b">
        <f t="shared" si="8"/>
        <v>0</v>
      </c>
      <c r="G80" s="73">
        <f t="shared" si="9"/>
        <v>1</v>
      </c>
    </row>
    <row r="81" spans="1:7">
      <c r="A81" s="37">
        <v>70</v>
      </c>
      <c r="B81" s="6"/>
      <c r="C81" s="216"/>
      <c r="D81" s="150" t="str">
        <f t="shared" si="6"/>
        <v/>
      </c>
      <c r="E81" s="76" t="str">
        <f t="shared" si="7"/>
        <v/>
      </c>
      <c r="F81" s="72" t="b">
        <f t="shared" si="8"/>
        <v>0</v>
      </c>
      <c r="G81" s="73">
        <f t="shared" si="9"/>
        <v>1</v>
      </c>
    </row>
    <row r="82" spans="1:7">
      <c r="A82" s="37">
        <v>71</v>
      </c>
      <c r="B82" s="6"/>
      <c r="C82" s="216"/>
      <c r="D82" s="150" t="str">
        <f t="shared" si="6"/>
        <v/>
      </c>
      <c r="E82" s="76" t="str">
        <f t="shared" si="7"/>
        <v/>
      </c>
      <c r="F82" s="72" t="b">
        <f t="shared" si="8"/>
        <v>0</v>
      </c>
      <c r="G82" s="73">
        <f t="shared" si="9"/>
        <v>1</v>
      </c>
    </row>
    <row r="83" spans="1:7">
      <c r="A83" s="37">
        <v>72</v>
      </c>
      <c r="B83" s="6"/>
      <c r="C83" s="216"/>
      <c r="D83" s="150" t="str">
        <f t="shared" si="6"/>
        <v/>
      </c>
      <c r="E83" s="76" t="str">
        <f t="shared" si="7"/>
        <v/>
      </c>
      <c r="F83" s="72" t="b">
        <f t="shared" si="8"/>
        <v>0</v>
      </c>
      <c r="G83" s="73">
        <f t="shared" si="9"/>
        <v>1</v>
      </c>
    </row>
    <row r="84" spans="1:7">
      <c r="A84" s="37">
        <v>73</v>
      </c>
      <c r="B84" s="6"/>
      <c r="C84" s="216"/>
      <c r="D84" s="150" t="str">
        <f t="shared" si="6"/>
        <v/>
      </c>
      <c r="E84" s="76" t="str">
        <f t="shared" si="7"/>
        <v/>
      </c>
      <c r="F84" s="72" t="b">
        <f t="shared" si="8"/>
        <v>0</v>
      </c>
      <c r="G84" s="73">
        <f t="shared" si="9"/>
        <v>1</v>
      </c>
    </row>
    <row r="85" spans="1:7">
      <c r="A85" s="37">
        <v>74</v>
      </c>
      <c r="B85" s="6"/>
      <c r="C85" s="216"/>
      <c r="D85" s="150" t="str">
        <f t="shared" si="6"/>
        <v/>
      </c>
      <c r="E85" s="76" t="str">
        <f t="shared" si="7"/>
        <v/>
      </c>
      <c r="F85" s="72" t="b">
        <f t="shared" si="8"/>
        <v>0</v>
      </c>
      <c r="G85" s="73">
        <f t="shared" si="9"/>
        <v>1</v>
      </c>
    </row>
    <row r="86" spans="1:7">
      <c r="A86" s="37">
        <v>75</v>
      </c>
      <c r="B86" s="6"/>
      <c r="C86" s="216"/>
      <c r="D86" s="150" t="str">
        <f t="shared" si="6"/>
        <v/>
      </c>
      <c r="E86" s="76" t="str">
        <f t="shared" si="7"/>
        <v/>
      </c>
      <c r="F86" s="72" t="b">
        <f t="shared" si="8"/>
        <v>0</v>
      </c>
      <c r="G86" s="73">
        <f t="shared" si="9"/>
        <v>1</v>
      </c>
    </row>
    <row r="87" spans="1:7">
      <c r="A87" s="37">
        <v>76</v>
      </c>
      <c r="B87" s="6"/>
      <c r="C87" s="216"/>
      <c r="D87" s="150" t="str">
        <f t="shared" si="6"/>
        <v/>
      </c>
      <c r="E87" s="76" t="str">
        <f t="shared" si="7"/>
        <v/>
      </c>
      <c r="F87" s="72" t="b">
        <f t="shared" si="8"/>
        <v>0</v>
      </c>
      <c r="G87" s="73">
        <f t="shared" si="9"/>
        <v>1</v>
      </c>
    </row>
    <row r="88" spans="1:7">
      <c r="A88" s="37">
        <v>77</v>
      </c>
      <c r="B88" s="6"/>
      <c r="C88" s="216"/>
      <c r="D88" s="150" t="str">
        <f t="shared" si="6"/>
        <v/>
      </c>
      <c r="E88" s="76" t="str">
        <f t="shared" si="7"/>
        <v/>
      </c>
      <c r="F88" s="72" t="b">
        <f t="shared" si="8"/>
        <v>0</v>
      </c>
      <c r="G88" s="73">
        <f t="shared" si="9"/>
        <v>1</v>
      </c>
    </row>
    <row r="89" spans="1:7">
      <c r="A89" s="37">
        <v>78</v>
      </c>
      <c r="B89" s="6"/>
      <c r="C89" s="216"/>
      <c r="D89" s="150" t="str">
        <f t="shared" si="6"/>
        <v/>
      </c>
      <c r="E89" s="76" t="str">
        <f t="shared" si="7"/>
        <v/>
      </c>
      <c r="F89" s="72" t="b">
        <f t="shared" si="8"/>
        <v>0</v>
      </c>
      <c r="G89" s="73">
        <f t="shared" si="9"/>
        <v>1</v>
      </c>
    </row>
    <row r="90" spans="1:7">
      <c r="A90" s="37">
        <v>79</v>
      </c>
      <c r="B90" s="6"/>
      <c r="C90" s="216"/>
      <c r="D90" s="150" t="str">
        <f t="shared" si="6"/>
        <v/>
      </c>
      <c r="E90" s="76" t="str">
        <f t="shared" si="7"/>
        <v/>
      </c>
      <c r="F90" s="72" t="b">
        <f t="shared" si="8"/>
        <v>0</v>
      </c>
      <c r="G90" s="73">
        <f t="shared" si="9"/>
        <v>1</v>
      </c>
    </row>
    <row r="91" spans="1:7">
      <c r="A91" s="37">
        <v>80</v>
      </c>
      <c r="B91" s="6"/>
      <c r="C91" s="216"/>
      <c r="D91" s="150" t="str">
        <f t="shared" si="6"/>
        <v/>
      </c>
      <c r="E91" s="76" t="str">
        <f t="shared" si="7"/>
        <v/>
      </c>
      <c r="F91" s="72" t="b">
        <f t="shared" si="8"/>
        <v>0</v>
      </c>
      <c r="G91" s="73">
        <f t="shared" si="9"/>
        <v>1</v>
      </c>
    </row>
    <row r="92" spans="1:7">
      <c r="A92" s="37">
        <v>81</v>
      </c>
      <c r="B92" s="6"/>
      <c r="C92" s="216"/>
      <c r="D92" s="150" t="str">
        <f t="shared" si="6"/>
        <v/>
      </c>
      <c r="E92" s="76" t="str">
        <f t="shared" si="7"/>
        <v/>
      </c>
      <c r="F92" s="72" t="b">
        <f t="shared" si="8"/>
        <v>0</v>
      </c>
      <c r="G92" s="73">
        <f t="shared" si="9"/>
        <v>1</v>
      </c>
    </row>
    <row r="93" spans="1:7">
      <c r="A93" s="37">
        <v>82</v>
      </c>
      <c r="B93" s="6"/>
      <c r="C93" s="216"/>
      <c r="D93" s="150" t="str">
        <f t="shared" si="6"/>
        <v/>
      </c>
      <c r="E93" s="76" t="str">
        <f t="shared" si="7"/>
        <v/>
      </c>
      <c r="F93" s="72" t="b">
        <f t="shared" si="8"/>
        <v>0</v>
      </c>
      <c r="G93" s="73">
        <f t="shared" si="9"/>
        <v>1</v>
      </c>
    </row>
    <row r="94" spans="1:7">
      <c r="A94" s="37">
        <v>83</v>
      </c>
      <c r="B94" s="6"/>
      <c r="C94" s="216"/>
      <c r="D94" s="150" t="str">
        <f t="shared" si="6"/>
        <v/>
      </c>
      <c r="E94" s="76" t="str">
        <f t="shared" si="7"/>
        <v/>
      </c>
      <c r="F94" s="72" t="b">
        <f t="shared" si="8"/>
        <v>0</v>
      </c>
      <c r="G94" s="73">
        <f t="shared" si="9"/>
        <v>1</v>
      </c>
    </row>
    <row r="95" spans="1:7">
      <c r="A95" s="37">
        <v>84</v>
      </c>
      <c r="B95" s="6"/>
      <c r="C95" s="216"/>
      <c r="D95" s="150" t="str">
        <f t="shared" si="6"/>
        <v/>
      </c>
      <c r="E95" s="76" t="str">
        <f t="shared" si="7"/>
        <v/>
      </c>
      <c r="F95" s="72" t="b">
        <f t="shared" si="8"/>
        <v>0</v>
      </c>
      <c r="G95" s="73">
        <f t="shared" si="9"/>
        <v>1</v>
      </c>
    </row>
    <row r="96" spans="1:7">
      <c r="A96" s="37">
        <v>85</v>
      </c>
      <c r="B96" s="6"/>
      <c r="C96" s="216"/>
      <c r="D96" s="150" t="str">
        <f t="shared" si="6"/>
        <v/>
      </c>
      <c r="E96" s="76" t="str">
        <f t="shared" si="7"/>
        <v/>
      </c>
      <c r="F96" s="72" t="b">
        <f t="shared" si="8"/>
        <v>0</v>
      </c>
      <c r="G96" s="73">
        <f t="shared" si="9"/>
        <v>1</v>
      </c>
    </row>
    <row r="97" spans="1:7">
      <c r="A97" s="37">
        <v>86</v>
      </c>
      <c r="B97" s="6"/>
      <c r="C97" s="216"/>
      <c r="D97" s="150" t="str">
        <f t="shared" si="6"/>
        <v/>
      </c>
      <c r="E97" s="76" t="str">
        <f t="shared" si="7"/>
        <v/>
      </c>
      <c r="F97" s="72" t="b">
        <f t="shared" si="8"/>
        <v>0</v>
      </c>
      <c r="G97" s="73">
        <f t="shared" si="9"/>
        <v>1</v>
      </c>
    </row>
    <row r="98" spans="1:7">
      <c r="A98" s="37">
        <v>87</v>
      </c>
      <c r="B98" s="6"/>
      <c r="C98" s="216"/>
      <c r="D98" s="150" t="str">
        <f t="shared" si="6"/>
        <v/>
      </c>
      <c r="E98" s="76" t="str">
        <f t="shared" si="7"/>
        <v/>
      </c>
      <c r="F98" s="72" t="b">
        <f t="shared" si="8"/>
        <v>0</v>
      </c>
      <c r="G98" s="73">
        <f t="shared" si="9"/>
        <v>1</v>
      </c>
    </row>
    <row r="99" spans="1:7">
      <c r="A99" s="37">
        <v>88</v>
      </c>
      <c r="B99" s="6"/>
      <c r="C99" s="216"/>
      <c r="D99" s="150" t="str">
        <f t="shared" si="6"/>
        <v/>
      </c>
      <c r="E99" s="76" t="str">
        <f t="shared" si="7"/>
        <v/>
      </c>
      <c r="F99" s="72" t="b">
        <f t="shared" si="8"/>
        <v>0</v>
      </c>
      <c r="G99" s="73">
        <f t="shared" si="9"/>
        <v>1</v>
      </c>
    </row>
    <row r="100" spans="1:7">
      <c r="A100" s="37">
        <v>89</v>
      </c>
      <c r="B100" s="6"/>
      <c r="C100" s="216"/>
      <c r="D100" s="150" t="str">
        <f t="shared" si="6"/>
        <v/>
      </c>
      <c r="E100" s="76" t="str">
        <f t="shared" si="7"/>
        <v/>
      </c>
      <c r="F100" s="72" t="b">
        <f t="shared" si="8"/>
        <v>0</v>
      </c>
      <c r="G100" s="73">
        <f t="shared" si="9"/>
        <v>1</v>
      </c>
    </row>
    <row r="101" spans="1:7">
      <c r="A101" s="37">
        <v>90</v>
      </c>
      <c r="B101" s="6"/>
      <c r="C101" s="216"/>
      <c r="D101" s="150" t="str">
        <f t="shared" si="6"/>
        <v/>
      </c>
      <c r="E101" s="76" t="str">
        <f t="shared" si="7"/>
        <v/>
      </c>
      <c r="F101" s="72" t="b">
        <f t="shared" si="8"/>
        <v>0</v>
      </c>
      <c r="G101" s="73">
        <f t="shared" si="9"/>
        <v>1</v>
      </c>
    </row>
    <row r="102" spans="1:7">
      <c r="A102" s="37">
        <v>91</v>
      </c>
      <c r="B102" s="6"/>
      <c r="C102" s="216"/>
      <c r="D102" s="150" t="str">
        <f t="shared" si="6"/>
        <v/>
      </c>
      <c r="E102" s="76" t="str">
        <f t="shared" si="7"/>
        <v/>
      </c>
      <c r="F102" s="72" t="b">
        <f t="shared" si="8"/>
        <v>0</v>
      </c>
      <c r="G102" s="73">
        <f t="shared" si="9"/>
        <v>1</v>
      </c>
    </row>
    <row r="103" spans="1:7">
      <c r="A103" s="37">
        <v>92</v>
      </c>
      <c r="B103" s="6"/>
      <c r="C103" s="216"/>
      <c r="D103" s="150" t="str">
        <f t="shared" si="6"/>
        <v/>
      </c>
      <c r="E103" s="76" t="str">
        <f t="shared" si="7"/>
        <v/>
      </c>
      <c r="F103" s="72" t="b">
        <f t="shared" si="8"/>
        <v>0</v>
      </c>
      <c r="G103" s="73">
        <f t="shared" si="9"/>
        <v>1</v>
      </c>
    </row>
    <row r="104" spans="1:7">
      <c r="A104" s="37">
        <v>93</v>
      </c>
      <c r="B104" s="6"/>
      <c r="C104" s="216"/>
      <c r="D104" s="150" t="str">
        <f t="shared" si="6"/>
        <v/>
      </c>
      <c r="E104" s="76" t="str">
        <f t="shared" si="7"/>
        <v/>
      </c>
      <c r="F104" s="72" t="b">
        <f t="shared" si="8"/>
        <v>0</v>
      </c>
      <c r="G104" s="73">
        <f t="shared" si="9"/>
        <v>1</v>
      </c>
    </row>
    <row r="105" spans="1:7">
      <c r="A105" s="37">
        <v>94</v>
      </c>
      <c r="B105" s="6"/>
      <c r="C105" s="216"/>
      <c r="D105" s="150" t="str">
        <f t="shared" si="6"/>
        <v/>
      </c>
      <c r="E105" s="76" t="str">
        <f t="shared" si="7"/>
        <v/>
      </c>
      <c r="F105" s="72" t="b">
        <f t="shared" si="8"/>
        <v>0</v>
      </c>
      <c r="G105" s="73">
        <f t="shared" si="9"/>
        <v>1</v>
      </c>
    </row>
    <row r="106" spans="1:7">
      <c r="A106" s="37">
        <v>95</v>
      </c>
      <c r="B106" s="6"/>
      <c r="C106" s="216"/>
      <c r="D106" s="150" t="str">
        <f t="shared" si="6"/>
        <v/>
      </c>
      <c r="E106" s="76" t="str">
        <f t="shared" si="7"/>
        <v/>
      </c>
      <c r="F106" s="72" t="b">
        <f t="shared" si="8"/>
        <v>0</v>
      </c>
      <c r="G106" s="73">
        <f t="shared" si="9"/>
        <v>1</v>
      </c>
    </row>
    <row r="107" spans="1:7">
      <c r="A107" s="37">
        <v>96</v>
      </c>
      <c r="B107" s="6"/>
      <c r="C107" s="216"/>
      <c r="D107" s="150" t="str">
        <f t="shared" si="6"/>
        <v/>
      </c>
      <c r="E107" s="76" t="str">
        <f t="shared" si="7"/>
        <v/>
      </c>
      <c r="F107" s="72" t="b">
        <f t="shared" si="8"/>
        <v>0</v>
      </c>
      <c r="G107" s="73">
        <f t="shared" si="9"/>
        <v>1</v>
      </c>
    </row>
    <row r="108" spans="1:7">
      <c r="A108" s="37">
        <v>97</v>
      </c>
      <c r="B108" s="6"/>
      <c r="C108" s="216"/>
      <c r="D108" s="150" t="str">
        <f t="shared" si="6"/>
        <v/>
      </c>
      <c r="E108" s="76" t="str">
        <f t="shared" si="7"/>
        <v/>
      </c>
      <c r="F108" s="72" t="b">
        <f t="shared" si="8"/>
        <v>0</v>
      </c>
      <c r="G108" s="73">
        <f t="shared" si="9"/>
        <v>1</v>
      </c>
    </row>
    <row r="109" spans="1:7">
      <c r="A109" s="37">
        <v>98</v>
      </c>
      <c r="B109" s="6"/>
      <c r="C109" s="216"/>
      <c r="D109" s="150" t="str">
        <f t="shared" si="6"/>
        <v/>
      </c>
      <c r="E109" s="76" t="str">
        <f t="shared" si="7"/>
        <v/>
      </c>
      <c r="F109" s="72" t="b">
        <f t="shared" si="8"/>
        <v>0</v>
      </c>
      <c r="G109" s="73">
        <f t="shared" si="9"/>
        <v>1</v>
      </c>
    </row>
    <row r="110" spans="1:7">
      <c r="A110" s="143">
        <v>99</v>
      </c>
      <c r="B110" s="6"/>
      <c r="C110" s="216"/>
      <c r="D110" s="150" t="str">
        <f t="shared" si="6"/>
        <v/>
      </c>
      <c r="E110" s="76" t="str">
        <f t="shared" si="7"/>
        <v/>
      </c>
      <c r="F110" s="72" t="b">
        <f t="shared" si="8"/>
        <v>0</v>
      </c>
      <c r="G110" s="73">
        <f t="shared" si="9"/>
        <v>1</v>
      </c>
    </row>
    <row r="111" spans="1:7">
      <c r="A111" s="143">
        <v>100</v>
      </c>
      <c r="B111" s="144"/>
      <c r="C111" s="146"/>
      <c r="D111" s="150" t="str">
        <f t="shared" si="6"/>
        <v/>
      </c>
    </row>
    <row r="112" spans="1:7">
      <c r="A112" s="143">
        <v>101</v>
      </c>
      <c r="B112" s="144"/>
      <c r="C112" s="146"/>
      <c r="D112" s="150" t="str">
        <f t="shared" si="6"/>
        <v/>
      </c>
    </row>
    <row r="113" spans="1:16">
      <c r="A113" s="143">
        <v>102</v>
      </c>
      <c r="B113" s="144"/>
      <c r="C113" s="146"/>
      <c r="D113" s="150" t="str">
        <f t="shared" si="6"/>
        <v/>
      </c>
    </row>
    <row r="114" spans="1:16">
      <c r="A114" s="143">
        <v>103</v>
      </c>
      <c r="B114" s="144"/>
      <c r="C114" s="146"/>
      <c r="D114" s="150" t="str">
        <f t="shared" si="6"/>
        <v/>
      </c>
    </row>
    <row r="115" spans="1:16" s="70" customFormat="1">
      <c r="A115" s="143">
        <v>104</v>
      </c>
      <c r="B115" s="144"/>
      <c r="C115" s="146"/>
      <c r="D115" s="150" t="str">
        <f t="shared" si="6"/>
        <v/>
      </c>
      <c r="F115" s="71"/>
      <c r="G115" s="64"/>
      <c r="H115" s="64"/>
      <c r="I115" s="64"/>
      <c r="J115" s="64"/>
      <c r="K115" s="64"/>
      <c r="L115" s="64"/>
      <c r="M115" s="64"/>
      <c r="N115" s="64"/>
      <c r="O115" s="64"/>
      <c r="P115" s="64"/>
    </row>
    <row r="116" spans="1:16" s="70" customFormat="1">
      <c r="A116" s="143">
        <v>105</v>
      </c>
      <c r="B116" s="144"/>
      <c r="C116" s="146"/>
      <c r="D116" s="150" t="str">
        <f t="shared" si="6"/>
        <v/>
      </c>
      <c r="F116" s="71"/>
      <c r="G116" s="64"/>
      <c r="H116" s="64"/>
      <c r="I116" s="64"/>
      <c r="J116" s="64"/>
      <c r="K116" s="64"/>
      <c r="L116" s="64"/>
      <c r="M116" s="64"/>
      <c r="N116" s="64"/>
      <c r="O116" s="64"/>
      <c r="P116" s="64"/>
    </row>
    <row r="117" spans="1:16" s="70" customFormat="1">
      <c r="A117" s="143">
        <v>106</v>
      </c>
      <c r="B117" s="144"/>
      <c r="C117" s="146"/>
      <c r="D117" s="150" t="str">
        <f t="shared" si="6"/>
        <v/>
      </c>
      <c r="F117" s="71"/>
      <c r="G117" s="64"/>
      <c r="H117" s="64"/>
      <c r="I117" s="64"/>
      <c r="J117" s="64"/>
      <c r="K117" s="64"/>
      <c r="L117" s="64"/>
      <c r="M117" s="64"/>
      <c r="N117" s="64"/>
      <c r="O117" s="64"/>
      <c r="P117" s="64"/>
    </row>
    <row r="118" spans="1:16" s="70" customFormat="1">
      <c r="A118" s="143">
        <v>107</v>
      </c>
      <c r="B118" s="144"/>
      <c r="C118" s="146"/>
      <c r="D118" s="150" t="str">
        <f t="shared" si="6"/>
        <v/>
      </c>
      <c r="F118" s="71"/>
      <c r="G118" s="64"/>
      <c r="H118" s="64"/>
      <c r="I118" s="64"/>
      <c r="J118" s="64"/>
      <c r="K118" s="64"/>
      <c r="L118" s="64"/>
      <c r="M118" s="64"/>
      <c r="N118" s="64"/>
      <c r="O118" s="64"/>
      <c r="P118" s="64"/>
    </row>
    <row r="119" spans="1:16" s="70" customFormat="1">
      <c r="A119" s="143">
        <v>108</v>
      </c>
      <c r="B119" s="144"/>
      <c r="C119" s="146"/>
      <c r="D119" s="150" t="str">
        <f t="shared" si="6"/>
        <v/>
      </c>
      <c r="F119" s="71"/>
      <c r="G119" s="64"/>
      <c r="H119" s="64"/>
      <c r="I119" s="64"/>
      <c r="J119" s="64"/>
      <c r="K119" s="64"/>
      <c r="L119" s="64"/>
      <c r="M119" s="64"/>
      <c r="N119" s="64"/>
      <c r="O119" s="64"/>
      <c r="P119" s="64"/>
    </row>
    <row r="120" spans="1:16" s="70" customFormat="1">
      <c r="A120" s="143">
        <v>109</v>
      </c>
      <c r="B120" s="144"/>
      <c r="C120" s="146"/>
      <c r="D120" s="150" t="str">
        <f t="shared" si="6"/>
        <v/>
      </c>
      <c r="F120" s="71"/>
      <c r="G120" s="64"/>
      <c r="H120" s="64"/>
      <c r="I120" s="64"/>
      <c r="J120" s="64"/>
      <c r="K120" s="64"/>
      <c r="L120" s="64"/>
      <c r="M120" s="64"/>
      <c r="N120" s="64"/>
      <c r="O120" s="64"/>
      <c r="P120" s="64"/>
    </row>
    <row r="121" spans="1:16" s="70" customFormat="1">
      <c r="A121" s="143">
        <v>110</v>
      </c>
      <c r="B121" s="144"/>
      <c r="C121" s="146"/>
      <c r="D121" s="150" t="str">
        <f t="shared" si="6"/>
        <v/>
      </c>
      <c r="F121" s="71"/>
      <c r="G121" s="64"/>
      <c r="H121" s="64"/>
      <c r="I121" s="64"/>
      <c r="J121" s="64"/>
      <c r="K121" s="64"/>
      <c r="L121" s="64"/>
      <c r="M121" s="64"/>
      <c r="N121" s="64"/>
      <c r="O121" s="64"/>
      <c r="P121" s="64"/>
    </row>
    <row r="122" spans="1:16" s="70" customFormat="1">
      <c r="A122" s="143">
        <v>111</v>
      </c>
      <c r="B122" s="144"/>
      <c r="C122" s="146"/>
      <c r="D122" s="150" t="str">
        <f t="shared" si="6"/>
        <v/>
      </c>
      <c r="F122" s="71"/>
      <c r="G122" s="64"/>
      <c r="H122" s="64"/>
      <c r="I122" s="64"/>
      <c r="J122" s="64"/>
      <c r="K122" s="64"/>
      <c r="L122" s="64"/>
      <c r="M122" s="64"/>
      <c r="N122" s="64"/>
      <c r="O122" s="64"/>
      <c r="P122" s="64"/>
    </row>
    <row r="123" spans="1:16" s="70" customFormat="1">
      <c r="A123" s="143">
        <v>112</v>
      </c>
      <c r="B123" s="144"/>
      <c r="C123" s="146"/>
      <c r="D123" s="150" t="str">
        <f t="shared" si="6"/>
        <v/>
      </c>
      <c r="F123" s="71"/>
      <c r="G123" s="64"/>
      <c r="H123" s="64"/>
      <c r="I123" s="64"/>
      <c r="J123" s="64"/>
      <c r="K123" s="64"/>
      <c r="L123" s="64"/>
      <c r="M123" s="64"/>
      <c r="N123" s="64"/>
      <c r="O123" s="64"/>
      <c r="P123" s="64"/>
    </row>
    <row r="124" spans="1:16" s="70" customFormat="1">
      <c r="A124" s="143">
        <v>113</v>
      </c>
      <c r="B124" s="144"/>
      <c r="C124" s="146"/>
      <c r="D124" s="150" t="str">
        <f t="shared" si="6"/>
        <v/>
      </c>
      <c r="F124" s="71"/>
      <c r="G124" s="64"/>
      <c r="H124" s="64"/>
      <c r="I124" s="64"/>
      <c r="J124" s="64"/>
      <c r="K124" s="64"/>
      <c r="L124" s="64"/>
      <c r="M124" s="64"/>
      <c r="N124" s="64"/>
      <c r="O124" s="64"/>
      <c r="P124" s="64"/>
    </row>
    <row r="125" spans="1:16" s="70" customFormat="1">
      <c r="A125" s="143">
        <v>114</v>
      </c>
      <c r="B125" s="144"/>
      <c r="C125" s="146"/>
      <c r="D125" s="150" t="str">
        <f t="shared" si="6"/>
        <v/>
      </c>
      <c r="F125" s="71"/>
      <c r="G125" s="64"/>
      <c r="H125" s="64"/>
      <c r="I125" s="64"/>
      <c r="J125" s="64"/>
      <c r="K125" s="64"/>
      <c r="L125" s="64"/>
      <c r="M125" s="64"/>
      <c r="N125" s="64"/>
      <c r="O125" s="64"/>
      <c r="P125" s="64"/>
    </row>
    <row r="126" spans="1:16" s="70" customFormat="1">
      <c r="A126" s="143">
        <v>115</v>
      </c>
      <c r="B126" s="144"/>
      <c r="C126" s="146"/>
      <c r="D126" s="150" t="str">
        <f t="shared" si="6"/>
        <v/>
      </c>
      <c r="F126" s="71"/>
      <c r="G126" s="64"/>
      <c r="H126" s="64"/>
      <c r="I126" s="64"/>
      <c r="J126" s="64"/>
      <c r="K126" s="64"/>
      <c r="L126" s="64"/>
      <c r="M126" s="64"/>
      <c r="N126" s="64"/>
      <c r="O126" s="64"/>
      <c r="P126" s="64"/>
    </row>
    <row r="127" spans="1:16" s="70" customFormat="1">
      <c r="A127" s="143">
        <v>116</v>
      </c>
      <c r="B127" s="144"/>
      <c r="C127" s="146"/>
      <c r="D127" s="150" t="str">
        <f t="shared" si="6"/>
        <v/>
      </c>
      <c r="F127" s="71"/>
      <c r="G127" s="64"/>
      <c r="H127" s="64"/>
      <c r="I127" s="64"/>
      <c r="J127" s="64"/>
      <c r="K127" s="64"/>
      <c r="L127" s="64"/>
      <c r="M127" s="64"/>
      <c r="N127" s="64"/>
      <c r="O127" s="64"/>
      <c r="P127" s="64"/>
    </row>
    <row r="128" spans="1:16" s="70" customFormat="1">
      <c r="A128" s="143">
        <v>117</v>
      </c>
      <c r="B128" s="144"/>
      <c r="C128" s="146"/>
      <c r="D128" s="150" t="str">
        <f t="shared" si="6"/>
        <v/>
      </c>
      <c r="F128" s="71"/>
      <c r="G128" s="64"/>
      <c r="H128" s="64"/>
      <c r="I128" s="64"/>
      <c r="J128" s="64"/>
      <c r="K128" s="64"/>
      <c r="L128" s="64"/>
      <c r="M128" s="64"/>
      <c r="N128" s="64"/>
      <c r="O128" s="64"/>
      <c r="P128" s="64"/>
    </row>
    <row r="129" spans="1:16" s="70" customFormat="1">
      <c r="A129" s="143">
        <v>118</v>
      </c>
      <c r="B129" s="144"/>
      <c r="C129" s="146"/>
      <c r="D129" s="150" t="str">
        <f t="shared" si="6"/>
        <v/>
      </c>
      <c r="F129" s="71"/>
      <c r="G129" s="64"/>
      <c r="H129" s="64"/>
      <c r="I129" s="64"/>
      <c r="J129" s="64"/>
      <c r="K129" s="64"/>
      <c r="L129" s="64"/>
      <c r="M129" s="64"/>
      <c r="N129" s="64"/>
      <c r="O129" s="64"/>
      <c r="P129" s="64"/>
    </row>
    <row r="130" spans="1:16" s="70" customFormat="1">
      <c r="A130" s="143">
        <v>119</v>
      </c>
      <c r="B130" s="144"/>
      <c r="C130" s="146"/>
      <c r="D130" s="150" t="str">
        <f t="shared" si="6"/>
        <v/>
      </c>
      <c r="F130" s="71"/>
      <c r="G130" s="64"/>
      <c r="H130" s="64"/>
      <c r="I130" s="64"/>
      <c r="J130" s="64"/>
      <c r="K130" s="64"/>
      <c r="L130" s="64"/>
      <c r="M130" s="64"/>
      <c r="N130" s="64"/>
      <c r="O130" s="64"/>
      <c r="P130" s="64"/>
    </row>
    <row r="131" spans="1:16" s="70" customFormat="1">
      <c r="A131" s="143">
        <v>120</v>
      </c>
      <c r="B131" s="144"/>
      <c r="C131" s="146"/>
      <c r="D131" s="150" t="str">
        <f t="shared" si="6"/>
        <v/>
      </c>
      <c r="F131" s="71"/>
      <c r="G131" s="64"/>
      <c r="H131" s="64"/>
      <c r="I131" s="64"/>
      <c r="J131" s="64"/>
      <c r="K131" s="64"/>
      <c r="L131" s="64"/>
      <c r="M131" s="64"/>
      <c r="N131" s="64"/>
      <c r="O131" s="64"/>
      <c r="P131" s="64"/>
    </row>
    <row r="132" spans="1:16" s="70" customFormat="1">
      <c r="A132" s="143">
        <v>121</v>
      </c>
      <c r="B132" s="144"/>
      <c r="C132" s="146"/>
      <c r="D132" s="150" t="str">
        <f t="shared" si="6"/>
        <v/>
      </c>
      <c r="F132" s="71"/>
      <c r="G132" s="64"/>
      <c r="H132" s="64"/>
      <c r="I132" s="64"/>
      <c r="J132" s="64"/>
      <c r="K132" s="64"/>
      <c r="L132" s="64"/>
      <c r="M132" s="64"/>
      <c r="N132" s="64"/>
      <c r="O132" s="64"/>
      <c r="P132" s="64"/>
    </row>
    <row r="133" spans="1:16" s="70" customFormat="1">
      <c r="A133" s="143">
        <v>122</v>
      </c>
      <c r="B133" s="144"/>
      <c r="C133" s="146"/>
      <c r="D133" s="150" t="str">
        <f t="shared" si="6"/>
        <v/>
      </c>
      <c r="F133" s="71"/>
      <c r="G133" s="64"/>
      <c r="H133" s="64"/>
      <c r="I133" s="64"/>
      <c r="J133" s="64"/>
      <c r="K133" s="64"/>
      <c r="L133" s="64"/>
      <c r="M133" s="64"/>
      <c r="N133" s="64"/>
      <c r="O133" s="64"/>
      <c r="P133" s="64"/>
    </row>
    <row r="134" spans="1:16" s="70" customFormat="1">
      <c r="A134" s="143">
        <v>123</v>
      </c>
      <c r="B134" s="144"/>
      <c r="C134" s="146"/>
      <c r="D134" s="150" t="str">
        <f t="shared" si="6"/>
        <v/>
      </c>
      <c r="F134" s="71"/>
      <c r="G134" s="64"/>
      <c r="H134" s="64"/>
      <c r="I134" s="64"/>
      <c r="J134" s="64"/>
      <c r="K134" s="64"/>
      <c r="L134" s="64"/>
      <c r="M134" s="64"/>
      <c r="N134" s="64"/>
      <c r="O134" s="64"/>
      <c r="P134" s="64"/>
    </row>
    <row r="135" spans="1:16" s="70" customFormat="1">
      <c r="A135" s="143">
        <v>124</v>
      </c>
      <c r="B135" s="144"/>
      <c r="C135" s="146"/>
      <c r="D135" s="150" t="str">
        <f t="shared" si="6"/>
        <v/>
      </c>
      <c r="F135" s="71"/>
      <c r="G135" s="64"/>
      <c r="H135" s="64"/>
      <c r="I135" s="64"/>
      <c r="J135" s="64"/>
      <c r="K135" s="64"/>
      <c r="L135" s="64"/>
      <c r="M135" s="64"/>
      <c r="N135" s="64"/>
      <c r="O135" s="64"/>
      <c r="P135" s="64"/>
    </row>
    <row r="136" spans="1:16" s="70" customFormat="1">
      <c r="A136" s="143">
        <v>125</v>
      </c>
      <c r="B136" s="144"/>
      <c r="C136" s="146"/>
      <c r="D136" s="150" t="str">
        <f t="shared" si="6"/>
        <v/>
      </c>
      <c r="F136" s="71"/>
      <c r="G136" s="64"/>
      <c r="H136" s="64"/>
      <c r="I136" s="64"/>
      <c r="J136" s="64"/>
      <c r="K136" s="64"/>
      <c r="L136" s="64"/>
      <c r="M136" s="64"/>
      <c r="N136" s="64"/>
      <c r="O136" s="64"/>
      <c r="P136" s="64"/>
    </row>
    <row r="137" spans="1:16" s="70" customFormat="1">
      <c r="A137" s="143">
        <v>126</v>
      </c>
      <c r="B137" s="144"/>
      <c r="C137" s="146"/>
      <c r="D137" s="150" t="str">
        <f t="shared" si="6"/>
        <v/>
      </c>
      <c r="F137" s="71"/>
      <c r="G137" s="64"/>
      <c r="H137" s="64"/>
      <c r="I137" s="64"/>
      <c r="J137" s="64"/>
      <c r="K137" s="64"/>
      <c r="L137" s="64"/>
      <c r="M137" s="64"/>
      <c r="N137" s="64"/>
      <c r="O137" s="64"/>
      <c r="P137" s="64"/>
    </row>
    <row r="138" spans="1:16" s="70" customFormat="1">
      <c r="A138" s="143">
        <v>127</v>
      </c>
      <c r="B138" s="144"/>
      <c r="C138" s="146"/>
      <c r="D138" s="150" t="str">
        <f t="shared" si="6"/>
        <v/>
      </c>
      <c r="F138" s="71"/>
      <c r="G138" s="64"/>
      <c r="H138" s="64"/>
      <c r="I138" s="64"/>
      <c r="J138" s="64"/>
      <c r="K138" s="64"/>
      <c r="L138" s="64"/>
      <c r="M138" s="64"/>
      <c r="N138" s="64"/>
      <c r="O138" s="64"/>
      <c r="P138" s="64"/>
    </row>
    <row r="139" spans="1:16" s="70" customFormat="1">
      <c r="A139" s="143">
        <v>128</v>
      </c>
      <c r="B139" s="144"/>
      <c r="C139" s="146"/>
      <c r="D139" s="150" t="str">
        <f t="shared" si="6"/>
        <v/>
      </c>
      <c r="F139" s="71"/>
      <c r="G139" s="64"/>
      <c r="H139" s="64"/>
      <c r="I139" s="64"/>
      <c r="J139" s="64"/>
      <c r="K139" s="64"/>
      <c r="L139" s="64"/>
      <c r="M139" s="64"/>
      <c r="N139" s="64"/>
      <c r="O139" s="64"/>
      <c r="P139" s="64"/>
    </row>
    <row r="140" spans="1:16" s="70" customFormat="1">
      <c r="A140" s="143">
        <v>129</v>
      </c>
      <c r="B140" s="144"/>
      <c r="C140" s="146"/>
      <c r="D140" s="150" t="str">
        <f t="shared" ref="D140:D203" si="10">IF(OR($B140="",,$C140&lt;an_initial,$C140&gt;an_final),"",E140*10)</f>
        <v/>
      </c>
      <c r="F140" s="71"/>
      <c r="G140" s="64"/>
      <c r="H140" s="64"/>
      <c r="I140" s="64"/>
      <c r="J140" s="64"/>
      <c r="K140" s="64"/>
      <c r="L140" s="64"/>
      <c r="M140" s="64"/>
      <c r="N140" s="64"/>
      <c r="O140" s="64"/>
      <c r="P140" s="64"/>
    </row>
    <row r="141" spans="1:16" s="70" customFormat="1">
      <c r="A141" s="143">
        <v>130</v>
      </c>
      <c r="B141" s="144"/>
      <c r="C141" s="146"/>
      <c r="D141" s="150" t="str">
        <f t="shared" si="10"/>
        <v/>
      </c>
      <c r="F141" s="71"/>
      <c r="G141" s="64"/>
      <c r="H141" s="64"/>
      <c r="I141" s="64"/>
      <c r="J141" s="64"/>
      <c r="K141" s="64"/>
      <c r="L141" s="64"/>
      <c r="M141" s="64"/>
      <c r="N141" s="64"/>
      <c r="O141" s="64"/>
      <c r="P141" s="64"/>
    </row>
    <row r="142" spans="1:16" s="70" customFormat="1">
      <c r="A142" s="143">
        <v>131</v>
      </c>
      <c r="B142" s="144"/>
      <c r="C142" s="146"/>
      <c r="D142" s="150" t="str">
        <f t="shared" si="10"/>
        <v/>
      </c>
      <c r="F142" s="71"/>
      <c r="G142" s="64"/>
      <c r="H142" s="64"/>
      <c r="I142" s="64"/>
      <c r="J142" s="64"/>
      <c r="K142" s="64"/>
      <c r="L142" s="64"/>
      <c r="M142" s="64"/>
      <c r="N142" s="64"/>
      <c r="O142" s="64"/>
      <c r="P142" s="64"/>
    </row>
    <row r="143" spans="1:16" s="70" customFormat="1">
      <c r="A143" s="143">
        <v>132</v>
      </c>
      <c r="B143" s="144"/>
      <c r="C143" s="146"/>
      <c r="D143" s="150" t="str">
        <f t="shared" si="10"/>
        <v/>
      </c>
      <c r="F143" s="71"/>
      <c r="G143" s="64"/>
      <c r="H143" s="64"/>
      <c r="I143" s="64"/>
      <c r="J143" s="64"/>
      <c r="K143" s="64"/>
      <c r="L143" s="64"/>
      <c r="M143" s="64"/>
      <c r="N143" s="64"/>
      <c r="O143" s="64"/>
      <c r="P143" s="64"/>
    </row>
    <row r="144" spans="1:16" s="70" customFormat="1">
      <c r="A144" s="143">
        <v>133</v>
      </c>
      <c r="B144" s="144"/>
      <c r="C144" s="146"/>
      <c r="D144" s="150" t="str">
        <f t="shared" si="10"/>
        <v/>
      </c>
      <c r="F144" s="71"/>
      <c r="G144" s="64"/>
      <c r="H144" s="64"/>
      <c r="I144" s="64"/>
      <c r="J144" s="64"/>
      <c r="K144" s="64"/>
      <c r="L144" s="64"/>
      <c r="M144" s="64"/>
      <c r="N144" s="64"/>
      <c r="O144" s="64"/>
      <c r="P144" s="64"/>
    </row>
    <row r="145" spans="1:16" s="70" customFormat="1">
      <c r="A145" s="143">
        <v>134</v>
      </c>
      <c r="B145" s="144"/>
      <c r="C145" s="146"/>
      <c r="D145" s="150" t="str">
        <f t="shared" si="10"/>
        <v/>
      </c>
      <c r="F145" s="71"/>
      <c r="G145" s="64"/>
      <c r="H145" s="64"/>
      <c r="I145" s="64"/>
      <c r="J145" s="64"/>
      <c r="K145" s="64"/>
      <c r="L145" s="64"/>
      <c r="M145" s="64"/>
      <c r="N145" s="64"/>
      <c r="O145" s="64"/>
      <c r="P145" s="64"/>
    </row>
    <row r="146" spans="1:16" s="70" customFormat="1">
      <c r="A146" s="143">
        <v>135</v>
      </c>
      <c r="B146" s="144"/>
      <c r="C146" s="146"/>
      <c r="D146" s="150" t="str">
        <f t="shared" si="10"/>
        <v/>
      </c>
      <c r="F146" s="71"/>
      <c r="G146" s="64"/>
      <c r="H146" s="64"/>
      <c r="I146" s="64"/>
      <c r="J146" s="64"/>
      <c r="K146" s="64"/>
      <c r="L146" s="64"/>
      <c r="M146" s="64"/>
      <c r="N146" s="64"/>
      <c r="O146" s="64"/>
      <c r="P146" s="64"/>
    </row>
    <row r="147" spans="1:16" s="70" customFormat="1">
      <c r="A147" s="143">
        <v>136</v>
      </c>
      <c r="B147" s="144"/>
      <c r="C147" s="146"/>
      <c r="D147" s="150" t="str">
        <f t="shared" si="10"/>
        <v/>
      </c>
      <c r="F147" s="71"/>
      <c r="G147" s="64"/>
      <c r="H147" s="64"/>
      <c r="I147" s="64"/>
      <c r="J147" s="64"/>
      <c r="K147" s="64"/>
      <c r="L147" s="64"/>
      <c r="M147" s="64"/>
      <c r="N147" s="64"/>
      <c r="O147" s="64"/>
      <c r="P147" s="64"/>
    </row>
    <row r="148" spans="1:16" s="70" customFormat="1">
      <c r="A148" s="143">
        <v>137</v>
      </c>
      <c r="B148" s="144"/>
      <c r="C148" s="146"/>
      <c r="D148" s="150" t="str">
        <f t="shared" si="10"/>
        <v/>
      </c>
      <c r="F148" s="71"/>
      <c r="G148" s="64"/>
      <c r="H148" s="64"/>
      <c r="I148" s="64"/>
      <c r="J148" s="64"/>
      <c r="K148" s="64"/>
      <c r="L148" s="64"/>
      <c r="M148" s="64"/>
      <c r="N148" s="64"/>
      <c r="O148" s="64"/>
      <c r="P148" s="64"/>
    </row>
    <row r="149" spans="1:16" s="70" customFormat="1">
      <c r="A149" s="143">
        <v>138</v>
      </c>
      <c r="B149" s="144"/>
      <c r="C149" s="146"/>
      <c r="D149" s="150" t="str">
        <f t="shared" si="10"/>
        <v/>
      </c>
      <c r="F149" s="71"/>
      <c r="G149" s="64"/>
      <c r="H149" s="64"/>
      <c r="I149" s="64"/>
      <c r="J149" s="64"/>
      <c r="K149" s="64"/>
      <c r="L149" s="64"/>
      <c r="M149" s="64"/>
      <c r="N149" s="64"/>
      <c r="O149" s="64"/>
      <c r="P149" s="64"/>
    </row>
    <row r="150" spans="1:16" s="70" customFormat="1">
      <c r="A150" s="143">
        <v>139</v>
      </c>
      <c r="B150" s="144"/>
      <c r="C150" s="146"/>
      <c r="D150" s="150" t="str">
        <f t="shared" si="10"/>
        <v/>
      </c>
      <c r="F150" s="71"/>
      <c r="G150" s="64"/>
      <c r="H150" s="64"/>
      <c r="I150" s="64"/>
      <c r="J150" s="64"/>
      <c r="K150" s="64"/>
      <c r="L150" s="64"/>
      <c r="M150" s="64"/>
      <c r="N150" s="64"/>
      <c r="O150" s="64"/>
      <c r="P150" s="64"/>
    </row>
    <row r="151" spans="1:16" s="70" customFormat="1">
      <c r="A151" s="143">
        <v>140</v>
      </c>
      <c r="B151" s="144"/>
      <c r="C151" s="146"/>
      <c r="D151" s="150" t="str">
        <f t="shared" si="10"/>
        <v/>
      </c>
      <c r="F151" s="71"/>
      <c r="G151" s="64"/>
      <c r="H151" s="64"/>
      <c r="I151" s="64"/>
      <c r="J151" s="64"/>
      <c r="K151" s="64"/>
      <c r="L151" s="64"/>
      <c r="M151" s="64"/>
      <c r="N151" s="64"/>
      <c r="O151" s="64"/>
      <c r="P151" s="64"/>
    </row>
    <row r="152" spans="1:16" s="70" customFormat="1">
      <c r="A152" s="143">
        <v>141</v>
      </c>
      <c r="B152" s="144"/>
      <c r="C152" s="146"/>
      <c r="D152" s="150" t="str">
        <f t="shared" si="10"/>
        <v/>
      </c>
      <c r="F152" s="71"/>
      <c r="G152" s="64"/>
      <c r="H152" s="64"/>
      <c r="I152" s="64"/>
      <c r="J152" s="64"/>
      <c r="K152" s="64"/>
      <c r="L152" s="64"/>
      <c r="M152" s="64"/>
      <c r="N152" s="64"/>
      <c r="O152" s="64"/>
      <c r="P152" s="64"/>
    </row>
    <row r="153" spans="1:16" s="70" customFormat="1">
      <c r="A153" s="143">
        <v>142</v>
      </c>
      <c r="B153" s="144"/>
      <c r="C153" s="146"/>
      <c r="D153" s="150" t="str">
        <f t="shared" si="10"/>
        <v/>
      </c>
      <c r="F153" s="71"/>
      <c r="G153" s="64"/>
      <c r="H153" s="64"/>
      <c r="I153" s="64"/>
      <c r="J153" s="64"/>
      <c r="K153" s="64"/>
      <c r="L153" s="64"/>
      <c r="M153" s="64"/>
      <c r="N153" s="64"/>
      <c r="O153" s="64"/>
      <c r="P153" s="64"/>
    </row>
    <row r="154" spans="1:16" s="70" customFormat="1">
      <c r="A154" s="143">
        <v>143</v>
      </c>
      <c r="B154" s="144"/>
      <c r="C154" s="146"/>
      <c r="D154" s="150" t="str">
        <f t="shared" si="10"/>
        <v/>
      </c>
      <c r="F154" s="71"/>
      <c r="G154" s="64"/>
      <c r="H154" s="64"/>
      <c r="I154" s="64"/>
      <c r="J154" s="64"/>
      <c r="K154" s="64"/>
      <c r="L154" s="64"/>
      <c r="M154" s="64"/>
      <c r="N154" s="64"/>
      <c r="O154" s="64"/>
      <c r="P154" s="64"/>
    </row>
    <row r="155" spans="1:16" s="70" customFormat="1">
      <c r="A155" s="143">
        <v>144</v>
      </c>
      <c r="B155" s="144"/>
      <c r="C155" s="146"/>
      <c r="D155" s="150" t="str">
        <f t="shared" si="10"/>
        <v/>
      </c>
      <c r="F155" s="71"/>
      <c r="G155" s="64"/>
      <c r="H155" s="64"/>
      <c r="I155" s="64"/>
      <c r="J155" s="64"/>
      <c r="K155" s="64"/>
      <c r="L155" s="64"/>
      <c r="M155" s="64"/>
      <c r="N155" s="64"/>
      <c r="O155" s="64"/>
      <c r="P155" s="64"/>
    </row>
    <row r="156" spans="1:16" s="70" customFormat="1">
      <c r="A156" s="143">
        <v>145</v>
      </c>
      <c r="B156" s="144"/>
      <c r="C156" s="146"/>
      <c r="D156" s="150" t="str">
        <f t="shared" si="10"/>
        <v/>
      </c>
      <c r="F156" s="71"/>
      <c r="G156" s="64"/>
      <c r="H156" s="64"/>
      <c r="I156" s="64"/>
      <c r="J156" s="64"/>
      <c r="K156" s="64"/>
      <c r="L156" s="64"/>
      <c r="M156" s="64"/>
      <c r="N156" s="64"/>
      <c r="O156" s="64"/>
      <c r="P156" s="64"/>
    </row>
    <row r="157" spans="1:16" s="70" customFormat="1">
      <c r="A157" s="143">
        <v>146</v>
      </c>
      <c r="B157" s="144"/>
      <c r="C157" s="146"/>
      <c r="D157" s="150" t="str">
        <f t="shared" si="10"/>
        <v/>
      </c>
      <c r="F157" s="71"/>
      <c r="G157" s="64"/>
      <c r="H157" s="64"/>
      <c r="I157" s="64"/>
      <c r="J157" s="64"/>
      <c r="K157" s="64"/>
      <c r="L157" s="64"/>
      <c r="M157" s="64"/>
      <c r="N157" s="64"/>
      <c r="O157" s="64"/>
      <c r="P157" s="64"/>
    </row>
    <row r="158" spans="1:16" s="70" customFormat="1">
      <c r="A158" s="143">
        <v>147</v>
      </c>
      <c r="B158" s="144"/>
      <c r="C158" s="146"/>
      <c r="D158" s="150" t="str">
        <f t="shared" si="10"/>
        <v/>
      </c>
      <c r="F158" s="71"/>
      <c r="G158" s="64"/>
      <c r="H158" s="64"/>
      <c r="I158" s="64"/>
      <c r="J158" s="64"/>
      <c r="K158" s="64"/>
      <c r="L158" s="64"/>
      <c r="M158" s="64"/>
      <c r="N158" s="64"/>
      <c r="O158" s="64"/>
      <c r="P158" s="64"/>
    </row>
    <row r="159" spans="1:16" s="70" customFormat="1">
      <c r="A159" s="143">
        <v>148</v>
      </c>
      <c r="B159" s="144"/>
      <c r="C159" s="146"/>
      <c r="D159" s="150" t="str">
        <f t="shared" si="10"/>
        <v/>
      </c>
      <c r="F159" s="71"/>
      <c r="G159" s="64"/>
      <c r="H159" s="64"/>
      <c r="I159" s="64"/>
      <c r="J159" s="64"/>
      <c r="K159" s="64"/>
      <c r="L159" s="64"/>
      <c r="M159" s="64"/>
      <c r="N159" s="64"/>
      <c r="O159" s="64"/>
      <c r="P159" s="64"/>
    </row>
    <row r="160" spans="1:16" s="70" customFormat="1">
      <c r="A160" s="143">
        <v>149</v>
      </c>
      <c r="B160" s="144"/>
      <c r="C160" s="146"/>
      <c r="D160" s="150" t="str">
        <f t="shared" si="10"/>
        <v/>
      </c>
      <c r="F160" s="71"/>
      <c r="G160" s="64"/>
      <c r="H160" s="64"/>
      <c r="I160" s="64"/>
      <c r="J160" s="64"/>
      <c r="K160" s="64"/>
      <c r="L160" s="64"/>
      <c r="M160" s="64"/>
      <c r="N160" s="64"/>
      <c r="O160" s="64"/>
      <c r="P160" s="64"/>
    </row>
    <row r="161" spans="1:16" s="70" customFormat="1">
      <c r="A161" s="143">
        <v>150</v>
      </c>
      <c r="B161" s="144"/>
      <c r="C161" s="146"/>
      <c r="D161" s="150" t="str">
        <f t="shared" si="10"/>
        <v/>
      </c>
      <c r="F161" s="71"/>
      <c r="G161" s="64"/>
      <c r="H161" s="64"/>
      <c r="I161" s="64"/>
      <c r="J161" s="64"/>
      <c r="K161" s="64"/>
      <c r="L161" s="64"/>
      <c r="M161" s="64"/>
      <c r="N161" s="64"/>
      <c r="O161" s="64"/>
      <c r="P161" s="64"/>
    </row>
    <row r="162" spans="1:16" s="70" customFormat="1">
      <c r="A162" s="143">
        <v>151</v>
      </c>
      <c r="B162" s="144"/>
      <c r="C162" s="146"/>
      <c r="D162" s="150" t="str">
        <f t="shared" si="10"/>
        <v/>
      </c>
      <c r="F162" s="71"/>
      <c r="G162" s="64"/>
      <c r="H162" s="64"/>
      <c r="I162" s="64"/>
      <c r="J162" s="64"/>
      <c r="K162" s="64"/>
      <c r="L162" s="64"/>
      <c r="M162" s="64"/>
      <c r="N162" s="64"/>
      <c r="O162" s="64"/>
      <c r="P162" s="64"/>
    </row>
    <row r="163" spans="1:16" s="70" customFormat="1">
      <c r="A163" s="143">
        <v>152</v>
      </c>
      <c r="B163" s="144"/>
      <c r="C163" s="146"/>
      <c r="D163" s="150" t="str">
        <f t="shared" si="10"/>
        <v/>
      </c>
      <c r="F163" s="71"/>
      <c r="G163" s="64"/>
      <c r="H163" s="64"/>
      <c r="I163" s="64"/>
      <c r="J163" s="64"/>
      <c r="K163" s="64"/>
      <c r="L163" s="64"/>
      <c r="M163" s="64"/>
      <c r="N163" s="64"/>
      <c r="O163" s="64"/>
      <c r="P163" s="64"/>
    </row>
    <row r="164" spans="1:16" s="70" customFormat="1">
      <c r="A164" s="143">
        <v>153</v>
      </c>
      <c r="B164" s="144"/>
      <c r="C164" s="146"/>
      <c r="D164" s="150" t="str">
        <f t="shared" si="10"/>
        <v/>
      </c>
      <c r="F164" s="71"/>
      <c r="G164" s="64"/>
      <c r="H164" s="64"/>
      <c r="I164" s="64"/>
      <c r="J164" s="64"/>
      <c r="K164" s="64"/>
      <c r="L164" s="64"/>
      <c r="M164" s="64"/>
      <c r="N164" s="64"/>
      <c r="O164" s="64"/>
      <c r="P164" s="64"/>
    </row>
    <row r="165" spans="1:16" s="70" customFormat="1">
      <c r="A165" s="143">
        <v>154</v>
      </c>
      <c r="B165" s="144"/>
      <c r="C165" s="146"/>
      <c r="D165" s="150" t="str">
        <f t="shared" si="10"/>
        <v/>
      </c>
      <c r="F165" s="71"/>
      <c r="G165" s="64"/>
      <c r="H165" s="64"/>
      <c r="I165" s="64"/>
      <c r="J165" s="64"/>
      <c r="K165" s="64"/>
      <c r="L165" s="64"/>
      <c r="M165" s="64"/>
      <c r="N165" s="64"/>
      <c r="O165" s="64"/>
      <c r="P165" s="64"/>
    </row>
    <row r="166" spans="1:16" s="70" customFormat="1">
      <c r="A166" s="143">
        <v>155</v>
      </c>
      <c r="B166" s="144"/>
      <c r="C166" s="146"/>
      <c r="D166" s="150" t="str">
        <f t="shared" si="10"/>
        <v/>
      </c>
      <c r="F166" s="71"/>
      <c r="G166" s="64"/>
      <c r="H166" s="64"/>
      <c r="I166" s="64"/>
      <c r="J166" s="64"/>
      <c r="K166" s="64"/>
      <c r="L166" s="64"/>
      <c r="M166" s="64"/>
      <c r="N166" s="64"/>
      <c r="O166" s="64"/>
      <c r="P166" s="64"/>
    </row>
    <row r="167" spans="1:16" s="70" customFormat="1">
      <c r="A167" s="143">
        <v>156</v>
      </c>
      <c r="B167" s="144"/>
      <c r="C167" s="146"/>
      <c r="D167" s="150" t="str">
        <f t="shared" si="10"/>
        <v/>
      </c>
      <c r="F167" s="71"/>
      <c r="G167" s="64"/>
      <c r="H167" s="64"/>
      <c r="I167" s="64"/>
      <c r="J167" s="64"/>
      <c r="K167" s="64"/>
      <c r="L167" s="64"/>
      <c r="M167" s="64"/>
      <c r="N167" s="64"/>
      <c r="O167" s="64"/>
      <c r="P167" s="64"/>
    </row>
    <row r="168" spans="1:16" s="70" customFormat="1">
      <c r="A168" s="143">
        <v>157</v>
      </c>
      <c r="B168" s="144"/>
      <c r="C168" s="146"/>
      <c r="D168" s="150" t="str">
        <f t="shared" si="10"/>
        <v/>
      </c>
      <c r="F168" s="71"/>
      <c r="G168" s="64"/>
      <c r="H168" s="64"/>
      <c r="I168" s="64"/>
      <c r="J168" s="64"/>
      <c r="K168" s="64"/>
      <c r="L168" s="64"/>
      <c r="M168" s="64"/>
      <c r="N168" s="64"/>
      <c r="O168" s="64"/>
      <c r="P168" s="64"/>
    </row>
    <row r="169" spans="1:16" s="70" customFormat="1">
      <c r="A169" s="143">
        <v>158</v>
      </c>
      <c r="B169" s="144"/>
      <c r="C169" s="146"/>
      <c r="D169" s="150" t="str">
        <f t="shared" si="10"/>
        <v/>
      </c>
      <c r="F169" s="71"/>
      <c r="G169" s="64"/>
      <c r="H169" s="64"/>
      <c r="I169" s="64"/>
      <c r="J169" s="64"/>
      <c r="K169" s="64"/>
      <c r="L169" s="64"/>
      <c r="M169" s="64"/>
      <c r="N169" s="64"/>
      <c r="O169" s="64"/>
      <c r="P169" s="64"/>
    </row>
    <row r="170" spans="1:16" s="70" customFormat="1">
      <c r="A170" s="143">
        <v>159</v>
      </c>
      <c r="B170" s="144"/>
      <c r="C170" s="146"/>
      <c r="D170" s="150" t="str">
        <f t="shared" si="10"/>
        <v/>
      </c>
      <c r="F170" s="71"/>
      <c r="G170" s="64"/>
      <c r="H170" s="64"/>
      <c r="I170" s="64"/>
      <c r="J170" s="64"/>
      <c r="K170" s="64"/>
      <c r="L170" s="64"/>
      <c r="M170" s="64"/>
      <c r="N170" s="64"/>
      <c r="O170" s="64"/>
      <c r="P170" s="64"/>
    </row>
    <row r="171" spans="1:16" s="70" customFormat="1">
      <c r="A171" s="143">
        <v>160</v>
      </c>
      <c r="B171" s="144"/>
      <c r="C171" s="146"/>
      <c r="D171" s="150" t="str">
        <f t="shared" si="10"/>
        <v/>
      </c>
      <c r="F171" s="71"/>
      <c r="G171" s="64"/>
      <c r="H171" s="64"/>
      <c r="I171" s="64"/>
      <c r="J171" s="64"/>
      <c r="K171" s="64"/>
      <c r="L171" s="64"/>
      <c r="M171" s="64"/>
      <c r="N171" s="64"/>
      <c r="O171" s="64"/>
      <c r="P171" s="64"/>
    </row>
    <row r="172" spans="1:16" s="70" customFormat="1">
      <c r="A172" s="143">
        <v>161</v>
      </c>
      <c r="B172" s="144"/>
      <c r="C172" s="146"/>
      <c r="D172" s="150" t="str">
        <f t="shared" si="10"/>
        <v/>
      </c>
      <c r="F172" s="71"/>
      <c r="G172" s="64"/>
      <c r="H172" s="64"/>
      <c r="I172" s="64"/>
      <c r="J172" s="64"/>
      <c r="K172" s="64"/>
      <c r="L172" s="64"/>
      <c r="M172" s="64"/>
      <c r="N172" s="64"/>
      <c r="O172" s="64"/>
      <c r="P172" s="64"/>
    </row>
    <row r="173" spans="1:16" s="70" customFormat="1">
      <c r="A173" s="143">
        <v>162</v>
      </c>
      <c r="B173" s="144"/>
      <c r="C173" s="146"/>
      <c r="D173" s="150" t="str">
        <f t="shared" si="10"/>
        <v/>
      </c>
      <c r="F173" s="71"/>
      <c r="G173" s="64"/>
      <c r="H173" s="64"/>
      <c r="I173" s="64"/>
      <c r="J173" s="64"/>
      <c r="K173" s="64"/>
      <c r="L173" s="64"/>
      <c r="M173" s="64"/>
      <c r="N173" s="64"/>
      <c r="O173" s="64"/>
      <c r="P173" s="64"/>
    </row>
    <row r="174" spans="1:16" s="70" customFormat="1">
      <c r="A174" s="143">
        <v>163</v>
      </c>
      <c r="B174" s="144"/>
      <c r="C174" s="146"/>
      <c r="D174" s="150" t="str">
        <f t="shared" si="10"/>
        <v/>
      </c>
      <c r="F174" s="71"/>
      <c r="G174" s="64"/>
      <c r="H174" s="64"/>
      <c r="I174" s="64"/>
      <c r="J174" s="64"/>
      <c r="K174" s="64"/>
      <c r="L174" s="64"/>
      <c r="M174" s="64"/>
      <c r="N174" s="64"/>
      <c r="O174" s="64"/>
      <c r="P174" s="64"/>
    </row>
    <row r="175" spans="1:16" s="70" customFormat="1">
      <c r="A175" s="143">
        <v>164</v>
      </c>
      <c r="B175" s="144"/>
      <c r="C175" s="146"/>
      <c r="D175" s="150" t="str">
        <f t="shared" si="10"/>
        <v/>
      </c>
      <c r="F175" s="71"/>
      <c r="G175" s="64"/>
      <c r="H175" s="64"/>
      <c r="I175" s="64"/>
      <c r="J175" s="64"/>
      <c r="K175" s="64"/>
      <c r="L175" s="64"/>
      <c r="M175" s="64"/>
      <c r="N175" s="64"/>
      <c r="O175" s="64"/>
      <c r="P175" s="64"/>
    </row>
    <row r="176" spans="1:16" s="70" customFormat="1">
      <c r="A176" s="143">
        <v>165</v>
      </c>
      <c r="B176" s="144"/>
      <c r="C176" s="146"/>
      <c r="D176" s="150" t="str">
        <f t="shared" si="10"/>
        <v/>
      </c>
      <c r="F176" s="71"/>
      <c r="G176" s="64"/>
      <c r="H176" s="64"/>
      <c r="I176" s="64"/>
      <c r="J176" s="64"/>
      <c r="K176" s="64"/>
      <c r="L176" s="64"/>
      <c r="M176" s="64"/>
      <c r="N176" s="64"/>
      <c r="O176" s="64"/>
      <c r="P176" s="64"/>
    </row>
    <row r="177" spans="1:16" s="70" customFormat="1">
      <c r="A177" s="143">
        <v>166</v>
      </c>
      <c r="B177" s="144"/>
      <c r="C177" s="146"/>
      <c r="D177" s="150" t="str">
        <f t="shared" si="10"/>
        <v/>
      </c>
      <c r="F177" s="71"/>
      <c r="G177" s="64"/>
      <c r="H177" s="64"/>
      <c r="I177" s="64"/>
      <c r="J177" s="64"/>
      <c r="K177" s="64"/>
      <c r="L177" s="64"/>
      <c r="M177" s="64"/>
      <c r="N177" s="64"/>
      <c r="O177" s="64"/>
      <c r="P177" s="64"/>
    </row>
    <row r="178" spans="1:16" s="70" customFormat="1">
      <c r="A178" s="143">
        <v>167</v>
      </c>
      <c r="B178" s="144"/>
      <c r="C178" s="146"/>
      <c r="D178" s="150" t="str">
        <f t="shared" si="10"/>
        <v/>
      </c>
      <c r="F178" s="71"/>
      <c r="G178" s="64"/>
      <c r="H178" s="64"/>
      <c r="I178" s="64"/>
      <c r="J178" s="64"/>
      <c r="K178" s="64"/>
      <c r="L178" s="64"/>
      <c r="M178" s="64"/>
      <c r="N178" s="64"/>
      <c r="O178" s="64"/>
      <c r="P178" s="64"/>
    </row>
    <row r="179" spans="1:16" s="70" customFormat="1">
      <c r="A179" s="143">
        <v>168</v>
      </c>
      <c r="B179" s="144"/>
      <c r="C179" s="146"/>
      <c r="D179" s="150" t="str">
        <f t="shared" si="10"/>
        <v/>
      </c>
      <c r="F179" s="71"/>
      <c r="G179" s="64"/>
      <c r="H179" s="64"/>
      <c r="I179" s="64"/>
      <c r="J179" s="64"/>
      <c r="K179" s="64"/>
      <c r="L179" s="64"/>
      <c r="M179" s="64"/>
      <c r="N179" s="64"/>
      <c r="O179" s="64"/>
      <c r="P179" s="64"/>
    </row>
    <row r="180" spans="1:16" s="70" customFormat="1">
      <c r="A180" s="143">
        <v>169</v>
      </c>
      <c r="B180" s="144"/>
      <c r="C180" s="146"/>
      <c r="D180" s="150" t="str">
        <f t="shared" si="10"/>
        <v/>
      </c>
      <c r="F180" s="71"/>
      <c r="G180" s="64"/>
      <c r="H180" s="64"/>
      <c r="I180" s="64"/>
      <c r="J180" s="64"/>
      <c r="K180" s="64"/>
      <c r="L180" s="64"/>
      <c r="M180" s="64"/>
      <c r="N180" s="64"/>
      <c r="O180" s="64"/>
      <c r="P180" s="64"/>
    </row>
    <row r="181" spans="1:16" s="70" customFormat="1">
      <c r="A181" s="143">
        <v>170</v>
      </c>
      <c r="B181" s="144"/>
      <c r="C181" s="146"/>
      <c r="D181" s="150" t="str">
        <f t="shared" si="10"/>
        <v/>
      </c>
      <c r="F181" s="71"/>
      <c r="G181" s="64"/>
      <c r="H181" s="64"/>
      <c r="I181" s="64"/>
      <c r="J181" s="64"/>
      <c r="K181" s="64"/>
      <c r="L181" s="64"/>
      <c r="M181" s="64"/>
      <c r="N181" s="64"/>
      <c r="O181" s="64"/>
      <c r="P181" s="64"/>
    </row>
    <row r="182" spans="1:16" s="70" customFormat="1">
      <c r="A182" s="143">
        <v>171</v>
      </c>
      <c r="B182" s="144"/>
      <c r="C182" s="146"/>
      <c r="D182" s="150" t="str">
        <f t="shared" si="10"/>
        <v/>
      </c>
      <c r="F182" s="71"/>
      <c r="G182" s="64"/>
      <c r="H182" s="64"/>
      <c r="I182" s="64"/>
      <c r="J182" s="64"/>
      <c r="K182" s="64"/>
      <c r="L182" s="64"/>
      <c r="M182" s="64"/>
      <c r="N182" s="64"/>
      <c r="O182" s="64"/>
      <c r="P182" s="64"/>
    </row>
    <row r="183" spans="1:16" s="70" customFormat="1">
      <c r="A183" s="143">
        <v>172</v>
      </c>
      <c r="B183" s="144"/>
      <c r="C183" s="146"/>
      <c r="D183" s="150" t="str">
        <f t="shared" si="10"/>
        <v/>
      </c>
      <c r="F183" s="71"/>
      <c r="G183" s="64"/>
      <c r="H183" s="64"/>
      <c r="I183" s="64"/>
      <c r="J183" s="64"/>
      <c r="K183" s="64"/>
      <c r="L183" s="64"/>
      <c r="M183" s="64"/>
      <c r="N183" s="64"/>
      <c r="O183" s="64"/>
      <c r="P183" s="64"/>
    </row>
    <row r="184" spans="1:16" s="70" customFormat="1">
      <c r="A184" s="143">
        <v>173</v>
      </c>
      <c r="B184" s="144"/>
      <c r="C184" s="146"/>
      <c r="D184" s="150" t="str">
        <f t="shared" si="10"/>
        <v/>
      </c>
      <c r="F184" s="71"/>
      <c r="G184" s="64"/>
      <c r="H184" s="64"/>
      <c r="I184" s="64"/>
      <c r="J184" s="64"/>
      <c r="K184" s="64"/>
      <c r="L184" s="64"/>
      <c r="M184" s="64"/>
      <c r="N184" s="64"/>
      <c r="O184" s="64"/>
      <c r="P184" s="64"/>
    </row>
    <row r="185" spans="1:16" s="70" customFormat="1">
      <c r="A185" s="143">
        <v>174</v>
      </c>
      <c r="B185" s="144"/>
      <c r="C185" s="146"/>
      <c r="D185" s="150" t="str">
        <f t="shared" si="10"/>
        <v/>
      </c>
      <c r="F185" s="71"/>
      <c r="G185" s="64"/>
      <c r="H185" s="64"/>
      <c r="I185" s="64"/>
      <c r="J185" s="64"/>
      <c r="K185" s="64"/>
      <c r="L185" s="64"/>
      <c r="M185" s="64"/>
      <c r="N185" s="64"/>
      <c r="O185" s="64"/>
      <c r="P185" s="64"/>
    </row>
    <row r="186" spans="1:16" s="70" customFormat="1">
      <c r="A186" s="143">
        <v>175</v>
      </c>
      <c r="B186" s="144"/>
      <c r="C186" s="146"/>
      <c r="D186" s="150" t="str">
        <f t="shared" si="10"/>
        <v/>
      </c>
      <c r="F186" s="71"/>
      <c r="G186" s="64"/>
      <c r="H186" s="64"/>
      <c r="I186" s="64"/>
      <c r="J186" s="64"/>
      <c r="K186" s="64"/>
      <c r="L186" s="64"/>
      <c r="M186" s="64"/>
      <c r="N186" s="64"/>
      <c r="O186" s="64"/>
      <c r="P186" s="64"/>
    </row>
    <row r="187" spans="1:16" s="70" customFormat="1">
      <c r="A187" s="143">
        <v>176</v>
      </c>
      <c r="B187" s="144"/>
      <c r="C187" s="146"/>
      <c r="D187" s="150" t="str">
        <f t="shared" si="10"/>
        <v/>
      </c>
      <c r="F187" s="71"/>
      <c r="G187" s="64"/>
      <c r="H187" s="64"/>
      <c r="I187" s="64"/>
      <c r="J187" s="64"/>
      <c r="K187" s="64"/>
      <c r="L187" s="64"/>
      <c r="M187" s="64"/>
      <c r="N187" s="64"/>
      <c r="O187" s="64"/>
      <c r="P187" s="64"/>
    </row>
    <row r="188" spans="1:16" s="70" customFormat="1">
      <c r="A188" s="143">
        <v>177</v>
      </c>
      <c r="B188" s="144"/>
      <c r="C188" s="146"/>
      <c r="D188" s="150" t="str">
        <f t="shared" si="10"/>
        <v/>
      </c>
      <c r="F188" s="71"/>
      <c r="G188" s="64"/>
      <c r="H188" s="64"/>
      <c r="I188" s="64"/>
      <c r="J188" s="64"/>
      <c r="K188" s="64"/>
      <c r="L188" s="64"/>
      <c r="M188" s="64"/>
      <c r="N188" s="64"/>
      <c r="O188" s="64"/>
      <c r="P188" s="64"/>
    </row>
    <row r="189" spans="1:16" s="70" customFormat="1">
      <c r="A189" s="143">
        <v>178</v>
      </c>
      <c r="B189" s="144"/>
      <c r="C189" s="146"/>
      <c r="D189" s="150" t="str">
        <f t="shared" si="10"/>
        <v/>
      </c>
      <c r="F189" s="71"/>
      <c r="G189" s="64"/>
      <c r="H189" s="64"/>
      <c r="I189" s="64"/>
      <c r="J189" s="64"/>
      <c r="K189" s="64"/>
      <c r="L189" s="64"/>
      <c r="M189" s="64"/>
      <c r="N189" s="64"/>
      <c r="O189" s="64"/>
      <c r="P189" s="64"/>
    </row>
    <row r="190" spans="1:16" s="70" customFormat="1">
      <c r="A190" s="143">
        <v>179</v>
      </c>
      <c r="B190" s="144"/>
      <c r="C190" s="146"/>
      <c r="D190" s="150" t="str">
        <f t="shared" si="10"/>
        <v/>
      </c>
      <c r="F190" s="71"/>
      <c r="G190" s="64"/>
      <c r="H190" s="64"/>
      <c r="I190" s="64"/>
      <c r="J190" s="64"/>
      <c r="K190" s="64"/>
      <c r="L190" s="64"/>
      <c r="M190" s="64"/>
      <c r="N190" s="64"/>
      <c r="O190" s="64"/>
      <c r="P190" s="64"/>
    </row>
    <row r="191" spans="1:16" s="70" customFormat="1">
      <c r="A191" s="143">
        <v>180</v>
      </c>
      <c r="B191" s="144"/>
      <c r="C191" s="146"/>
      <c r="D191" s="150" t="str">
        <f t="shared" si="10"/>
        <v/>
      </c>
      <c r="F191" s="71"/>
      <c r="G191" s="64"/>
      <c r="H191" s="64"/>
      <c r="I191" s="64"/>
      <c r="J191" s="64"/>
      <c r="K191" s="64"/>
      <c r="L191" s="64"/>
      <c r="M191" s="64"/>
      <c r="N191" s="64"/>
      <c r="O191" s="64"/>
      <c r="P191" s="64"/>
    </row>
    <row r="192" spans="1:16" s="70" customFormat="1">
      <c r="A192" s="143">
        <v>181</v>
      </c>
      <c r="B192" s="144"/>
      <c r="C192" s="146"/>
      <c r="D192" s="150" t="str">
        <f t="shared" si="10"/>
        <v/>
      </c>
      <c r="F192" s="71"/>
      <c r="G192" s="64"/>
      <c r="H192" s="64"/>
      <c r="I192" s="64"/>
      <c r="J192" s="64"/>
      <c r="K192" s="64"/>
      <c r="L192" s="64"/>
      <c r="M192" s="64"/>
      <c r="N192" s="64"/>
      <c r="O192" s="64"/>
      <c r="P192" s="64"/>
    </row>
    <row r="193" spans="1:16" s="70" customFormat="1">
      <c r="A193" s="143">
        <v>182</v>
      </c>
      <c r="B193" s="144"/>
      <c r="C193" s="146"/>
      <c r="D193" s="150" t="str">
        <f t="shared" si="10"/>
        <v/>
      </c>
      <c r="F193" s="71"/>
      <c r="G193" s="64"/>
      <c r="H193" s="64"/>
      <c r="I193" s="64"/>
      <c r="J193" s="64"/>
      <c r="K193" s="64"/>
      <c r="L193" s="64"/>
      <c r="M193" s="64"/>
      <c r="N193" s="64"/>
      <c r="O193" s="64"/>
      <c r="P193" s="64"/>
    </row>
    <row r="194" spans="1:16" s="70" customFormat="1">
      <c r="A194" s="143">
        <v>183</v>
      </c>
      <c r="B194" s="144"/>
      <c r="C194" s="146"/>
      <c r="D194" s="150" t="str">
        <f t="shared" si="10"/>
        <v/>
      </c>
      <c r="F194" s="71"/>
      <c r="G194" s="64"/>
      <c r="H194" s="64"/>
      <c r="I194" s="64"/>
      <c r="J194" s="64"/>
      <c r="K194" s="64"/>
      <c r="L194" s="64"/>
      <c r="M194" s="64"/>
      <c r="N194" s="64"/>
      <c r="O194" s="64"/>
      <c r="P194" s="64"/>
    </row>
    <row r="195" spans="1:16" s="70" customFormat="1">
      <c r="A195" s="143">
        <v>184</v>
      </c>
      <c r="B195" s="144"/>
      <c r="C195" s="146"/>
      <c r="D195" s="150" t="str">
        <f t="shared" si="10"/>
        <v/>
      </c>
      <c r="F195" s="71"/>
      <c r="G195" s="64"/>
      <c r="H195" s="64"/>
      <c r="I195" s="64"/>
      <c r="J195" s="64"/>
      <c r="K195" s="64"/>
      <c r="L195" s="64"/>
      <c r="M195" s="64"/>
      <c r="N195" s="64"/>
      <c r="O195" s="64"/>
      <c r="P195" s="64"/>
    </row>
    <row r="196" spans="1:16" s="70" customFormat="1">
      <c r="A196" s="143">
        <v>185</v>
      </c>
      <c r="B196" s="144"/>
      <c r="C196" s="146"/>
      <c r="D196" s="150" t="str">
        <f t="shared" si="10"/>
        <v/>
      </c>
      <c r="F196" s="71"/>
      <c r="G196" s="64"/>
      <c r="H196" s="64"/>
      <c r="I196" s="64"/>
      <c r="J196" s="64"/>
      <c r="K196" s="64"/>
      <c r="L196" s="64"/>
      <c r="M196" s="64"/>
      <c r="N196" s="64"/>
      <c r="O196" s="64"/>
      <c r="P196" s="64"/>
    </row>
    <row r="197" spans="1:16" s="70" customFormat="1">
      <c r="A197" s="143">
        <v>186</v>
      </c>
      <c r="B197" s="144"/>
      <c r="C197" s="146"/>
      <c r="D197" s="150" t="str">
        <f t="shared" si="10"/>
        <v/>
      </c>
      <c r="F197" s="71"/>
      <c r="G197" s="64"/>
      <c r="H197" s="64"/>
      <c r="I197" s="64"/>
      <c r="J197" s="64"/>
      <c r="K197" s="64"/>
      <c r="L197" s="64"/>
      <c r="M197" s="64"/>
      <c r="N197" s="64"/>
      <c r="O197" s="64"/>
      <c r="P197" s="64"/>
    </row>
    <row r="198" spans="1:16" s="70" customFormat="1">
      <c r="A198" s="143">
        <v>187</v>
      </c>
      <c r="B198" s="144"/>
      <c r="C198" s="146"/>
      <c r="D198" s="150" t="str">
        <f t="shared" si="10"/>
        <v/>
      </c>
      <c r="F198" s="71"/>
      <c r="G198" s="64"/>
      <c r="H198" s="64"/>
      <c r="I198" s="64"/>
      <c r="J198" s="64"/>
      <c r="K198" s="64"/>
      <c r="L198" s="64"/>
      <c r="M198" s="64"/>
      <c r="N198" s="64"/>
      <c r="O198" s="64"/>
      <c r="P198" s="64"/>
    </row>
    <row r="199" spans="1:16" s="70" customFormat="1">
      <c r="A199" s="143">
        <v>188</v>
      </c>
      <c r="B199" s="144"/>
      <c r="C199" s="146"/>
      <c r="D199" s="150" t="str">
        <f t="shared" si="10"/>
        <v/>
      </c>
      <c r="F199" s="71"/>
      <c r="G199" s="64"/>
      <c r="H199" s="64"/>
      <c r="I199" s="64"/>
      <c r="J199" s="64"/>
      <c r="K199" s="64"/>
      <c r="L199" s="64"/>
      <c r="M199" s="64"/>
      <c r="N199" s="64"/>
      <c r="O199" s="64"/>
      <c r="P199" s="64"/>
    </row>
    <row r="200" spans="1:16" s="70" customFormat="1">
      <c r="A200" s="143">
        <v>189</v>
      </c>
      <c r="B200" s="144"/>
      <c r="C200" s="146"/>
      <c r="D200" s="150" t="str">
        <f t="shared" si="10"/>
        <v/>
      </c>
      <c r="F200" s="71"/>
      <c r="G200" s="64"/>
      <c r="H200" s="64"/>
      <c r="I200" s="64"/>
      <c r="J200" s="64"/>
      <c r="K200" s="64"/>
      <c r="L200" s="64"/>
      <c r="M200" s="64"/>
      <c r="N200" s="64"/>
      <c r="O200" s="64"/>
      <c r="P200" s="64"/>
    </row>
    <row r="201" spans="1:16" s="70" customFormat="1">
      <c r="A201" s="143">
        <v>190</v>
      </c>
      <c r="B201" s="144"/>
      <c r="C201" s="146"/>
      <c r="D201" s="150" t="str">
        <f t="shared" si="10"/>
        <v/>
      </c>
      <c r="F201" s="71"/>
      <c r="G201" s="64"/>
      <c r="H201" s="64"/>
      <c r="I201" s="64"/>
      <c r="J201" s="64"/>
      <c r="K201" s="64"/>
      <c r="L201" s="64"/>
      <c r="M201" s="64"/>
      <c r="N201" s="64"/>
      <c r="O201" s="64"/>
      <c r="P201" s="64"/>
    </row>
    <row r="202" spans="1:16" s="70" customFormat="1">
      <c r="A202" s="143">
        <v>191</v>
      </c>
      <c r="B202" s="144"/>
      <c r="C202" s="146"/>
      <c r="D202" s="150" t="str">
        <f t="shared" si="10"/>
        <v/>
      </c>
      <c r="F202" s="71"/>
      <c r="G202" s="64"/>
      <c r="H202" s="64"/>
      <c r="I202" s="64"/>
      <c r="J202" s="64"/>
      <c r="K202" s="64"/>
      <c r="L202" s="64"/>
      <c r="M202" s="64"/>
      <c r="N202" s="64"/>
      <c r="O202" s="64"/>
      <c r="P202" s="64"/>
    </row>
    <row r="203" spans="1:16" s="70" customFormat="1">
      <c r="A203" s="143">
        <v>192</v>
      </c>
      <c r="B203" s="144"/>
      <c r="C203" s="146"/>
      <c r="D203" s="150" t="str">
        <f t="shared" si="10"/>
        <v/>
      </c>
      <c r="F203" s="71"/>
      <c r="G203" s="64"/>
      <c r="H203" s="64"/>
      <c r="I203" s="64"/>
      <c r="J203" s="64"/>
      <c r="K203" s="64"/>
      <c r="L203" s="64"/>
      <c r="M203" s="64"/>
      <c r="N203" s="64"/>
      <c r="O203" s="64"/>
      <c r="P203" s="64"/>
    </row>
    <row r="204" spans="1:16" s="70" customFormat="1">
      <c r="A204" s="143">
        <v>193</v>
      </c>
      <c r="B204" s="144"/>
      <c r="C204" s="146"/>
      <c r="D204" s="150" t="str">
        <f t="shared" ref="D204:D261" si="11">IF(OR($B204="",,$C204&lt;an_initial,$C204&gt;an_final),"",E204*10)</f>
        <v/>
      </c>
      <c r="F204" s="71"/>
      <c r="G204" s="64"/>
      <c r="H204" s="64"/>
      <c r="I204" s="64"/>
      <c r="J204" s="64"/>
      <c r="K204" s="64"/>
      <c r="L204" s="64"/>
      <c r="M204" s="64"/>
      <c r="N204" s="64"/>
      <c r="O204" s="64"/>
      <c r="P204" s="64"/>
    </row>
    <row r="205" spans="1:16" s="70" customFormat="1">
      <c r="A205" s="143">
        <v>194</v>
      </c>
      <c r="B205" s="144"/>
      <c r="C205" s="146"/>
      <c r="D205" s="150" t="str">
        <f t="shared" si="11"/>
        <v/>
      </c>
      <c r="F205" s="71"/>
      <c r="G205" s="64"/>
      <c r="H205" s="64"/>
      <c r="I205" s="64"/>
      <c r="J205" s="64"/>
      <c r="K205" s="64"/>
      <c r="L205" s="64"/>
      <c r="M205" s="64"/>
      <c r="N205" s="64"/>
      <c r="O205" s="64"/>
      <c r="P205" s="64"/>
    </row>
    <row r="206" spans="1:16" s="70" customFormat="1">
      <c r="A206" s="143">
        <v>195</v>
      </c>
      <c r="B206" s="144"/>
      <c r="C206" s="146"/>
      <c r="D206" s="150" t="str">
        <f t="shared" si="11"/>
        <v/>
      </c>
      <c r="F206" s="71"/>
      <c r="G206" s="64"/>
      <c r="H206" s="64"/>
      <c r="I206" s="64"/>
      <c r="J206" s="64"/>
      <c r="K206" s="64"/>
      <c r="L206" s="64"/>
      <c r="M206" s="64"/>
      <c r="N206" s="64"/>
      <c r="O206" s="64"/>
      <c r="P206" s="64"/>
    </row>
    <row r="207" spans="1:16" s="70" customFormat="1">
      <c r="A207" s="143">
        <v>196</v>
      </c>
      <c r="B207" s="144"/>
      <c r="C207" s="146"/>
      <c r="D207" s="150" t="str">
        <f t="shared" si="11"/>
        <v/>
      </c>
      <c r="F207" s="71"/>
      <c r="G207" s="64"/>
      <c r="H207" s="64"/>
      <c r="I207" s="64"/>
      <c r="J207" s="64"/>
      <c r="K207" s="64"/>
      <c r="L207" s="64"/>
      <c r="M207" s="64"/>
      <c r="N207" s="64"/>
      <c r="O207" s="64"/>
      <c r="P207" s="64"/>
    </row>
    <row r="208" spans="1:16" s="70" customFormat="1">
      <c r="A208" s="143">
        <v>197</v>
      </c>
      <c r="B208" s="144"/>
      <c r="C208" s="146"/>
      <c r="D208" s="150" t="str">
        <f t="shared" si="11"/>
        <v/>
      </c>
      <c r="F208" s="71"/>
      <c r="G208" s="64"/>
      <c r="H208" s="64"/>
      <c r="I208" s="64"/>
      <c r="J208" s="64"/>
      <c r="K208" s="64"/>
      <c r="L208" s="64"/>
      <c r="M208" s="64"/>
      <c r="N208" s="64"/>
      <c r="O208" s="64"/>
      <c r="P208" s="64"/>
    </row>
    <row r="209" spans="1:16" s="70" customFormat="1">
      <c r="A209" s="143">
        <v>198</v>
      </c>
      <c r="B209" s="144"/>
      <c r="C209" s="146"/>
      <c r="D209" s="150" t="str">
        <f t="shared" si="11"/>
        <v/>
      </c>
      <c r="F209" s="71"/>
      <c r="G209" s="64"/>
      <c r="H209" s="64"/>
      <c r="I209" s="64"/>
      <c r="J209" s="64"/>
      <c r="K209" s="64"/>
      <c r="L209" s="64"/>
      <c r="M209" s="64"/>
      <c r="N209" s="64"/>
      <c r="O209" s="64"/>
      <c r="P209" s="64"/>
    </row>
    <row r="210" spans="1:16" s="70" customFormat="1">
      <c r="A210" s="143">
        <v>199</v>
      </c>
      <c r="B210" s="144"/>
      <c r="C210" s="146"/>
      <c r="D210" s="150" t="str">
        <f t="shared" si="11"/>
        <v/>
      </c>
      <c r="F210" s="71"/>
      <c r="G210" s="64"/>
      <c r="H210" s="64"/>
      <c r="I210" s="64"/>
      <c r="J210" s="64"/>
      <c r="K210" s="64"/>
      <c r="L210" s="64"/>
      <c r="M210" s="64"/>
      <c r="N210" s="64"/>
      <c r="O210" s="64"/>
      <c r="P210" s="64"/>
    </row>
    <row r="211" spans="1:16" s="70" customFormat="1">
      <c r="A211" s="143">
        <v>200</v>
      </c>
      <c r="B211" s="144"/>
      <c r="C211" s="146"/>
      <c r="D211" s="150" t="str">
        <f t="shared" si="11"/>
        <v/>
      </c>
      <c r="F211" s="71"/>
      <c r="G211" s="64"/>
      <c r="H211" s="64"/>
      <c r="I211" s="64"/>
      <c r="J211" s="64"/>
      <c r="K211" s="64"/>
      <c r="L211" s="64"/>
      <c r="M211" s="64"/>
      <c r="N211" s="64"/>
      <c r="O211" s="64"/>
      <c r="P211" s="64"/>
    </row>
    <row r="212" spans="1:16" s="70" customFormat="1">
      <c r="A212" s="143">
        <v>201</v>
      </c>
      <c r="B212" s="144"/>
      <c r="C212" s="146"/>
      <c r="D212" s="150" t="str">
        <f t="shared" si="11"/>
        <v/>
      </c>
      <c r="F212" s="71"/>
      <c r="G212" s="64"/>
      <c r="H212" s="64"/>
      <c r="I212" s="64"/>
      <c r="J212" s="64"/>
      <c r="K212" s="64"/>
      <c r="L212" s="64"/>
      <c r="M212" s="64"/>
      <c r="N212" s="64"/>
      <c r="O212" s="64"/>
      <c r="P212" s="64"/>
    </row>
    <row r="213" spans="1:16" s="70" customFormat="1">
      <c r="A213" s="143">
        <v>202</v>
      </c>
      <c r="B213" s="144"/>
      <c r="C213" s="146"/>
      <c r="D213" s="150" t="str">
        <f t="shared" si="11"/>
        <v/>
      </c>
      <c r="F213" s="71"/>
      <c r="G213" s="64"/>
      <c r="H213" s="64"/>
      <c r="I213" s="64"/>
      <c r="J213" s="64"/>
      <c r="K213" s="64"/>
      <c r="L213" s="64"/>
      <c r="M213" s="64"/>
      <c r="N213" s="64"/>
      <c r="O213" s="64"/>
      <c r="P213" s="64"/>
    </row>
    <row r="214" spans="1:16" s="70" customFormat="1">
      <c r="A214" s="143">
        <v>203</v>
      </c>
      <c r="B214" s="144"/>
      <c r="C214" s="146"/>
      <c r="D214" s="150" t="str">
        <f t="shared" si="11"/>
        <v/>
      </c>
      <c r="F214" s="71"/>
      <c r="G214" s="64"/>
      <c r="H214" s="64"/>
      <c r="I214" s="64"/>
      <c r="J214" s="64"/>
      <c r="K214" s="64"/>
      <c r="L214" s="64"/>
      <c r="M214" s="64"/>
      <c r="N214" s="64"/>
      <c r="O214" s="64"/>
      <c r="P214" s="64"/>
    </row>
    <row r="215" spans="1:16" s="70" customFormat="1">
      <c r="A215" s="143">
        <v>204</v>
      </c>
      <c r="B215" s="144"/>
      <c r="C215" s="146"/>
      <c r="D215" s="150" t="str">
        <f t="shared" si="11"/>
        <v/>
      </c>
      <c r="F215" s="71"/>
      <c r="G215" s="64"/>
      <c r="H215" s="64"/>
      <c r="I215" s="64"/>
      <c r="J215" s="64"/>
      <c r="K215" s="64"/>
      <c r="L215" s="64"/>
      <c r="M215" s="64"/>
      <c r="N215" s="64"/>
      <c r="O215" s="64"/>
      <c r="P215" s="64"/>
    </row>
    <row r="216" spans="1:16" s="70" customFormat="1">
      <c r="A216" s="143">
        <v>205</v>
      </c>
      <c r="B216" s="144"/>
      <c r="C216" s="146"/>
      <c r="D216" s="150" t="str">
        <f t="shared" si="11"/>
        <v/>
      </c>
      <c r="F216" s="71"/>
      <c r="G216" s="64"/>
      <c r="H216" s="64"/>
      <c r="I216" s="64"/>
      <c r="J216" s="64"/>
      <c r="K216" s="64"/>
      <c r="L216" s="64"/>
      <c r="M216" s="64"/>
      <c r="N216" s="64"/>
      <c r="O216" s="64"/>
      <c r="P216" s="64"/>
    </row>
    <row r="217" spans="1:16" s="70" customFormat="1">
      <c r="A217" s="143">
        <v>206</v>
      </c>
      <c r="B217" s="144"/>
      <c r="C217" s="146"/>
      <c r="D217" s="150" t="str">
        <f t="shared" si="11"/>
        <v/>
      </c>
      <c r="F217" s="71"/>
      <c r="G217" s="64"/>
      <c r="H217" s="64"/>
      <c r="I217" s="64"/>
      <c r="J217" s="64"/>
      <c r="K217" s="64"/>
      <c r="L217" s="64"/>
      <c r="M217" s="64"/>
      <c r="N217" s="64"/>
      <c r="O217" s="64"/>
      <c r="P217" s="64"/>
    </row>
    <row r="218" spans="1:16" s="70" customFormat="1">
      <c r="A218" s="143">
        <v>207</v>
      </c>
      <c r="B218" s="144"/>
      <c r="C218" s="146"/>
      <c r="D218" s="150" t="str">
        <f t="shared" si="11"/>
        <v/>
      </c>
      <c r="F218" s="71"/>
      <c r="G218" s="64"/>
      <c r="H218" s="64"/>
      <c r="I218" s="64"/>
      <c r="J218" s="64"/>
      <c r="K218" s="64"/>
      <c r="L218" s="64"/>
      <c r="M218" s="64"/>
      <c r="N218" s="64"/>
      <c r="O218" s="64"/>
      <c r="P218" s="64"/>
    </row>
    <row r="219" spans="1:16" s="70" customFormat="1">
      <c r="A219" s="143">
        <v>208</v>
      </c>
      <c r="B219" s="144"/>
      <c r="C219" s="146"/>
      <c r="D219" s="150" t="str">
        <f t="shared" si="11"/>
        <v/>
      </c>
      <c r="F219" s="71"/>
      <c r="G219" s="64"/>
      <c r="H219" s="64"/>
      <c r="I219" s="64"/>
      <c r="J219" s="64"/>
      <c r="K219" s="64"/>
      <c r="L219" s="64"/>
      <c r="M219" s="64"/>
      <c r="N219" s="64"/>
      <c r="O219" s="64"/>
      <c r="P219" s="64"/>
    </row>
    <row r="220" spans="1:16" s="70" customFormat="1">
      <c r="A220" s="143">
        <v>209</v>
      </c>
      <c r="B220" s="144"/>
      <c r="C220" s="146"/>
      <c r="D220" s="150" t="str">
        <f t="shared" si="11"/>
        <v/>
      </c>
      <c r="F220" s="71"/>
      <c r="G220" s="64"/>
      <c r="H220" s="64"/>
      <c r="I220" s="64"/>
      <c r="J220" s="64"/>
      <c r="K220" s="64"/>
      <c r="L220" s="64"/>
      <c r="M220" s="64"/>
      <c r="N220" s="64"/>
      <c r="O220" s="64"/>
      <c r="P220" s="64"/>
    </row>
    <row r="221" spans="1:16" s="70" customFormat="1">
      <c r="A221" s="143">
        <v>210</v>
      </c>
      <c r="B221" s="144"/>
      <c r="C221" s="146"/>
      <c r="D221" s="150" t="str">
        <f t="shared" si="11"/>
        <v/>
      </c>
      <c r="F221" s="71"/>
      <c r="G221" s="64"/>
      <c r="H221" s="64"/>
      <c r="I221" s="64"/>
      <c r="J221" s="64"/>
      <c r="K221" s="64"/>
      <c r="L221" s="64"/>
      <c r="M221" s="64"/>
      <c r="N221" s="64"/>
      <c r="O221" s="64"/>
      <c r="P221" s="64"/>
    </row>
    <row r="222" spans="1:16" s="70" customFormat="1">
      <c r="A222" s="143">
        <v>211</v>
      </c>
      <c r="B222" s="144"/>
      <c r="C222" s="146"/>
      <c r="D222" s="150" t="str">
        <f t="shared" si="11"/>
        <v/>
      </c>
      <c r="F222" s="71"/>
      <c r="G222" s="64"/>
      <c r="H222" s="64"/>
      <c r="I222" s="64"/>
      <c r="J222" s="64"/>
      <c r="K222" s="64"/>
      <c r="L222" s="64"/>
      <c r="M222" s="64"/>
      <c r="N222" s="64"/>
      <c r="O222" s="64"/>
      <c r="P222" s="64"/>
    </row>
    <row r="223" spans="1:16" s="70" customFormat="1">
      <c r="A223" s="143">
        <v>212</v>
      </c>
      <c r="B223" s="144"/>
      <c r="C223" s="146"/>
      <c r="D223" s="150" t="str">
        <f t="shared" si="11"/>
        <v/>
      </c>
      <c r="F223" s="71"/>
      <c r="G223" s="64"/>
      <c r="H223" s="64"/>
      <c r="I223" s="64"/>
      <c r="J223" s="64"/>
      <c r="K223" s="64"/>
      <c r="L223" s="64"/>
      <c r="M223" s="64"/>
      <c r="N223" s="64"/>
      <c r="O223" s="64"/>
      <c r="P223" s="64"/>
    </row>
    <row r="224" spans="1:16" s="70" customFormat="1">
      <c r="A224" s="143">
        <v>213</v>
      </c>
      <c r="B224" s="144"/>
      <c r="C224" s="146"/>
      <c r="D224" s="150" t="str">
        <f t="shared" si="11"/>
        <v/>
      </c>
      <c r="F224" s="71"/>
      <c r="G224" s="64"/>
      <c r="H224" s="64"/>
      <c r="I224" s="64"/>
      <c r="J224" s="64"/>
      <c r="K224" s="64"/>
      <c r="L224" s="64"/>
      <c r="M224" s="64"/>
      <c r="N224" s="64"/>
      <c r="O224" s="64"/>
      <c r="P224" s="64"/>
    </row>
    <row r="225" spans="1:16" s="70" customFormat="1">
      <c r="A225" s="143">
        <v>214</v>
      </c>
      <c r="B225" s="144"/>
      <c r="C225" s="146"/>
      <c r="D225" s="150" t="str">
        <f t="shared" si="11"/>
        <v/>
      </c>
      <c r="F225" s="71"/>
      <c r="G225" s="64"/>
      <c r="H225" s="64"/>
      <c r="I225" s="64"/>
      <c r="J225" s="64"/>
      <c r="K225" s="64"/>
      <c r="L225" s="64"/>
      <c r="M225" s="64"/>
      <c r="N225" s="64"/>
      <c r="O225" s="64"/>
      <c r="P225" s="64"/>
    </row>
    <row r="226" spans="1:16" s="70" customFormat="1">
      <c r="A226" s="143">
        <v>215</v>
      </c>
      <c r="B226" s="144"/>
      <c r="C226" s="146"/>
      <c r="D226" s="150" t="str">
        <f t="shared" si="11"/>
        <v/>
      </c>
      <c r="F226" s="71"/>
      <c r="G226" s="64"/>
      <c r="H226" s="64"/>
      <c r="I226" s="64"/>
      <c r="J226" s="64"/>
      <c r="K226" s="64"/>
      <c r="L226" s="64"/>
      <c r="M226" s="64"/>
      <c r="N226" s="64"/>
      <c r="O226" s="64"/>
      <c r="P226" s="64"/>
    </row>
    <row r="227" spans="1:16" s="70" customFormat="1">
      <c r="A227" s="143">
        <v>216</v>
      </c>
      <c r="B227" s="144"/>
      <c r="C227" s="146"/>
      <c r="D227" s="150" t="str">
        <f t="shared" si="11"/>
        <v/>
      </c>
      <c r="F227" s="71"/>
      <c r="G227" s="64"/>
      <c r="H227" s="64"/>
      <c r="I227" s="64"/>
      <c r="J227" s="64"/>
      <c r="K227" s="64"/>
      <c r="L227" s="64"/>
      <c r="M227" s="64"/>
      <c r="N227" s="64"/>
      <c r="O227" s="64"/>
      <c r="P227" s="64"/>
    </row>
    <row r="228" spans="1:16" s="70" customFormat="1">
      <c r="A228" s="143">
        <v>217</v>
      </c>
      <c r="B228" s="144"/>
      <c r="C228" s="146"/>
      <c r="D228" s="150" t="str">
        <f t="shared" si="11"/>
        <v/>
      </c>
      <c r="F228" s="71"/>
      <c r="G228" s="64"/>
      <c r="H228" s="64"/>
      <c r="I228" s="64"/>
      <c r="J228" s="64"/>
      <c r="K228" s="64"/>
      <c r="L228" s="64"/>
      <c r="M228" s="64"/>
      <c r="N228" s="64"/>
      <c r="O228" s="64"/>
      <c r="P228" s="64"/>
    </row>
    <row r="229" spans="1:16" s="70" customFormat="1">
      <c r="A229" s="143">
        <v>218</v>
      </c>
      <c r="B229" s="144"/>
      <c r="C229" s="146"/>
      <c r="D229" s="150" t="str">
        <f t="shared" si="11"/>
        <v/>
      </c>
      <c r="F229" s="71"/>
      <c r="G229" s="64"/>
      <c r="H229" s="64"/>
      <c r="I229" s="64"/>
      <c r="J229" s="64"/>
      <c r="K229" s="64"/>
      <c r="L229" s="64"/>
      <c r="M229" s="64"/>
      <c r="N229" s="64"/>
      <c r="O229" s="64"/>
      <c r="P229" s="64"/>
    </row>
    <row r="230" spans="1:16" s="70" customFormat="1">
      <c r="A230" s="143">
        <v>219</v>
      </c>
      <c r="B230" s="144"/>
      <c r="C230" s="146"/>
      <c r="D230" s="150" t="str">
        <f t="shared" si="11"/>
        <v/>
      </c>
      <c r="F230" s="71"/>
      <c r="G230" s="64"/>
      <c r="H230" s="64"/>
      <c r="I230" s="64"/>
      <c r="J230" s="64"/>
      <c r="K230" s="64"/>
      <c r="L230" s="64"/>
      <c r="M230" s="64"/>
      <c r="N230" s="64"/>
      <c r="O230" s="64"/>
      <c r="P230" s="64"/>
    </row>
    <row r="231" spans="1:16" s="70" customFormat="1">
      <c r="A231" s="143">
        <v>220</v>
      </c>
      <c r="B231" s="144"/>
      <c r="C231" s="146"/>
      <c r="D231" s="150" t="str">
        <f t="shared" si="11"/>
        <v/>
      </c>
      <c r="F231" s="71"/>
      <c r="G231" s="64"/>
      <c r="H231" s="64"/>
      <c r="I231" s="64"/>
      <c r="J231" s="64"/>
      <c r="K231" s="64"/>
      <c r="L231" s="64"/>
      <c r="M231" s="64"/>
      <c r="N231" s="64"/>
      <c r="O231" s="64"/>
      <c r="P231" s="64"/>
    </row>
    <row r="232" spans="1:16" s="70" customFormat="1">
      <c r="A232" s="143">
        <v>221</v>
      </c>
      <c r="B232" s="144"/>
      <c r="C232" s="146"/>
      <c r="D232" s="150" t="str">
        <f t="shared" si="11"/>
        <v/>
      </c>
      <c r="F232" s="71"/>
      <c r="G232" s="64"/>
      <c r="H232" s="64"/>
      <c r="I232" s="64"/>
      <c r="J232" s="64"/>
      <c r="K232" s="64"/>
      <c r="L232" s="64"/>
      <c r="M232" s="64"/>
      <c r="N232" s="64"/>
      <c r="O232" s="64"/>
      <c r="P232" s="64"/>
    </row>
    <row r="233" spans="1:16" s="70" customFormat="1">
      <c r="A233" s="143">
        <v>222</v>
      </c>
      <c r="B233" s="144"/>
      <c r="C233" s="146"/>
      <c r="D233" s="150" t="str">
        <f t="shared" si="11"/>
        <v/>
      </c>
      <c r="F233" s="71"/>
      <c r="G233" s="64"/>
      <c r="H233" s="64"/>
      <c r="I233" s="64"/>
      <c r="J233" s="64"/>
      <c r="K233" s="64"/>
      <c r="L233" s="64"/>
      <c r="M233" s="64"/>
      <c r="N233" s="64"/>
      <c r="O233" s="64"/>
      <c r="P233" s="64"/>
    </row>
    <row r="234" spans="1:16" s="70" customFormat="1">
      <c r="A234" s="143">
        <v>223</v>
      </c>
      <c r="B234" s="144"/>
      <c r="C234" s="146"/>
      <c r="D234" s="150" t="str">
        <f t="shared" si="11"/>
        <v/>
      </c>
      <c r="F234" s="71"/>
      <c r="G234" s="64"/>
      <c r="H234" s="64"/>
      <c r="I234" s="64"/>
      <c r="J234" s="64"/>
      <c r="K234" s="64"/>
      <c r="L234" s="64"/>
      <c r="M234" s="64"/>
      <c r="N234" s="64"/>
      <c r="O234" s="64"/>
      <c r="P234" s="64"/>
    </row>
    <row r="235" spans="1:16" s="70" customFormat="1">
      <c r="A235" s="143">
        <v>224</v>
      </c>
      <c r="B235" s="144"/>
      <c r="C235" s="146"/>
      <c r="D235" s="150" t="str">
        <f t="shared" si="11"/>
        <v/>
      </c>
      <c r="F235" s="71"/>
      <c r="G235" s="64"/>
      <c r="H235" s="64"/>
      <c r="I235" s="64"/>
      <c r="J235" s="64"/>
      <c r="K235" s="64"/>
      <c r="L235" s="64"/>
      <c r="M235" s="64"/>
      <c r="N235" s="64"/>
      <c r="O235" s="64"/>
      <c r="P235" s="64"/>
    </row>
    <row r="236" spans="1:16" s="70" customFormat="1">
      <c r="A236" s="143">
        <v>225</v>
      </c>
      <c r="B236" s="144"/>
      <c r="C236" s="146"/>
      <c r="D236" s="150" t="str">
        <f t="shared" si="11"/>
        <v/>
      </c>
      <c r="F236" s="71"/>
      <c r="G236" s="64"/>
      <c r="H236" s="64"/>
      <c r="I236" s="64"/>
      <c r="J236" s="64"/>
      <c r="K236" s="64"/>
      <c r="L236" s="64"/>
      <c r="M236" s="64"/>
      <c r="N236" s="64"/>
      <c r="O236" s="64"/>
      <c r="P236" s="64"/>
    </row>
    <row r="237" spans="1:16" s="70" customFormat="1">
      <c r="A237" s="143">
        <v>226</v>
      </c>
      <c r="B237" s="144"/>
      <c r="C237" s="146"/>
      <c r="D237" s="150" t="str">
        <f t="shared" si="11"/>
        <v/>
      </c>
      <c r="F237" s="71"/>
      <c r="G237" s="64"/>
      <c r="H237" s="64"/>
      <c r="I237" s="64"/>
      <c r="J237" s="64"/>
      <c r="K237" s="64"/>
      <c r="L237" s="64"/>
      <c r="M237" s="64"/>
      <c r="N237" s="64"/>
      <c r="O237" s="64"/>
      <c r="P237" s="64"/>
    </row>
    <row r="238" spans="1:16" s="70" customFormat="1">
      <c r="A238" s="143">
        <v>227</v>
      </c>
      <c r="B238" s="144"/>
      <c r="C238" s="146"/>
      <c r="D238" s="150" t="str">
        <f t="shared" si="11"/>
        <v/>
      </c>
      <c r="F238" s="71"/>
      <c r="G238" s="64"/>
      <c r="H238" s="64"/>
      <c r="I238" s="64"/>
      <c r="J238" s="64"/>
      <c r="K238" s="64"/>
      <c r="L238" s="64"/>
      <c r="M238" s="64"/>
      <c r="N238" s="64"/>
      <c r="O238" s="64"/>
      <c r="P238" s="64"/>
    </row>
    <row r="239" spans="1:16" s="70" customFormat="1">
      <c r="A239" s="143">
        <v>228</v>
      </c>
      <c r="B239" s="144"/>
      <c r="C239" s="146"/>
      <c r="D239" s="150" t="str">
        <f t="shared" si="11"/>
        <v/>
      </c>
      <c r="F239" s="71"/>
      <c r="G239" s="64"/>
      <c r="H239" s="64"/>
      <c r="I239" s="64"/>
      <c r="J239" s="64"/>
      <c r="K239" s="64"/>
      <c r="L239" s="64"/>
      <c r="M239" s="64"/>
      <c r="N239" s="64"/>
      <c r="O239" s="64"/>
      <c r="P239" s="64"/>
    </row>
    <row r="240" spans="1:16" s="70" customFormat="1">
      <c r="A240" s="143">
        <v>229</v>
      </c>
      <c r="B240" s="144"/>
      <c r="C240" s="146"/>
      <c r="D240" s="150" t="str">
        <f t="shared" si="11"/>
        <v/>
      </c>
      <c r="F240" s="71"/>
      <c r="G240" s="64"/>
      <c r="H240" s="64"/>
      <c r="I240" s="64"/>
      <c r="J240" s="64"/>
      <c r="K240" s="64"/>
      <c r="L240" s="64"/>
      <c r="M240" s="64"/>
      <c r="N240" s="64"/>
      <c r="O240" s="64"/>
      <c r="P240" s="64"/>
    </row>
    <row r="241" spans="1:16" s="70" customFormat="1">
      <c r="A241" s="143">
        <v>230</v>
      </c>
      <c r="B241" s="144"/>
      <c r="C241" s="146"/>
      <c r="D241" s="150" t="str">
        <f t="shared" si="11"/>
        <v/>
      </c>
      <c r="F241" s="71"/>
      <c r="G241" s="64"/>
      <c r="H241" s="64"/>
      <c r="I241" s="64"/>
      <c r="J241" s="64"/>
      <c r="K241" s="64"/>
      <c r="L241" s="64"/>
      <c r="M241" s="64"/>
      <c r="N241" s="64"/>
      <c r="O241" s="64"/>
      <c r="P241" s="64"/>
    </row>
    <row r="242" spans="1:16" s="70" customFormat="1">
      <c r="A242" s="143">
        <v>231</v>
      </c>
      <c r="B242" s="144"/>
      <c r="C242" s="146"/>
      <c r="D242" s="150" t="str">
        <f t="shared" si="11"/>
        <v/>
      </c>
      <c r="F242" s="71"/>
      <c r="G242" s="64"/>
      <c r="H242" s="64"/>
      <c r="I242" s="64"/>
      <c r="J242" s="64"/>
      <c r="K242" s="64"/>
      <c r="L242" s="64"/>
      <c r="M242" s="64"/>
      <c r="N242" s="64"/>
      <c r="O242" s="64"/>
      <c r="P242" s="64"/>
    </row>
    <row r="243" spans="1:16" s="70" customFormat="1">
      <c r="A243" s="143">
        <v>232</v>
      </c>
      <c r="B243" s="144"/>
      <c r="C243" s="146"/>
      <c r="D243" s="150" t="str">
        <f t="shared" si="11"/>
        <v/>
      </c>
      <c r="F243" s="71"/>
      <c r="G243" s="64"/>
      <c r="H243" s="64"/>
      <c r="I243" s="64"/>
      <c r="J243" s="64"/>
      <c r="K243" s="64"/>
      <c r="L243" s="64"/>
      <c r="M243" s="64"/>
      <c r="N243" s="64"/>
      <c r="O243" s="64"/>
      <c r="P243" s="64"/>
    </row>
    <row r="244" spans="1:16" s="70" customFormat="1">
      <c r="A244" s="143">
        <v>233</v>
      </c>
      <c r="B244" s="144"/>
      <c r="C244" s="146"/>
      <c r="D244" s="150" t="str">
        <f t="shared" si="11"/>
        <v/>
      </c>
      <c r="F244" s="71"/>
      <c r="G244" s="64"/>
      <c r="H244" s="64"/>
      <c r="I244" s="64"/>
      <c r="J244" s="64"/>
      <c r="K244" s="64"/>
      <c r="L244" s="64"/>
      <c r="M244" s="64"/>
      <c r="N244" s="64"/>
      <c r="O244" s="64"/>
      <c r="P244" s="64"/>
    </row>
    <row r="245" spans="1:16" s="70" customFormat="1">
      <c r="A245" s="143">
        <v>234</v>
      </c>
      <c r="B245" s="144"/>
      <c r="C245" s="146"/>
      <c r="D245" s="150" t="str">
        <f t="shared" si="11"/>
        <v/>
      </c>
      <c r="F245" s="71"/>
      <c r="G245" s="64"/>
      <c r="H245" s="64"/>
      <c r="I245" s="64"/>
      <c r="J245" s="64"/>
      <c r="K245" s="64"/>
      <c r="L245" s="64"/>
      <c r="M245" s="64"/>
      <c r="N245" s="64"/>
      <c r="O245" s="64"/>
      <c r="P245" s="64"/>
    </row>
    <row r="246" spans="1:16" s="70" customFormat="1">
      <c r="A246" s="143">
        <v>235</v>
      </c>
      <c r="B246" s="144"/>
      <c r="C246" s="146"/>
      <c r="D246" s="150" t="str">
        <f t="shared" si="11"/>
        <v/>
      </c>
      <c r="F246" s="71"/>
      <c r="G246" s="64"/>
      <c r="H246" s="64"/>
      <c r="I246" s="64"/>
      <c r="J246" s="64"/>
      <c r="K246" s="64"/>
      <c r="L246" s="64"/>
      <c r="M246" s="64"/>
      <c r="N246" s="64"/>
      <c r="O246" s="64"/>
      <c r="P246" s="64"/>
    </row>
    <row r="247" spans="1:16" s="70" customFormat="1">
      <c r="A247" s="143">
        <v>236</v>
      </c>
      <c r="B247" s="144"/>
      <c r="C247" s="146"/>
      <c r="D247" s="150" t="str">
        <f t="shared" si="11"/>
        <v/>
      </c>
      <c r="F247" s="71"/>
      <c r="G247" s="64"/>
      <c r="H247" s="64"/>
      <c r="I247" s="64"/>
      <c r="J247" s="64"/>
      <c r="K247" s="64"/>
      <c r="L247" s="64"/>
      <c r="M247" s="64"/>
      <c r="N247" s="64"/>
      <c r="O247" s="64"/>
      <c r="P247" s="64"/>
    </row>
    <row r="248" spans="1:16" s="70" customFormat="1">
      <c r="A248" s="143">
        <v>237</v>
      </c>
      <c r="B248" s="144"/>
      <c r="C248" s="146"/>
      <c r="D248" s="150" t="str">
        <f t="shared" si="11"/>
        <v/>
      </c>
      <c r="F248" s="71"/>
      <c r="G248" s="64"/>
      <c r="H248" s="64"/>
      <c r="I248" s="64"/>
      <c r="J248" s="64"/>
      <c r="K248" s="64"/>
      <c r="L248" s="64"/>
      <c r="M248" s="64"/>
      <c r="N248" s="64"/>
      <c r="O248" s="64"/>
      <c r="P248" s="64"/>
    </row>
    <row r="249" spans="1:16" s="70" customFormat="1">
      <c r="A249" s="143">
        <v>238</v>
      </c>
      <c r="B249" s="144"/>
      <c r="C249" s="146"/>
      <c r="D249" s="150" t="str">
        <f t="shared" si="11"/>
        <v/>
      </c>
      <c r="F249" s="71"/>
      <c r="G249" s="64"/>
      <c r="H249" s="64"/>
      <c r="I249" s="64"/>
      <c r="J249" s="64"/>
      <c r="K249" s="64"/>
      <c r="L249" s="64"/>
      <c r="M249" s="64"/>
      <c r="N249" s="64"/>
      <c r="O249" s="64"/>
      <c r="P249" s="64"/>
    </row>
    <row r="250" spans="1:16" s="70" customFormat="1">
      <c r="A250" s="143">
        <v>239</v>
      </c>
      <c r="B250" s="144"/>
      <c r="C250" s="146"/>
      <c r="D250" s="150" t="str">
        <f t="shared" si="11"/>
        <v/>
      </c>
      <c r="F250" s="71"/>
      <c r="G250" s="64"/>
      <c r="H250" s="64"/>
      <c r="I250" s="64"/>
      <c r="J250" s="64"/>
      <c r="K250" s="64"/>
      <c r="L250" s="64"/>
      <c r="M250" s="64"/>
      <c r="N250" s="64"/>
      <c r="O250" s="64"/>
      <c r="P250" s="64"/>
    </row>
    <row r="251" spans="1:16" s="70" customFormat="1">
      <c r="A251" s="143">
        <v>240</v>
      </c>
      <c r="B251" s="144"/>
      <c r="C251" s="146"/>
      <c r="D251" s="150" t="str">
        <f t="shared" si="11"/>
        <v/>
      </c>
      <c r="F251" s="71"/>
      <c r="G251" s="64"/>
      <c r="H251" s="64"/>
      <c r="I251" s="64"/>
      <c r="J251" s="64"/>
      <c r="K251" s="64"/>
      <c r="L251" s="64"/>
      <c r="M251" s="64"/>
      <c r="N251" s="64"/>
      <c r="O251" s="64"/>
      <c r="P251" s="64"/>
    </row>
    <row r="252" spans="1:16" s="70" customFormat="1">
      <c r="A252" s="143">
        <v>241</v>
      </c>
      <c r="B252" s="144"/>
      <c r="C252" s="146"/>
      <c r="D252" s="150" t="str">
        <f t="shared" si="11"/>
        <v/>
      </c>
      <c r="F252" s="71"/>
      <c r="G252" s="64"/>
      <c r="H252" s="64"/>
      <c r="I252" s="64"/>
      <c r="J252" s="64"/>
      <c r="K252" s="64"/>
      <c r="L252" s="64"/>
      <c r="M252" s="64"/>
      <c r="N252" s="64"/>
      <c r="O252" s="64"/>
      <c r="P252" s="64"/>
    </row>
    <row r="253" spans="1:16" s="70" customFormat="1">
      <c r="A253" s="143">
        <v>242</v>
      </c>
      <c r="B253" s="144"/>
      <c r="C253" s="146"/>
      <c r="D253" s="150" t="str">
        <f t="shared" si="11"/>
        <v/>
      </c>
      <c r="F253" s="71"/>
      <c r="G253" s="64"/>
      <c r="H253" s="64"/>
      <c r="I253" s="64"/>
      <c r="J253" s="64"/>
      <c r="K253" s="64"/>
      <c r="L253" s="64"/>
      <c r="M253" s="64"/>
      <c r="N253" s="64"/>
      <c r="O253" s="64"/>
      <c r="P253" s="64"/>
    </row>
    <row r="254" spans="1:16" s="70" customFormat="1">
      <c r="A254" s="143">
        <v>243</v>
      </c>
      <c r="B254" s="144"/>
      <c r="C254" s="146"/>
      <c r="D254" s="150" t="str">
        <f t="shared" si="11"/>
        <v/>
      </c>
      <c r="F254" s="71"/>
      <c r="G254" s="64"/>
      <c r="H254" s="64"/>
      <c r="I254" s="64"/>
      <c r="J254" s="64"/>
      <c r="K254" s="64"/>
      <c r="L254" s="64"/>
      <c r="M254" s="64"/>
      <c r="N254" s="64"/>
      <c r="O254" s="64"/>
      <c r="P254" s="64"/>
    </row>
    <row r="255" spans="1:16" s="70" customFormat="1">
      <c r="A255" s="143">
        <v>244</v>
      </c>
      <c r="B255" s="144"/>
      <c r="C255" s="146"/>
      <c r="D255" s="150" t="str">
        <f t="shared" si="11"/>
        <v/>
      </c>
      <c r="F255" s="71"/>
      <c r="G255" s="64"/>
      <c r="H255" s="64"/>
      <c r="I255" s="64"/>
      <c r="J255" s="64"/>
      <c r="K255" s="64"/>
      <c r="L255" s="64"/>
      <c r="M255" s="64"/>
      <c r="N255" s="64"/>
      <c r="O255" s="64"/>
      <c r="P255" s="64"/>
    </row>
    <row r="256" spans="1:16" s="70" customFormat="1">
      <c r="A256" s="143">
        <v>245</v>
      </c>
      <c r="B256" s="144"/>
      <c r="C256" s="146"/>
      <c r="D256" s="150" t="str">
        <f t="shared" si="11"/>
        <v/>
      </c>
      <c r="F256" s="71"/>
      <c r="G256" s="64"/>
      <c r="H256" s="64"/>
      <c r="I256" s="64"/>
      <c r="J256" s="64"/>
      <c r="K256" s="64"/>
      <c r="L256" s="64"/>
      <c r="M256" s="64"/>
      <c r="N256" s="64"/>
      <c r="O256" s="64"/>
      <c r="P256" s="64"/>
    </row>
    <row r="257" spans="1:16" s="70" customFormat="1">
      <c r="A257" s="143">
        <v>246</v>
      </c>
      <c r="B257" s="144"/>
      <c r="C257" s="146"/>
      <c r="D257" s="150" t="str">
        <f t="shared" si="11"/>
        <v/>
      </c>
      <c r="F257" s="71"/>
      <c r="G257" s="64"/>
      <c r="H257" s="64"/>
      <c r="I257" s="64"/>
      <c r="J257" s="64"/>
      <c r="K257" s="64"/>
      <c r="L257" s="64"/>
      <c r="M257" s="64"/>
      <c r="N257" s="64"/>
      <c r="O257" s="64"/>
      <c r="P257" s="64"/>
    </row>
    <row r="258" spans="1:16" s="70" customFormat="1">
      <c r="A258" s="143">
        <v>247</v>
      </c>
      <c r="B258" s="144"/>
      <c r="C258" s="146"/>
      <c r="D258" s="150" t="str">
        <f t="shared" si="11"/>
        <v/>
      </c>
      <c r="F258" s="71"/>
      <c r="G258" s="64"/>
      <c r="H258" s="64"/>
      <c r="I258" s="64"/>
      <c r="J258" s="64"/>
      <c r="K258" s="64"/>
      <c r="L258" s="64"/>
      <c r="M258" s="64"/>
      <c r="N258" s="64"/>
      <c r="O258" s="64"/>
      <c r="P258" s="64"/>
    </row>
    <row r="259" spans="1:16" s="70" customFormat="1">
      <c r="A259" s="143">
        <v>248</v>
      </c>
      <c r="B259" s="144"/>
      <c r="C259" s="146"/>
      <c r="D259" s="150" t="str">
        <f t="shared" si="11"/>
        <v/>
      </c>
      <c r="F259" s="71"/>
      <c r="G259" s="64"/>
      <c r="H259" s="64"/>
      <c r="I259" s="64"/>
      <c r="J259" s="64"/>
      <c r="K259" s="64"/>
      <c r="L259" s="64"/>
      <c r="M259" s="64"/>
      <c r="N259" s="64"/>
      <c r="O259" s="64"/>
      <c r="P259" s="64"/>
    </row>
    <row r="260" spans="1:16" s="70" customFormat="1">
      <c r="A260" s="143">
        <v>249</v>
      </c>
      <c r="B260" s="144"/>
      <c r="C260" s="146"/>
      <c r="D260" s="150" t="str">
        <f t="shared" si="11"/>
        <v/>
      </c>
      <c r="F260" s="71"/>
      <c r="G260" s="64"/>
      <c r="H260" s="64"/>
      <c r="I260" s="64"/>
      <c r="J260" s="64"/>
      <c r="K260" s="64"/>
      <c r="L260" s="64"/>
      <c r="M260" s="64"/>
      <c r="N260" s="64"/>
      <c r="O260" s="64"/>
      <c r="P260" s="64"/>
    </row>
    <row r="261" spans="1:16" s="70" customFormat="1">
      <c r="A261" s="143">
        <v>250</v>
      </c>
      <c r="B261" s="144"/>
      <c r="C261" s="146"/>
      <c r="D261" s="150" t="str">
        <f t="shared" si="11"/>
        <v/>
      </c>
      <c r="F261" s="71"/>
      <c r="G261" s="64"/>
      <c r="H261" s="64"/>
      <c r="I261" s="64"/>
      <c r="J261" s="64"/>
      <c r="K261" s="64"/>
      <c r="L261" s="64"/>
      <c r="M261" s="64"/>
      <c r="N261" s="64"/>
      <c r="O261" s="64"/>
      <c r="P261" s="64"/>
    </row>
  </sheetData>
  <sheetProtection algorithmName="SHA-512" hashValue="ZIlWweLD0gYnrNg+zJ3s1ovmjD14yh+ycjRig024CS0hLKCZaPhMxV/AEtLUOHufhaKsx0qiSJo601553sucxg==" saltValue="/iejszBGp4Zv2Y24HQeZoQ==" spinCount="100000" sheet="1" objects="1" scenarios="1"/>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09375" defaultRowHeight="14.4"/>
  <cols>
    <col min="1" max="1" width="7" style="135" customWidth="1"/>
    <col min="2" max="2" width="56.44140625" style="40" customWidth="1"/>
    <col min="3" max="16384" width="9.109375" style="40"/>
  </cols>
  <sheetData>
    <row r="2" spans="1:2">
      <c r="B2" s="136" t="s">
        <v>555</v>
      </c>
    </row>
    <row r="4" spans="1:2" ht="28.8">
      <c r="A4" s="137" t="s">
        <v>91</v>
      </c>
      <c r="B4" s="138" t="s">
        <v>321</v>
      </c>
    </row>
    <row r="5" spans="1:2" ht="15.6">
      <c r="A5" s="156">
        <v>1</v>
      </c>
      <c r="B5" s="139" t="s">
        <v>367</v>
      </c>
    </row>
    <row r="6" spans="1:2" ht="15.6">
      <c r="A6" s="156">
        <v>2</v>
      </c>
      <c r="B6" s="139" t="s">
        <v>368</v>
      </c>
    </row>
    <row r="7" spans="1:2" ht="15.6">
      <c r="A7" s="156">
        <v>3</v>
      </c>
      <c r="B7" s="139" t="s">
        <v>369</v>
      </c>
    </row>
    <row r="8" spans="1:2" ht="15.6">
      <c r="A8" s="156">
        <v>4</v>
      </c>
      <c r="B8" s="139" t="s">
        <v>370</v>
      </c>
    </row>
    <row r="9" spans="1:2" ht="15.6">
      <c r="A9" s="156">
        <v>5</v>
      </c>
      <c r="B9" s="139" t="s">
        <v>371</v>
      </c>
    </row>
    <row r="10" spans="1:2" ht="15.6">
      <c r="A10" s="156">
        <v>6</v>
      </c>
      <c r="B10" s="139" t="s">
        <v>372</v>
      </c>
    </row>
    <row r="11" spans="1:2" ht="15.6">
      <c r="A11" s="156">
        <v>7</v>
      </c>
      <c r="B11" s="139" t="s">
        <v>373</v>
      </c>
    </row>
    <row r="12" spans="1:2" ht="15.6">
      <c r="A12" s="156">
        <v>8</v>
      </c>
      <c r="B12" s="139" t="s">
        <v>374</v>
      </c>
    </row>
    <row r="13" spans="1:2" ht="15.6">
      <c r="A13" s="156">
        <v>9</v>
      </c>
      <c r="B13" s="139" t="s">
        <v>375</v>
      </c>
    </row>
    <row r="14" spans="1:2" ht="15.6">
      <c r="A14" s="156">
        <v>10</v>
      </c>
      <c r="B14" s="140" t="s">
        <v>376</v>
      </c>
    </row>
    <row r="15" spans="1:2" ht="15.6">
      <c r="A15" s="156">
        <v>11</v>
      </c>
      <c r="B15" s="140" t="s">
        <v>377</v>
      </c>
    </row>
    <row r="16" spans="1:2" ht="15.6">
      <c r="A16" s="156">
        <v>12</v>
      </c>
      <c r="B16" s="140" t="s">
        <v>378</v>
      </c>
    </row>
    <row r="17" spans="1:2" ht="15.6">
      <c r="A17" s="156">
        <v>13</v>
      </c>
      <c r="B17" s="140" t="s">
        <v>556</v>
      </c>
    </row>
    <row r="18" spans="1:2" ht="15.6">
      <c r="A18" s="156">
        <v>14</v>
      </c>
      <c r="B18" s="140" t="s">
        <v>379</v>
      </c>
    </row>
    <row r="19" spans="1:2" ht="15.6">
      <c r="A19" s="156">
        <v>15</v>
      </c>
      <c r="B19" s="140" t="s">
        <v>380</v>
      </c>
    </row>
    <row r="20" spans="1:2" ht="15.6">
      <c r="A20" s="156">
        <v>16</v>
      </c>
      <c r="B20" s="140" t="s">
        <v>557</v>
      </c>
    </row>
    <row r="21" spans="1:2" ht="15.6">
      <c r="A21" s="156">
        <v>17</v>
      </c>
      <c r="B21" s="140" t="s">
        <v>381</v>
      </c>
    </row>
    <row r="22" spans="1:2" ht="15.6">
      <c r="A22" s="156">
        <v>18</v>
      </c>
      <c r="B22" s="140" t="s">
        <v>382</v>
      </c>
    </row>
    <row r="23" spans="1:2" ht="15.6">
      <c r="A23" s="156">
        <v>19</v>
      </c>
      <c r="B23" s="140" t="s">
        <v>558</v>
      </c>
    </row>
    <row r="24" spans="1:2" ht="15.6">
      <c r="A24" s="156">
        <v>20</v>
      </c>
      <c r="B24" s="140" t="s">
        <v>383</v>
      </c>
    </row>
    <row r="25" spans="1:2" ht="15.6">
      <c r="A25" s="156">
        <v>21</v>
      </c>
      <c r="B25" s="141" t="s">
        <v>384</v>
      </c>
    </row>
    <row r="26" spans="1:2" ht="15.6">
      <c r="A26" s="156">
        <v>22</v>
      </c>
      <c r="B26" s="141" t="s">
        <v>385</v>
      </c>
    </row>
    <row r="27" spans="1:2" ht="15.6">
      <c r="A27" s="156">
        <v>23</v>
      </c>
      <c r="B27" s="141" t="s">
        <v>386</v>
      </c>
    </row>
    <row r="28" spans="1:2" ht="15.6">
      <c r="A28" s="156">
        <v>24</v>
      </c>
      <c r="B28" s="141" t="s">
        <v>387</v>
      </c>
    </row>
    <row r="29" spans="1:2" ht="15.6">
      <c r="A29" s="156">
        <v>25</v>
      </c>
      <c r="B29" s="141" t="s">
        <v>388</v>
      </c>
    </row>
    <row r="30" spans="1:2" ht="15.6">
      <c r="A30" s="156">
        <v>26</v>
      </c>
      <c r="B30" s="141" t="s">
        <v>559</v>
      </c>
    </row>
    <row r="31" spans="1:2" ht="15.6">
      <c r="A31" s="156">
        <v>27</v>
      </c>
      <c r="B31" s="141" t="s">
        <v>560</v>
      </c>
    </row>
    <row r="32" spans="1:2" ht="15.6">
      <c r="A32" s="156">
        <v>28</v>
      </c>
      <c r="B32" s="141" t="s">
        <v>561</v>
      </c>
    </row>
    <row r="33" spans="1:2" ht="15.6">
      <c r="A33" s="156">
        <v>29</v>
      </c>
      <c r="B33" s="141" t="s">
        <v>562</v>
      </c>
    </row>
    <row r="34" spans="1:2" ht="15.6">
      <c r="A34" s="156">
        <v>30</v>
      </c>
      <c r="B34" s="141" t="s">
        <v>417</v>
      </c>
    </row>
    <row r="35" spans="1:2" ht="15.6">
      <c r="A35" s="156">
        <v>31</v>
      </c>
      <c r="B35" s="141" t="s">
        <v>563</v>
      </c>
    </row>
    <row r="36" spans="1:2" ht="15.6">
      <c r="A36" s="156">
        <v>32</v>
      </c>
      <c r="B36" s="141" t="s">
        <v>418</v>
      </c>
    </row>
    <row r="37" spans="1:2" ht="15.6">
      <c r="A37" s="156">
        <v>33</v>
      </c>
      <c r="B37" s="141" t="s">
        <v>419</v>
      </c>
    </row>
    <row r="38" spans="1:2" ht="15.6">
      <c r="A38" s="156">
        <v>34</v>
      </c>
      <c r="B38" s="141" t="s">
        <v>421</v>
      </c>
    </row>
    <row r="39" spans="1:2" ht="15.6">
      <c r="A39" s="156">
        <v>35</v>
      </c>
      <c r="B39" s="141" t="s">
        <v>564</v>
      </c>
    </row>
    <row r="40" spans="1:2" ht="15.6">
      <c r="A40" s="156">
        <v>36</v>
      </c>
      <c r="B40" s="141" t="s">
        <v>565</v>
      </c>
    </row>
    <row r="41" spans="1:2" ht="15.6">
      <c r="A41" s="156">
        <v>37</v>
      </c>
      <c r="B41" s="141" t="s">
        <v>566</v>
      </c>
    </row>
    <row r="42" spans="1:2" ht="15.6">
      <c r="A42" s="156">
        <v>38</v>
      </c>
      <c r="B42" s="141"/>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ht="15.6">
      <c r="A50" s="156">
        <v>46</v>
      </c>
      <c r="B50" s="141"/>
    </row>
  </sheetData>
  <sheetProtection algorithmName="SHA-512" hashValue="TDB+VaVRROX+dhUKqgM2q6tinjix5OGNWjbimMJ5pVn0jr5yAKvz/GyBonWG/G+V+AlVuL+eKD+bMehwVgK4Nw==" saltValue="1LYdJ1QNP38J86Wxkvenng=="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bestFit="1" customWidth="1"/>
    <col min="3" max="16384" width="9.109375" style="40"/>
  </cols>
  <sheetData>
    <row r="2" spans="1:2">
      <c r="B2" s="136" t="s">
        <v>555</v>
      </c>
    </row>
    <row r="4" spans="1:2" ht="28.8">
      <c r="A4" s="137" t="s">
        <v>91</v>
      </c>
      <c r="B4" s="138" t="s">
        <v>325</v>
      </c>
    </row>
    <row r="5" spans="1:2" ht="15.6">
      <c r="A5" s="156">
        <v>1</v>
      </c>
      <c r="B5" s="141" t="s">
        <v>389</v>
      </c>
    </row>
    <row r="6" spans="1:2" ht="15.6">
      <c r="A6" s="156">
        <v>2</v>
      </c>
      <c r="B6" s="141" t="s">
        <v>390</v>
      </c>
    </row>
    <row r="7" spans="1:2" ht="15.6">
      <c r="A7" s="156">
        <v>3</v>
      </c>
      <c r="B7" s="141" t="s">
        <v>391</v>
      </c>
    </row>
    <row r="8" spans="1:2" ht="15.6">
      <c r="A8" s="156">
        <v>4</v>
      </c>
      <c r="B8" s="141" t="s">
        <v>420</v>
      </c>
    </row>
    <row r="9" spans="1:2" ht="15.6">
      <c r="A9" s="156">
        <v>5</v>
      </c>
      <c r="B9" s="141" t="s">
        <v>392</v>
      </c>
    </row>
    <row r="10" spans="1:2" ht="15.6">
      <c r="A10" s="156">
        <v>6</v>
      </c>
      <c r="B10" s="141" t="s">
        <v>393</v>
      </c>
    </row>
    <row r="11" spans="1:2" ht="15.6">
      <c r="A11" s="156">
        <v>7</v>
      </c>
      <c r="B11" s="141" t="s">
        <v>394</v>
      </c>
    </row>
    <row r="12" spans="1:2" ht="15.6">
      <c r="A12" s="156">
        <v>8</v>
      </c>
      <c r="B12" s="141" t="s">
        <v>395</v>
      </c>
    </row>
    <row r="13" spans="1:2" ht="15.6">
      <c r="A13" s="156">
        <v>9</v>
      </c>
      <c r="B13" s="141" t="s">
        <v>396</v>
      </c>
    </row>
    <row r="14" spans="1:2" ht="15.6">
      <c r="A14" s="156">
        <v>10</v>
      </c>
      <c r="B14" s="141" t="s">
        <v>397</v>
      </c>
    </row>
    <row r="15" spans="1:2" ht="15.6">
      <c r="A15" s="156">
        <v>11</v>
      </c>
      <c r="B15" s="141" t="s">
        <v>398</v>
      </c>
    </row>
    <row r="16" spans="1:2" ht="15.6">
      <c r="A16" s="156">
        <v>12</v>
      </c>
      <c r="B16" s="141" t="s">
        <v>399</v>
      </c>
    </row>
    <row r="17" spans="1:2" ht="15.6">
      <c r="A17" s="156">
        <v>13</v>
      </c>
      <c r="B17" s="141" t="s">
        <v>400</v>
      </c>
    </row>
    <row r="18" spans="1:2" ht="15.6">
      <c r="A18" s="156">
        <v>14</v>
      </c>
      <c r="B18" s="141" t="s">
        <v>401</v>
      </c>
    </row>
    <row r="19" spans="1:2" ht="15.6">
      <c r="A19" s="156">
        <v>15</v>
      </c>
      <c r="B19" s="141" t="s">
        <v>402</v>
      </c>
    </row>
    <row r="20" spans="1:2" ht="15.6">
      <c r="A20" s="156">
        <v>16</v>
      </c>
      <c r="B20" s="141" t="s">
        <v>403</v>
      </c>
    </row>
    <row r="21" spans="1:2" ht="15.6">
      <c r="A21" s="156">
        <v>17</v>
      </c>
      <c r="B21" s="141" t="s">
        <v>404</v>
      </c>
    </row>
    <row r="22" spans="1:2" ht="15.6">
      <c r="A22" s="156">
        <v>18</v>
      </c>
      <c r="B22" s="141" t="s">
        <v>405</v>
      </c>
    </row>
    <row r="23" spans="1:2" ht="15.6">
      <c r="A23" s="156">
        <v>19</v>
      </c>
      <c r="B23" s="141" t="s">
        <v>406</v>
      </c>
    </row>
    <row r="24" spans="1:2" ht="15.6">
      <c r="A24" s="156">
        <v>20</v>
      </c>
      <c r="B24" s="141" t="s">
        <v>407</v>
      </c>
    </row>
    <row r="25" spans="1:2" ht="15.6">
      <c r="A25" s="156">
        <v>21</v>
      </c>
      <c r="B25" s="141" t="s">
        <v>408</v>
      </c>
    </row>
    <row r="26" spans="1:2" ht="15.6">
      <c r="A26" s="156">
        <v>22</v>
      </c>
      <c r="B26" s="141" t="s">
        <v>409</v>
      </c>
    </row>
    <row r="27" spans="1:2" ht="15.6">
      <c r="A27" s="156">
        <v>23</v>
      </c>
      <c r="B27" s="141" t="s">
        <v>410</v>
      </c>
    </row>
    <row r="28" spans="1:2" ht="15.6">
      <c r="A28" s="156">
        <v>24</v>
      </c>
      <c r="B28" s="141" t="s">
        <v>411</v>
      </c>
    </row>
    <row r="29" spans="1:2" ht="15.6">
      <c r="A29" s="156">
        <v>25</v>
      </c>
      <c r="B29" s="141" t="s">
        <v>567</v>
      </c>
    </row>
    <row r="30" spans="1:2" ht="15.6">
      <c r="A30" s="156">
        <v>26</v>
      </c>
      <c r="B30" s="141" t="s">
        <v>412</v>
      </c>
    </row>
    <row r="31" spans="1:2" ht="15.6">
      <c r="A31" s="156">
        <v>27</v>
      </c>
      <c r="B31" s="141" t="s">
        <v>413</v>
      </c>
    </row>
    <row r="32" spans="1:2" ht="15.6">
      <c r="A32" s="156">
        <v>28</v>
      </c>
      <c r="B32" s="141" t="s">
        <v>568</v>
      </c>
    </row>
    <row r="33" spans="1:2" ht="15.6">
      <c r="A33" s="156">
        <v>29</v>
      </c>
      <c r="B33" s="141" t="s">
        <v>414</v>
      </c>
    </row>
    <row r="34" spans="1:2" ht="15.6">
      <c r="A34" s="156">
        <v>30</v>
      </c>
      <c r="B34" s="141" t="s">
        <v>415</v>
      </c>
    </row>
    <row r="35" spans="1:2" ht="15.6">
      <c r="A35" s="156">
        <v>31</v>
      </c>
      <c r="B35" s="141" t="s">
        <v>416</v>
      </c>
    </row>
    <row r="36" spans="1:2" ht="15.6">
      <c r="A36" s="156">
        <v>32</v>
      </c>
      <c r="B36" s="141" t="s">
        <v>569</v>
      </c>
    </row>
    <row r="37" spans="1:2" ht="15.6">
      <c r="A37" s="156">
        <v>33</v>
      </c>
      <c r="B37" s="141" t="s">
        <v>570</v>
      </c>
    </row>
    <row r="38" spans="1:2" ht="15.6">
      <c r="A38" s="156">
        <v>34</v>
      </c>
      <c r="B38" s="141" t="s">
        <v>571</v>
      </c>
    </row>
    <row r="39" spans="1:2" ht="15.6">
      <c r="A39" s="156">
        <v>35</v>
      </c>
      <c r="B39" s="141" t="s">
        <v>572</v>
      </c>
    </row>
    <row r="40" spans="1:2" ht="15.6">
      <c r="A40" s="156">
        <v>36</v>
      </c>
      <c r="B40" s="141" t="s">
        <v>573</v>
      </c>
    </row>
    <row r="41" spans="1:2" ht="15.6">
      <c r="A41" s="156">
        <v>37</v>
      </c>
      <c r="B41" s="141" t="s">
        <v>574</v>
      </c>
    </row>
    <row r="42" spans="1:2" ht="15.6">
      <c r="A42" s="156">
        <v>38</v>
      </c>
      <c r="B42" s="141" t="s">
        <v>575</v>
      </c>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c r="A50" s="156">
        <v>46</v>
      </c>
      <c r="B50" s="142"/>
    </row>
    <row r="51" spans="1:2">
      <c r="A51" s="156">
        <v>47</v>
      </c>
      <c r="B51" s="142"/>
    </row>
    <row r="52" spans="1:2">
      <c r="B52" s="142"/>
    </row>
  </sheetData>
  <sheetProtection algorithmName="SHA-512" hashValue="LdFDNuJAgzUXwLchlFly8pz8PpEqlWVsk0pjR+wpuZ0ohBI4YSVTf4PASjDDT9q4ieIwMFKEE1qRHSE2AO4F8g==" saltValue="9JkcQ0W4WizAjvlCU6G0WA==" spinCount="100000" sheet="1" objects="1" scenarios="1"/>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09375" defaultRowHeight="14.4"/>
  <cols>
    <col min="1" max="1" width="7" style="135" customWidth="1"/>
    <col min="2" max="2" width="59.109375" style="40" customWidth="1"/>
    <col min="3" max="16384" width="9.109375" style="40"/>
  </cols>
  <sheetData>
    <row r="2" spans="1:2">
      <c r="B2" s="136" t="s">
        <v>555</v>
      </c>
    </row>
    <row r="4" spans="1:2" ht="28.8">
      <c r="A4" s="137" t="s">
        <v>91</v>
      </c>
      <c r="B4" s="138" t="s">
        <v>655</v>
      </c>
    </row>
    <row r="5" spans="1:2" ht="15.6">
      <c r="A5" s="156">
        <v>1</v>
      </c>
      <c r="B5" s="141" t="s">
        <v>657</v>
      </c>
    </row>
    <row r="6" spans="1:2" ht="15.6">
      <c r="A6" s="156">
        <v>2</v>
      </c>
      <c r="B6" s="141" t="s">
        <v>658</v>
      </c>
    </row>
    <row r="7" spans="1:2" ht="15.6">
      <c r="A7" s="156">
        <v>3</v>
      </c>
      <c r="B7" s="141" t="s">
        <v>659</v>
      </c>
    </row>
    <row r="8" spans="1:2" ht="15.6">
      <c r="A8" s="156">
        <v>4</v>
      </c>
      <c r="B8" s="141" t="s">
        <v>660</v>
      </c>
    </row>
    <row r="9" spans="1:2" ht="15.6">
      <c r="A9" s="156">
        <v>5</v>
      </c>
      <c r="B9" s="141" t="s">
        <v>661</v>
      </c>
    </row>
    <row r="10" spans="1:2" ht="15.6">
      <c r="A10" s="156">
        <v>6</v>
      </c>
      <c r="B10" s="141"/>
    </row>
    <row r="11" spans="1:2" ht="15.6">
      <c r="A11" s="156">
        <v>7</v>
      </c>
      <c r="B11" s="141"/>
    </row>
    <row r="12" spans="1:2" ht="15.6">
      <c r="A12" s="156">
        <v>8</v>
      </c>
      <c r="B12" s="141"/>
    </row>
    <row r="13" spans="1:2" ht="15.6">
      <c r="A13" s="156">
        <v>9</v>
      </c>
      <c r="B13" s="141"/>
    </row>
    <row r="14" spans="1:2" ht="15.6">
      <c r="A14" s="156">
        <v>10</v>
      </c>
      <c r="B14" s="141"/>
    </row>
    <row r="15" spans="1:2" ht="15.6">
      <c r="A15" s="156">
        <v>11</v>
      </c>
      <c r="B15" s="141"/>
    </row>
    <row r="16" spans="1:2" ht="15.6">
      <c r="A16" s="156">
        <v>12</v>
      </c>
      <c r="B16" s="141"/>
    </row>
    <row r="17" spans="1:2" ht="15.6">
      <c r="A17" s="156">
        <v>13</v>
      </c>
      <c r="B17" s="141"/>
    </row>
    <row r="18" spans="1:2" ht="15.6">
      <c r="A18" s="156">
        <v>14</v>
      </c>
      <c r="B18" s="141"/>
    </row>
    <row r="19" spans="1:2" ht="15.6">
      <c r="A19" s="156">
        <v>15</v>
      </c>
      <c r="B19" s="141"/>
    </row>
    <row r="20" spans="1:2" ht="15.6">
      <c r="A20" s="156">
        <v>16</v>
      </c>
      <c r="B20" s="141"/>
    </row>
    <row r="21" spans="1:2" ht="15.6">
      <c r="A21" s="156">
        <v>17</v>
      </c>
      <c r="B21" s="141"/>
    </row>
    <row r="22" spans="1:2" ht="15.6">
      <c r="A22" s="156">
        <v>18</v>
      </c>
      <c r="B22" s="141"/>
    </row>
    <row r="23" spans="1:2" ht="15.6">
      <c r="A23" s="156">
        <v>19</v>
      </c>
      <c r="B23" s="141"/>
    </row>
    <row r="24" spans="1:2" ht="15.6">
      <c r="A24" s="156">
        <v>20</v>
      </c>
      <c r="B24" s="141"/>
    </row>
    <row r="25" spans="1:2" ht="15.6">
      <c r="A25" s="156">
        <v>21</v>
      </c>
      <c r="B25" s="141"/>
    </row>
    <row r="26" spans="1:2" ht="15.6">
      <c r="A26" s="156">
        <v>22</v>
      </c>
      <c r="B26" s="141"/>
    </row>
    <row r="27" spans="1:2" ht="15.6">
      <c r="A27" s="156">
        <v>23</v>
      </c>
      <c r="B27" s="141"/>
    </row>
    <row r="28" spans="1:2" ht="15.6">
      <c r="A28" s="156">
        <v>24</v>
      </c>
      <c r="B28" s="141"/>
    </row>
    <row r="29" spans="1:2" ht="15.6">
      <c r="A29" s="156">
        <v>25</v>
      </c>
      <c r="B29" s="141"/>
    </row>
    <row r="30" spans="1:2" ht="15.6">
      <c r="A30" s="156">
        <v>26</v>
      </c>
      <c r="B30" s="141"/>
    </row>
    <row r="31" spans="1:2" ht="15.6">
      <c r="A31" s="156">
        <v>27</v>
      </c>
      <c r="B31" s="141"/>
    </row>
    <row r="32" spans="1:2" ht="15.6">
      <c r="A32" s="156">
        <v>28</v>
      </c>
      <c r="B32" s="141"/>
    </row>
    <row r="33" spans="1:2" ht="15.6">
      <c r="A33" s="156">
        <v>29</v>
      </c>
      <c r="B33" s="141"/>
    </row>
    <row r="34" spans="1:2" ht="15.6">
      <c r="A34" s="156">
        <v>30</v>
      </c>
      <c r="B34" s="141"/>
    </row>
    <row r="35" spans="1:2" ht="15.6">
      <c r="A35" s="156">
        <v>31</v>
      </c>
      <c r="B35" s="141"/>
    </row>
    <row r="36" spans="1:2" ht="15.6">
      <c r="A36" s="156">
        <v>32</v>
      </c>
      <c r="B36" s="141"/>
    </row>
    <row r="37" spans="1:2" ht="15.6">
      <c r="A37" s="156">
        <v>33</v>
      </c>
      <c r="B37" s="141"/>
    </row>
    <row r="38" spans="1:2" ht="15.6">
      <c r="A38" s="156">
        <v>34</v>
      </c>
      <c r="B38" s="141"/>
    </row>
    <row r="39" spans="1:2" ht="15.6">
      <c r="A39" s="156">
        <v>35</v>
      </c>
      <c r="B39" s="141"/>
    </row>
    <row r="40" spans="1:2" ht="15.6">
      <c r="A40" s="156">
        <v>36</v>
      </c>
      <c r="B40" s="141"/>
    </row>
    <row r="41" spans="1:2" ht="15.6">
      <c r="A41" s="156">
        <v>37</v>
      </c>
      <c r="B41" s="141"/>
    </row>
    <row r="42" spans="1:2" ht="15.6">
      <c r="A42" s="156">
        <v>38</v>
      </c>
      <c r="B42" s="141"/>
    </row>
    <row r="43" spans="1:2" ht="15.6">
      <c r="A43" s="156">
        <v>39</v>
      </c>
      <c r="B43" s="141"/>
    </row>
    <row r="44" spans="1:2" ht="15.6">
      <c r="A44" s="156">
        <v>40</v>
      </c>
      <c r="B44" s="141"/>
    </row>
    <row r="45" spans="1:2" ht="15.6">
      <c r="A45" s="156">
        <v>41</v>
      </c>
      <c r="B45" s="141"/>
    </row>
    <row r="46" spans="1:2" ht="15.6">
      <c r="A46" s="156">
        <v>42</v>
      </c>
      <c r="B46" s="141"/>
    </row>
    <row r="47" spans="1:2" ht="15.6">
      <c r="A47" s="156">
        <v>43</v>
      </c>
      <c r="B47" s="141"/>
    </row>
    <row r="48" spans="1:2" ht="15.6">
      <c r="A48" s="156">
        <v>44</v>
      </c>
      <c r="B48" s="141"/>
    </row>
    <row r="49" spans="1:2" ht="15.6">
      <c r="A49" s="156">
        <v>45</v>
      </c>
      <c r="B49" s="141"/>
    </row>
    <row r="50" spans="1:2">
      <c r="A50" s="156">
        <v>46</v>
      </c>
      <c r="B50" s="142"/>
    </row>
    <row r="51" spans="1:2">
      <c r="A51" s="156">
        <v>47</v>
      </c>
      <c r="B51" s="142"/>
    </row>
    <row r="52" spans="1:2">
      <c r="B52" s="142"/>
    </row>
  </sheetData>
  <sheetProtection algorithmName="SHA-512" hashValue="YIjnBbiGjTRzjgJWGex2veoCJzxRnicCzROqPLz1fdtnbh3nvOVe/x/opE+a1LdYDsFSDA+Gel5vhDmlfWpI+g==" saltValue="j18Id21q47sr6o/qci+M+w==" spinCount="100000" sheet="1" objects="1" scenarios="1"/>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4.4"/>
  <cols>
    <col min="1" max="1" width="4.88671875" style="9" bestFit="1" customWidth="1"/>
    <col min="2" max="2" width="28.88671875" style="34" bestFit="1" customWidth="1"/>
    <col min="3" max="3" width="36.5546875" style="9" customWidth="1"/>
    <col min="4" max="8" width="9.109375" customWidth="1"/>
  </cols>
  <sheetData>
    <row r="1" spans="1:3" s="1" customFormat="1" ht="28.8">
      <c r="A1" s="137" t="s">
        <v>91</v>
      </c>
      <c r="B1" s="333" t="s">
        <v>92</v>
      </c>
      <c r="C1" s="137" t="s">
        <v>576</v>
      </c>
    </row>
    <row r="2" spans="1:3" s="1" customFormat="1" ht="15" customHeight="1">
      <c r="A2" s="334">
        <v>1</v>
      </c>
      <c r="B2" s="335" t="s">
        <v>340</v>
      </c>
      <c r="C2" s="336" t="s">
        <v>577</v>
      </c>
    </row>
    <row r="3" spans="1:3" ht="15" customHeight="1">
      <c r="A3" s="334">
        <v>2</v>
      </c>
      <c r="B3" s="335" t="s">
        <v>339</v>
      </c>
      <c r="C3" s="336" t="s">
        <v>578</v>
      </c>
    </row>
    <row r="4" spans="1:3" ht="15" customHeight="1">
      <c r="A4" s="334">
        <v>3</v>
      </c>
      <c r="B4" s="335" t="s">
        <v>93</v>
      </c>
      <c r="C4" s="336" t="s">
        <v>579</v>
      </c>
    </row>
    <row r="5" spans="1:3" ht="15" customHeight="1">
      <c r="A5" s="334">
        <v>4</v>
      </c>
      <c r="B5" s="335" t="s">
        <v>580</v>
      </c>
      <c r="C5" s="337" t="s">
        <v>581</v>
      </c>
    </row>
    <row r="6" spans="1:3" ht="15" customHeight="1">
      <c r="A6" s="334">
        <v>5</v>
      </c>
      <c r="B6" s="335" t="s">
        <v>96</v>
      </c>
      <c r="C6" s="337" t="s">
        <v>582</v>
      </c>
    </row>
    <row r="7" spans="1:3" ht="15" customHeight="1">
      <c r="A7" s="334">
        <v>6</v>
      </c>
      <c r="B7" s="335" t="s">
        <v>341</v>
      </c>
      <c r="C7" s="336" t="s">
        <v>583</v>
      </c>
    </row>
    <row r="8" spans="1:3" ht="15" customHeight="1">
      <c r="A8" s="334">
        <v>7</v>
      </c>
      <c r="B8" s="335" t="s">
        <v>584</v>
      </c>
      <c r="C8" s="336" t="s">
        <v>585</v>
      </c>
    </row>
    <row r="9" spans="1:3" ht="15" customHeight="1">
      <c r="A9" s="334">
        <v>8</v>
      </c>
      <c r="B9" s="335" t="s">
        <v>95</v>
      </c>
      <c r="C9" s="337" t="s">
        <v>586</v>
      </c>
    </row>
    <row r="10" spans="1:3" ht="15" customHeight="1">
      <c r="A10" s="334">
        <v>9</v>
      </c>
      <c r="B10" s="335" t="s">
        <v>342</v>
      </c>
      <c r="C10" s="337" t="s">
        <v>587</v>
      </c>
    </row>
    <row r="11" spans="1:3" ht="15" customHeight="1">
      <c r="A11" s="334">
        <v>10</v>
      </c>
      <c r="B11" s="335" t="s">
        <v>588</v>
      </c>
      <c r="C11" s="337" t="s">
        <v>589</v>
      </c>
    </row>
    <row r="12" spans="1:3" ht="15" customHeight="1">
      <c r="A12" s="334">
        <v>11</v>
      </c>
      <c r="B12" s="335" t="s">
        <v>94</v>
      </c>
      <c r="C12" s="337" t="s">
        <v>590</v>
      </c>
    </row>
    <row r="13" spans="1:3" ht="15" customHeight="1">
      <c r="A13" s="334">
        <v>12</v>
      </c>
      <c r="B13" s="335" t="s">
        <v>343</v>
      </c>
      <c r="C13" s="336" t="s">
        <v>591</v>
      </c>
    </row>
    <row r="14" spans="1:3" ht="15" customHeight="1">
      <c r="A14" s="334">
        <v>13</v>
      </c>
      <c r="B14" s="335" t="s">
        <v>344</v>
      </c>
      <c r="C14" s="337" t="s">
        <v>592</v>
      </c>
    </row>
    <row r="15" spans="1:3" ht="15" customHeight="1">
      <c r="A15" s="334">
        <v>14</v>
      </c>
      <c r="B15" s="335" t="s">
        <v>345</v>
      </c>
      <c r="C15" s="336" t="s">
        <v>593</v>
      </c>
    </row>
    <row r="16" spans="1:3" ht="15" customHeight="1">
      <c r="A16" s="334">
        <v>15</v>
      </c>
      <c r="B16" s="335" t="s">
        <v>346</v>
      </c>
      <c r="C16" s="336" t="s">
        <v>594</v>
      </c>
    </row>
    <row r="17" spans="1:3" ht="15" customHeight="1">
      <c r="A17" s="334">
        <v>16</v>
      </c>
      <c r="B17" s="335" t="s">
        <v>347</v>
      </c>
      <c r="C17" s="336" t="s">
        <v>595</v>
      </c>
    </row>
    <row r="18" spans="1:3" ht="15" customHeight="1">
      <c r="A18" s="334">
        <v>17</v>
      </c>
      <c r="B18" s="335" t="s">
        <v>348</v>
      </c>
      <c r="C18" s="336" t="s">
        <v>596</v>
      </c>
    </row>
    <row r="19" spans="1:3" ht="15" customHeight="1">
      <c r="A19" s="334">
        <v>18</v>
      </c>
      <c r="B19" s="335" t="s">
        <v>349</v>
      </c>
      <c r="C19" s="336" t="s">
        <v>597</v>
      </c>
    </row>
    <row r="20" spans="1:3" ht="15" customHeight="1">
      <c r="A20" s="334">
        <v>19</v>
      </c>
      <c r="B20" s="335" t="s">
        <v>350</v>
      </c>
      <c r="C20" s="336" t="s">
        <v>598</v>
      </c>
    </row>
    <row r="21" spans="1:3" ht="15" customHeight="1">
      <c r="A21" s="334">
        <v>20</v>
      </c>
      <c r="B21" s="335" t="s">
        <v>351</v>
      </c>
      <c r="C21" s="336" t="s">
        <v>599</v>
      </c>
    </row>
    <row r="22" spans="1:3" ht="15" customHeight="1">
      <c r="A22" s="334">
        <v>21</v>
      </c>
      <c r="B22" s="335" t="s">
        <v>352</v>
      </c>
      <c r="C22" s="336" t="s">
        <v>600</v>
      </c>
    </row>
    <row r="23" spans="1:3" ht="15" customHeight="1">
      <c r="A23" s="334">
        <v>22</v>
      </c>
      <c r="B23" s="335" t="s">
        <v>353</v>
      </c>
      <c r="C23" s="336" t="s">
        <v>601</v>
      </c>
    </row>
    <row r="24" spans="1:3" ht="15" customHeight="1">
      <c r="A24" s="334">
        <v>23</v>
      </c>
      <c r="B24" s="335" t="s">
        <v>354</v>
      </c>
      <c r="C24" s="336" t="s">
        <v>602</v>
      </c>
    </row>
    <row r="25" spans="1:3" ht="15" customHeight="1">
      <c r="A25" s="334">
        <v>24</v>
      </c>
      <c r="B25" s="335" t="s">
        <v>355</v>
      </c>
      <c r="C25" s="336" t="s">
        <v>603</v>
      </c>
    </row>
    <row r="26" spans="1:3" ht="15" customHeight="1">
      <c r="A26" s="334">
        <v>25</v>
      </c>
      <c r="B26" s="335" t="s">
        <v>356</v>
      </c>
      <c r="C26" s="336" t="s">
        <v>604</v>
      </c>
    </row>
    <row r="27" spans="1:3" ht="15" customHeight="1">
      <c r="A27" s="334">
        <v>26</v>
      </c>
      <c r="B27" s="335" t="s">
        <v>90</v>
      </c>
      <c r="C27" s="335" t="s">
        <v>605</v>
      </c>
    </row>
    <row r="28" spans="1:3" ht="15" customHeight="1">
      <c r="A28" s="334">
        <v>27</v>
      </c>
      <c r="B28" s="335" t="s">
        <v>357</v>
      </c>
      <c r="C28" s="336" t="s">
        <v>606</v>
      </c>
    </row>
    <row r="29" spans="1:3" ht="15" customHeight="1">
      <c r="A29" s="334">
        <v>28</v>
      </c>
      <c r="B29" s="335" t="s">
        <v>358</v>
      </c>
      <c r="C29" s="336" t="s">
        <v>607</v>
      </c>
    </row>
    <row r="30" spans="1:3" ht="15" customHeight="1">
      <c r="A30" s="334">
        <v>29</v>
      </c>
      <c r="B30" s="335" t="s">
        <v>359</v>
      </c>
      <c r="C30" s="337" t="s">
        <v>608</v>
      </c>
    </row>
    <row r="31" spans="1:3" ht="15" customHeight="1">
      <c r="A31" s="334">
        <v>30</v>
      </c>
      <c r="B31" s="335" t="s">
        <v>360</v>
      </c>
      <c r="C31" s="336" t="s">
        <v>609</v>
      </c>
    </row>
    <row r="32" spans="1:3" ht="15" customHeight="1">
      <c r="A32" s="334">
        <v>31</v>
      </c>
      <c r="B32" s="335" t="s">
        <v>361</v>
      </c>
      <c r="C32" s="336" t="s">
        <v>610</v>
      </c>
    </row>
    <row r="33" spans="1:3" ht="15" customHeight="1">
      <c r="A33" s="334">
        <v>32</v>
      </c>
      <c r="B33" s="335" t="s">
        <v>362</v>
      </c>
      <c r="C33" s="335" t="s">
        <v>605</v>
      </c>
    </row>
    <row r="34" spans="1:3" ht="15" customHeight="1">
      <c r="A34" s="334">
        <v>33</v>
      </c>
      <c r="B34" s="335" t="s">
        <v>363</v>
      </c>
      <c r="C34" s="336" t="s">
        <v>611</v>
      </c>
    </row>
    <row r="35" spans="1:3" ht="15" customHeight="1">
      <c r="A35" s="334">
        <v>34</v>
      </c>
      <c r="B35" s="335" t="s">
        <v>364</v>
      </c>
      <c r="C35" s="336" t="s">
        <v>612</v>
      </c>
    </row>
    <row r="36" spans="1:3" ht="15" customHeight="1">
      <c r="A36" s="334">
        <v>35</v>
      </c>
      <c r="B36" s="335" t="s">
        <v>365</v>
      </c>
      <c r="C36" s="336" t="s">
        <v>613</v>
      </c>
    </row>
    <row r="37" spans="1:3" ht="15" customHeight="1">
      <c r="A37" s="334">
        <v>36</v>
      </c>
      <c r="B37" s="338" t="s">
        <v>366</v>
      </c>
      <c r="C37" s="337" t="s">
        <v>614</v>
      </c>
    </row>
    <row r="38" spans="1:3" ht="15" customHeight="1">
      <c r="A38" s="339">
        <v>37</v>
      </c>
      <c r="B38" s="338" t="s">
        <v>615</v>
      </c>
      <c r="C38" s="336" t="s">
        <v>616</v>
      </c>
    </row>
    <row r="39" spans="1:3" ht="15" customHeight="1">
      <c r="A39" s="339">
        <v>38</v>
      </c>
      <c r="B39" s="338" t="s">
        <v>617</v>
      </c>
      <c r="C39" s="336" t="s">
        <v>618</v>
      </c>
    </row>
    <row r="40" spans="1:3" ht="15" customHeight="1">
      <c r="A40" s="339">
        <v>39</v>
      </c>
      <c r="B40" s="338" t="s">
        <v>619</v>
      </c>
      <c r="C40" s="336" t="s">
        <v>620</v>
      </c>
    </row>
    <row r="41" spans="1:3" ht="15" customHeight="1">
      <c r="A41" s="339">
        <v>40</v>
      </c>
      <c r="B41" s="338" t="s">
        <v>621</v>
      </c>
      <c r="C41" s="336" t="s">
        <v>622</v>
      </c>
    </row>
    <row r="42" spans="1:3" ht="15" customHeight="1">
      <c r="A42" s="339">
        <v>41</v>
      </c>
      <c r="B42" s="338" t="s">
        <v>623</v>
      </c>
      <c r="C42" s="336" t="s">
        <v>624</v>
      </c>
    </row>
    <row r="43" spans="1:3" ht="15" customHeight="1">
      <c r="A43" s="339">
        <v>42</v>
      </c>
      <c r="B43" s="338" t="s">
        <v>625</v>
      </c>
      <c r="C43" s="336" t="s">
        <v>626</v>
      </c>
    </row>
    <row r="44" spans="1:3" ht="15" customHeight="1">
      <c r="A44" s="339">
        <v>43</v>
      </c>
      <c r="B44" s="338" t="s">
        <v>627</v>
      </c>
      <c r="C44" s="336" t="s">
        <v>628</v>
      </c>
    </row>
    <row r="45" spans="1:3" ht="15" customHeight="1">
      <c r="A45" s="339">
        <v>44</v>
      </c>
      <c r="B45" s="338" t="s">
        <v>629</v>
      </c>
      <c r="C45" s="336" t="s">
        <v>630</v>
      </c>
    </row>
    <row r="46" spans="1:3" ht="15" customHeight="1">
      <c r="A46" s="339">
        <v>45</v>
      </c>
      <c r="B46" s="338" t="s">
        <v>631</v>
      </c>
      <c r="C46" s="336" t="s">
        <v>632</v>
      </c>
    </row>
    <row r="47" spans="1:3" ht="15" customHeight="1">
      <c r="A47" s="339">
        <v>46</v>
      </c>
      <c r="B47" s="338" t="s">
        <v>633</v>
      </c>
      <c r="C47" s="336" t="s">
        <v>634</v>
      </c>
    </row>
    <row r="48" spans="1:3" ht="15" customHeight="1">
      <c r="A48" s="339">
        <v>47</v>
      </c>
      <c r="B48" s="338" t="s">
        <v>635</v>
      </c>
      <c r="C48" s="336" t="s">
        <v>636</v>
      </c>
    </row>
    <row r="49" spans="1:11" ht="15" customHeight="1">
      <c r="A49" s="339">
        <v>48</v>
      </c>
      <c r="B49" s="338" t="s">
        <v>637</v>
      </c>
      <c r="C49" s="336" t="s">
        <v>638</v>
      </c>
    </row>
    <row r="50" spans="1:11" ht="15" customHeight="1">
      <c r="A50" s="339">
        <v>49</v>
      </c>
      <c r="B50" s="338" t="s">
        <v>639</v>
      </c>
      <c r="C50" s="336" t="s">
        <v>640</v>
      </c>
    </row>
    <row r="51" spans="1:11" ht="15" customHeight="1">
      <c r="A51" s="339">
        <v>50</v>
      </c>
      <c r="B51" s="338" t="s">
        <v>641</v>
      </c>
      <c r="C51" s="336" t="s">
        <v>642</v>
      </c>
    </row>
    <row r="52" spans="1:11" ht="15" customHeight="1">
      <c r="A52" s="339">
        <v>51</v>
      </c>
      <c r="B52" s="338" t="s">
        <v>643</v>
      </c>
      <c r="C52" s="336" t="s">
        <v>644</v>
      </c>
    </row>
    <row r="53" spans="1:11" ht="15" customHeight="1">
      <c r="A53" s="339">
        <v>52</v>
      </c>
      <c r="B53" s="338" t="s">
        <v>645</v>
      </c>
      <c r="C53" s="336" t="s">
        <v>646</v>
      </c>
    </row>
    <row r="54" spans="1:11" ht="15" customHeight="1">
      <c r="A54" s="339">
        <v>53</v>
      </c>
      <c r="B54" s="40" t="s">
        <v>647</v>
      </c>
      <c r="C54" s="336" t="s">
        <v>648</v>
      </c>
    </row>
    <row r="55" spans="1:11" ht="15" customHeight="1">
      <c r="A55" s="339">
        <v>54</v>
      </c>
      <c r="B55" s="340" t="s">
        <v>1023</v>
      </c>
      <c r="C55" s="341"/>
      <c r="E55" s="614" t="s">
        <v>331</v>
      </c>
      <c r="F55" s="614"/>
      <c r="G55" s="614"/>
      <c r="H55" s="614"/>
      <c r="I55" s="614"/>
      <c r="J55" s="614"/>
      <c r="K55" s="614"/>
    </row>
    <row r="56" spans="1:11" ht="15" customHeight="1">
      <c r="A56" s="339">
        <v>55</v>
      </c>
      <c r="B56" s="340" t="s">
        <v>1022</v>
      </c>
      <c r="C56" s="341"/>
    </row>
  </sheetData>
  <sheetProtection algorithmName="SHA-512" hashValue="bwNFoJX+ztG9pMOVxmUbfdXKUih21QIU1MeL9wSiT8eSWBiTzPPqW/5EMWd+/lqEaQsVO8aNJNQfYHcVRjd1Lw==" saltValue="VvqL6uXyDVducaxaSpfp3Q==" spinCount="100000" sheet="1" objects="1" scenarios="1"/>
  <mergeCells count="1">
    <mergeCell ref="E55:K55"/>
  </mergeCells>
  <phoneticPr fontId="16"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1"/>
  <sheetViews>
    <sheetView workbookViewId="0">
      <selection sqref="A1:C1"/>
    </sheetView>
  </sheetViews>
  <sheetFormatPr defaultRowHeight="14.4"/>
  <cols>
    <col min="3" max="3" width="9.5546875" style="2" bestFit="1" customWidth="1"/>
  </cols>
  <sheetData>
    <row r="1" spans="1:4" s="35" customFormat="1">
      <c r="A1" s="615" t="s">
        <v>60</v>
      </c>
      <c r="B1" s="616"/>
      <c r="C1" s="617"/>
    </row>
    <row r="2" spans="1:4" s="35" customFormat="1">
      <c r="A2" s="36" t="s">
        <v>2</v>
      </c>
      <c r="B2" s="36" t="s">
        <v>59</v>
      </c>
      <c r="C2" s="36" t="s">
        <v>35</v>
      </c>
    </row>
    <row r="3" spans="1:4" s="35" customFormat="1">
      <c r="A3" s="411">
        <v>2019</v>
      </c>
      <c r="B3" s="3">
        <v>1</v>
      </c>
      <c r="C3" s="417">
        <v>4.7381000000000002</v>
      </c>
    </row>
    <row r="4" spans="1:4" s="35" customFormat="1">
      <c r="A4" s="411">
        <v>2018</v>
      </c>
      <c r="B4" s="3">
        <v>1</v>
      </c>
      <c r="C4" s="417">
        <v>4.6535000000000002</v>
      </c>
    </row>
    <row r="5" spans="1:4" s="35" customFormat="1">
      <c r="A5" s="411">
        <v>2017</v>
      </c>
      <c r="B5" s="3">
        <v>1</v>
      </c>
      <c r="C5" s="417">
        <v>4.5681000000000003</v>
      </c>
    </row>
    <row r="6" spans="1:4">
      <c r="A6" s="3">
        <v>2016</v>
      </c>
      <c r="B6" s="3">
        <v>1</v>
      </c>
      <c r="C6" s="15">
        <v>4.4908000000000001</v>
      </c>
    </row>
    <row r="7" spans="1:4">
      <c r="A7" s="3">
        <v>2015</v>
      </c>
      <c r="B7" s="3">
        <v>1</v>
      </c>
      <c r="C7" s="15">
        <v>4.4450000000000003</v>
      </c>
    </row>
    <row r="8" spans="1:4">
      <c r="A8" s="3">
        <v>2014</v>
      </c>
      <c r="B8" s="3">
        <v>1</v>
      </c>
      <c r="C8" s="15">
        <v>4.4446000000000003</v>
      </c>
      <c r="D8" s="2"/>
    </row>
    <row r="9" spans="1:4">
      <c r="A9" s="3">
        <v>2013</v>
      </c>
      <c r="B9" s="3">
        <v>1</v>
      </c>
      <c r="C9" s="15">
        <v>4.4189999999999996</v>
      </c>
      <c r="D9" s="2"/>
    </row>
    <row r="10" spans="1:4">
      <c r="A10" s="3">
        <v>2012</v>
      </c>
      <c r="B10" s="3">
        <v>1</v>
      </c>
      <c r="C10" s="15">
        <v>4.4560000000000004</v>
      </c>
    </row>
    <row r="11" spans="1:4">
      <c r="A11" s="3">
        <v>2011</v>
      </c>
      <c r="B11" s="3">
        <v>1</v>
      </c>
      <c r="C11" s="15">
        <v>4.2378999999999998</v>
      </c>
    </row>
    <row r="12" spans="1:4">
      <c r="A12" s="3">
        <v>2010</v>
      </c>
      <c r="B12" s="3">
        <v>1</v>
      </c>
      <c r="C12" s="15">
        <v>4.2099000000000002</v>
      </c>
    </row>
    <row r="13" spans="1:4">
      <c r="A13" s="3">
        <v>2009</v>
      </c>
      <c r="B13" s="3">
        <v>1</v>
      </c>
      <c r="C13" s="15">
        <v>4.1307</v>
      </c>
    </row>
    <row r="14" spans="1:4">
      <c r="A14" s="3">
        <v>2008</v>
      </c>
      <c r="B14" s="3">
        <v>1</v>
      </c>
      <c r="C14" s="15">
        <v>3.6827000000000001</v>
      </c>
    </row>
    <row r="15" spans="1:4">
      <c r="A15" s="3">
        <v>2007</v>
      </c>
      <c r="B15" s="3">
        <v>1</v>
      </c>
      <c r="C15" s="15">
        <v>3.3372999999999999</v>
      </c>
    </row>
    <row r="16" spans="1:4">
      <c r="A16" s="3">
        <v>2006</v>
      </c>
      <c r="B16" s="3">
        <v>1</v>
      </c>
      <c r="C16" s="15">
        <v>3.5245000000000002</v>
      </c>
    </row>
    <row r="17" spans="1:3">
      <c r="A17" s="3">
        <v>2005</v>
      </c>
      <c r="B17" s="3">
        <v>1</v>
      </c>
      <c r="C17" s="15">
        <v>3.6234000000000002</v>
      </c>
    </row>
    <row r="18" spans="1:3">
      <c r="A18" s="3">
        <v>2004</v>
      </c>
      <c r="B18" s="3">
        <v>1</v>
      </c>
      <c r="C18" s="15">
        <v>4.0532000000000004</v>
      </c>
    </row>
    <row r="19" spans="1:3">
      <c r="A19" s="3">
        <v>2003</v>
      </c>
      <c r="B19" s="3">
        <v>1</v>
      </c>
      <c r="C19" s="15">
        <v>3.7555000000000001</v>
      </c>
    </row>
    <row r="20" spans="1:3">
      <c r="A20" s="3">
        <v>2002</v>
      </c>
      <c r="B20" s="3">
        <v>1</v>
      </c>
      <c r="C20" s="15">
        <v>3.1255000000000002</v>
      </c>
    </row>
    <row r="21" spans="1:3">
      <c r="A21" s="3">
        <v>2001</v>
      </c>
      <c r="B21" s="3">
        <v>1</v>
      </c>
      <c r="C21" s="15">
        <v>2.6027</v>
      </c>
    </row>
    <row r="22" spans="1:3">
      <c r="A22" s="3">
        <v>2000</v>
      </c>
      <c r="B22" s="3">
        <v>1</v>
      </c>
      <c r="C22" s="15">
        <v>1.9956</v>
      </c>
    </row>
    <row r="23" spans="1:3">
      <c r="A23" s="3">
        <v>1999</v>
      </c>
      <c r="B23" s="3">
        <v>1</v>
      </c>
      <c r="C23" s="15">
        <v>1.6295999999999999</v>
      </c>
    </row>
    <row r="24" spans="1:3">
      <c r="A24" s="14">
        <v>1998</v>
      </c>
      <c r="B24" s="14">
        <v>1</v>
      </c>
      <c r="C24" s="417">
        <v>0.99892499999999995</v>
      </c>
    </row>
    <row r="25" spans="1:3">
      <c r="A25" s="14">
        <v>1997</v>
      </c>
      <c r="B25" s="14">
        <v>1</v>
      </c>
      <c r="C25" s="15">
        <v>0.80909200000000003</v>
      </c>
    </row>
    <row r="26" spans="1:3">
      <c r="A26" s="14">
        <v>1996</v>
      </c>
      <c r="B26" s="14">
        <v>1</v>
      </c>
      <c r="C26" s="15">
        <v>0.38629000000000002</v>
      </c>
    </row>
    <row r="27" spans="1:3">
      <c r="A27" s="14">
        <v>1995</v>
      </c>
      <c r="B27" s="14">
        <v>1</v>
      </c>
      <c r="C27" s="15">
        <v>0.26295099999999999</v>
      </c>
    </row>
    <row r="28" spans="1:3">
      <c r="A28" s="14">
        <v>1994</v>
      </c>
      <c r="B28" s="14">
        <v>1</v>
      </c>
      <c r="C28" s="15">
        <v>0.196714</v>
      </c>
    </row>
    <row r="29" spans="1:3">
      <c r="A29" s="14">
        <v>1993</v>
      </c>
      <c r="B29" s="14">
        <v>1</v>
      </c>
      <c r="C29" s="15">
        <v>8.8459999999999997E-2</v>
      </c>
    </row>
    <row r="30" spans="1:3">
      <c r="A30" s="14">
        <v>1992</v>
      </c>
      <c r="B30" s="14">
        <v>1</v>
      </c>
      <c r="C30" s="15">
        <v>0.04</v>
      </c>
    </row>
    <row r="31" spans="1:3">
      <c r="A31" s="14">
        <v>1991</v>
      </c>
      <c r="B31" s="14">
        <v>1</v>
      </c>
      <c r="C31" s="15">
        <v>8.7810000000000006E-3</v>
      </c>
    </row>
  </sheetData>
  <sheetProtection algorithmName="SHA-512" hashValue="GuC/yxui4uzm1Y4kttL209caxTFHmfyOaH57eNrFodb1/Ml1q6Mkq0KpX4QbL1Lqr9HrOo7H/EtPue2xVipPow==" saltValue="+tVlPB5/gNZdR3b3SfONSw==" spinCount="100000" sheet="1" objects="1" scenarios="1"/>
  <mergeCells count="1">
    <mergeCell ref="A1:C1"/>
  </mergeCells>
  <phoneticPr fontId="16"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zoomScaleNormal="100" workbookViewId="0">
      <selection activeCell="B10" sqref="B10:G12"/>
    </sheetView>
  </sheetViews>
  <sheetFormatPr defaultColWidth="9.109375" defaultRowHeight="15.6"/>
  <cols>
    <col min="1" max="1" width="5.6640625" style="60" customWidth="1"/>
    <col min="2" max="3" width="35.6640625" style="64" customWidth="1"/>
    <col min="4" max="4" width="23" style="64" customWidth="1"/>
    <col min="5" max="5" width="18.6640625" style="68" customWidth="1"/>
    <col min="6" max="6" width="10.6640625" style="69" customWidth="1"/>
    <col min="7" max="7" width="10.6640625" style="64" customWidth="1"/>
    <col min="8" max="8" width="14.33203125" style="68"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Inginerie din Hunedoara</v>
      </c>
      <c r="E2" s="61"/>
      <c r="F2" s="61"/>
      <c r="H2" s="62"/>
      <c r="I2" s="63"/>
      <c r="K2" s="62"/>
      <c r="M2" s="289"/>
      <c r="N2" s="289"/>
      <c r="O2" s="289"/>
    </row>
    <row r="3" spans="1:16" s="60" customFormat="1">
      <c r="A3" s="346" t="str">
        <f>IF(ISBLANK(departament),"","Departamentul " &amp; departament)</f>
        <v>Departamentul Inginerie și Management din Hunedoara</v>
      </c>
      <c r="E3" s="61"/>
      <c r="F3" s="61"/>
      <c r="H3" s="62"/>
      <c r="I3" s="63"/>
      <c r="K3" s="62"/>
      <c r="M3" s="289"/>
      <c r="N3" s="289"/>
      <c r="O3" s="289"/>
    </row>
    <row r="4" spans="1:16">
      <c r="A4" s="540" t="s">
        <v>784</v>
      </c>
      <c r="B4" s="540"/>
      <c r="C4" s="540"/>
      <c r="D4" s="540"/>
      <c r="E4" s="540"/>
      <c r="F4" s="540"/>
      <c r="G4" s="540"/>
      <c r="H4" s="540"/>
      <c r="I4" s="540"/>
      <c r="J4" s="226"/>
      <c r="K4" s="226"/>
      <c r="L4" s="226"/>
      <c r="M4" s="226"/>
      <c r="N4" s="64"/>
      <c r="O4" s="291"/>
    </row>
    <row r="5" spans="1:16">
      <c r="A5" s="540" t="s">
        <v>652</v>
      </c>
      <c r="B5" s="540"/>
      <c r="C5" s="540"/>
      <c r="D5" s="540"/>
      <c r="E5" s="540"/>
      <c r="F5" s="540"/>
      <c r="G5" s="540"/>
      <c r="H5" s="540"/>
      <c r="I5" s="540"/>
      <c r="J5" s="226"/>
      <c r="K5" s="226"/>
      <c r="L5" s="226"/>
      <c r="M5" s="226"/>
      <c r="N5" s="64"/>
    </row>
    <row r="6" spans="1:16" ht="13.5" customHeight="1">
      <c r="E6" s="64"/>
      <c r="F6" s="64"/>
      <c r="H6" s="64"/>
      <c r="I6" s="347" t="str">
        <f>CONCATENATE(functie," ",nume_candidat)</f>
        <v>Profesor Socalici Ana Virginia</v>
      </c>
      <c r="J6" s="347" t="str">
        <f>CONCATENATE(functie," ",nume_candidat)</f>
        <v>Profesor Socalici Ana Virginia</v>
      </c>
      <c r="N6" s="64"/>
    </row>
    <row r="7" spans="1:16" ht="18.75" customHeight="1">
      <c r="A7" s="537" t="s">
        <v>338</v>
      </c>
      <c r="B7" s="537" t="s">
        <v>0</v>
      </c>
      <c r="C7" s="537" t="s">
        <v>545</v>
      </c>
      <c r="D7" s="537" t="s">
        <v>16</v>
      </c>
      <c r="E7" s="538" t="s">
        <v>17</v>
      </c>
      <c r="F7" s="543" t="s">
        <v>2</v>
      </c>
      <c r="G7" s="537" t="s">
        <v>18</v>
      </c>
      <c r="H7" s="538" t="s">
        <v>546</v>
      </c>
      <c r="I7" s="537" t="s">
        <v>544</v>
      </c>
      <c r="J7" s="537"/>
      <c r="K7" s="537" t="s">
        <v>4</v>
      </c>
      <c r="L7" s="537"/>
      <c r="M7" s="541" t="s">
        <v>48</v>
      </c>
      <c r="N7" s="542"/>
      <c r="O7" s="544" t="s">
        <v>541</v>
      </c>
      <c r="P7" s="545" t="s">
        <v>551</v>
      </c>
    </row>
    <row r="8" spans="1:16" ht="46.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4"/>
      <c r="P8" s="545"/>
    </row>
    <row r="9" spans="1:16">
      <c r="A9" s="88"/>
      <c r="B9" s="65"/>
      <c r="C9" s="65"/>
      <c r="D9" s="65"/>
      <c r="E9" s="66"/>
      <c r="F9" s="30"/>
      <c r="G9" s="66"/>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15"/>
      <c r="G10" s="215"/>
      <c r="H10" s="215"/>
      <c r="I10" s="16" t="str">
        <f t="shared" ref="I10:I41" si="1">IF(OR($B10="",$C10="",$D10="",$E10="",$F10&lt;an_initial,$F10&gt;an_final,$O10=FALSE),"",IF($H10="",CS_STR_A*$G10/P10,CS_STR_A*$H10))</f>
        <v/>
      </c>
      <c r="J10" s="16" t="str">
        <f t="shared" ref="J10:J41" si="2">IF(OR($B10="",$C10="",$D10="",$E10="",$F10="",$F10&gt;an_final,$O10=FALSE),"",IF($H10="",CS_STR_A*$G10/P10,CS_STR_A*$H10))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215"/>
      <c r="G11" s="215"/>
      <c r="H11" s="215"/>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15"/>
      <c r="G12" s="215"/>
      <c r="H12" s="215"/>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3"/>
      <c r="F13" s="214"/>
      <c r="G13" s="214"/>
      <c r="H13" s="214"/>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37">
        <v>5</v>
      </c>
      <c r="B14" s="6"/>
      <c r="C14" s="6"/>
      <c r="D14" s="6"/>
      <c r="E14" s="213"/>
      <c r="F14" s="214"/>
      <c r="G14" s="214"/>
      <c r="H14" s="214"/>
      <c r="I14" s="16" t="str">
        <f t="shared" si="1"/>
        <v/>
      </c>
      <c r="J14" s="16" t="str">
        <f t="shared" si="2"/>
        <v/>
      </c>
      <c r="K14" s="58" t="str">
        <f t="shared" si="3"/>
        <v/>
      </c>
      <c r="L14" s="58" t="str">
        <f t="shared" si="4"/>
        <v/>
      </c>
      <c r="M14" s="376" t="str">
        <f t="shared" si="5"/>
        <v/>
      </c>
      <c r="N14" s="58" t="str">
        <f t="shared" si="6"/>
        <v/>
      </c>
      <c r="O14" s="349" t="b">
        <f t="shared" si="7"/>
        <v>0</v>
      </c>
      <c r="P14" s="350">
        <f t="shared" si="8"/>
        <v>1</v>
      </c>
    </row>
    <row r="15" spans="1:16">
      <c r="A15" s="37">
        <v>6</v>
      </c>
      <c r="B15" s="6"/>
      <c r="C15" s="6"/>
      <c r="D15" s="6"/>
      <c r="E15" s="213"/>
      <c r="F15" s="214"/>
      <c r="G15" s="214"/>
      <c r="H15" s="214"/>
      <c r="I15" s="16" t="str">
        <f t="shared" si="1"/>
        <v/>
      </c>
      <c r="J15" s="16" t="str">
        <f t="shared" si="2"/>
        <v/>
      </c>
      <c r="K15" s="58" t="str">
        <f t="shared" si="3"/>
        <v/>
      </c>
      <c r="L15" s="58" t="str">
        <f t="shared" si="4"/>
        <v/>
      </c>
      <c r="M15" s="376" t="str">
        <f t="shared" si="5"/>
        <v/>
      </c>
      <c r="N15" s="58" t="str">
        <f t="shared" si="6"/>
        <v/>
      </c>
      <c r="O15" s="349" t="b">
        <f t="shared" si="7"/>
        <v>0</v>
      </c>
      <c r="P15" s="350">
        <f t="shared" si="8"/>
        <v>1</v>
      </c>
    </row>
    <row r="16" spans="1:16">
      <c r="A16" s="37">
        <v>7</v>
      </c>
      <c r="B16" s="6"/>
      <c r="C16" s="6"/>
      <c r="D16" s="6"/>
      <c r="E16" s="213"/>
      <c r="F16" s="214"/>
      <c r="G16" s="214"/>
      <c r="H16" s="214"/>
      <c r="I16" s="16" t="str">
        <f t="shared" si="1"/>
        <v/>
      </c>
      <c r="J16" s="16" t="str">
        <f t="shared" si="2"/>
        <v/>
      </c>
      <c r="K16" s="58" t="str">
        <f t="shared" si="3"/>
        <v/>
      </c>
      <c r="L16" s="58" t="str">
        <f t="shared" si="4"/>
        <v/>
      </c>
      <c r="M16" s="376" t="str">
        <f t="shared" si="5"/>
        <v/>
      </c>
      <c r="N16" s="58" t="str">
        <f t="shared" si="6"/>
        <v/>
      </c>
      <c r="O16" s="349" t="b">
        <f t="shared" si="7"/>
        <v>0</v>
      </c>
      <c r="P16" s="350">
        <f t="shared" si="8"/>
        <v>1</v>
      </c>
    </row>
    <row r="17" spans="1:16">
      <c r="A17" s="37">
        <v>8</v>
      </c>
      <c r="B17" s="6"/>
      <c r="C17" s="6"/>
      <c r="D17" s="6"/>
      <c r="E17" s="213"/>
      <c r="F17" s="214"/>
      <c r="G17" s="214"/>
      <c r="H17" s="214"/>
      <c r="I17" s="16" t="str">
        <f t="shared" si="1"/>
        <v/>
      </c>
      <c r="J17" s="16" t="str">
        <f t="shared" si="2"/>
        <v/>
      </c>
      <c r="K17" s="58" t="str">
        <f t="shared" si="3"/>
        <v/>
      </c>
      <c r="L17" s="58" t="str">
        <f t="shared" si="4"/>
        <v/>
      </c>
      <c r="M17" s="376" t="str">
        <f t="shared" si="5"/>
        <v/>
      </c>
      <c r="N17" s="58" t="str">
        <f t="shared" si="6"/>
        <v/>
      </c>
      <c r="O17" s="349" t="b">
        <f t="shared" si="7"/>
        <v>0</v>
      </c>
      <c r="P17" s="350">
        <f t="shared" si="8"/>
        <v>1</v>
      </c>
    </row>
    <row r="18" spans="1:16">
      <c r="A18" s="37">
        <v>9</v>
      </c>
      <c r="B18" s="6"/>
      <c r="C18" s="6"/>
      <c r="D18" s="6"/>
      <c r="E18" s="213"/>
      <c r="F18" s="214"/>
      <c r="G18" s="214"/>
      <c r="H18" s="214"/>
      <c r="I18" s="16" t="str">
        <f t="shared" si="1"/>
        <v/>
      </c>
      <c r="J18" s="16" t="str">
        <f t="shared" si="2"/>
        <v/>
      </c>
      <c r="K18" s="58" t="str">
        <f t="shared" si="3"/>
        <v/>
      </c>
      <c r="L18" s="58" t="str">
        <f t="shared" si="4"/>
        <v/>
      </c>
      <c r="M18" s="376" t="str">
        <f t="shared" si="5"/>
        <v/>
      </c>
      <c r="N18" s="58" t="str">
        <f t="shared" si="6"/>
        <v/>
      </c>
      <c r="O18" s="349" t="b">
        <f t="shared" si="7"/>
        <v>0</v>
      </c>
      <c r="P18" s="350">
        <f t="shared" si="8"/>
        <v>1</v>
      </c>
    </row>
    <row r="19" spans="1:16">
      <c r="A19" s="37">
        <v>10</v>
      </c>
      <c r="B19" s="6"/>
      <c r="C19" s="6"/>
      <c r="D19" s="6"/>
      <c r="E19" s="213"/>
      <c r="F19" s="214"/>
      <c r="G19" s="214"/>
      <c r="H19" s="214"/>
      <c r="I19" s="16" t="str">
        <f t="shared" si="1"/>
        <v/>
      </c>
      <c r="J19" s="16" t="str">
        <f t="shared" si="2"/>
        <v/>
      </c>
      <c r="K19" s="58" t="str">
        <f t="shared" si="3"/>
        <v/>
      </c>
      <c r="L19" s="58" t="str">
        <f t="shared" si="4"/>
        <v/>
      </c>
      <c r="M19" s="376" t="str">
        <f t="shared" si="5"/>
        <v/>
      </c>
      <c r="N19" s="58" t="str">
        <f t="shared" si="6"/>
        <v/>
      </c>
      <c r="O19" s="349" t="b">
        <f t="shared" si="7"/>
        <v>0</v>
      </c>
      <c r="P19" s="350">
        <f t="shared" si="8"/>
        <v>1</v>
      </c>
    </row>
    <row r="20" spans="1:16">
      <c r="A20" s="37">
        <v>11</v>
      </c>
      <c r="B20" s="6"/>
      <c r="C20" s="6"/>
      <c r="D20" s="6"/>
      <c r="E20" s="213"/>
      <c r="F20" s="214"/>
      <c r="G20" s="214"/>
      <c r="H20" s="214"/>
      <c r="I20" s="16" t="str">
        <f t="shared" si="1"/>
        <v/>
      </c>
      <c r="J20" s="16" t="str">
        <f t="shared" si="2"/>
        <v/>
      </c>
      <c r="K20" s="58" t="str">
        <f t="shared" si="3"/>
        <v/>
      </c>
      <c r="L20" s="58" t="str">
        <f t="shared" si="4"/>
        <v/>
      </c>
      <c r="M20" s="376" t="str">
        <f t="shared" si="5"/>
        <v/>
      </c>
      <c r="N20" s="58" t="str">
        <f t="shared" si="6"/>
        <v/>
      </c>
      <c r="O20" s="349" t="b">
        <f t="shared" si="7"/>
        <v>0</v>
      </c>
      <c r="P20" s="350">
        <f t="shared" si="8"/>
        <v>1</v>
      </c>
    </row>
    <row r="21" spans="1:16">
      <c r="A21" s="37">
        <v>12</v>
      </c>
      <c r="B21" s="6"/>
      <c r="C21" s="6"/>
      <c r="D21" s="6"/>
      <c r="E21" s="213"/>
      <c r="F21" s="214"/>
      <c r="G21" s="214"/>
      <c r="H21" s="214"/>
      <c r="I21" s="16" t="str">
        <f t="shared" si="1"/>
        <v/>
      </c>
      <c r="J21" s="16" t="str">
        <f t="shared" si="2"/>
        <v/>
      </c>
      <c r="K21" s="58" t="str">
        <f t="shared" si="3"/>
        <v/>
      </c>
      <c r="L21" s="58" t="str">
        <f t="shared" si="4"/>
        <v/>
      </c>
      <c r="M21" s="376" t="str">
        <f t="shared" si="5"/>
        <v/>
      </c>
      <c r="N21" s="58" t="str">
        <f t="shared" si="6"/>
        <v/>
      </c>
      <c r="O21" s="349" t="b">
        <f t="shared" si="7"/>
        <v>0</v>
      </c>
      <c r="P21" s="350">
        <f t="shared" si="8"/>
        <v>1</v>
      </c>
    </row>
    <row r="22" spans="1:16">
      <c r="A22" s="37">
        <v>13</v>
      </c>
      <c r="B22" s="6"/>
      <c r="C22" s="6"/>
      <c r="D22" s="6"/>
      <c r="E22" s="213"/>
      <c r="F22" s="214"/>
      <c r="G22" s="214"/>
      <c r="H22" s="214"/>
      <c r="I22" s="16" t="str">
        <f t="shared" si="1"/>
        <v/>
      </c>
      <c r="J22" s="16" t="str">
        <f t="shared" si="2"/>
        <v/>
      </c>
      <c r="K22" s="58" t="str">
        <f t="shared" si="3"/>
        <v/>
      </c>
      <c r="L22" s="58" t="str">
        <f t="shared" si="4"/>
        <v/>
      </c>
      <c r="M22" s="376" t="str">
        <f t="shared" si="5"/>
        <v/>
      </c>
      <c r="N22" s="58" t="str">
        <f t="shared" si="6"/>
        <v/>
      </c>
      <c r="O22" s="349" t="b">
        <f t="shared" si="7"/>
        <v>0</v>
      </c>
      <c r="P22" s="350">
        <f t="shared" si="8"/>
        <v>1</v>
      </c>
    </row>
    <row r="23" spans="1:16">
      <c r="A23" s="37">
        <v>14</v>
      </c>
      <c r="B23" s="6"/>
      <c r="C23" s="6"/>
      <c r="D23" s="6"/>
      <c r="E23" s="213"/>
      <c r="F23" s="214"/>
      <c r="G23" s="214"/>
      <c r="H23" s="214"/>
      <c r="I23" s="16" t="str">
        <f t="shared" si="1"/>
        <v/>
      </c>
      <c r="J23" s="16" t="str">
        <f t="shared" si="2"/>
        <v/>
      </c>
      <c r="K23" s="58" t="str">
        <f t="shared" si="3"/>
        <v/>
      </c>
      <c r="L23" s="58" t="str">
        <f t="shared" si="4"/>
        <v/>
      </c>
      <c r="M23" s="376" t="str">
        <f t="shared" si="5"/>
        <v/>
      </c>
      <c r="N23" s="58" t="str">
        <f t="shared" si="6"/>
        <v/>
      </c>
      <c r="O23" s="349" t="b">
        <f t="shared" si="7"/>
        <v>0</v>
      </c>
      <c r="P23" s="350">
        <f t="shared" si="8"/>
        <v>1</v>
      </c>
    </row>
    <row r="24" spans="1:16">
      <c r="A24" s="37">
        <v>15</v>
      </c>
      <c r="B24" s="6"/>
      <c r="C24" s="6"/>
      <c r="D24" s="6"/>
      <c r="E24" s="213"/>
      <c r="F24" s="214"/>
      <c r="G24" s="214"/>
      <c r="H24" s="214"/>
      <c r="I24" s="16" t="str">
        <f t="shared" si="1"/>
        <v/>
      </c>
      <c r="J24" s="16" t="str">
        <f t="shared" si="2"/>
        <v/>
      </c>
      <c r="K24" s="58" t="str">
        <f t="shared" si="3"/>
        <v/>
      </c>
      <c r="L24" s="58" t="str">
        <f t="shared" si="4"/>
        <v/>
      </c>
      <c r="M24" s="376" t="str">
        <f t="shared" si="5"/>
        <v/>
      </c>
      <c r="N24" s="58" t="str">
        <f t="shared" si="6"/>
        <v/>
      </c>
      <c r="O24" s="349" t="b">
        <f t="shared" si="7"/>
        <v>0</v>
      </c>
      <c r="P24" s="350">
        <f t="shared" si="8"/>
        <v>1</v>
      </c>
    </row>
    <row r="25" spans="1:16">
      <c r="A25" s="37">
        <v>16</v>
      </c>
      <c r="B25" s="6"/>
      <c r="C25" s="6"/>
      <c r="D25" s="6"/>
      <c r="E25" s="213"/>
      <c r="F25" s="214"/>
      <c r="G25" s="214"/>
      <c r="H25" s="214"/>
      <c r="I25" s="16" t="str">
        <f t="shared" si="1"/>
        <v/>
      </c>
      <c r="J25" s="16" t="str">
        <f t="shared" si="2"/>
        <v/>
      </c>
      <c r="K25" s="58" t="str">
        <f t="shared" si="3"/>
        <v/>
      </c>
      <c r="L25" s="58" t="str">
        <f t="shared" si="4"/>
        <v/>
      </c>
      <c r="M25" s="376" t="str">
        <f t="shared" si="5"/>
        <v/>
      </c>
      <c r="N25" s="58" t="str">
        <f t="shared" si="6"/>
        <v/>
      </c>
      <c r="O25" s="349" t="b">
        <f t="shared" si="7"/>
        <v>0</v>
      </c>
      <c r="P25" s="350">
        <f t="shared" si="8"/>
        <v>1</v>
      </c>
    </row>
    <row r="26" spans="1:16">
      <c r="A26" s="37">
        <v>17</v>
      </c>
      <c r="B26" s="6"/>
      <c r="C26" s="6"/>
      <c r="D26" s="6"/>
      <c r="E26" s="213"/>
      <c r="F26" s="214"/>
      <c r="G26" s="214"/>
      <c r="H26" s="214"/>
      <c r="I26" s="16" t="str">
        <f t="shared" si="1"/>
        <v/>
      </c>
      <c r="J26" s="16" t="str">
        <f t="shared" si="2"/>
        <v/>
      </c>
      <c r="K26" s="58" t="str">
        <f t="shared" si="3"/>
        <v/>
      </c>
      <c r="L26" s="58" t="str">
        <f t="shared" si="4"/>
        <v/>
      </c>
      <c r="M26" s="376" t="str">
        <f t="shared" si="5"/>
        <v/>
      </c>
      <c r="N26" s="58" t="str">
        <f t="shared" si="6"/>
        <v/>
      </c>
      <c r="O26" s="349" t="b">
        <f t="shared" si="7"/>
        <v>0</v>
      </c>
      <c r="P26" s="350">
        <f t="shared" si="8"/>
        <v>1</v>
      </c>
    </row>
    <row r="27" spans="1:16">
      <c r="A27" s="37">
        <v>18</v>
      </c>
      <c r="B27" s="6"/>
      <c r="C27" s="6"/>
      <c r="D27" s="6"/>
      <c r="E27" s="213"/>
      <c r="F27" s="214"/>
      <c r="G27" s="214"/>
      <c r="H27" s="214"/>
      <c r="I27" s="16" t="str">
        <f t="shared" si="1"/>
        <v/>
      </c>
      <c r="J27" s="16" t="str">
        <f t="shared" si="2"/>
        <v/>
      </c>
      <c r="K27" s="58" t="str">
        <f t="shared" si="3"/>
        <v/>
      </c>
      <c r="L27" s="58" t="str">
        <f t="shared" si="4"/>
        <v/>
      </c>
      <c r="M27" s="376" t="str">
        <f t="shared" si="5"/>
        <v/>
      </c>
      <c r="N27" s="58" t="str">
        <f t="shared" si="6"/>
        <v/>
      </c>
      <c r="O27" s="349" t="b">
        <f t="shared" si="7"/>
        <v>0</v>
      </c>
      <c r="P27" s="350">
        <f t="shared" si="8"/>
        <v>1</v>
      </c>
    </row>
    <row r="28" spans="1:16">
      <c r="A28" s="37">
        <v>19</v>
      </c>
      <c r="B28" s="6"/>
      <c r="C28" s="6"/>
      <c r="D28" s="6"/>
      <c r="E28" s="213"/>
      <c r="F28" s="214"/>
      <c r="G28" s="214"/>
      <c r="H28" s="214"/>
      <c r="I28" s="16" t="str">
        <f t="shared" si="1"/>
        <v/>
      </c>
      <c r="J28" s="16" t="str">
        <f t="shared" si="2"/>
        <v/>
      </c>
      <c r="K28" s="58" t="str">
        <f t="shared" si="3"/>
        <v/>
      </c>
      <c r="L28" s="58" t="str">
        <f t="shared" si="4"/>
        <v/>
      </c>
      <c r="M28" s="376" t="str">
        <f t="shared" si="5"/>
        <v/>
      </c>
      <c r="N28" s="58" t="str">
        <f t="shared" si="6"/>
        <v/>
      </c>
      <c r="O28" s="349" t="b">
        <f t="shared" si="7"/>
        <v>0</v>
      </c>
      <c r="P28" s="350">
        <f t="shared" si="8"/>
        <v>1</v>
      </c>
    </row>
    <row r="29" spans="1:16">
      <c r="A29" s="37">
        <v>20</v>
      </c>
      <c r="B29" s="6"/>
      <c r="C29" s="6"/>
      <c r="D29" s="6"/>
      <c r="E29" s="213"/>
      <c r="F29" s="214"/>
      <c r="G29" s="214"/>
      <c r="H29" s="214"/>
      <c r="I29" s="16" t="str">
        <f t="shared" si="1"/>
        <v/>
      </c>
      <c r="J29" s="16" t="str">
        <f t="shared" si="2"/>
        <v/>
      </c>
      <c r="K29" s="58" t="str">
        <f t="shared" si="3"/>
        <v/>
      </c>
      <c r="L29" s="58" t="str">
        <f t="shared" si="4"/>
        <v/>
      </c>
      <c r="M29" s="376" t="str">
        <f t="shared" si="5"/>
        <v/>
      </c>
      <c r="N29" s="58" t="str">
        <f t="shared" si="6"/>
        <v/>
      </c>
      <c r="O29" s="349" t="b">
        <f t="shared" si="7"/>
        <v>0</v>
      </c>
      <c r="P29" s="350">
        <f t="shared" si="8"/>
        <v>1</v>
      </c>
    </row>
    <row r="30" spans="1:16">
      <c r="A30" s="37">
        <v>21</v>
      </c>
      <c r="B30" s="6"/>
      <c r="C30" s="6"/>
      <c r="D30" s="6"/>
      <c r="E30" s="213"/>
      <c r="F30" s="214"/>
      <c r="G30" s="214"/>
      <c r="H30" s="214"/>
      <c r="I30" s="16" t="str">
        <f t="shared" si="1"/>
        <v/>
      </c>
      <c r="J30" s="16" t="str">
        <f t="shared" si="2"/>
        <v/>
      </c>
      <c r="K30" s="58" t="str">
        <f t="shared" si="3"/>
        <v/>
      </c>
      <c r="L30" s="58" t="str">
        <f t="shared" si="4"/>
        <v/>
      </c>
      <c r="M30" s="376" t="str">
        <f t="shared" si="5"/>
        <v/>
      </c>
      <c r="N30" s="58" t="str">
        <f t="shared" si="6"/>
        <v/>
      </c>
      <c r="O30" s="349" t="b">
        <f t="shared" si="7"/>
        <v>0</v>
      </c>
      <c r="P30" s="350">
        <f t="shared" si="8"/>
        <v>1</v>
      </c>
    </row>
    <row r="31" spans="1:16">
      <c r="A31" s="37">
        <v>22</v>
      </c>
      <c r="B31" s="6"/>
      <c r="C31" s="6"/>
      <c r="D31" s="6"/>
      <c r="E31" s="213"/>
      <c r="F31" s="214"/>
      <c r="G31" s="214"/>
      <c r="H31" s="214"/>
      <c r="I31" s="16" t="str">
        <f t="shared" si="1"/>
        <v/>
      </c>
      <c r="J31" s="16" t="str">
        <f t="shared" si="2"/>
        <v/>
      </c>
      <c r="K31" s="58" t="str">
        <f t="shared" si="3"/>
        <v/>
      </c>
      <c r="L31" s="58" t="str">
        <f t="shared" si="4"/>
        <v/>
      </c>
      <c r="M31" s="376" t="str">
        <f t="shared" si="5"/>
        <v/>
      </c>
      <c r="N31" s="58" t="str">
        <f t="shared" si="6"/>
        <v/>
      </c>
      <c r="O31" s="349" t="b">
        <f t="shared" si="7"/>
        <v>0</v>
      </c>
      <c r="P31" s="350">
        <f t="shared" si="8"/>
        <v>1</v>
      </c>
    </row>
    <row r="32" spans="1:16">
      <c r="A32" s="37">
        <v>23</v>
      </c>
      <c r="B32" s="6"/>
      <c r="C32" s="6"/>
      <c r="D32" s="6"/>
      <c r="E32" s="213"/>
      <c r="F32" s="214"/>
      <c r="G32" s="214"/>
      <c r="H32" s="214"/>
      <c r="I32" s="16" t="str">
        <f t="shared" si="1"/>
        <v/>
      </c>
      <c r="J32" s="16" t="str">
        <f t="shared" si="2"/>
        <v/>
      </c>
      <c r="K32" s="58" t="str">
        <f t="shared" si="3"/>
        <v/>
      </c>
      <c r="L32" s="58" t="str">
        <f t="shared" si="4"/>
        <v/>
      </c>
      <c r="M32" s="376" t="str">
        <f t="shared" si="5"/>
        <v/>
      </c>
      <c r="N32" s="58" t="str">
        <f t="shared" si="6"/>
        <v/>
      </c>
      <c r="O32" s="349" t="b">
        <f t="shared" si="7"/>
        <v>0</v>
      </c>
      <c r="P32" s="350">
        <f t="shared" si="8"/>
        <v>1</v>
      </c>
    </row>
    <row r="33" spans="1:16">
      <c r="A33" s="37">
        <v>24</v>
      </c>
      <c r="B33" s="6"/>
      <c r="C33" s="6"/>
      <c r="D33" s="6"/>
      <c r="E33" s="213"/>
      <c r="F33" s="214"/>
      <c r="G33" s="214"/>
      <c r="H33" s="214"/>
      <c r="I33" s="16" t="str">
        <f t="shared" si="1"/>
        <v/>
      </c>
      <c r="J33" s="16" t="str">
        <f t="shared" si="2"/>
        <v/>
      </c>
      <c r="K33" s="58" t="str">
        <f t="shared" si="3"/>
        <v/>
      </c>
      <c r="L33" s="58" t="str">
        <f t="shared" si="4"/>
        <v/>
      </c>
      <c r="M33" s="376" t="str">
        <f t="shared" si="5"/>
        <v/>
      </c>
      <c r="N33" s="58" t="str">
        <f t="shared" si="6"/>
        <v/>
      </c>
      <c r="O33" s="349" t="b">
        <f t="shared" si="7"/>
        <v>0</v>
      </c>
      <c r="P33" s="350">
        <f t="shared" si="8"/>
        <v>1</v>
      </c>
    </row>
    <row r="34" spans="1:16">
      <c r="A34" s="37">
        <v>25</v>
      </c>
      <c r="B34" s="6"/>
      <c r="C34" s="6"/>
      <c r="D34" s="6"/>
      <c r="E34" s="213"/>
      <c r="F34" s="214"/>
      <c r="G34" s="214"/>
      <c r="H34" s="214"/>
      <c r="I34" s="16" t="str">
        <f t="shared" si="1"/>
        <v/>
      </c>
      <c r="J34" s="16" t="str">
        <f t="shared" si="2"/>
        <v/>
      </c>
      <c r="K34" s="58" t="str">
        <f t="shared" si="3"/>
        <v/>
      </c>
      <c r="L34" s="58" t="str">
        <f t="shared" si="4"/>
        <v/>
      </c>
      <c r="M34" s="376" t="str">
        <f t="shared" si="5"/>
        <v/>
      </c>
      <c r="N34" s="58" t="str">
        <f t="shared" si="6"/>
        <v/>
      </c>
      <c r="O34" s="349" t="b">
        <f t="shared" si="7"/>
        <v>0</v>
      </c>
      <c r="P34" s="350">
        <f t="shared" si="8"/>
        <v>1</v>
      </c>
    </row>
    <row r="35" spans="1:16">
      <c r="A35" s="37">
        <v>26</v>
      </c>
      <c r="B35" s="6"/>
      <c r="C35" s="6"/>
      <c r="D35" s="6"/>
      <c r="E35" s="213"/>
      <c r="F35" s="214"/>
      <c r="G35" s="214"/>
      <c r="H35" s="214"/>
      <c r="I35" s="16" t="str">
        <f t="shared" si="1"/>
        <v/>
      </c>
      <c r="J35" s="16" t="str">
        <f t="shared" si="2"/>
        <v/>
      </c>
      <c r="K35" s="58" t="str">
        <f t="shared" si="3"/>
        <v/>
      </c>
      <c r="L35" s="58" t="str">
        <f t="shared" si="4"/>
        <v/>
      </c>
      <c r="M35" s="376" t="str">
        <f t="shared" si="5"/>
        <v/>
      </c>
      <c r="N35" s="58" t="str">
        <f t="shared" si="6"/>
        <v/>
      </c>
      <c r="O35" s="349" t="b">
        <f t="shared" si="7"/>
        <v>0</v>
      </c>
      <c r="P35" s="350">
        <f t="shared" si="8"/>
        <v>1</v>
      </c>
    </row>
    <row r="36" spans="1:16">
      <c r="A36" s="37">
        <v>27</v>
      </c>
      <c r="B36" s="6"/>
      <c r="C36" s="6"/>
      <c r="D36" s="6"/>
      <c r="E36" s="213"/>
      <c r="F36" s="214"/>
      <c r="G36" s="214"/>
      <c r="H36" s="214"/>
      <c r="I36" s="16" t="str">
        <f t="shared" si="1"/>
        <v/>
      </c>
      <c r="J36" s="16" t="str">
        <f t="shared" si="2"/>
        <v/>
      </c>
      <c r="K36" s="58" t="str">
        <f t="shared" si="3"/>
        <v/>
      </c>
      <c r="L36" s="58" t="str">
        <f t="shared" si="4"/>
        <v/>
      </c>
      <c r="M36" s="376" t="str">
        <f t="shared" si="5"/>
        <v/>
      </c>
      <c r="N36" s="58" t="str">
        <f t="shared" si="6"/>
        <v/>
      </c>
      <c r="O36" s="349" t="b">
        <f t="shared" si="7"/>
        <v>0</v>
      </c>
      <c r="P36" s="350">
        <f t="shared" si="8"/>
        <v>1</v>
      </c>
    </row>
    <row r="37" spans="1:16">
      <c r="A37" s="37">
        <v>28</v>
      </c>
      <c r="B37" s="6"/>
      <c r="C37" s="6"/>
      <c r="D37" s="6"/>
      <c r="E37" s="213"/>
      <c r="F37" s="214"/>
      <c r="G37" s="214"/>
      <c r="H37" s="214"/>
      <c r="I37" s="16" t="str">
        <f t="shared" si="1"/>
        <v/>
      </c>
      <c r="J37" s="16" t="str">
        <f t="shared" si="2"/>
        <v/>
      </c>
      <c r="K37" s="58" t="str">
        <f t="shared" si="3"/>
        <v/>
      </c>
      <c r="L37" s="58" t="str">
        <f t="shared" si="4"/>
        <v/>
      </c>
      <c r="M37" s="376" t="str">
        <f t="shared" si="5"/>
        <v/>
      </c>
      <c r="N37" s="58" t="str">
        <f t="shared" si="6"/>
        <v/>
      </c>
      <c r="O37" s="349" t="b">
        <f t="shared" si="7"/>
        <v>0</v>
      </c>
      <c r="P37" s="350">
        <f t="shared" si="8"/>
        <v>1</v>
      </c>
    </row>
    <row r="38" spans="1:16">
      <c r="A38" s="37">
        <v>29</v>
      </c>
      <c r="B38" s="6"/>
      <c r="C38" s="6"/>
      <c r="D38" s="6"/>
      <c r="E38" s="213"/>
      <c r="F38" s="214"/>
      <c r="G38" s="214"/>
      <c r="H38" s="214"/>
      <c r="I38" s="16" t="str">
        <f t="shared" si="1"/>
        <v/>
      </c>
      <c r="J38" s="16" t="str">
        <f t="shared" si="2"/>
        <v/>
      </c>
      <c r="K38" s="58" t="str">
        <f t="shared" si="3"/>
        <v/>
      </c>
      <c r="L38" s="58" t="str">
        <f t="shared" si="4"/>
        <v/>
      </c>
      <c r="M38" s="376" t="str">
        <f t="shared" si="5"/>
        <v/>
      </c>
      <c r="N38" s="58" t="str">
        <f t="shared" si="6"/>
        <v/>
      </c>
      <c r="O38" s="349" t="b">
        <f t="shared" si="7"/>
        <v>0</v>
      </c>
      <c r="P38" s="350">
        <f t="shared" si="8"/>
        <v>1</v>
      </c>
    </row>
    <row r="39" spans="1:16">
      <c r="A39" s="37">
        <v>30</v>
      </c>
      <c r="B39" s="6"/>
      <c r="C39" s="6"/>
      <c r="D39" s="6"/>
      <c r="E39" s="213"/>
      <c r="F39" s="214"/>
      <c r="G39" s="214"/>
      <c r="H39" s="214"/>
      <c r="I39" s="16" t="str">
        <f t="shared" si="1"/>
        <v/>
      </c>
      <c r="J39" s="16" t="str">
        <f t="shared" si="2"/>
        <v/>
      </c>
      <c r="K39" s="58" t="str">
        <f t="shared" si="3"/>
        <v/>
      </c>
      <c r="L39" s="58" t="str">
        <f t="shared" si="4"/>
        <v/>
      </c>
      <c r="M39" s="376" t="str">
        <f t="shared" si="5"/>
        <v/>
      </c>
      <c r="N39" s="58" t="str">
        <f t="shared" si="6"/>
        <v/>
      </c>
      <c r="O39" s="349" t="b">
        <f t="shared" si="7"/>
        <v>0</v>
      </c>
      <c r="P39" s="350">
        <f t="shared" si="8"/>
        <v>1</v>
      </c>
    </row>
    <row r="40" spans="1:16">
      <c r="A40" s="37">
        <v>31</v>
      </c>
      <c r="B40" s="6"/>
      <c r="C40" s="6"/>
      <c r="D40" s="6"/>
      <c r="E40" s="213"/>
      <c r="F40" s="214"/>
      <c r="G40" s="214"/>
      <c r="H40" s="214"/>
      <c r="I40" s="16" t="str">
        <f t="shared" si="1"/>
        <v/>
      </c>
      <c r="J40" s="16" t="str">
        <f t="shared" si="2"/>
        <v/>
      </c>
      <c r="K40" s="58" t="str">
        <f t="shared" si="3"/>
        <v/>
      </c>
      <c r="L40" s="58" t="str">
        <f t="shared" si="4"/>
        <v/>
      </c>
      <c r="M40" s="376" t="str">
        <f t="shared" si="5"/>
        <v/>
      </c>
      <c r="N40" s="58" t="str">
        <f t="shared" si="6"/>
        <v/>
      </c>
      <c r="O40" s="349" t="b">
        <f t="shared" si="7"/>
        <v>0</v>
      </c>
      <c r="P40" s="350">
        <f t="shared" si="8"/>
        <v>1</v>
      </c>
    </row>
    <row r="41" spans="1:16">
      <c r="A41" s="37">
        <v>32</v>
      </c>
      <c r="B41" s="6"/>
      <c r="C41" s="6"/>
      <c r="D41" s="6"/>
      <c r="E41" s="213"/>
      <c r="F41" s="214"/>
      <c r="G41" s="214"/>
      <c r="H41" s="214"/>
      <c r="I41" s="16" t="str">
        <f t="shared" si="1"/>
        <v/>
      </c>
      <c r="J41" s="16" t="str">
        <f t="shared" si="2"/>
        <v/>
      </c>
      <c r="K41" s="58" t="str">
        <f t="shared" si="3"/>
        <v/>
      </c>
      <c r="L41" s="58" t="str">
        <f t="shared" si="4"/>
        <v/>
      </c>
      <c r="M41" s="376" t="str">
        <f t="shared" si="5"/>
        <v/>
      </c>
      <c r="N41" s="58" t="str">
        <f t="shared" si="6"/>
        <v/>
      </c>
      <c r="O41" s="349" t="b">
        <f t="shared" si="7"/>
        <v>0</v>
      </c>
      <c r="P41" s="350">
        <f t="shared" si="8"/>
        <v>1</v>
      </c>
    </row>
    <row r="42" spans="1:16">
      <c r="A42" s="37">
        <v>33</v>
      </c>
      <c r="B42" s="6"/>
      <c r="C42" s="6"/>
      <c r="D42" s="6"/>
      <c r="E42" s="213"/>
      <c r="F42" s="214"/>
      <c r="G42" s="214"/>
      <c r="H42" s="214"/>
      <c r="I42" s="16" t="str">
        <f t="shared" ref="I42:I73" si="9">IF(OR($B42="",$C42="",$D42="",$E42="",$F42&lt;an_initial,$F42&gt;an_final,$O42=FALSE),"",IF($H42="",CS_STR_A*$G42/P42,CS_STR_A*$H42))</f>
        <v/>
      </c>
      <c r="J42" s="16" t="str">
        <f t="shared" ref="J42:J73" si="10">IF(OR($B42="",$C42="",$D42="",$E42="",$F42="",$F42&gt;an_final,$O42=FALSE),"",IF($H42="",CS_STR_A*$G42/P42,CS_STR_A*$H42))</f>
        <v/>
      </c>
      <c r="K42" s="58"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37">
        <v>34</v>
      </c>
      <c r="B43" s="6"/>
      <c r="C43" s="6"/>
      <c r="D43" s="6"/>
      <c r="E43" s="213"/>
      <c r="F43" s="214"/>
      <c r="G43" s="214"/>
      <c r="H43" s="214"/>
      <c r="I43" s="16" t="str">
        <f t="shared" si="9"/>
        <v/>
      </c>
      <c r="J43" s="16" t="str">
        <f t="shared" si="10"/>
        <v/>
      </c>
      <c r="K43" s="58" t="str">
        <f t="shared" si="11"/>
        <v/>
      </c>
      <c r="L43" s="58" t="str">
        <f t="shared" si="12"/>
        <v/>
      </c>
      <c r="M43" s="376" t="str">
        <f t="shared" si="13"/>
        <v/>
      </c>
      <c r="N43" s="58" t="str">
        <f t="shared" si="14"/>
        <v/>
      </c>
      <c r="O43" s="349" t="b">
        <f t="shared" si="7"/>
        <v>0</v>
      </c>
      <c r="P43" s="350">
        <f t="shared" si="15"/>
        <v>1</v>
      </c>
    </row>
    <row r="44" spans="1:16">
      <c r="A44" s="37">
        <v>35</v>
      </c>
      <c r="B44" s="6"/>
      <c r="C44" s="6"/>
      <c r="D44" s="6"/>
      <c r="E44" s="213"/>
      <c r="F44" s="214"/>
      <c r="G44" s="214"/>
      <c r="H44" s="214"/>
      <c r="I44" s="16" t="str">
        <f t="shared" si="9"/>
        <v/>
      </c>
      <c r="J44" s="16" t="str">
        <f t="shared" si="10"/>
        <v/>
      </c>
      <c r="K44" s="58" t="str">
        <f t="shared" si="11"/>
        <v/>
      </c>
      <c r="L44" s="58" t="str">
        <f t="shared" si="12"/>
        <v/>
      </c>
      <c r="M44" s="376" t="str">
        <f t="shared" si="13"/>
        <v/>
      </c>
      <c r="N44" s="58" t="str">
        <f t="shared" si="14"/>
        <v/>
      </c>
      <c r="O44" s="349" t="b">
        <f t="shared" si="7"/>
        <v>0</v>
      </c>
      <c r="P44" s="350">
        <f t="shared" si="15"/>
        <v>1</v>
      </c>
    </row>
    <row r="45" spans="1:16">
      <c r="A45" s="37">
        <v>36</v>
      </c>
      <c r="B45" s="6"/>
      <c r="C45" s="6"/>
      <c r="D45" s="6"/>
      <c r="E45" s="213"/>
      <c r="F45" s="214"/>
      <c r="G45" s="214"/>
      <c r="H45" s="214"/>
      <c r="I45" s="16" t="str">
        <f t="shared" si="9"/>
        <v/>
      </c>
      <c r="J45" s="16" t="str">
        <f t="shared" si="10"/>
        <v/>
      </c>
      <c r="K45" s="58" t="str">
        <f t="shared" si="11"/>
        <v/>
      </c>
      <c r="L45" s="58" t="str">
        <f t="shared" si="12"/>
        <v/>
      </c>
      <c r="M45" s="376" t="str">
        <f t="shared" si="13"/>
        <v/>
      </c>
      <c r="N45" s="58" t="str">
        <f t="shared" si="14"/>
        <v/>
      </c>
      <c r="O45" s="349" t="b">
        <f t="shared" si="7"/>
        <v>0</v>
      </c>
      <c r="P45" s="350">
        <f t="shared" si="15"/>
        <v>1</v>
      </c>
    </row>
    <row r="46" spans="1:16">
      <c r="A46" s="37">
        <v>37</v>
      </c>
      <c r="B46" s="6"/>
      <c r="C46" s="6"/>
      <c r="D46" s="6"/>
      <c r="E46" s="213"/>
      <c r="F46" s="214"/>
      <c r="G46" s="214"/>
      <c r="H46" s="214"/>
      <c r="I46" s="16" t="str">
        <f t="shared" si="9"/>
        <v/>
      </c>
      <c r="J46" s="16" t="str">
        <f t="shared" si="10"/>
        <v/>
      </c>
      <c r="K46" s="58" t="str">
        <f t="shared" si="11"/>
        <v/>
      </c>
      <c r="L46" s="58" t="str">
        <f t="shared" si="12"/>
        <v/>
      </c>
      <c r="M46" s="376" t="str">
        <f t="shared" si="13"/>
        <v/>
      </c>
      <c r="N46" s="58" t="str">
        <f t="shared" si="14"/>
        <v/>
      </c>
      <c r="O46" s="349" t="b">
        <f t="shared" si="7"/>
        <v>0</v>
      </c>
      <c r="P46" s="350">
        <f t="shared" si="15"/>
        <v>1</v>
      </c>
    </row>
    <row r="47" spans="1:16">
      <c r="A47" s="37">
        <v>38</v>
      </c>
      <c r="B47" s="6"/>
      <c r="C47" s="6"/>
      <c r="D47" s="6"/>
      <c r="E47" s="213"/>
      <c r="F47" s="214"/>
      <c r="G47" s="214"/>
      <c r="H47" s="214"/>
      <c r="I47" s="16" t="str">
        <f t="shared" si="9"/>
        <v/>
      </c>
      <c r="J47" s="16" t="str">
        <f t="shared" si="10"/>
        <v/>
      </c>
      <c r="K47" s="58" t="str">
        <f t="shared" si="11"/>
        <v/>
      </c>
      <c r="L47" s="58" t="str">
        <f t="shared" si="12"/>
        <v/>
      </c>
      <c r="M47" s="376" t="str">
        <f t="shared" si="13"/>
        <v/>
      </c>
      <c r="N47" s="58" t="str">
        <f t="shared" si="14"/>
        <v/>
      </c>
      <c r="O47" s="349" t="b">
        <f t="shared" si="7"/>
        <v>0</v>
      </c>
      <c r="P47" s="350">
        <f t="shared" si="15"/>
        <v>1</v>
      </c>
    </row>
    <row r="48" spans="1:16">
      <c r="A48" s="37">
        <v>39</v>
      </c>
      <c r="B48" s="6"/>
      <c r="C48" s="6"/>
      <c r="D48" s="6"/>
      <c r="E48" s="213"/>
      <c r="F48" s="214"/>
      <c r="G48" s="214"/>
      <c r="H48" s="214"/>
      <c r="I48" s="16" t="str">
        <f t="shared" si="9"/>
        <v/>
      </c>
      <c r="J48" s="16" t="str">
        <f t="shared" si="10"/>
        <v/>
      </c>
      <c r="K48" s="58" t="str">
        <f t="shared" si="11"/>
        <v/>
      </c>
      <c r="L48" s="58" t="str">
        <f t="shared" si="12"/>
        <v/>
      </c>
      <c r="M48" s="376" t="str">
        <f t="shared" si="13"/>
        <v/>
      </c>
      <c r="N48" s="58" t="str">
        <f t="shared" si="14"/>
        <v/>
      </c>
      <c r="O48" s="349" t="b">
        <f t="shared" si="7"/>
        <v>0</v>
      </c>
      <c r="P48" s="350">
        <f t="shared" si="15"/>
        <v>1</v>
      </c>
    </row>
    <row r="49" spans="1:16">
      <c r="A49" s="37">
        <v>40</v>
      </c>
      <c r="B49" s="6"/>
      <c r="C49" s="6"/>
      <c r="D49" s="6"/>
      <c r="E49" s="213"/>
      <c r="F49" s="214"/>
      <c r="G49" s="214"/>
      <c r="H49" s="214"/>
      <c r="I49" s="16" t="str">
        <f t="shared" si="9"/>
        <v/>
      </c>
      <c r="J49" s="16" t="str">
        <f t="shared" si="10"/>
        <v/>
      </c>
      <c r="K49" s="58" t="str">
        <f t="shared" si="11"/>
        <v/>
      </c>
      <c r="L49" s="58" t="str">
        <f t="shared" si="12"/>
        <v/>
      </c>
      <c r="M49" s="376" t="str">
        <f t="shared" si="13"/>
        <v/>
      </c>
      <c r="N49" s="58" t="str">
        <f t="shared" si="14"/>
        <v/>
      </c>
      <c r="O49" s="349" t="b">
        <f t="shared" si="7"/>
        <v>0</v>
      </c>
      <c r="P49" s="350">
        <f t="shared" si="15"/>
        <v>1</v>
      </c>
    </row>
    <row r="50" spans="1:16">
      <c r="A50" s="37">
        <v>41</v>
      </c>
      <c r="B50" s="6"/>
      <c r="C50" s="6"/>
      <c r="D50" s="6"/>
      <c r="E50" s="213"/>
      <c r="F50" s="214"/>
      <c r="G50" s="214"/>
      <c r="H50" s="214"/>
      <c r="I50" s="16" t="str">
        <f t="shared" si="9"/>
        <v/>
      </c>
      <c r="J50" s="16" t="str">
        <f t="shared" si="10"/>
        <v/>
      </c>
      <c r="K50" s="58" t="str">
        <f t="shared" si="11"/>
        <v/>
      </c>
      <c r="L50" s="58" t="str">
        <f t="shared" si="12"/>
        <v/>
      </c>
      <c r="M50" s="376" t="str">
        <f t="shared" si="13"/>
        <v/>
      </c>
      <c r="N50" s="58" t="str">
        <f t="shared" si="14"/>
        <v/>
      </c>
      <c r="O50" s="349" t="b">
        <f t="shared" si="7"/>
        <v>0</v>
      </c>
      <c r="P50" s="350">
        <f t="shared" si="15"/>
        <v>1</v>
      </c>
    </row>
    <row r="51" spans="1:16">
      <c r="A51" s="37">
        <v>42</v>
      </c>
      <c r="B51" s="6"/>
      <c r="C51" s="6"/>
      <c r="D51" s="6"/>
      <c r="E51" s="213"/>
      <c r="F51" s="214"/>
      <c r="G51" s="214"/>
      <c r="H51" s="214"/>
      <c r="I51" s="16" t="str">
        <f t="shared" si="9"/>
        <v/>
      </c>
      <c r="J51" s="16" t="str">
        <f t="shared" si="10"/>
        <v/>
      </c>
      <c r="K51" s="58" t="str">
        <f t="shared" si="11"/>
        <v/>
      </c>
      <c r="L51" s="58" t="str">
        <f t="shared" si="12"/>
        <v/>
      </c>
      <c r="M51" s="376" t="str">
        <f t="shared" si="13"/>
        <v/>
      </c>
      <c r="N51" s="58" t="str">
        <f t="shared" si="14"/>
        <v/>
      </c>
      <c r="O51" s="349" t="b">
        <f t="shared" si="7"/>
        <v>0</v>
      </c>
      <c r="P51" s="350">
        <f t="shared" si="15"/>
        <v>1</v>
      </c>
    </row>
    <row r="52" spans="1:16">
      <c r="A52" s="37">
        <v>43</v>
      </c>
      <c r="B52" s="6"/>
      <c r="C52" s="6"/>
      <c r="D52" s="6"/>
      <c r="E52" s="213"/>
      <c r="F52" s="214"/>
      <c r="G52" s="214"/>
      <c r="H52" s="214"/>
      <c r="I52" s="16" t="str">
        <f t="shared" si="9"/>
        <v/>
      </c>
      <c r="J52" s="16" t="str">
        <f t="shared" si="10"/>
        <v/>
      </c>
      <c r="K52" s="58" t="str">
        <f t="shared" si="11"/>
        <v/>
      </c>
      <c r="L52" s="58" t="str">
        <f t="shared" si="12"/>
        <v/>
      </c>
      <c r="M52" s="376" t="str">
        <f t="shared" si="13"/>
        <v/>
      </c>
      <c r="N52" s="58" t="str">
        <f t="shared" si="14"/>
        <v/>
      </c>
      <c r="O52" s="349" t="b">
        <f t="shared" si="7"/>
        <v>0</v>
      </c>
      <c r="P52" s="350">
        <f t="shared" si="15"/>
        <v>1</v>
      </c>
    </row>
    <row r="53" spans="1:16">
      <c r="A53" s="37">
        <v>44</v>
      </c>
      <c r="B53" s="6"/>
      <c r="C53" s="6"/>
      <c r="D53" s="6"/>
      <c r="E53" s="213"/>
      <c r="F53" s="214"/>
      <c r="G53" s="214"/>
      <c r="H53" s="214"/>
      <c r="I53" s="16" t="str">
        <f t="shared" si="9"/>
        <v/>
      </c>
      <c r="J53" s="16" t="str">
        <f t="shared" si="10"/>
        <v/>
      </c>
      <c r="K53" s="58" t="str">
        <f t="shared" si="11"/>
        <v/>
      </c>
      <c r="L53" s="58" t="str">
        <f t="shared" si="12"/>
        <v/>
      </c>
      <c r="M53" s="376" t="str">
        <f t="shared" si="13"/>
        <v/>
      </c>
      <c r="N53" s="58" t="str">
        <f t="shared" si="14"/>
        <v/>
      </c>
      <c r="O53" s="349" t="b">
        <f t="shared" si="7"/>
        <v>0</v>
      </c>
      <c r="P53" s="350">
        <f t="shared" si="15"/>
        <v>1</v>
      </c>
    </row>
    <row r="54" spans="1:16">
      <c r="A54" s="37">
        <v>45</v>
      </c>
      <c r="B54" s="6"/>
      <c r="C54" s="6"/>
      <c r="D54" s="6"/>
      <c r="E54" s="213"/>
      <c r="F54" s="214"/>
      <c r="G54" s="214"/>
      <c r="H54" s="214"/>
      <c r="I54" s="16" t="str">
        <f t="shared" si="9"/>
        <v/>
      </c>
      <c r="J54" s="16" t="str">
        <f t="shared" si="10"/>
        <v/>
      </c>
      <c r="K54" s="58" t="str">
        <f t="shared" si="11"/>
        <v/>
      </c>
      <c r="L54" s="58" t="str">
        <f t="shared" si="12"/>
        <v/>
      </c>
      <c r="M54" s="376" t="str">
        <f t="shared" si="13"/>
        <v/>
      </c>
      <c r="N54" s="58" t="str">
        <f t="shared" si="14"/>
        <v/>
      </c>
      <c r="O54" s="349" t="b">
        <f t="shared" si="7"/>
        <v>0</v>
      </c>
      <c r="P54" s="350">
        <f t="shared" si="15"/>
        <v>1</v>
      </c>
    </row>
    <row r="55" spans="1:16">
      <c r="A55" s="37">
        <v>46</v>
      </c>
      <c r="B55" s="6"/>
      <c r="C55" s="6"/>
      <c r="D55" s="6"/>
      <c r="E55" s="213"/>
      <c r="F55" s="214"/>
      <c r="G55" s="214"/>
      <c r="H55" s="214"/>
      <c r="I55" s="16" t="str">
        <f t="shared" si="9"/>
        <v/>
      </c>
      <c r="J55" s="16" t="str">
        <f t="shared" si="10"/>
        <v/>
      </c>
      <c r="K55" s="58" t="str">
        <f t="shared" si="11"/>
        <v/>
      </c>
      <c r="L55" s="58" t="str">
        <f t="shared" si="12"/>
        <v/>
      </c>
      <c r="M55" s="376" t="str">
        <f t="shared" si="13"/>
        <v/>
      </c>
      <c r="N55" s="58" t="str">
        <f t="shared" si="14"/>
        <v/>
      </c>
      <c r="O55" s="349" t="b">
        <f t="shared" si="7"/>
        <v>0</v>
      </c>
      <c r="P55" s="350">
        <f t="shared" si="15"/>
        <v>1</v>
      </c>
    </row>
    <row r="56" spans="1:16">
      <c r="A56" s="37">
        <v>47</v>
      </c>
      <c r="B56" s="6"/>
      <c r="C56" s="6"/>
      <c r="D56" s="6"/>
      <c r="E56" s="213"/>
      <c r="F56" s="214"/>
      <c r="G56" s="214"/>
      <c r="H56" s="214"/>
      <c r="I56" s="16" t="str">
        <f t="shared" si="9"/>
        <v/>
      </c>
      <c r="J56" s="16" t="str">
        <f t="shared" si="10"/>
        <v/>
      </c>
      <c r="K56" s="58" t="str">
        <f t="shared" si="11"/>
        <v/>
      </c>
      <c r="L56" s="58" t="str">
        <f t="shared" si="12"/>
        <v/>
      </c>
      <c r="M56" s="376" t="str">
        <f t="shared" si="13"/>
        <v/>
      </c>
      <c r="N56" s="58" t="str">
        <f t="shared" si="14"/>
        <v/>
      </c>
      <c r="O56" s="349" t="b">
        <f t="shared" si="7"/>
        <v>0</v>
      </c>
      <c r="P56" s="350">
        <f t="shared" si="15"/>
        <v>1</v>
      </c>
    </row>
    <row r="57" spans="1:16">
      <c r="A57" s="37">
        <v>48</v>
      </c>
      <c r="B57" s="6"/>
      <c r="C57" s="6"/>
      <c r="D57" s="6"/>
      <c r="E57" s="213"/>
      <c r="F57" s="214"/>
      <c r="G57" s="214"/>
      <c r="H57" s="214"/>
      <c r="I57" s="16" t="str">
        <f t="shared" si="9"/>
        <v/>
      </c>
      <c r="J57" s="16" t="str">
        <f t="shared" si="10"/>
        <v/>
      </c>
      <c r="K57" s="58" t="str">
        <f t="shared" si="11"/>
        <v/>
      </c>
      <c r="L57" s="58" t="str">
        <f t="shared" si="12"/>
        <v/>
      </c>
      <c r="M57" s="376" t="str">
        <f t="shared" si="13"/>
        <v/>
      </c>
      <c r="N57" s="58" t="str">
        <f t="shared" si="14"/>
        <v/>
      </c>
      <c r="O57" s="349" t="b">
        <f t="shared" si="7"/>
        <v>0</v>
      </c>
      <c r="P57" s="350">
        <f t="shared" si="15"/>
        <v>1</v>
      </c>
    </row>
    <row r="58" spans="1:16">
      <c r="A58" s="37">
        <v>49</v>
      </c>
      <c r="B58" s="6"/>
      <c r="C58" s="6"/>
      <c r="D58" s="6"/>
      <c r="E58" s="213"/>
      <c r="F58" s="214"/>
      <c r="G58" s="214"/>
      <c r="H58" s="214"/>
      <c r="I58" s="16" t="str">
        <f t="shared" si="9"/>
        <v/>
      </c>
      <c r="J58" s="16" t="str">
        <f t="shared" si="10"/>
        <v/>
      </c>
      <c r="K58" s="58" t="str">
        <f t="shared" si="11"/>
        <v/>
      </c>
      <c r="L58" s="58" t="str">
        <f t="shared" si="12"/>
        <v/>
      </c>
      <c r="M58" s="376" t="str">
        <f t="shared" si="13"/>
        <v/>
      </c>
      <c r="N58" s="58" t="str">
        <f t="shared" si="14"/>
        <v/>
      </c>
      <c r="O58" s="349" t="b">
        <f t="shared" si="7"/>
        <v>0</v>
      </c>
      <c r="P58" s="350">
        <f t="shared" si="15"/>
        <v>1</v>
      </c>
    </row>
    <row r="59" spans="1:16">
      <c r="A59" s="37">
        <v>50</v>
      </c>
      <c r="B59" s="6"/>
      <c r="C59" s="6"/>
      <c r="D59" s="6"/>
      <c r="E59" s="213"/>
      <c r="F59" s="214"/>
      <c r="G59" s="214"/>
      <c r="H59" s="214"/>
      <c r="I59" s="16" t="str">
        <f t="shared" si="9"/>
        <v/>
      </c>
      <c r="J59" s="16" t="str">
        <f t="shared" si="10"/>
        <v/>
      </c>
      <c r="K59" s="58" t="str">
        <f t="shared" si="11"/>
        <v/>
      </c>
      <c r="L59" s="58" t="str">
        <f t="shared" si="12"/>
        <v/>
      </c>
      <c r="M59" s="376" t="str">
        <f t="shared" si="13"/>
        <v/>
      </c>
      <c r="N59" s="58" t="str">
        <f t="shared" si="14"/>
        <v/>
      </c>
      <c r="O59" s="349" t="b">
        <f t="shared" si="7"/>
        <v>0</v>
      </c>
      <c r="P59" s="350">
        <f t="shared" si="15"/>
        <v>1</v>
      </c>
    </row>
    <row r="60" spans="1:16">
      <c r="A60" s="37">
        <v>51</v>
      </c>
      <c r="B60" s="6"/>
      <c r="C60" s="6"/>
      <c r="D60" s="6"/>
      <c r="E60" s="213"/>
      <c r="F60" s="214"/>
      <c r="G60" s="214"/>
      <c r="H60" s="214"/>
      <c r="I60" s="16" t="str">
        <f t="shared" si="9"/>
        <v/>
      </c>
      <c r="J60" s="16" t="str">
        <f t="shared" si="10"/>
        <v/>
      </c>
      <c r="K60" s="58" t="str">
        <f t="shared" si="11"/>
        <v/>
      </c>
      <c r="L60" s="58" t="str">
        <f t="shared" si="12"/>
        <v/>
      </c>
      <c r="M60" s="376" t="str">
        <f t="shared" si="13"/>
        <v/>
      </c>
      <c r="N60" s="58" t="str">
        <f t="shared" si="14"/>
        <v/>
      </c>
      <c r="O60" s="349" t="b">
        <f t="shared" si="7"/>
        <v>0</v>
      </c>
      <c r="P60" s="350">
        <f t="shared" si="15"/>
        <v>1</v>
      </c>
    </row>
    <row r="61" spans="1:16">
      <c r="A61" s="37">
        <v>52</v>
      </c>
      <c r="B61" s="6"/>
      <c r="C61" s="6"/>
      <c r="D61" s="6"/>
      <c r="E61" s="213"/>
      <c r="F61" s="214"/>
      <c r="G61" s="214"/>
      <c r="H61" s="214"/>
      <c r="I61" s="16" t="str">
        <f t="shared" si="9"/>
        <v/>
      </c>
      <c r="J61" s="16" t="str">
        <f t="shared" si="10"/>
        <v/>
      </c>
      <c r="K61" s="58" t="str">
        <f t="shared" si="11"/>
        <v/>
      </c>
      <c r="L61" s="58" t="str">
        <f t="shared" si="12"/>
        <v/>
      </c>
      <c r="M61" s="376" t="str">
        <f t="shared" si="13"/>
        <v/>
      </c>
      <c r="N61" s="58" t="str">
        <f t="shared" si="14"/>
        <v/>
      </c>
      <c r="O61" s="349" t="b">
        <f t="shared" si="7"/>
        <v>0</v>
      </c>
      <c r="P61" s="350">
        <f t="shared" si="15"/>
        <v>1</v>
      </c>
    </row>
    <row r="62" spans="1:16">
      <c r="A62" s="37">
        <v>53</v>
      </c>
      <c r="B62" s="6"/>
      <c r="C62" s="6"/>
      <c r="D62" s="6"/>
      <c r="E62" s="213"/>
      <c r="F62" s="214"/>
      <c r="G62" s="214"/>
      <c r="H62" s="214"/>
      <c r="I62" s="16" t="str">
        <f t="shared" si="9"/>
        <v/>
      </c>
      <c r="J62" s="16" t="str">
        <f t="shared" si="10"/>
        <v/>
      </c>
      <c r="K62" s="58" t="str">
        <f t="shared" si="11"/>
        <v/>
      </c>
      <c r="L62" s="58" t="str">
        <f t="shared" si="12"/>
        <v/>
      </c>
      <c r="M62" s="376" t="str">
        <f t="shared" si="13"/>
        <v/>
      </c>
      <c r="N62" s="58" t="str">
        <f t="shared" si="14"/>
        <v/>
      </c>
      <c r="O62" s="349" t="b">
        <f t="shared" si="7"/>
        <v>0</v>
      </c>
      <c r="P62" s="350">
        <f t="shared" si="15"/>
        <v>1</v>
      </c>
    </row>
    <row r="63" spans="1:16">
      <c r="A63" s="37">
        <v>54</v>
      </c>
      <c r="B63" s="6"/>
      <c r="C63" s="6"/>
      <c r="D63" s="6"/>
      <c r="E63" s="213"/>
      <c r="F63" s="214"/>
      <c r="G63" s="214"/>
      <c r="H63" s="214"/>
      <c r="I63" s="16" t="str">
        <f t="shared" si="9"/>
        <v/>
      </c>
      <c r="J63" s="16" t="str">
        <f t="shared" si="10"/>
        <v/>
      </c>
      <c r="K63" s="58" t="str">
        <f t="shared" si="11"/>
        <v/>
      </c>
      <c r="L63" s="58" t="str">
        <f t="shared" si="12"/>
        <v/>
      </c>
      <c r="M63" s="376" t="str">
        <f t="shared" si="13"/>
        <v/>
      </c>
      <c r="N63" s="58" t="str">
        <f t="shared" si="14"/>
        <v/>
      </c>
      <c r="O63" s="349" t="b">
        <f t="shared" si="7"/>
        <v>0</v>
      </c>
      <c r="P63" s="350">
        <f t="shared" si="15"/>
        <v>1</v>
      </c>
    </row>
    <row r="64" spans="1:16">
      <c r="A64" s="37">
        <v>55</v>
      </c>
      <c r="B64" s="6"/>
      <c r="C64" s="6"/>
      <c r="D64" s="6"/>
      <c r="E64" s="213"/>
      <c r="F64" s="214"/>
      <c r="G64" s="214"/>
      <c r="H64" s="214"/>
      <c r="I64" s="16" t="str">
        <f t="shared" si="9"/>
        <v/>
      </c>
      <c r="J64" s="16" t="str">
        <f t="shared" si="10"/>
        <v/>
      </c>
      <c r="K64" s="58" t="str">
        <f t="shared" si="11"/>
        <v/>
      </c>
      <c r="L64" s="58" t="str">
        <f t="shared" si="12"/>
        <v/>
      </c>
      <c r="M64" s="376" t="str">
        <f t="shared" si="13"/>
        <v/>
      </c>
      <c r="N64" s="58" t="str">
        <f t="shared" si="14"/>
        <v/>
      </c>
      <c r="O64" s="349" t="b">
        <f t="shared" si="7"/>
        <v>0</v>
      </c>
      <c r="P64" s="350">
        <f t="shared" si="15"/>
        <v>1</v>
      </c>
    </row>
    <row r="65" spans="1:16">
      <c r="A65" s="37">
        <v>56</v>
      </c>
      <c r="B65" s="6"/>
      <c r="C65" s="6"/>
      <c r="D65" s="6"/>
      <c r="E65" s="213"/>
      <c r="F65" s="214"/>
      <c r="G65" s="214"/>
      <c r="H65" s="214"/>
      <c r="I65" s="16" t="str">
        <f t="shared" si="9"/>
        <v/>
      </c>
      <c r="J65" s="16" t="str">
        <f t="shared" si="10"/>
        <v/>
      </c>
      <c r="K65" s="58" t="str">
        <f t="shared" si="11"/>
        <v/>
      </c>
      <c r="L65" s="58" t="str">
        <f t="shared" si="12"/>
        <v/>
      </c>
      <c r="M65" s="376" t="str">
        <f t="shared" si="13"/>
        <v/>
      </c>
      <c r="N65" s="58" t="str">
        <f t="shared" si="14"/>
        <v/>
      </c>
      <c r="O65" s="349" t="b">
        <f t="shared" si="7"/>
        <v>0</v>
      </c>
      <c r="P65" s="350">
        <f t="shared" si="15"/>
        <v>1</v>
      </c>
    </row>
    <row r="66" spans="1:16">
      <c r="A66" s="37">
        <v>57</v>
      </c>
      <c r="B66" s="6"/>
      <c r="C66" s="6"/>
      <c r="D66" s="6"/>
      <c r="E66" s="213"/>
      <c r="F66" s="214"/>
      <c r="G66" s="214"/>
      <c r="H66" s="214"/>
      <c r="I66" s="16" t="str">
        <f t="shared" si="9"/>
        <v/>
      </c>
      <c r="J66" s="16" t="str">
        <f t="shared" si="10"/>
        <v/>
      </c>
      <c r="K66" s="58" t="str">
        <f t="shared" si="11"/>
        <v/>
      </c>
      <c r="L66" s="58" t="str">
        <f t="shared" si="12"/>
        <v/>
      </c>
      <c r="M66" s="376" t="str">
        <f t="shared" si="13"/>
        <v/>
      </c>
      <c r="N66" s="58" t="str">
        <f t="shared" si="14"/>
        <v/>
      </c>
      <c r="O66" s="349" t="b">
        <f t="shared" si="7"/>
        <v>0</v>
      </c>
      <c r="P66" s="350">
        <f t="shared" si="15"/>
        <v>1</v>
      </c>
    </row>
    <row r="67" spans="1:16">
      <c r="A67" s="37">
        <v>58</v>
      </c>
      <c r="B67" s="6"/>
      <c r="C67" s="6"/>
      <c r="D67" s="6"/>
      <c r="E67" s="213"/>
      <c r="F67" s="214"/>
      <c r="G67" s="214"/>
      <c r="H67" s="214"/>
      <c r="I67" s="16" t="str">
        <f t="shared" si="9"/>
        <v/>
      </c>
      <c r="J67" s="16" t="str">
        <f t="shared" si="10"/>
        <v/>
      </c>
      <c r="K67" s="58" t="str">
        <f t="shared" si="11"/>
        <v/>
      </c>
      <c r="L67" s="58" t="str">
        <f t="shared" si="12"/>
        <v/>
      </c>
      <c r="M67" s="376" t="str">
        <f t="shared" si="13"/>
        <v/>
      </c>
      <c r="N67" s="58" t="str">
        <f t="shared" si="14"/>
        <v/>
      </c>
      <c r="O67" s="349" t="b">
        <f t="shared" si="7"/>
        <v>0</v>
      </c>
      <c r="P67" s="350">
        <f t="shared" si="15"/>
        <v>1</v>
      </c>
    </row>
    <row r="68" spans="1:16">
      <c r="A68" s="37">
        <v>59</v>
      </c>
      <c r="B68" s="6"/>
      <c r="C68" s="6"/>
      <c r="D68" s="6"/>
      <c r="E68" s="213"/>
      <c r="F68" s="214"/>
      <c r="G68" s="214"/>
      <c r="H68" s="214"/>
      <c r="I68" s="16" t="str">
        <f t="shared" si="9"/>
        <v/>
      </c>
      <c r="J68" s="16" t="str">
        <f t="shared" si="10"/>
        <v/>
      </c>
      <c r="K68" s="58" t="str">
        <f t="shared" si="11"/>
        <v/>
      </c>
      <c r="L68" s="58" t="str">
        <f t="shared" si="12"/>
        <v/>
      </c>
      <c r="M68" s="376" t="str">
        <f t="shared" si="13"/>
        <v/>
      </c>
      <c r="N68" s="58" t="str">
        <f t="shared" si="14"/>
        <v/>
      </c>
      <c r="O68" s="349" t="b">
        <f t="shared" si="7"/>
        <v>0</v>
      </c>
      <c r="P68" s="350">
        <f t="shared" si="15"/>
        <v>1</v>
      </c>
    </row>
    <row r="69" spans="1:16">
      <c r="A69" s="37">
        <v>60</v>
      </c>
      <c r="B69" s="6"/>
      <c r="C69" s="6"/>
      <c r="D69" s="6"/>
      <c r="E69" s="213"/>
      <c r="F69" s="214"/>
      <c r="G69" s="214"/>
      <c r="H69" s="214"/>
      <c r="I69" s="16" t="str">
        <f t="shared" si="9"/>
        <v/>
      </c>
      <c r="J69" s="16" t="str">
        <f t="shared" si="10"/>
        <v/>
      </c>
      <c r="K69" s="58" t="str">
        <f t="shared" si="11"/>
        <v/>
      </c>
      <c r="L69" s="58" t="str">
        <f t="shared" si="12"/>
        <v/>
      </c>
      <c r="M69" s="376" t="str">
        <f t="shared" si="13"/>
        <v/>
      </c>
      <c r="N69" s="58" t="str">
        <f t="shared" si="14"/>
        <v/>
      </c>
      <c r="O69" s="349" t="b">
        <f t="shared" si="7"/>
        <v>0</v>
      </c>
      <c r="P69" s="350">
        <f t="shared" si="15"/>
        <v>1</v>
      </c>
    </row>
    <row r="70" spans="1:16">
      <c r="A70" s="37">
        <v>61</v>
      </c>
      <c r="B70" s="6"/>
      <c r="C70" s="6"/>
      <c r="D70" s="6"/>
      <c r="E70" s="213"/>
      <c r="F70" s="214"/>
      <c r="G70" s="214"/>
      <c r="H70" s="214"/>
      <c r="I70" s="16" t="str">
        <f t="shared" si="9"/>
        <v/>
      </c>
      <c r="J70" s="16" t="str">
        <f t="shared" si="10"/>
        <v/>
      </c>
      <c r="K70" s="58" t="str">
        <f t="shared" si="11"/>
        <v/>
      </c>
      <c r="L70" s="58" t="str">
        <f t="shared" si="12"/>
        <v/>
      </c>
      <c r="M70" s="376" t="str">
        <f t="shared" si="13"/>
        <v/>
      </c>
      <c r="N70" s="58" t="str">
        <f t="shared" si="14"/>
        <v/>
      </c>
      <c r="O70" s="349" t="b">
        <f t="shared" si="7"/>
        <v>0</v>
      </c>
      <c r="P70" s="350">
        <f t="shared" si="15"/>
        <v>1</v>
      </c>
    </row>
    <row r="71" spans="1:16">
      <c r="A71" s="37">
        <v>62</v>
      </c>
      <c r="B71" s="6"/>
      <c r="C71" s="6"/>
      <c r="D71" s="6"/>
      <c r="E71" s="213"/>
      <c r="F71" s="214"/>
      <c r="G71" s="214"/>
      <c r="H71" s="214"/>
      <c r="I71" s="16" t="str">
        <f t="shared" si="9"/>
        <v/>
      </c>
      <c r="J71" s="16" t="str">
        <f t="shared" si="10"/>
        <v/>
      </c>
      <c r="K71" s="58" t="str">
        <f t="shared" si="11"/>
        <v/>
      </c>
      <c r="L71" s="58" t="str">
        <f t="shared" si="12"/>
        <v/>
      </c>
      <c r="M71" s="376" t="str">
        <f t="shared" si="13"/>
        <v/>
      </c>
      <c r="N71" s="58" t="str">
        <f t="shared" si="14"/>
        <v/>
      </c>
      <c r="O71" s="349" t="b">
        <f t="shared" si="7"/>
        <v>0</v>
      </c>
      <c r="P71" s="350">
        <f t="shared" si="15"/>
        <v>1</v>
      </c>
    </row>
    <row r="72" spans="1:16">
      <c r="A72" s="37">
        <v>63</v>
      </c>
      <c r="B72" s="6"/>
      <c r="C72" s="6"/>
      <c r="D72" s="6"/>
      <c r="E72" s="213"/>
      <c r="F72" s="214"/>
      <c r="G72" s="214"/>
      <c r="H72" s="214"/>
      <c r="I72" s="16" t="str">
        <f t="shared" si="9"/>
        <v/>
      </c>
      <c r="J72" s="16" t="str">
        <f t="shared" si="10"/>
        <v/>
      </c>
      <c r="K72" s="58" t="str">
        <f t="shared" si="11"/>
        <v/>
      </c>
      <c r="L72" s="58" t="str">
        <f t="shared" si="12"/>
        <v/>
      </c>
      <c r="M72" s="376" t="str">
        <f t="shared" si="13"/>
        <v/>
      </c>
      <c r="N72" s="58" t="str">
        <f t="shared" si="14"/>
        <v/>
      </c>
      <c r="O72" s="349" t="b">
        <f t="shared" si="7"/>
        <v>0</v>
      </c>
      <c r="P72" s="350">
        <f t="shared" si="15"/>
        <v>1</v>
      </c>
    </row>
    <row r="73" spans="1:16">
      <c r="A73" s="37">
        <v>64</v>
      </c>
      <c r="B73" s="6"/>
      <c r="C73" s="6"/>
      <c r="D73" s="6"/>
      <c r="E73" s="213"/>
      <c r="F73" s="214"/>
      <c r="G73" s="214"/>
      <c r="H73" s="214"/>
      <c r="I73" s="16" t="str">
        <f t="shared" si="9"/>
        <v/>
      </c>
      <c r="J73" s="16" t="str">
        <f t="shared" si="10"/>
        <v/>
      </c>
      <c r="K73" s="58" t="str">
        <f t="shared" si="11"/>
        <v/>
      </c>
      <c r="L73" s="58" t="str">
        <f t="shared" si="12"/>
        <v/>
      </c>
      <c r="M73" s="376" t="str">
        <f t="shared" si="13"/>
        <v/>
      </c>
      <c r="N73" s="58" t="str">
        <f t="shared" si="14"/>
        <v/>
      </c>
      <c r="O73" s="349" t="b">
        <f t="shared" si="7"/>
        <v>0</v>
      </c>
      <c r="P73" s="350">
        <f t="shared" si="15"/>
        <v>1</v>
      </c>
    </row>
    <row r="74" spans="1:16">
      <c r="A74" s="37">
        <v>65</v>
      </c>
      <c r="B74" s="6"/>
      <c r="C74" s="6"/>
      <c r="D74" s="6"/>
      <c r="E74" s="213"/>
      <c r="F74" s="214"/>
      <c r="G74" s="214"/>
      <c r="H74" s="214"/>
      <c r="I74" s="16" t="str">
        <f t="shared" ref="I74:I107" si="16">IF(OR($B74="",$C74="",$D74="",$E74="",$F74&lt;an_initial,$F74&gt;an_final,$O74=FALSE),"",IF($H74="",CS_STR_A*$G74/P74,CS_STR_A*$H74))</f>
        <v/>
      </c>
      <c r="J74" s="16" t="str">
        <f t="shared" ref="J74:J107" si="17">IF(OR($B74="",$C74="",$D74="",$E74="",$F74="",$F74&gt;an_final,$O74=FALSE),"",IF($H74="",CS_STR_A*$G74/P74,CS_STR_A*$H74))</f>
        <v/>
      </c>
      <c r="K74" s="58"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37">
        <v>66</v>
      </c>
      <c r="B75" s="6"/>
      <c r="C75" s="6"/>
      <c r="D75" s="6"/>
      <c r="E75" s="213"/>
      <c r="F75" s="214"/>
      <c r="G75" s="214"/>
      <c r="H75" s="214"/>
      <c r="I75" s="16" t="str">
        <f t="shared" si="16"/>
        <v/>
      </c>
      <c r="J75" s="16" t="str">
        <f t="shared" si="17"/>
        <v/>
      </c>
      <c r="K75" s="58" t="str">
        <f t="shared" si="18"/>
        <v/>
      </c>
      <c r="L75" s="58" t="str">
        <f t="shared" si="19"/>
        <v/>
      </c>
      <c r="M75" s="376" t="str">
        <f t="shared" si="20"/>
        <v/>
      </c>
      <c r="N75" s="58" t="str">
        <f t="shared" si="21"/>
        <v/>
      </c>
      <c r="O75" s="349" t="b">
        <f t="shared" si="22"/>
        <v>0</v>
      </c>
      <c r="P75" s="350">
        <f t="shared" ref="P75:P108" si="23">LEN(B75)-LEN(SUBSTITUTE(B75,",",""))+1</f>
        <v>1</v>
      </c>
    </row>
    <row r="76" spans="1:16">
      <c r="A76" s="37">
        <v>67</v>
      </c>
      <c r="B76" s="6"/>
      <c r="C76" s="6"/>
      <c r="D76" s="6"/>
      <c r="E76" s="213"/>
      <c r="F76" s="214"/>
      <c r="G76" s="214"/>
      <c r="H76" s="214"/>
      <c r="I76" s="16" t="str">
        <f t="shared" si="16"/>
        <v/>
      </c>
      <c r="J76" s="16" t="str">
        <f t="shared" si="17"/>
        <v/>
      </c>
      <c r="K76" s="58" t="str">
        <f t="shared" si="18"/>
        <v/>
      </c>
      <c r="L76" s="58" t="str">
        <f t="shared" si="19"/>
        <v/>
      </c>
      <c r="M76" s="376" t="str">
        <f t="shared" si="20"/>
        <v/>
      </c>
      <c r="N76" s="58" t="str">
        <f t="shared" si="21"/>
        <v/>
      </c>
      <c r="O76" s="349" t="b">
        <f t="shared" si="22"/>
        <v>0</v>
      </c>
      <c r="P76" s="350">
        <f t="shared" si="23"/>
        <v>1</v>
      </c>
    </row>
    <row r="77" spans="1:16">
      <c r="A77" s="37">
        <v>68</v>
      </c>
      <c r="B77" s="6"/>
      <c r="C77" s="6"/>
      <c r="D77" s="6"/>
      <c r="E77" s="213"/>
      <c r="F77" s="214"/>
      <c r="G77" s="214"/>
      <c r="H77" s="214"/>
      <c r="I77" s="16" t="str">
        <f t="shared" si="16"/>
        <v/>
      </c>
      <c r="J77" s="16" t="str">
        <f t="shared" si="17"/>
        <v/>
      </c>
      <c r="K77" s="58" t="str">
        <f t="shared" si="18"/>
        <v/>
      </c>
      <c r="L77" s="58" t="str">
        <f t="shared" si="19"/>
        <v/>
      </c>
      <c r="M77" s="376" t="str">
        <f t="shared" si="20"/>
        <v/>
      </c>
      <c r="N77" s="58" t="str">
        <f t="shared" si="21"/>
        <v/>
      </c>
      <c r="O77" s="349" t="b">
        <f t="shared" si="22"/>
        <v>0</v>
      </c>
      <c r="P77" s="350">
        <f t="shared" si="23"/>
        <v>1</v>
      </c>
    </row>
    <row r="78" spans="1:16">
      <c r="A78" s="37">
        <v>69</v>
      </c>
      <c r="B78" s="6"/>
      <c r="C78" s="6"/>
      <c r="D78" s="6"/>
      <c r="E78" s="213"/>
      <c r="F78" s="214"/>
      <c r="G78" s="214"/>
      <c r="H78" s="214"/>
      <c r="I78" s="16" t="str">
        <f t="shared" si="16"/>
        <v/>
      </c>
      <c r="J78" s="16" t="str">
        <f t="shared" si="17"/>
        <v/>
      </c>
      <c r="K78" s="58" t="str">
        <f t="shared" si="18"/>
        <v/>
      </c>
      <c r="L78" s="58" t="str">
        <f t="shared" si="19"/>
        <v/>
      </c>
      <c r="M78" s="376" t="str">
        <f t="shared" si="20"/>
        <v/>
      </c>
      <c r="N78" s="58" t="str">
        <f t="shared" si="21"/>
        <v/>
      </c>
      <c r="O78" s="349" t="b">
        <f t="shared" si="22"/>
        <v>0</v>
      </c>
      <c r="P78" s="350">
        <f t="shared" si="23"/>
        <v>1</v>
      </c>
    </row>
    <row r="79" spans="1:16">
      <c r="A79" s="37">
        <v>70</v>
      </c>
      <c r="B79" s="6"/>
      <c r="C79" s="6"/>
      <c r="D79" s="6"/>
      <c r="E79" s="213"/>
      <c r="F79" s="214"/>
      <c r="G79" s="214"/>
      <c r="H79" s="214"/>
      <c r="I79" s="16" t="str">
        <f t="shared" si="16"/>
        <v/>
      </c>
      <c r="J79" s="16" t="str">
        <f t="shared" si="17"/>
        <v/>
      </c>
      <c r="K79" s="58" t="str">
        <f t="shared" si="18"/>
        <v/>
      </c>
      <c r="L79" s="58" t="str">
        <f t="shared" si="19"/>
        <v/>
      </c>
      <c r="M79" s="376" t="str">
        <f t="shared" si="20"/>
        <v/>
      </c>
      <c r="N79" s="58" t="str">
        <f t="shared" si="21"/>
        <v/>
      </c>
      <c r="O79" s="349" t="b">
        <f t="shared" si="22"/>
        <v>0</v>
      </c>
      <c r="P79" s="350">
        <f t="shared" si="23"/>
        <v>1</v>
      </c>
    </row>
    <row r="80" spans="1:16">
      <c r="A80" s="37">
        <v>71</v>
      </c>
      <c r="B80" s="6"/>
      <c r="C80" s="6"/>
      <c r="D80" s="6"/>
      <c r="E80" s="213"/>
      <c r="F80" s="214"/>
      <c r="G80" s="214"/>
      <c r="H80" s="214"/>
      <c r="I80" s="16" t="str">
        <f t="shared" si="16"/>
        <v/>
      </c>
      <c r="J80" s="16" t="str">
        <f t="shared" si="17"/>
        <v/>
      </c>
      <c r="K80" s="58" t="str">
        <f t="shared" si="18"/>
        <v/>
      </c>
      <c r="L80" s="58" t="str">
        <f t="shared" si="19"/>
        <v/>
      </c>
      <c r="M80" s="376" t="str">
        <f t="shared" si="20"/>
        <v/>
      </c>
      <c r="N80" s="58" t="str">
        <f t="shared" si="21"/>
        <v/>
      </c>
      <c r="O80" s="349" t="b">
        <f t="shared" si="22"/>
        <v>0</v>
      </c>
      <c r="P80" s="350">
        <f t="shared" si="23"/>
        <v>1</v>
      </c>
    </row>
    <row r="81" spans="1:16">
      <c r="A81" s="37">
        <v>72</v>
      </c>
      <c r="B81" s="6"/>
      <c r="C81" s="6"/>
      <c r="D81" s="6"/>
      <c r="E81" s="213"/>
      <c r="F81" s="214"/>
      <c r="G81" s="214"/>
      <c r="H81" s="214"/>
      <c r="I81" s="16" t="str">
        <f t="shared" si="16"/>
        <v/>
      </c>
      <c r="J81" s="16" t="str">
        <f t="shared" si="17"/>
        <v/>
      </c>
      <c r="K81" s="58" t="str">
        <f t="shared" si="18"/>
        <v/>
      </c>
      <c r="L81" s="58" t="str">
        <f t="shared" si="19"/>
        <v/>
      </c>
      <c r="M81" s="376" t="str">
        <f t="shared" si="20"/>
        <v/>
      </c>
      <c r="N81" s="58" t="str">
        <f t="shared" si="21"/>
        <v/>
      </c>
      <c r="O81" s="349" t="b">
        <f t="shared" si="22"/>
        <v>0</v>
      </c>
      <c r="P81" s="350">
        <f t="shared" si="23"/>
        <v>1</v>
      </c>
    </row>
    <row r="82" spans="1:16">
      <c r="A82" s="37">
        <v>73</v>
      </c>
      <c r="B82" s="6"/>
      <c r="C82" s="6"/>
      <c r="D82" s="6"/>
      <c r="E82" s="213"/>
      <c r="F82" s="214"/>
      <c r="G82" s="214"/>
      <c r="H82" s="214"/>
      <c r="I82" s="16" t="str">
        <f t="shared" si="16"/>
        <v/>
      </c>
      <c r="J82" s="16" t="str">
        <f t="shared" si="17"/>
        <v/>
      </c>
      <c r="K82" s="58" t="str">
        <f t="shared" si="18"/>
        <v/>
      </c>
      <c r="L82" s="58" t="str">
        <f t="shared" si="19"/>
        <v/>
      </c>
      <c r="M82" s="376" t="str">
        <f t="shared" si="20"/>
        <v/>
      </c>
      <c r="N82" s="58" t="str">
        <f t="shared" si="21"/>
        <v/>
      </c>
      <c r="O82" s="349" t="b">
        <f t="shared" si="22"/>
        <v>0</v>
      </c>
      <c r="P82" s="350">
        <f t="shared" si="23"/>
        <v>1</v>
      </c>
    </row>
    <row r="83" spans="1:16">
      <c r="A83" s="37">
        <v>74</v>
      </c>
      <c r="B83" s="6"/>
      <c r="C83" s="6"/>
      <c r="D83" s="6"/>
      <c r="E83" s="213"/>
      <c r="F83" s="214"/>
      <c r="G83" s="214"/>
      <c r="H83" s="214"/>
      <c r="I83" s="16" t="str">
        <f t="shared" si="16"/>
        <v/>
      </c>
      <c r="J83" s="16" t="str">
        <f t="shared" si="17"/>
        <v/>
      </c>
      <c r="K83" s="58" t="str">
        <f t="shared" si="18"/>
        <v/>
      </c>
      <c r="L83" s="58" t="str">
        <f t="shared" si="19"/>
        <v/>
      </c>
      <c r="M83" s="376" t="str">
        <f t="shared" si="20"/>
        <v/>
      </c>
      <c r="N83" s="58" t="str">
        <f t="shared" si="21"/>
        <v/>
      </c>
      <c r="O83" s="349" t="b">
        <f t="shared" si="22"/>
        <v>0</v>
      </c>
      <c r="P83" s="350">
        <f t="shared" si="23"/>
        <v>1</v>
      </c>
    </row>
    <row r="84" spans="1:16">
      <c r="A84" s="37">
        <v>75</v>
      </c>
      <c r="B84" s="6"/>
      <c r="C84" s="6"/>
      <c r="D84" s="6"/>
      <c r="E84" s="213"/>
      <c r="F84" s="214"/>
      <c r="G84" s="214"/>
      <c r="H84" s="214"/>
      <c r="I84" s="16" t="str">
        <f t="shared" si="16"/>
        <v/>
      </c>
      <c r="J84" s="16" t="str">
        <f t="shared" si="17"/>
        <v/>
      </c>
      <c r="K84" s="58" t="str">
        <f t="shared" si="18"/>
        <v/>
      </c>
      <c r="L84" s="58" t="str">
        <f t="shared" si="19"/>
        <v/>
      </c>
      <c r="M84" s="376" t="str">
        <f t="shared" si="20"/>
        <v/>
      </c>
      <c r="N84" s="58" t="str">
        <f t="shared" si="21"/>
        <v/>
      </c>
      <c r="O84" s="349" t="b">
        <f t="shared" si="22"/>
        <v>0</v>
      </c>
      <c r="P84" s="350">
        <f t="shared" si="23"/>
        <v>1</v>
      </c>
    </row>
    <row r="85" spans="1:16">
      <c r="A85" s="37">
        <v>76</v>
      </c>
      <c r="B85" s="6"/>
      <c r="C85" s="6"/>
      <c r="D85" s="6"/>
      <c r="E85" s="213"/>
      <c r="F85" s="214"/>
      <c r="G85" s="214"/>
      <c r="H85" s="214"/>
      <c r="I85" s="16" t="str">
        <f t="shared" si="16"/>
        <v/>
      </c>
      <c r="J85" s="16" t="str">
        <f t="shared" si="17"/>
        <v/>
      </c>
      <c r="K85" s="58" t="str">
        <f t="shared" si="18"/>
        <v/>
      </c>
      <c r="L85" s="58" t="str">
        <f t="shared" si="19"/>
        <v/>
      </c>
      <c r="M85" s="376" t="str">
        <f t="shared" si="20"/>
        <v/>
      </c>
      <c r="N85" s="58" t="str">
        <f t="shared" si="21"/>
        <v/>
      </c>
      <c r="O85" s="349" t="b">
        <f t="shared" si="22"/>
        <v>0</v>
      </c>
      <c r="P85" s="350">
        <f t="shared" si="23"/>
        <v>1</v>
      </c>
    </row>
    <row r="86" spans="1:16">
      <c r="A86" s="37">
        <v>77</v>
      </c>
      <c r="B86" s="6"/>
      <c r="C86" s="6"/>
      <c r="D86" s="6"/>
      <c r="E86" s="213"/>
      <c r="F86" s="214"/>
      <c r="G86" s="214"/>
      <c r="H86" s="214"/>
      <c r="I86" s="16" t="str">
        <f t="shared" si="16"/>
        <v/>
      </c>
      <c r="J86" s="16" t="str">
        <f t="shared" si="17"/>
        <v/>
      </c>
      <c r="K86" s="58" t="str">
        <f t="shared" si="18"/>
        <v/>
      </c>
      <c r="L86" s="58" t="str">
        <f t="shared" si="19"/>
        <v/>
      </c>
      <c r="M86" s="376" t="str">
        <f t="shared" si="20"/>
        <v/>
      </c>
      <c r="N86" s="58" t="str">
        <f t="shared" si="21"/>
        <v/>
      </c>
      <c r="O86" s="349" t="b">
        <f t="shared" si="22"/>
        <v>0</v>
      </c>
      <c r="P86" s="350">
        <f t="shared" si="23"/>
        <v>1</v>
      </c>
    </row>
    <row r="87" spans="1:16">
      <c r="A87" s="37">
        <v>78</v>
      </c>
      <c r="B87" s="6"/>
      <c r="C87" s="6"/>
      <c r="D87" s="6"/>
      <c r="E87" s="213"/>
      <c r="F87" s="214"/>
      <c r="G87" s="214"/>
      <c r="H87" s="214"/>
      <c r="I87" s="16" t="str">
        <f t="shared" si="16"/>
        <v/>
      </c>
      <c r="J87" s="16" t="str">
        <f t="shared" si="17"/>
        <v/>
      </c>
      <c r="K87" s="58" t="str">
        <f t="shared" si="18"/>
        <v/>
      </c>
      <c r="L87" s="58" t="str">
        <f t="shared" si="19"/>
        <v/>
      </c>
      <c r="M87" s="376" t="str">
        <f t="shared" si="20"/>
        <v/>
      </c>
      <c r="N87" s="58" t="str">
        <f t="shared" si="21"/>
        <v/>
      </c>
      <c r="O87" s="349" t="b">
        <f t="shared" si="22"/>
        <v>0</v>
      </c>
      <c r="P87" s="350">
        <f t="shared" si="23"/>
        <v>1</v>
      </c>
    </row>
    <row r="88" spans="1:16">
      <c r="A88" s="37">
        <v>79</v>
      </c>
      <c r="B88" s="6"/>
      <c r="C88" s="6"/>
      <c r="D88" s="6"/>
      <c r="E88" s="213"/>
      <c r="F88" s="214"/>
      <c r="G88" s="214"/>
      <c r="H88" s="214"/>
      <c r="I88" s="16" t="str">
        <f t="shared" si="16"/>
        <v/>
      </c>
      <c r="J88" s="16" t="str">
        <f t="shared" si="17"/>
        <v/>
      </c>
      <c r="K88" s="58" t="str">
        <f t="shared" si="18"/>
        <v/>
      </c>
      <c r="L88" s="58" t="str">
        <f t="shared" si="19"/>
        <v/>
      </c>
      <c r="M88" s="376" t="str">
        <f t="shared" si="20"/>
        <v/>
      </c>
      <c r="N88" s="58" t="str">
        <f t="shared" si="21"/>
        <v/>
      </c>
      <c r="O88" s="349" t="b">
        <f t="shared" si="22"/>
        <v>0</v>
      </c>
      <c r="P88" s="350">
        <f t="shared" si="23"/>
        <v>1</v>
      </c>
    </row>
    <row r="89" spans="1:16">
      <c r="A89" s="37">
        <v>80</v>
      </c>
      <c r="B89" s="6"/>
      <c r="C89" s="6"/>
      <c r="D89" s="6"/>
      <c r="E89" s="213"/>
      <c r="F89" s="214"/>
      <c r="G89" s="214"/>
      <c r="H89" s="214"/>
      <c r="I89" s="16" t="str">
        <f t="shared" si="16"/>
        <v/>
      </c>
      <c r="J89" s="16" t="str">
        <f t="shared" si="17"/>
        <v/>
      </c>
      <c r="K89" s="58" t="str">
        <f t="shared" si="18"/>
        <v/>
      </c>
      <c r="L89" s="58" t="str">
        <f t="shared" si="19"/>
        <v/>
      </c>
      <c r="M89" s="376" t="str">
        <f t="shared" si="20"/>
        <v/>
      </c>
      <c r="N89" s="58" t="str">
        <f t="shared" si="21"/>
        <v/>
      </c>
      <c r="O89" s="349" t="b">
        <f t="shared" si="22"/>
        <v>0</v>
      </c>
      <c r="P89" s="350">
        <f t="shared" si="23"/>
        <v>1</v>
      </c>
    </row>
    <row r="90" spans="1:16">
      <c r="A90" s="37">
        <v>81</v>
      </c>
      <c r="B90" s="6"/>
      <c r="C90" s="6"/>
      <c r="D90" s="6"/>
      <c r="E90" s="213"/>
      <c r="F90" s="214"/>
      <c r="G90" s="214"/>
      <c r="H90" s="214"/>
      <c r="I90" s="16" t="str">
        <f t="shared" si="16"/>
        <v/>
      </c>
      <c r="J90" s="16" t="str">
        <f t="shared" si="17"/>
        <v/>
      </c>
      <c r="K90" s="58" t="str">
        <f t="shared" si="18"/>
        <v/>
      </c>
      <c r="L90" s="58" t="str">
        <f t="shared" si="19"/>
        <v/>
      </c>
      <c r="M90" s="376" t="str">
        <f t="shared" si="20"/>
        <v/>
      </c>
      <c r="N90" s="58" t="str">
        <f t="shared" si="21"/>
        <v/>
      </c>
      <c r="O90" s="349" t="b">
        <f t="shared" si="22"/>
        <v>0</v>
      </c>
      <c r="P90" s="350">
        <f t="shared" si="23"/>
        <v>1</v>
      </c>
    </row>
    <row r="91" spans="1:16">
      <c r="A91" s="37">
        <v>82</v>
      </c>
      <c r="B91" s="6"/>
      <c r="C91" s="6"/>
      <c r="D91" s="6"/>
      <c r="E91" s="213"/>
      <c r="F91" s="214"/>
      <c r="G91" s="214"/>
      <c r="H91" s="214"/>
      <c r="I91" s="16" t="str">
        <f t="shared" si="16"/>
        <v/>
      </c>
      <c r="J91" s="16" t="str">
        <f t="shared" si="17"/>
        <v/>
      </c>
      <c r="K91" s="58" t="str">
        <f t="shared" si="18"/>
        <v/>
      </c>
      <c r="L91" s="58" t="str">
        <f t="shared" si="19"/>
        <v/>
      </c>
      <c r="M91" s="376" t="str">
        <f t="shared" si="20"/>
        <v/>
      </c>
      <c r="N91" s="58" t="str">
        <f t="shared" si="21"/>
        <v/>
      </c>
      <c r="O91" s="349" t="b">
        <f t="shared" si="22"/>
        <v>0</v>
      </c>
      <c r="P91" s="350">
        <f t="shared" si="23"/>
        <v>1</v>
      </c>
    </row>
    <row r="92" spans="1:16">
      <c r="A92" s="37">
        <v>83</v>
      </c>
      <c r="B92" s="6"/>
      <c r="C92" s="6"/>
      <c r="D92" s="6"/>
      <c r="E92" s="213"/>
      <c r="F92" s="214"/>
      <c r="G92" s="214"/>
      <c r="H92" s="214"/>
      <c r="I92" s="16" t="str">
        <f t="shared" si="16"/>
        <v/>
      </c>
      <c r="J92" s="16" t="str">
        <f t="shared" si="17"/>
        <v/>
      </c>
      <c r="K92" s="58" t="str">
        <f t="shared" si="18"/>
        <v/>
      </c>
      <c r="L92" s="58" t="str">
        <f t="shared" si="19"/>
        <v/>
      </c>
      <c r="M92" s="376" t="str">
        <f t="shared" si="20"/>
        <v/>
      </c>
      <c r="N92" s="58" t="str">
        <f t="shared" si="21"/>
        <v/>
      </c>
      <c r="O92" s="349" t="b">
        <f t="shared" si="22"/>
        <v>0</v>
      </c>
      <c r="P92" s="350">
        <f t="shared" si="23"/>
        <v>1</v>
      </c>
    </row>
    <row r="93" spans="1:16">
      <c r="A93" s="37">
        <v>84</v>
      </c>
      <c r="B93" s="6"/>
      <c r="C93" s="6"/>
      <c r="D93" s="6"/>
      <c r="E93" s="213"/>
      <c r="F93" s="214"/>
      <c r="G93" s="214"/>
      <c r="H93" s="214"/>
      <c r="I93" s="16" t="str">
        <f t="shared" si="16"/>
        <v/>
      </c>
      <c r="J93" s="16" t="str">
        <f t="shared" si="17"/>
        <v/>
      </c>
      <c r="K93" s="58" t="str">
        <f t="shared" si="18"/>
        <v/>
      </c>
      <c r="L93" s="58" t="str">
        <f t="shared" si="19"/>
        <v/>
      </c>
      <c r="M93" s="376" t="str">
        <f t="shared" si="20"/>
        <v/>
      </c>
      <c r="N93" s="58" t="str">
        <f t="shared" si="21"/>
        <v/>
      </c>
      <c r="O93" s="349" t="b">
        <f t="shared" si="22"/>
        <v>0</v>
      </c>
      <c r="P93" s="350">
        <f t="shared" si="23"/>
        <v>1</v>
      </c>
    </row>
    <row r="94" spans="1:16">
      <c r="A94" s="37">
        <v>85</v>
      </c>
      <c r="B94" s="6"/>
      <c r="C94" s="6"/>
      <c r="D94" s="6"/>
      <c r="E94" s="213"/>
      <c r="F94" s="214"/>
      <c r="G94" s="214"/>
      <c r="H94" s="214"/>
      <c r="I94" s="16" t="str">
        <f t="shared" si="16"/>
        <v/>
      </c>
      <c r="J94" s="16" t="str">
        <f t="shared" si="17"/>
        <v/>
      </c>
      <c r="K94" s="58" t="str">
        <f t="shared" si="18"/>
        <v/>
      </c>
      <c r="L94" s="58" t="str">
        <f t="shared" si="19"/>
        <v/>
      </c>
      <c r="M94" s="376" t="str">
        <f t="shared" si="20"/>
        <v/>
      </c>
      <c r="N94" s="58" t="str">
        <f t="shared" si="21"/>
        <v/>
      </c>
      <c r="O94" s="349" t="b">
        <f t="shared" si="22"/>
        <v>0</v>
      </c>
      <c r="P94" s="350">
        <f t="shared" si="23"/>
        <v>1</v>
      </c>
    </row>
    <row r="95" spans="1:16">
      <c r="A95" s="37">
        <v>86</v>
      </c>
      <c r="B95" s="6"/>
      <c r="C95" s="6"/>
      <c r="D95" s="6"/>
      <c r="E95" s="213"/>
      <c r="F95" s="214"/>
      <c r="G95" s="214"/>
      <c r="H95" s="214"/>
      <c r="I95" s="16" t="str">
        <f t="shared" si="16"/>
        <v/>
      </c>
      <c r="J95" s="16" t="str">
        <f t="shared" si="17"/>
        <v/>
      </c>
      <c r="K95" s="58" t="str">
        <f t="shared" si="18"/>
        <v/>
      </c>
      <c r="L95" s="58" t="str">
        <f t="shared" si="19"/>
        <v/>
      </c>
      <c r="M95" s="376" t="str">
        <f t="shared" si="20"/>
        <v/>
      </c>
      <c r="N95" s="58" t="str">
        <f t="shared" si="21"/>
        <v/>
      </c>
      <c r="O95" s="349" t="b">
        <f t="shared" si="22"/>
        <v>0</v>
      </c>
      <c r="P95" s="350">
        <f t="shared" si="23"/>
        <v>1</v>
      </c>
    </row>
    <row r="96" spans="1:16">
      <c r="A96" s="37">
        <v>87</v>
      </c>
      <c r="B96" s="6"/>
      <c r="C96" s="6"/>
      <c r="D96" s="6"/>
      <c r="E96" s="213"/>
      <c r="F96" s="214"/>
      <c r="G96" s="214"/>
      <c r="H96" s="214"/>
      <c r="I96" s="16" t="str">
        <f t="shared" si="16"/>
        <v/>
      </c>
      <c r="J96" s="16" t="str">
        <f t="shared" si="17"/>
        <v/>
      </c>
      <c r="K96" s="58" t="str">
        <f t="shared" si="18"/>
        <v/>
      </c>
      <c r="L96" s="58" t="str">
        <f t="shared" si="19"/>
        <v/>
      </c>
      <c r="M96" s="376" t="str">
        <f t="shared" si="20"/>
        <v/>
      </c>
      <c r="N96" s="58" t="str">
        <f t="shared" si="21"/>
        <v/>
      </c>
      <c r="O96" s="349" t="b">
        <f t="shared" si="22"/>
        <v>0</v>
      </c>
      <c r="P96" s="350">
        <f t="shared" si="23"/>
        <v>1</v>
      </c>
    </row>
    <row r="97" spans="1:16">
      <c r="A97" s="37">
        <v>88</v>
      </c>
      <c r="B97" s="6"/>
      <c r="C97" s="6"/>
      <c r="D97" s="6"/>
      <c r="E97" s="213"/>
      <c r="F97" s="214"/>
      <c r="G97" s="214"/>
      <c r="H97" s="214"/>
      <c r="I97" s="16" t="str">
        <f t="shared" si="16"/>
        <v/>
      </c>
      <c r="J97" s="16" t="str">
        <f t="shared" si="17"/>
        <v/>
      </c>
      <c r="K97" s="58" t="str">
        <f t="shared" si="18"/>
        <v/>
      </c>
      <c r="L97" s="58" t="str">
        <f t="shared" si="19"/>
        <v/>
      </c>
      <c r="M97" s="376" t="str">
        <f t="shared" si="20"/>
        <v/>
      </c>
      <c r="N97" s="58" t="str">
        <f t="shared" si="21"/>
        <v/>
      </c>
      <c r="O97" s="349" t="b">
        <f t="shared" si="22"/>
        <v>0</v>
      </c>
      <c r="P97" s="350">
        <f t="shared" si="23"/>
        <v>1</v>
      </c>
    </row>
    <row r="98" spans="1:16">
      <c r="A98" s="37">
        <v>89</v>
      </c>
      <c r="B98" s="6"/>
      <c r="C98" s="6"/>
      <c r="D98" s="6"/>
      <c r="E98" s="213"/>
      <c r="F98" s="214"/>
      <c r="G98" s="214"/>
      <c r="H98" s="214"/>
      <c r="I98" s="16" t="str">
        <f t="shared" si="16"/>
        <v/>
      </c>
      <c r="J98" s="16" t="str">
        <f t="shared" si="17"/>
        <v/>
      </c>
      <c r="K98" s="58" t="str">
        <f t="shared" si="18"/>
        <v/>
      </c>
      <c r="L98" s="58" t="str">
        <f t="shared" si="19"/>
        <v/>
      </c>
      <c r="M98" s="376" t="str">
        <f t="shared" si="20"/>
        <v/>
      </c>
      <c r="N98" s="58" t="str">
        <f t="shared" si="21"/>
        <v/>
      </c>
      <c r="O98" s="349" t="b">
        <f t="shared" si="22"/>
        <v>0</v>
      </c>
      <c r="P98" s="350">
        <f t="shared" si="23"/>
        <v>1</v>
      </c>
    </row>
    <row r="99" spans="1:16">
      <c r="A99" s="37">
        <v>90</v>
      </c>
      <c r="B99" s="6"/>
      <c r="C99" s="6"/>
      <c r="D99" s="6"/>
      <c r="E99" s="213"/>
      <c r="F99" s="214"/>
      <c r="G99" s="214"/>
      <c r="H99" s="214"/>
      <c r="I99" s="16" t="str">
        <f t="shared" si="16"/>
        <v/>
      </c>
      <c r="J99" s="16" t="str">
        <f t="shared" si="17"/>
        <v/>
      </c>
      <c r="K99" s="58" t="str">
        <f t="shared" si="18"/>
        <v/>
      </c>
      <c r="L99" s="58" t="str">
        <f t="shared" si="19"/>
        <v/>
      </c>
      <c r="M99" s="376" t="str">
        <f t="shared" si="20"/>
        <v/>
      </c>
      <c r="N99" s="58" t="str">
        <f t="shared" si="21"/>
        <v/>
      </c>
      <c r="O99" s="349" t="b">
        <f t="shared" si="22"/>
        <v>0</v>
      </c>
      <c r="P99" s="350">
        <f t="shared" si="23"/>
        <v>1</v>
      </c>
    </row>
    <row r="100" spans="1:16">
      <c r="A100" s="37">
        <v>91</v>
      </c>
      <c r="B100" s="6"/>
      <c r="C100" s="6"/>
      <c r="D100" s="6"/>
      <c r="E100" s="213"/>
      <c r="F100" s="214"/>
      <c r="G100" s="214"/>
      <c r="H100" s="214"/>
      <c r="I100" s="16" t="str">
        <f t="shared" si="16"/>
        <v/>
      </c>
      <c r="J100" s="16" t="str">
        <f t="shared" si="17"/>
        <v/>
      </c>
      <c r="K100" s="58" t="str">
        <f t="shared" si="18"/>
        <v/>
      </c>
      <c r="L100" s="58" t="str">
        <f t="shared" si="19"/>
        <v/>
      </c>
      <c r="M100" s="376" t="str">
        <f t="shared" si="20"/>
        <v/>
      </c>
      <c r="N100" s="58" t="str">
        <f t="shared" si="21"/>
        <v/>
      </c>
      <c r="O100" s="349" t="b">
        <f t="shared" si="22"/>
        <v>0</v>
      </c>
      <c r="P100" s="350">
        <f t="shared" si="23"/>
        <v>1</v>
      </c>
    </row>
    <row r="101" spans="1:16">
      <c r="A101" s="37">
        <v>92</v>
      </c>
      <c r="B101" s="6"/>
      <c r="C101" s="6"/>
      <c r="D101" s="6"/>
      <c r="E101" s="213"/>
      <c r="F101" s="214"/>
      <c r="G101" s="214"/>
      <c r="H101" s="214"/>
      <c r="I101" s="16" t="str">
        <f t="shared" si="16"/>
        <v/>
      </c>
      <c r="J101" s="16" t="str">
        <f t="shared" si="17"/>
        <v/>
      </c>
      <c r="K101" s="58" t="str">
        <f t="shared" si="18"/>
        <v/>
      </c>
      <c r="L101" s="58" t="str">
        <f t="shared" si="19"/>
        <v/>
      </c>
      <c r="M101" s="376" t="str">
        <f t="shared" si="20"/>
        <v/>
      </c>
      <c r="N101" s="58" t="str">
        <f t="shared" si="21"/>
        <v/>
      </c>
      <c r="O101" s="349" t="b">
        <f t="shared" si="22"/>
        <v>0</v>
      </c>
      <c r="P101" s="350">
        <f t="shared" si="23"/>
        <v>1</v>
      </c>
    </row>
    <row r="102" spans="1:16">
      <c r="A102" s="37">
        <v>93</v>
      </c>
      <c r="B102" s="6"/>
      <c r="C102" s="6"/>
      <c r="D102" s="6"/>
      <c r="E102" s="213"/>
      <c r="F102" s="214"/>
      <c r="G102" s="214"/>
      <c r="H102" s="214"/>
      <c r="I102" s="16" t="str">
        <f t="shared" si="16"/>
        <v/>
      </c>
      <c r="J102" s="16" t="str">
        <f t="shared" si="17"/>
        <v/>
      </c>
      <c r="K102" s="58" t="str">
        <f t="shared" si="18"/>
        <v/>
      </c>
      <c r="L102" s="58" t="str">
        <f t="shared" si="19"/>
        <v/>
      </c>
      <c r="M102" s="376" t="str">
        <f t="shared" si="20"/>
        <v/>
      </c>
      <c r="N102" s="58" t="str">
        <f t="shared" si="21"/>
        <v/>
      </c>
      <c r="O102" s="349" t="b">
        <f t="shared" si="22"/>
        <v>0</v>
      </c>
      <c r="P102" s="350">
        <f t="shared" si="23"/>
        <v>1</v>
      </c>
    </row>
    <row r="103" spans="1:16">
      <c r="A103" s="37">
        <v>94</v>
      </c>
      <c r="B103" s="6"/>
      <c r="C103" s="6"/>
      <c r="D103" s="6"/>
      <c r="E103" s="213"/>
      <c r="F103" s="214"/>
      <c r="G103" s="214"/>
      <c r="H103" s="214"/>
      <c r="I103" s="16" t="str">
        <f t="shared" si="16"/>
        <v/>
      </c>
      <c r="J103" s="16" t="str">
        <f t="shared" si="17"/>
        <v/>
      </c>
      <c r="K103" s="58" t="str">
        <f t="shared" si="18"/>
        <v/>
      </c>
      <c r="L103" s="58" t="str">
        <f t="shared" si="19"/>
        <v/>
      </c>
      <c r="M103" s="376" t="str">
        <f t="shared" si="20"/>
        <v/>
      </c>
      <c r="N103" s="58" t="str">
        <f t="shared" si="21"/>
        <v/>
      </c>
      <c r="O103" s="349" t="b">
        <f t="shared" si="22"/>
        <v>0</v>
      </c>
      <c r="P103" s="350">
        <f t="shared" si="23"/>
        <v>1</v>
      </c>
    </row>
    <row r="104" spans="1:16">
      <c r="A104" s="37">
        <v>95</v>
      </c>
      <c r="B104" s="6"/>
      <c r="C104" s="6"/>
      <c r="D104" s="6"/>
      <c r="E104" s="213"/>
      <c r="F104" s="214"/>
      <c r="G104" s="214"/>
      <c r="H104" s="214"/>
      <c r="I104" s="16" t="str">
        <f t="shared" si="16"/>
        <v/>
      </c>
      <c r="J104" s="16" t="str">
        <f t="shared" si="17"/>
        <v/>
      </c>
      <c r="K104" s="58" t="str">
        <f t="shared" si="18"/>
        <v/>
      </c>
      <c r="L104" s="58" t="str">
        <f t="shared" si="19"/>
        <v/>
      </c>
      <c r="M104" s="376" t="str">
        <f t="shared" si="20"/>
        <v/>
      </c>
      <c r="N104" s="58" t="str">
        <f t="shared" si="21"/>
        <v/>
      </c>
      <c r="O104" s="349" t="b">
        <f t="shared" si="22"/>
        <v>0</v>
      </c>
      <c r="P104" s="350">
        <f t="shared" si="23"/>
        <v>1</v>
      </c>
    </row>
    <row r="105" spans="1:16">
      <c r="A105" s="37">
        <v>96</v>
      </c>
      <c r="B105" s="6"/>
      <c r="C105" s="6"/>
      <c r="D105" s="6"/>
      <c r="E105" s="213"/>
      <c r="F105" s="214"/>
      <c r="G105" s="214"/>
      <c r="H105" s="214"/>
      <c r="I105" s="16" t="str">
        <f t="shared" si="16"/>
        <v/>
      </c>
      <c r="J105" s="16" t="str">
        <f t="shared" si="17"/>
        <v/>
      </c>
      <c r="K105" s="58" t="str">
        <f t="shared" si="18"/>
        <v/>
      </c>
      <c r="L105" s="58" t="str">
        <f t="shared" si="19"/>
        <v/>
      </c>
      <c r="M105" s="376" t="str">
        <f t="shared" si="20"/>
        <v/>
      </c>
      <c r="N105" s="58" t="str">
        <f t="shared" si="21"/>
        <v/>
      </c>
      <c r="O105" s="349" t="b">
        <f t="shared" si="22"/>
        <v>0</v>
      </c>
      <c r="P105" s="350">
        <f t="shared" si="23"/>
        <v>1</v>
      </c>
    </row>
    <row r="106" spans="1:16">
      <c r="A106" s="37">
        <v>97</v>
      </c>
      <c r="B106" s="6"/>
      <c r="C106" s="6"/>
      <c r="D106" s="6"/>
      <c r="E106" s="213"/>
      <c r="F106" s="214"/>
      <c r="G106" s="214"/>
      <c r="H106" s="214"/>
      <c r="I106" s="16" t="str">
        <f t="shared" si="16"/>
        <v/>
      </c>
      <c r="J106" s="16" t="str">
        <f t="shared" si="17"/>
        <v/>
      </c>
      <c r="K106" s="58" t="str">
        <f t="shared" si="18"/>
        <v/>
      </c>
      <c r="L106" s="58" t="str">
        <f t="shared" si="19"/>
        <v/>
      </c>
      <c r="M106" s="376" t="str">
        <f t="shared" si="20"/>
        <v/>
      </c>
      <c r="N106" s="58" t="str">
        <f t="shared" si="21"/>
        <v/>
      </c>
      <c r="O106" s="349" t="b">
        <f t="shared" si="22"/>
        <v>0</v>
      </c>
      <c r="P106" s="350">
        <f t="shared" si="23"/>
        <v>1</v>
      </c>
    </row>
    <row r="107" spans="1:16">
      <c r="A107" s="37">
        <v>98</v>
      </c>
      <c r="B107" s="6"/>
      <c r="C107" s="6"/>
      <c r="D107" s="6"/>
      <c r="E107" s="213"/>
      <c r="F107" s="214"/>
      <c r="G107" s="214"/>
      <c r="H107" s="214"/>
      <c r="I107" s="16" t="str">
        <f t="shared" si="16"/>
        <v/>
      </c>
      <c r="J107" s="16" t="str">
        <f t="shared" si="17"/>
        <v/>
      </c>
      <c r="K107" s="58"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3"/>
      <c r="F108" s="214"/>
      <c r="G108" s="214"/>
      <c r="H108" s="214"/>
      <c r="I108" s="16" t="str">
        <f t="shared" ref="I108:I171" si="24">IF(OR($B108="",$C108="",$D108="",$E108="",$F108&lt;an_initial,$F108&gt;an_final,$O108=FALSE),"",IF($H108="",CS_STR_A*$G108/P108,CS_STR_A*$H108))</f>
        <v/>
      </c>
      <c r="J108" s="16" t="str">
        <f t="shared" ref="J108:J171" si="25">IF(OR($B108="",$C108="",$D108="",$E108="",$F108="",$F108&gt;an_final,$O108=FALSE),"",IF($H108="",CS_STR_A*$G108/P108,CS_STR_A*$H108))</f>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24"/>
        <v/>
      </c>
      <c r="J109" s="16" t="str">
        <f t="shared" si="25"/>
        <v/>
      </c>
    </row>
    <row r="110" spans="1:16">
      <c r="A110" s="143">
        <v>101</v>
      </c>
      <c r="B110" s="144"/>
      <c r="C110" s="144"/>
      <c r="D110" s="144"/>
      <c r="E110" s="145"/>
      <c r="F110" s="146"/>
      <c r="G110" s="144"/>
      <c r="H110" s="145"/>
      <c r="I110" s="16" t="str">
        <f t="shared" si="24"/>
        <v/>
      </c>
      <c r="J110" s="16" t="str">
        <f t="shared" si="25"/>
        <v/>
      </c>
    </row>
    <row r="111" spans="1:16">
      <c r="A111" s="143">
        <v>102</v>
      </c>
      <c r="B111" s="144"/>
      <c r="C111" s="144"/>
      <c r="D111" s="144"/>
      <c r="E111" s="145"/>
      <c r="F111" s="146"/>
      <c r="G111" s="144"/>
      <c r="H111" s="145"/>
      <c r="I111" s="16" t="str">
        <f t="shared" si="24"/>
        <v/>
      </c>
      <c r="J111" s="16" t="str">
        <f t="shared" si="25"/>
        <v/>
      </c>
    </row>
    <row r="112" spans="1:16">
      <c r="A112" s="143">
        <v>103</v>
      </c>
      <c r="B112" s="144"/>
      <c r="C112" s="144"/>
      <c r="D112" s="144"/>
      <c r="E112" s="145"/>
      <c r="F112" s="146"/>
      <c r="G112" s="144"/>
      <c r="H112" s="145"/>
      <c r="I112" s="16" t="str">
        <f t="shared" si="24"/>
        <v/>
      </c>
      <c r="J112" s="16" t="str">
        <f t="shared" si="25"/>
        <v/>
      </c>
    </row>
    <row r="113" spans="1:10">
      <c r="A113" s="143">
        <v>104</v>
      </c>
      <c r="B113" s="144"/>
      <c r="C113" s="144"/>
      <c r="D113" s="144"/>
      <c r="E113" s="145"/>
      <c r="F113" s="146"/>
      <c r="G113" s="144"/>
      <c r="H113" s="145"/>
      <c r="I113" s="16" t="str">
        <f t="shared" si="24"/>
        <v/>
      </c>
      <c r="J113" s="16" t="str">
        <f t="shared" si="25"/>
        <v/>
      </c>
    </row>
    <row r="114" spans="1:10">
      <c r="A114" s="143">
        <v>105</v>
      </c>
      <c r="B114" s="144"/>
      <c r="C114" s="144"/>
      <c r="D114" s="144"/>
      <c r="E114" s="145"/>
      <c r="F114" s="146"/>
      <c r="G114" s="144"/>
      <c r="H114" s="145"/>
      <c r="I114" s="16" t="str">
        <f t="shared" si="24"/>
        <v/>
      </c>
      <c r="J114" s="16" t="str">
        <f t="shared" si="25"/>
        <v/>
      </c>
    </row>
    <row r="115" spans="1:10">
      <c r="A115" s="143">
        <v>106</v>
      </c>
      <c r="B115" s="144"/>
      <c r="C115" s="144"/>
      <c r="D115" s="144"/>
      <c r="E115" s="145"/>
      <c r="F115" s="146"/>
      <c r="G115" s="144"/>
      <c r="H115" s="145"/>
      <c r="I115" s="16" t="str">
        <f t="shared" si="24"/>
        <v/>
      </c>
      <c r="J115" s="16" t="str">
        <f t="shared" si="25"/>
        <v/>
      </c>
    </row>
    <row r="116" spans="1:10">
      <c r="A116" s="143">
        <v>107</v>
      </c>
      <c r="B116" s="144"/>
      <c r="C116" s="144"/>
      <c r="D116" s="144"/>
      <c r="E116" s="145"/>
      <c r="F116" s="146"/>
      <c r="G116" s="144"/>
      <c r="H116" s="145"/>
      <c r="I116" s="16" t="str">
        <f t="shared" si="24"/>
        <v/>
      </c>
      <c r="J116" s="16" t="str">
        <f t="shared" si="25"/>
        <v/>
      </c>
    </row>
    <row r="117" spans="1:10">
      <c r="A117" s="143">
        <v>108</v>
      </c>
      <c r="B117" s="144"/>
      <c r="C117" s="144"/>
      <c r="D117" s="144"/>
      <c r="E117" s="145"/>
      <c r="F117" s="146"/>
      <c r="G117" s="144"/>
      <c r="H117" s="145"/>
      <c r="I117" s="16" t="str">
        <f t="shared" si="24"/>
        <v/>
      </c>
      <c r="J117" s="16" t="str">
        <f t="shared" si="25"/>
        <v/>
      </c>
    </row>
    <row r="118" spans="1:10">
      <c r="A118" s="143">
        <v>109</v>
      </c>
      <c r="B118" s="144"/>
      <c r="C118" s="144"/>
      <c r="D118" s="144"/>
      <c r="E118" s="145"/>
      <c r="F118" s="146"/>
      <c r="G118" s="144"/>
      <c r="H118" s="145"/>
      <c r="I118" s="16" t="str">
        <f t="shared" si="24"/>
        <v/>
      </c>
      <c r="J118" s="16" t="str">
        <f t="shared" si="25"/>
        <v/>
      </c>
    </row>
    <row r="119" spans="1:10">
      <c r="A119" s="143">
        <v>110</v>
      </c>
      <c r="B119" s="144"/>
      <c r="C119" s="144"/>
      <c r="D119" s="144"/>
      <c r="E119" s="145"/>
      <c r="F119" s="146"/>
      <c r="G119" s="144"/>
      <c r="H119" s="145"/>
      <c r="I119" s="16" t="str">
        <f t="shared" si="24"/>
        <v/>
      </c>
      <c r="J119" s="16" t="str">
        <f t="shared" si="25"/>
        <v/>
      </c>
    </row>
    <row r="120" spans="1:10">
      <c r="A120" s="143">
        <v>111</v>
      </c>
      <c r="B120" s="144"/>
      <c r="C120" s="144"/>
      <c r="D120" s="144"/>
      <c r="E120" s="145"/>
      <c r="F120" s="146"/>
      <c r="G120" s="144"/>
      <c r="H120" s="145"/>
      <c r="I120" s="16" t="str">
        <f t="shared" si="24"/>
        <v/>
      </c>
      <c r="J120" s="16" t="str">
        <f t="shared" si="25"/>
        <v/>
      </c>
    </row>
    <row r="121" spans="1:10">
      <c r="A121" s="143">
        <v>112</v>
      </c>
      <c r="B121" s="144"/>
      <c r="C121" s="144"/>
      <c r="D121" s="144"/>
      <c r="E121" s="145"/>
      <c r="F121" s="146"/>
      <c r="G121" s="144"/>
      <c r="H121" s="145"/>
      <c r="I121" s="16" t="str">
        <f t="shared" si="24"/>
        <v/>
      </c>
      <c r="J121" s="16" t="str">
        <f t="shared" si="25"/>
        <v/>
      </c>
    </row>
    <row r="122" spans="1:10">
      <c r="A122" s="143">
        <v>113</v>
      </c>
      <c r="B122" s="144"/>
      <c r="C122" s="144"/>
      <c r="D122" s="144"/>
      <c r="E122" s="145"/>
      <c r="F122" s="146"/>
      <c r="G122" s="144"/>
      <c r="H122" s="145"/>
      <c r="I122" s="16" t="str">
        <f t="shared" si="24"/>
        <v/>
      </c>
      <c r="J122" s="16" t="str">
        <f t="shared" si="25"/>
        <v/>
      </c>
    </row>
    <row r="123" spans="1:10">
      <c r="A123" s="143">
        <v>114</v>
      </c>
      <c r="B123" s="144"/>
      <c r="C123" s="144"/>
      <c r="D123" s="144"/>
      <c r="E123" s="145"/>
      <c r="F123" s="146"/>
      <c r="G123" s="144"/>
      <c r="H123" s="145"/>
      <c r="I123" s="16" t="str">
        <f t="shared" si="24"/>
        <v/>
      </c>
      <c r="J123" s="16" t="str">
        <f t="shared" si="25"/>
        <v/>
      </c>
    </row>
    <row r="124" spans="1:10">
      <c r="A124" s="143">
        <v>115</v>
      </c>
      <c r="B124" s="144"/>
      <c r="C124" s="144"/>
      <c r="D124" s="144"/>
      <c r="E124" s="145"/>
      <c r="F124" s="146"/>
      <c r="G124" s="144"/>
      <c r="H124" s="145"/>
      <c r="I124" s="16" t="str">
        <f t="shared" si="24"/>
        <v/>
      </c>
      <c r="J124" s="16" t="str">
        <f t="shared" si="25"/>
        <v/>
      </c>
    </row>
    <row r="125" spans="1:10">
      <c r="A125" s="143">
        <v>116</v>
      </c>
      <c r="B125" s="144"/>
      <c r="C125" s="144"/>
      <c r="D125" s="144"/>
      <c r="E125" s="145"/>
      <c r="F125" s="146"/>
      <c r="G125" s="144"/>
      <c r="H125" s="145"/>
      <c r="I125" s="16" t="str">
        <f t="shared" si="24"/>
        <v/>
      </c>
      <c r="J125" s="16" t="str">
        <f t="shared" si="25"/>
        <v/>
      </c>
    </row>
    <row r="126" spans="1:10">
      <c r="A126" s="143">
        <v>117</v>
      </c>
      <c r="B126" s="144"/>
      <c r="C126" s="144"/>
      <c r="D126" s="144"/>
      <c r="E126" s="145"/>
      <c r="F126" s="146"/>
      <c r="G126" s="144"/>
      <c r="H126" s="145"/>
      <c r="I126" s="16" t="str">
        <f t="shared" si="24"/>
        <v/>
      </c>
      <c r="J126" s="16" t="str">
        <f t="shared" si="25"/>
        <v/>
      </c>
    </row>
    <row r="127" spans="1:10">
      <c r="A127" s="143">
        <v>118</v>
      </c>
      <c r="B127" s="144"/>
      <c r="C127" s="144"/>
      <c r="D127" s="144"/>
      <c r="E127" s="145"/>
      <c r="F127" s="146"/>
      <c r="G127" s="144"/>
      <c r="H127" s="145"/>
      <c r="I127" s="16" t="str">
        <f t="shared" si="24"/>
        <v/>
      </c>
      <c r="J127" s="16" t="str">
        <f t="shared" si="25"/>
        <v/>
      </c>
    </row>
    <row r="128" spans="1:10">
      <c r="A128" s="143">
        <v>119</v>
      </c>
      <c r="B128" s="144"/>
      <c r="C128" s="144"/>
      <c r="D128" s="144"/>
      <c r="E128" s="145"/>
      <c r="F128" s="146"/>
      <c r="G128" s="144"/>
      <c r="H128" s="145"/>
      <c r="I128" s="16" t="str">
        <f t="shared" si="24"/>
        <v/>
      </c>
      <c r="J128" s="16" t="str">
        <f t="shared" si="25"/>
        <v/>
      </c>
    </row>
    <row r="129" spans="1:10">
      <c r="A129" s="143">
        <v>120</v>
      </c>
      <c r="B129" s="144"/>
      <c r="C129" s="144"/>
      <c r="D129" s="144"/>
      <c r="E129" s="145"/>
      <c r="F129" s="146"/>
      <c r="G129" s="144"/>
      <c r="H129" s="145"/>
      <c r="I129" s="16" t="str">
        <f t="shared" si="24"/>
        <v/>
      </c>
      <c r="J129" s="16" t="str">
        <f t="shared" si="25"/>
        <v/>
      </c>
    </row>
    <row r="130" spans="1:10">
      <c r="A130" s="143">
        <v>121</v>
      </c>
      <c r="B130" s="144"/>
      <c r="C130" s="144"/>
      <c r="D130" s="144"/>
      <c r="E130" s="145"/>
      <c r="F130" s="146"/>
      <c r="G130" s="144"/>
      <c r="H130" s="145"/>
      <c r="I130" s="16" t="str">
        <f t="shared" si="24"/>
        <v/>
      </c>
      <c r="J130" s="16" t="str">
        <f t="shared" si="25"/>
        <v/>
      </c>
    </row>
    <row r="131" spans="1:10">
      <c r="A131" s="143">
        <v>122</v>
      </c>
      <c r="B131" s="144"/>
      <c r="C131" s="144"/>
      <c r="D131" s="144"/>
      <c r="E131" s="145"/>
      <c r="F131" s="146"/>
      <c r="G131" s="144"/>
      <c r="H131" s="145"/>
      <c r="I131" s="16" t="str">
        <f t="shared" si="24"/>
        <v/>
      </c>
      <c r="J131" s="16" t="str">
        <f t="shared" si="25"/>
        <v/>
      </c>
    </row>
    <row r="132" spans="1:10">
      <c r="A132" s="143">
        <v>123</v>
      </c>
      <c r="B132" s="144"/>
      <c r="C132" s="144"/>
      <c r="D132" s="144"/>
      <c r="E132" s="145"/>
      <c r="F132" s="146"/>
      <c r="G132" s="144"/>
      <c r="H132" s="145"/>
      <c r="I132" s="16" t="str">
        <f t="shared" si="24"/>
        <v/>
      </c>
      <c r="J132" s="16" t="str">
        <f t="shared" si="25"/>
        <v/>
      </c>
    </row>
    <row r="133" spans="1:10">
      <c r="A133" s="143">
        <v>124</v>
      </c>
      <c r="B133" s="144"/>
      <c r="C133" s="144"/>
      <c r="D133" s="144"/>
      <c r="E133" s="145"/>
      <c r="F133" s="146"/>
      <c r="G133" s="144"/>
      <c r="H133" s="145"/>
      <c r="I133" s="16" t="str">
        <f t="shared" si="24"/>
        <v/>
      </c>
      <c r="J133" s="16" t="str">
        <f t="shared" si="25"/>
        <v/>
      </c>
    </row>
    <row r="134" spans="1:10">
      <c r="A134" s="143">
        <v>125</v>
      </c>
      <c r="B134" s="144"/>
      <c r="C134" s="144"/>
      <c r="D134" s="144"/>
      <c r="E134" s="145"/>
      <c r="F134" s="146"/>
      <c r="G134" s="144"/>
      <c r="H134" s="145"/>
      <c r="I134" s="16" t="str">
        <f t="shared" si="24"/>
        <v/>
      </c>
      <c r="J134" s="16" t="str">
        <f t="shared" si="25"/>
        <v/>
      </c>
    </row>
    <row r="135" spans="1:10">
      <c r="A135" s="143">
        <v>126</v>
      </c>
      <c r="B135" s="144"/>
      <c r="C135" s="144"/>
      <c r="D135" s="144"/>
      <c r="E135" s="145"/>
      <c r="F135" s="146"/>
      <c r="G135" s="144"/>
      <c r="H135" s="145"/>
      <c r="I135" s="16" t="str">
        <f t="shared" si="24"/>
        <v/>
      </c>
      <c r="J135" s="16" t="str">
        <f t="shared" si="25"/>
        <v/>
      </c>
    </row>
    <row r="136" spans="1:10">
      <c r="A136" s="143">
        <v>127</v>
      </c>
      <c r="B136" s="144"/>
      <c r="C136" s="144"/>
      <c r="D136" s="144"/>
      <c r="E136" s="145"/>
      <c r="F136" s="146"/>
      <c r="G136" s="144"/>
      <c r="H136" s="145"/>
      <c r="I136" s="16" t="str">
        <f t="shared" si="24"/>
        <v/>
      </c>
      <c r="J136" s="16" t="str">
        <f t="shared" si="25"/>
        <v/>
      </c>
    </row>
    <row r="137" spans="1:10">
      <c r="A137" s="143">
        <v>128</v>
      </c>
      <c r="B137" s="144"/>
      <c r="C137" s="144"/>
      <c r="D137" s="144"/>
      <c r="E137" s="145"/>
      <c r="F137" s="146"/>
      <c r="G137" s="144"/>
      <c r="H137" s="145"/>
      <c r="I137" s="16" t="str">
        <f t="shared" si="24"/>
        <v/>
      </c>
      <c r="J137" s="16" t="str">
        <f t="shared" si="25"/>
        <v/>
      </c>
    </row>
    <row r="138" spans="1:10">
      <c r="A138" s="143">
        <v>129</v>
      </c>
      <c r="B138" s="144"/>
      <c r="C138" s="144"/>
      <c r="D138" s="144"/>
      <c r="E138" s="145"/>
      <c r="F138" s="146"/>
      <c r="G138" s="144"/>
      <c r="H138" s="145"/>
      <c r="I138" s="16" t="str">
        <f t="shared" si="24"/>
        <v/>
      </c>
      <c r="J138" s="16" t="str">
        <f t="shared" si="25"/>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ref="I172:I235" si="26">IF(OR($B172="",$C172="",$D172="",$E172="",$F172&lt;an_initial,$F172&gt;an_final,$O172=FALSE),"",IF($H172="",CS_STR_A*$G172/P172,CS_STR_A*$H172))</f>
        <v/>
      </c>
      <c r="J172" s="16" t="str">
        <f t="shared" ref="J172:J235" si="27">IF(OR($B172="",$C172="",$D172="",$E172="",$F172="",$F172&gt;an_final,$O172=FALSE),"",IF($H172="",CS_STR_A*$G172/P172,CS_STR_A*$H172))</f>
        <v/>
      </c>
    </row>
    <row r="173" spans="1:10">
      <c r="A173" s="143">
        <v>164</v>
      </c>
      <c r="B173" s="144"/>
      <c r="C173" s="144"/>
      <c r="D173" s="144"/>
      <c r="E173" s="145"/>
      <c r="F173" s="146"/>
      <c r="G173" s="144"/>
      <c r="H173" s="145"/>
      <c r="I173" s="16" t="str">
        <f t="shared" si="26"/>
        <v/>
      </c>
      <c r="J173" s="16" t="str">
        <f t="shared" si="27"/>
        <v/>
      </c>
    </row>
    <row r="174" spans="1:10">
      <c r="A174" s="143">
        <v>165</v>
      </c>
      <c r="B174" s="144"/>
      <c r="C174" s="144"/>
      <c r="D174" s="144"/>
      <c r="E174" s="145"/>
      <c r="F174" s="146"/>
      <c r="G174" s="144"/>
      <c r="H174" s="145"/>
      <c r="I174" s="16" t="str">
        <f t="shared" si="26"/>
        <v/>
      </c>
      <c r="J174" s="16" t="str">
        <f t="shared" si="27"/>
        <v/>
      </c>
    </row>
    <row r="175" spans="1:10">
      <c r="A175" s="143">
        <v>166</v>
      </c>
      <c r="B175" s="144"/>
      <c r="C175" s="144"/>
      <c r="D175" s="144"/>
      <c r="E175" s="145"/>
      <c r="F175" s="146"/>
      <c r="G175" s="144"/>
      <c r="H175" s="145"/>
      <c r="I175" s="16" t="str">
        <f t="shared" si="26"/>
        <v/>
      </c>
      <c r="J175" s="16" t="str">
        <f t="shared" si="27"/>
        <v/>
      </c>
    </row>
    <row r="176" spans="1:10">
      <c r="A176" s="143">
        <v>167</v>
      </c>
      <c r="B176" s="144"/>
      <c r="C176" s="144"/>
      <c r="D176" s="144"/>
      <c r="E176" s="145"/>
      <c r="F176" s="146"/>
      <c r="G176" s="144"/>
      <c r="H176" s="145"/>
      <c r="I176" s="16" t="str">
        <f t="shared" si="26"/>
        <v/>
      </c>
      <c r="J176" s="16" t="str">
        <f t="shared" si="27"/>
        <v/>
      </c>
    </row>
    <row r="177" spans="1:10">
      <c r="A177" s="143">
        <v>168</v>
      </c>
      <c r="B177" s="144"/>
      <c r="C177" s="144"/>
      <c r="D177" s="144"/>
      <c r="E177" s="145"/>
      <c r="F177" s="146"/>
      <c r="G177" s="144"/>
      <c r="H177" s="145"/>
      <c r="I177" s="16" t="str">
        <f t="shared" si="26"/>
        <v/>
      </c>
      <c r="J177" s="16" t="str">
        <f t="shared" si="27"/>
        <v/>
      </c>
    </row>
    <row r="178" spans="1:10">
      <c r="A178" s="143">
        <v>169</v>
      </c>
      <c r="B178" s="144"/>
      <c r="C178" s="144"/>
      <c r="D178" s="144"/>
      <c r="E178" s="145"/>
      <c r="F178" s="146"/>
      <c r="G178" s="144"/>
      <c r="H178" s="145"/>
      <c r="I178" s="16" t="str">
        <f t="shared" si="26"/>
        <v/>
      </c>
      <c r="J178" s="16" t="str">
        <f t="shared" si="27"/>
        <v/>
      </c>
    </row>
    <row r="179" spans="1:10">
      <c r="A179" s="143">
        <v>170</v>
      </c>
      <c r="B179" s="144"/>
      <c r="C179" s="144"/>
      <c r="D179" s="144"/>
      <c r="E179" s="145"/>
      <c r="F179" s="146"/>
      <c r="G179" s="144"/>
      <c r="H179" s="145"/>
      <c r="I179" s="16" t="str">
        <f t="shared" si="26"/>
        <v/>
      </c>
      <c r="J179" s="16" t="str">
        <f t="shared" si="27"/>
        <v/>
      </c>
    </row>
    <row r="180" spans="1:10">
      <c r="A180" s="143">
        <v>171</v>
      </c>
      <c r="B180" s="144"/>
      <c r="C180" s="144"/>
      <c r="D180" s="144"/>
      <c r="E180" s="145"/>
      <c r="F180" s="146"/>
      <c r="G180" s="144"/>
      <c r="H180" s="145"/>
      <c r="I180" s="16" t="str">
        <f t="shared" si="26"/>
        <v/>
      </c>
      <c r="J180" s="16" t="str">
        <f t="shared" si="27"/>
        <v/>
      </c>
    </row>
    <row r="181" spans="1:10">
      <c r="A181" s="143">
        <v>172</v>
      </c>
      <c r="B181" s="144"/>
      <c r="C181" s="144"/>
      <c r="D181" s="144"/>
      <c r="E181" s="145"/>
      <c r="F181" s="146"/>
      <c r="G181" s="144"/>
      <c r="H181" s="145"/>
      <c r="I181" s="16" t="str">
        <f t="shared" si="26"/>
        <v/>
      </c>
      <c r="J181" s="16" t="str">
        <f t="shared" si="27"/>
        <v/>
      </c>
    </row>
    <row r="182" spans="1:10">
      <c r="A182" s="143">
        <v>173</v>
      </c>
      <c r="B182" s="144"/>
      <c r="C182" s="144"/>
      <c r="D182" s="144"/>
      <c r="E182" s="145"/>
      <c r="F182" s="146"/>
      <c r="G182" s="144"/>
      <c r="H182" s="145"/>
      <c r="I182" s="16" t="str">
        <f t="shared" si="26"/>
        <v/>
      </c>
      <c r="J182" s="16" t="str">
        <f t="shared" si="27"/>
        <v/>
      </c>
    </row>
    <row r="183" spans="1:10">
      <c r="A183" s="143">
        <v>174</v>
      </c>
      <c r="B183" s="144"/>
      <c r="C183" s="144"/>
      <c r="D183" s="144"/>
      <c r="E183" s="145"/>
      <c r="F183" s="146"/>
      <c r="G183" s="144"/>
      <c r="H183" s="145"/>
      <c r="I183" s="16" t="str">
        <f t="shared" si="26"/>
        <v/>
      </c>
      <c r="J183" s="16" t="str">
        <f t="shared" si="27"/>
        <v/>
      </c>
    </row>
    <row r="184" spans="1:10">
      <c r="A184" s="143">
        <v>175</v>
      </c>
      <c r="B184" s="144"/>
      <c r="C184" s="144"/>
      <c r="D184" s="144"/>
      <c r="E184" s="145"/>
      <c r="F184" s="146"/>
      <c r="G184" s="144"/>
      <c r="H184" s="145"/>
      <c r="I184" s="16" t="str">
        <f t="shared" si="26"/>
        <v/>
      </c>
      <c r="J184" s="16" t="str">
        <f t="shared" si="27"/>
        <v/>
      </c>
    </row>
    <row r="185" spans="1:10">
      <c r="A185" s="143">
        <v>176</v>
      </c>
      <c r="B185" s="144"/>
      <c r="C185" s="144"/>
      <c r="D185" s="144"/>
      <c r="E185" s="145"/>
      <c r="F185" s="146"/>
      <c r="G185" s="144"/>
      <c r="H185" s="145"/>
      <c r="I185" s="16" t="str">
        <f t="shared" si="26"/>
        <v/>
      </c>
      <c r="J185" s="16" t="str">
        <f t="shared" si="27"/>
        <v/>
      </c>
    </row>
    <row r="186" spans="1:10">
      <c r="A186" s="143">
        <v>177</v>
      </c>
      <c r="B186" s="144"/>
      <c r="C186" s="144"/>
      <c r="D186" s="144"/>
      <c r="E186" s="145"/>
      <c r="F186" s="146"/>
      <c r="G186" s="144"/>
      <c r="H186" s="145"/>
      <c r="I186" s="16" t="str">
        <f t="shared" si="26"/>
        <v/>
      </c>
      <c r="J186" s="16" t="str">
        <f t="shared" si="27"/>
        <v/>
      </c>
    </row>
    <row r="187" spans="1:10">
      <c r="A187" s="143">
        <v>178</v>
      </c>
      <c r="B187" s="144"/>
      <c r="C187" s="144"/>
      <c r="D187" s="144"/>
      <c r="E187" s="145"/>
      <c r="F187" s="146"/>
      <c r="G187" s="144"/>
      <c r="H187" s="145"/>
      <c r="I187" s="16" t="str">
        <f t="shared" si="26"/>
        <v/>
      </c>
      <c r="J187" s="16" t="str">
        <f t="shared" si="27"/>
        <v/>
      </c>
    </row>
    <row r="188" spans="1:10">
      <c r="A188" s="143">
        <v>179</v>
      </c>
      <c r="B188" s="144"/>
      <c r="C188" s="144"/>
      <c r="D188" s="144"/>
      <c r="E188" s="145"/>
      <c r="F188" s="146"/>
      <c r="G188" s="144"/>
      <c r="H188" s="145"/>
      <c r="I188" s="16" t="str">
        <f t="shared" si="26"/>
        <v/>
      </c>
      <c r="J188" s="16" t="str">
        <f t="shared" si="27"/>
        <v/>
      </c>
    </row>
    <row r="189" spans="1:10">
      <c r="A189" s="143">
        <v>180</v>
      </c>
      <c r="B189" s="144"/>
      <c r="C189" s="144"/>
      <c r="D189" s="144"/>
      <c r="E189" s="145"/>
      <c r="F189" s="146"/>
      <c r="G189" s="144"/>
      <c r="H189" s="145"/>
      <c r="I189" s="16" t="str">
        <f t="shared" si="26"/>
        <v/>
      </c>
      <c r="J189" s="16" t="str">
        <f t="shared" si="27"/>
        <v/>
      </c>
    </row>
    <row r="190" spans="1:10">
      <c r="A190" s="143">
        <v>181</v>
      </c>
      <c r="B190" s="144"/>
      <c r="C190" s="144"/>
      <c r="D190" s="144"/>
      <c r="E190" s="145"/>
      <c r="F190" s="146"/>
      <c r="G190" s="144"/>
      <c r="H190" s="145"/>
      <c r="I190" s="16" t="str">
        <f t="shared" si="26"/>
        <v/>
      </c>
      <c r="J190" s="16" t="str">
        <f t="shared" si="27"/>
        <v/>
      </c>
    </row>
    <row r="191" spans="1:10">
      <c r="A191" s="143">
        <v>182</v>
      </c>
      <c r="B191" s="144"/>
      <c r="C191" s="144"/>
      <c r="D191" s="144"/>
      <c r="E191" s="145"/>
      <c r="F191" s="146"/>
      <c r="G191" s="144"/>
      <c r="H191" s="145"/>
      <c r="I191" s="16" t="str">
        <f t="shared" si="26"/>
        <v/>
      </c>
      <c r="J191" s="16" t="str">
        <f t="shared" si="27"/>
        <v/>
      </c>
    </row>
    <row r="192" spans="1:10">
      <c r="A192" s="143">
        <v>183</v>
      </c>
      <c r="B192" s="144"/>
      <c r="C192" s="144"/>
      <c r="D192" s="144"/>
      <c r="E192" s="145"/>
      <c r="F192" s="146"/>
      <c r="G192" s="144"/>
      <c r="H192" s="145"/>
      <c r="I192" s="16" t="str">
        <f t="shared" si="26"/>
        <v/>
      </c>
      <c r="J192" s="16" t="str">
        <f t="shared" si="27"/>
        <v/>
      </c>
    </row>
    <row r="193" spans="1:10">
      <c r="A193" s="143">
        <v>184</v>
      </c>
      <c r="B193" s="144"/>
      <c r="C193" s="144"/>
      <c r="D193" s="144"/>
      <c r="E193" s="145"/>
      <c r="F193" s="146"/>
      <c r="G193" s="144"/>
      <c r="H193" s="145"/>
      <c r="I193" s="16" t="str">
        <f t="shared" si="26"/>
        <v/>
      </c>
      <c r="J193" s="16" t="str">
        <f t="shared" si="27"/>
        <v/>
      </c>
    </row>
    <row r="194" spans="1:10">
      <c r="A194" s="143">
        <v>185</v>
      </c>
      <c r="B194" s="144"/>
      <c r="C194" s="144"/>
      <c r="D194" s="144"/>
      <c r="E194" s="145"/>
      <c r="F194" s="146"/>
      <c r="G194" s="144"/>
      <c r="H194" s="145"/>
      <c r="I194" s="16" t="str">
        <f t="shared" si="26"/>
        <v/>
      </c>
      <c r="J194" s="16" t="str">
        <f t="shared" si="27"/>
        <v/>
      </c>
    </row>
    <row r="195" spans="1:10">
      <c r="A195" s="143">
        <v>186</v>
      </c>
      <c r="B195" s="144"/>
      <c r="C195" s="144"/>
      <c r="D195" s="144"/>
      <c r="E195" s="145"/>
      <c r="F195" s="146"/>
      <c r="G195" s="144"/>
      <c r="H195" s="145"/>
      <c r="I195" s="16" t="str">
        <f t="shared" si="26"/>
        <v/>
      </c>
      <c r="J195" s="16" t="str">
        <f t="shared" si="27"/>
        <v/>
      </c>
    </row>
    <row r="196" spans="1:10">
      <c r="A196" s="143">
        <v>187</v>
      </c>
      <c r="B196" s="144"/>
      <c r="C196" s="144"/>
      <c r="D196" s="144"/>
      <c r="E196" s="145"/>
      <c r="F196" s="146"/>
      <c r="G196" s="144"/>
      <c r="H196" s="145"/>
      <c r="I196" s="16" t="str">
        <f t="shared" si="26"/>
        <v/>
      </c>
      <c r="J196" s="16" t="str">
        <f t="shared" si="27"/>
        <v/>
      </c>
    </row>
    <row r="197" spans="1:10">
      <c r="A197" s="143">
        <v>188</v>
      </c>
      <c r="B197" s="144"/>
      <c r="C197" s="144"/>
      <c r="D197" s="144"/>
      <c r="E197" s="145"/>
      <c r="F197" s="146"/>
      <c r="G197" s="144"/>
      <c r="H197" s="145"/>
      <c r="I197" s="16" t="str">
        <f t="shared" si="26"/>
        <v/>
      </c>
      <c r="J197" s="16" t="str">
        <f t="shared" si="27"/>
        <v/>
      </c>
    </row>
    <row r="198" spans="1:10">
      <c r="A198" s="143">
        <v>189</v>
      </c>
      <c r="B198" s="144"/>
      <c r="C198" s="144"/>
      <c r="D198" s="144"/>
      <c r="E198" s="145"/>
      <c r="F198" s="146"/>
      <c r="G198" s="144"/>
      <c r="H198" s="145"/>
      <c r="I198" s="16" t="str">
        <f t="shared" si="26"/>
        <v/>
      </c>
      <c r="J198" s="16" t="str">
        <f t="shared" si="27"/>
        <v/>
      </c>
    </row>
    <row r="199" spans="1:10">
      <c r="A199" s="143">
        <v>190</v>
      </c>
      <c r="B199" s="144"/>
      <c r="C199" s="144"/>
      <c r="D199" s="144"/>
      <c r="E199" s="145"/>
      <c r="F199" s="146"/>
      <c r="G199" s="144"/>
      <c r="H199" s="145"/>
      <c r="I199" s="16" t="str">
        <f t="shared" si="26"/>
        <v/>
      </c>
      <c r="J199" s="16" t="str">
        <f t="shared" si="27"/>
        <v/>
      </c>
    </row>
    <row r="200" spans="1:10">
      <c r="A200" s="143">
        <v>191</v>
      </c>
      <c r="B200" s="144"/>
      <c r="C200" s="144"/>
      <c r="D200" s="144"/>
      <c r="E200" s="145"/>
      <c r="F200" s="146"/>
      <c r="G200" s="144"/>
      <c r="H200" s="145"/>
      <c r="I200" s="16" t="str">
        <f t="shared" si="26"/>
        <v/>
      </c>
      <c r="J200" s="16" t="str">
        <f t="shared" si="27"/>
        <v/>
      </c>
    </row>
    <row r="201" spans="1:10">
      <c r="A201" s="143">
        <v>192</v>
      </c>
      <c r="B201" s="144"/>
      <c r="C201" s="144"/>
      <c r="D201" s="144"/>
      <c r="E201" s="145"/>
      <c r="F201" s="146"/>
      <c r="G201" s="144"/>
      <c r="H201" s="145"/>
      <c r="I201" s="16" t="str">
        <f t="shared" si="26"/>
        <v/>
      </c>
      <c r="J201" s="16" t="str">
        <f t="shared" si="27"/>
        <v/>
      </c>
    </row>
    <row r="202" spans="1:10">
      <c r="A202" s="143">
        <v>193</v>
      </c>
      <c r="B202" s="144"/>
      <c r="C202" s="144"/>
      <c r="D202" s="144"/>
      <c r="E202" s="145"/>
      <c r="F202" s="146"/>
      <c r="G202" s="144"/>
      <c r="H202" s="145"/>
      <c r="I202" s="16" t="str">
        <f t="shared" si="26"/>
        <v/>
      </c>
      <c r="J202" s="16" t="str">
        <f t="shared" si="27"/>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ref="I236:I259" si="28">IF(OR($B236="",$C236="",$D236="",$E236="",$F236&lt;an_initial,$F236&gt;an_final,$O236=FALSE),"",IF($H236="",CS_STR_A*$G236/P236,CS_STR_A*$H236))</f>
        <v/>
      </c>
      <c r="J236" s="16" t="str">
        <f t="shared" ref="J236:J259" si="29">IF(OR($B236="",$C236="",$D236="",$E236="",$F236="",$F236&gt;an_final,$O236=FALSE),"",IF($H236="",CS_STR_A*$G236/P236,CS_STR_A*$H236))</f>
        <v/>
      </c>
    </row>
    <row r="237" spans="1:10">
      <c r="A237" s="143">
        <v>228</v>
      </c>
      <c r="B237" s="144"/>
      <c r="C237" s="144"/>
      <c r="D237" s="144"/>
      <c r="E237" s="145"/>
      <c r="F237" s="146"/>
      <c r="G237" s="144"/>
      <c r="H237" s="145"/>
      <c r="I237" s="16" t="str">
        <f t="shared" si="28"/>
        <v/>
      </c>
      <c r="J237" s="16" t="str">
        <f t="shared" si="29"/>
        <v/>
      </c>
    </row>
    <row r="238" spans="1:10">
      <c r="A238" s="143">
        <v>229</v>
      </c>
      <c r="B238" s="144"/>
      <c r="C238" s="144"/>
      <c r="D238" s="144"/>
      <c r="E238" s="145"/>
      <c r="F238" s="146"/>
      <c r="G238" s="144"/>
      <c r="H238" s="145"/>
      <c r="I238" s="16" t="str">
        <f t="shared" si="28"/>
        <v/>
      </c>
      <c r="J238" s="16" t="str">
        <f t="shared" si="29"/>
        <v/>
      </c>
    </row>
    <row r="239" spans="1:10">
      <c r="A239" s="143">
        <v>230</v>
      </c>
      <c r="B239" s="144"/>
      <c r="C239" s="144"/>
      <c r="D239" s="144"/>
      <c r="E239" s="145"/>
      <c r="F239" s="146"/>
      <c r="G239" s="144"/>
      <c r="H239" s="145"/>
      <c r="I239" s="16" t="str">
        <f t="shared" si="28"/>
        <v/>
      </c>
      <c r="J239" s="16" t="str">
        <f t="shared" si="29"/>
        <v/>
      </c>
    </row>
    <row r="240" spans="1:10">
      <c r="A240" s="143">
        <v>231</v>
      </c>
      <c r="B240" s="144"/>
      <c r="C240" s="144"/>
      <c r="D240" s="144"/>
      <c r="E240" s="145"/>
      <c r="F240" s="146"/>
      <c r="G240" s="144"/>
      <c r="H240" s="145"/>
      <c r="I240" s="16" t="str">
        <f t="shared" si="28"/>
        <v/>
      </c>
      <c r="J240" s="16" t="str">
        <f t="shared" si="29"/>
        <v/>
      </c>
    </row>
    <row r="241" spans="1:10">
      <c r="A241" s="143">
        <v>232</v>
      </c>
      <c r="B241" s="144"/>
      <c r="C241" s="144"/>
      <c r="D241" s="144"/>
      <c r="E241" s="145"/>
      <c r="F241" s="146"/>
      <c r="G241" s="144"/>
      <c r="H241" s="145"/>
      <c r="I241" s="16" t="str">
        <f t="shared" si="28"/>
        <v/>
      </c>
      <c r="J241" s="16" t="str">
        <f t="shared" si="29"/>
        <v/>
      </c>
    </row>
    <row r="242" spans="1:10">
      <c r="A242" s="143">
        <v>233</v>
      </c>
      <c r="B242" s="144"/>
      <c r="C242" s="144"/>
      <c r="D242" s="144"/>
      <c r="E242" s="145"/>
      <c r="F242" s="146"/>
      <c r="G242" s="144"/>
      <c r="H242" s="145"/>
      <c r="I242" s="16" t="str">
        <f t="shared" si="28"/>
        <v/>
      </c>
      <c r="J242" s="16" t="str">
        <f t="shared" si="29"/>
        <v/>
      </c>
    </row>
    <row r="243" spans="1:10">
      <c r="A243" s="143">
        <v>234</v>
      </c>
      <c r="B243" s="144"/>
      <c r="C243" s="144"/>
      <c r="D243" s="144"/>
      <c r="E243" s="145"/>
      <c r="F243" s="146"/>
      <c r="G243" s="144"/>
      <c r="H243" s="145"/>
      <c r="I243" s="16" t="str">
        <f t="shared" si="28"/>
        <v/>
      </c>
      <c r="J243" s="16" t="str">
        <f t="shared" si="29"/>
        <v/>
      </c>
    </row>
    <row r="244" spans="1:10">
      <c r="A244" s="143">
        <v>235</v>
      </c>
      <c r="B244" s="144"/>
      <c r="C244" s="144"/>
      <c r="D244" s="144"/>
      <c r="E244" s="145"/>
      <c r="F244" s="146"/>
      <c r="G244" s="144"/>
      <c r="H244" s="145"/>
      <c r="I244" s="16" t="str">
        <f t="shared" si="28"/>
        <v/>
      </c>
      <c r="J244" s="16" t="str">
        <f t="shared" si="29"/>
        <v/>
      </c>
    </row>
    <row r="245" spans="1:10">
      <c r="A245" s="143">
        <v>236</v>
      </c>
      <c r="B245" s="144"/>
      <c r="C245" s="144"/>
      <c r="D245" s="144"/>
      <c r="E245" s="145"/>
      <c r="F245" s="146"/>
      <c r="G245" s="144"/>
      <c r="H245" s="145"/>
      <c r="I245" s="16" t="str">
        <f t="shared" si="28"/>
        <v/>
      </c>
      <c r="J245" s="16" t="str">
        <f t="shared" si="29"/>
        <v/>
      </c>
    </row>
    <row r="246" spans="1:10">
      <c r="A246" s="143">
        <v>237</v>
      </c>
      <c r="B246" s="144"/>
      <c r="C246" s="144"/>
      <c r="D246" s="144"/>
      <c r="E246" s="145"/>
      <c r="F246" s="146"/>
      <c r="G246" s="144"/>
      <c r="H246" s="145"/>
      <c r="I246" s="16" t="str">
        <f t="shared" si="28"/>
        <v/>
      </c>
      <c r="J246" s="16" t="str">
        <f t="shared" si="29"/>
        <v/>
      </c>
    </row>
    <row r="247" spans="1:10">
      <c r="A247" s="143">
        <v>238</v>
      </c>
      <c r="B247" s="144"/>
      <c r="C247" s="144"/>
      <c r="D247" s="144"/>
      <c r="E247" s="145"/>
      <c r="F247" s="146"/>
      <c r="G247" s="144"/>
      <c r="H247" s="145"/>
      <c r="I247" s="16" t="str">
        <f t="shared" si="28"/>
        <v/>
      </c>
      <c r="J247" s="16" t="str">
        <f t="shared" si="29"/>
        <v/>
      </c>
    </row>
    <row r="248" spans="1:10">
      <c r="A248" s="143">
        <v>239</v>
      </c>
      <c r="B248" s="144"/>
      <c r="C248" s="144"/>
      <c r="D248" s="144"/>
      <c r="E248" s="145"/>
      <c r="F248" s="146"/>
      <c r="G248" s="144"/>
      <c r="H248" s="145"/>
      <c r="I248" s="16" t="str">
        <f t="shared" si="28"/>
        <v/>
      </c>
      <c r="J248" s="16" t="str">
        <f t="shared" si="29"/>
        <v/>
      </c>
    </row>
    <row r="249" spans="1:10">
      <c r="A249" s="143">
        <v>240</v>
      </c>
      <c r="B249" s="144"/>
      <c r="C249" s="144"/>
      <c r="D249" s="144"/>
      <c r="E249" s="145"/>
      <c r="F249" s="146"/>
      <c r="G249" s="144"/>
      <c r="H249" s="145"/>
      <c r="I249" s="16" t="str">
        <f t="shared" si="28"/>
        <v/>
      </c>
      <c r="J249" s="16" t="str">
        <f t="shared" si="29"/>
        <v/>
      </c>
    </row>
    <row r="250" spans="1:10">
      <c r="A250" s="143">
        <v>241</v>
      </c>
      <c r="B250" s="144"/>
      <c r="C250" s="144"/>
      <c r="D250" s="144"/>
      <c r="E250" s="145"/>
      <c r="F250" s="146"/>
      <c r="G250" s="144"/>
      <c r="H250" s="145"/>
      <c r="I250" s="16" t="str">
        <f t="shared" si="28"/>
        <v/>
      </c>
      <c r="J250" s="16" t="str">
        <f t="shared" si="29"/>
        <v/>
      </c>
    </row>
    <row r="251" spans="1:10">
      <c r="A251" s="143">
        <v>242</v>
      </c>
      <c r="B251" s="144"/>
      <c r="C251" s="144"/>
      <c r="D251" s="144"/>
      <c r="E251" s="145"/>
      <c r="F251" s="146"/>
      <c r="G251" s="144"/>
      <c r="H251" s="145"/>
      <c r="I251" s="16" t="str">
        <f t="shared" si="28"/>
        <v/>
      </c>
      <c r="J251" s="16" t="str">
        <f t="shared" si="29"/>
        <v/>
      </c>
    </row>
    <row r="252" spans="1:10">
      <c r="A252" s="143">
        <v>243</v>
      </c>
      <c r="B252" s="144"/>
      <c r="C252" s="144"/>
      <c r="D252" s="144"/>
      <c r="E252" s="145"/>
      <c r="F252" s="146"/>
      <c r="G252" s="144"/>
      <c r="H252" s="145"/>
      <c r="I252" s="16" t="str">
        <f t="shared" si="28"/>
        <v/>
      </c>
      <c r="J252" s="16" t="str">
        <f t="shared" si="29"/>
        <v/>
      </c>
    </row>
    <row r="253" spans="1:10">
      <c r="A253" s="143">
        <v>244</v>
      </c>
      <c r="B253" s="144"/>
      <c r="C253" s="144"/>
      <c r="D253" s="144"/>
      <c r="E253" s="145"/>
      <c r="F253" s="146"/>
      <c r="G253" s="144"/>
      <c r="H253" s="145"/>
      <c r="I253" s="16" t="str">
        <f t="shared" si="28"/>
        <v/>
      </c>
      <c r="J253" s="16" t="str">
        <f t="shared" si="29"/>
        <v/>
      </c>
    </row>
    <row r="254" spans="1:10">
      <c r="A254" s="143">
        <v>245</v>
      </c>
      <c r="B254" s="144"/>
      <c r="C254" s="144"/>
      <c r="D254" s="144"/>
      <c r="E254" s="145"/>
      <c r="F254" s="146"/>
      <c r="G254" s="144"/>
      <c r="H254" s="145"/>
      <c r="I254" s="16" t="str">
        <f t="shared" si="28"/>
        <v/>
      </c>
      <c r="J254" s="16" t="str">
        <f t="shared" si="29"/>
        <v/>
      </c>
    </row>
    <row r="255" spans="1:10">
      <c r="A255" s="143">
        <v>246</v>
      </c>
      <c r="B255" s="144"/>
      <c r="C255" s="144"/>
      <c r="D255" s="144"/>
      <c r="E255" s="145"/>
      <c r="F255" s="146"/>
      <c r="G255" s="144"/>
      <c r="H255" s="145"/>
      <c r="I255" s="16" t="str">
        <f t="shared" si="28"/>
        <v/>
      </c>
      <c r="J255" s="16" t="str">
        <f t="shared" si="29"/>
        <v/>
      </c>
    </row>
    <row r="256" spans="1:10">
      <c r="A256" s="143">
        <v>247</v>
      </c>
      <c r="B256" s="144"/>
      <c r="C256" s="144"/>
      <c r="D256" s="144"/>
      <c r="E256" s="145"/>
      <c r="F256" s="146"/>
      <c r="G256" s="144"/>
      <c r="H256" s="145"/>
      <c r="I256" s="16" t="str">
        <f t="shared" si="28"/>
        <v/>
      </c>
      <c r="J256" s="16" t="str">
        <f t="shared" si="29"/>
        <v/>
      </c>
    </row>
    <row r="257" spans="1:10">
      <c r="A257" s="143">
        <v>248</v>
      </c>
      <c r="B257" s="144"/>
      <c r="C257" s="144"/>
      <c r="D257" s="144"/>
      <c r="E257" s="145"/>
      <c r="F257" s="146"/>
      <c r="G257" s="144"/>
      <c r="H257" s="145"/>
      <c r="I257" s="16" t="str">
        <f t="shared" si="28"/>
        <v/>
      </c>
      <c r="J257" s="16" t="str">
        <f t="shared" si="29"/>
        <v/>
      </c>
    </row>
    <row r="258" spans="1:10">
      <c r="A258" s="143">
        <v>249</v>
      </c>
      <c r="B258" s="144"/>
      <c r="C258" s="144"/>
      <c r="D258" s="144"/>
      <c r="E258" s="145"/>
      <c r="F258" s="146"/>
      <c r="G258" s="144"/>
      <c r="H258" s="145"/>
      <c r="I258" s="16" t="str">
        <f t="shared" si="28"/>
        <v/>
      </c>
      <c r="J258" s="16" t="str">
        <f t="shared" si="29"/>
        <v/>
      </c>
    </row>
    <row r="259" spans="1:10">
      <c r="A259" s="143">
        <v>250</v>
      </c>
      <c r="B259" s="144"/>
      <c r="C259" s="144"/>
      <c r="D259" s="144"/>
      <c r="E259" s="145"/>
      <c r="F259" s="146"/>
      <c r="G259" s="144"/>
      <c r="H259" s="145"/>
      <c r="I259" s="16" t="str">
        <f t="shared" si="28"/>
        <v/>
      </c>
      <c r="J259" s="16" t="str">
        <f t="shared" si="29"/>
        <v/>
      </c>
    </row>
  </sheetData>
  <sheetProtection algorithmName="SHA-512" hashValue="hHA063SoBmsFFuw0o9b9fGD+bKbTS/6hVlucBhSjd24M5PJsVuLcXRXhao5cDcxzaea8WMy2d01VRNnS1ZedEQ==" saltValue="AyPjOwNrD6vv+JKT2DWlmg==" spinCount="100000" sheet="1" objects="1" scenarios="1"/>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6"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S9" sqref="S9"/>
    </sheetView>
  </sheetViews>
  <sheetFormatPr defaultColWidth="9.109375" defaultRowHeight="15.6"/>
  <cols>
    <col min="1" max="1" width="5.6640625" style="60" customWidth="1"/>
    <col min="2" max="3" width="35.6640625" style="64" customWidth="1"/>
    <col min="4" max="4" width="18.6640625" style="64" customWidth="1"/>
    <col min="5" max="5" width="18.6640625" style="290" customWidth="1"/>
    <col min="6" max="6" width="10.6640625" style="69" customWidth="1"/>
    <col min="7" max="7" width="10.6640625" style="64" customWidth="1"/>
    <col min="8" max="8" width="12.33203125" style="290" customWidth="1"/>
    <col min="9" max="9" width="17.6640625" style="64" customWidth="1"/>
    <col min="10" max="10" width="10.6640625" style="64" hidden="1" customWidth="1"/>
    <col min="11" max="14" width="10.6640625" style="70" hidden="1" customWidth="1"/>
    <col min="15" max="15" width="9.109375" style="71" hidden="1" customWidth="1"/>
    <col min="16" max="16" width="9.109375" style="64" hidden="1" customWidth="1"/>
    <col min="17" max="26" width="9.109375" style="64" customWidth="1"/>
    <col min="27" max="16384" width="9.109375" style="64"/>
  </cols>
  <sheetData>
    <row r="1" spans="1:16" s="60" customFormat="1">
      <c r="A1" s="59" t="s">
        <v>483</v>
      </c>
      <c r="E1" s="61"/>
      <c r="F1" s="61"/>
      <c r="H1" s="62"/>
      <c r="I1" s="63"/>
      <c r="K1" s="62"/>
      <c r="M1" s="289"/>
      <c r="N1" s="289"/>
      <c r="O1" s="289"/>
    </row>
    <row r="2" spans="1:16" s="60" customFormat="1">
      <c r="A2" s="346" t="str">
        <f>IF(ISBLANK(facultate), IF(ISBLANK(departament),"","Departament " &amp; departament), "Facultatea " &amp; facultate)</f>
        <v>Facultatea Inginerie din Hunedoara</v>
      </c>
      <c r="E2" s="61"/>
      <c r="F2" s="61"/>
      <c r="H2" s="62"/>
      <c r="I2" s="63"/>
      <c r="K2" s="62"/>
      <c r="M2" s="289"/>
      <c r="N2" s="289"/>
      <c r="O2" s="289"/>
    </row>
    <row r="3" spans="1:16" s="60" customFormat="1">
      <c r="A3" s="346" t="str">
        <f>IF(ISBLANK(departament),"","Departamentul " &amp; departament)</f>
        <v>Departamentul Inginerie și Management din Hunedoara</v>
      </c>
      <c r="E3" s="61"/>
      <c r="F3" s="61"/>
      <c r="H3" s="62"/>
      <c r="I3" s="63"/>
      <c r="K3" s="62"/>
      <c r="M3" s="289"/>
      <c r="N3" s="289"/>
      <c r="O3" s="289"/>
    </row>
    <row r="4" spans="1:16">
      <c r="A4" s="540" t="s">
        <v>784</v>
      </c>
      <c r="B4" s="540"/>
      <c r="C4" s="540"/>
      <c r="D4" s="540"/>
      <c r="E4" s="540"/>
      <c r="F4" s="540"/>
      <c r="G4" s="540"/>
      <c r="H4" s="540"/>
      <c r="I4" s="540"/>
      <c r="J4" s="226"/>
      <c r="K4" s="226"/>
      <c r="L4" s="226"/>
      <c r="M4" s="226"/>
      <c r="N4" s="64"/>
      <c r="O4" s="291"/>
    </row>
    <row r="5" spans="1:16">
      <c r="A5" s="540" t="s">
        <v>653</v>
      </c>
      <c r="B5" s="540"/>
      <c r="C5" s="540"/>
      <c r="D5" s="540"/>
      <c r="E5" s="540"/>
      <c r="F5" s="540"/>
      <c r="G5" s="540"/>
      <c r="H5" s="540"/>
      <c r="I5" s="540"/>
      <c r="J5" s="226"/>
      <c r="K5" s="226"/>
      <c r="L5" s="226"/>
      <c r="M5" s="226"/>
      <c r="N5" s="64"/>
    </row>
    <row r="6" spans="1:16" ht="13.5" customHeight="1">
      <c r="E6" s="64"/>
      <c r="F6" s="64"/>
      <c r="H6" s="64"/>
      <c r="I6" s="301"/>
      <c r="J6" s="347" t="str">
        <f>CONCATENATE(functie," ",nume_candidat)</f>
        <v>Profesor Socalici Ana Virginia</v>
      </c>
      <c r="N6" s="64"/>
    </row>
    <row r="7" spans="1:16" ht="18.75" customHeight="1">
      <c r="A7" s="537" t="s">
        <v>338</v>
      </c>
      <c r="B7" s="537" t="s">
        <v>0</v>
      </c>
      <c r="C7" s="537" t="s">
        <v>545</v>
      </c>
      <c r="D7" s="537" t="s">
        <v>16</v>
      </c>
      <c r="E7" s="538" t="s">
        <v>17</v>
      </c>
      <c r="F7" s="543" t="s">
        <v>2</v>
      </c>
      <c r="G7" s="537" t="s">
        <v>18</v>
      </c>
      <c r="H7" s="538" t="s">
        <v>546</v>
      </c>
      <c r="I7" s="537" t="s">
        <v>544</v>
      </c>
      <c r="J7" s="537"/>
      <c r="K7" s="537" t="s">
        <v>4</v>
      </c>
      <c r="L7" s="537"/>
      <c r="M7" s="541" t="s">
        <v>48</v>
      </c>
      <c r="N7" s="542"/>
      <c r="O7" s="544" t="s">
        <v>541</v>
      </c>
      <c r="P7" s="545" t="s">
        <v>551</v>
      </c>
    </row>
    <row r="8" spans="1:16" ht="45.75" customHeight="1">
      <c r="A8" s="537"/>
      <c r="B8" s="537"/>
      <c r="C8" s="537"/>
      <c r="D8" s="537"/>
      <c r="E8" s="539"/>
      <c r="F8" s="543"/>
      <c r="G8" s="537"/>
      <c r="H8" s="539"/>
      <c r="I8" s="348" t="str">
        <f>CONCATENATE("ultimii ",durata_evaluare," ani")</f>
        <v>ultimii 5 ani</v>
      </c>
      <c r="J8" s="10" t="s">
        <v>3</v>
      </c>
      <c r="K8" s="348" t="str">
        <f>CONCATENATE("ultimii                                  ",durata_evaluare," ani")</f>
        <v>ultimii                                  5 ani</v>
      </c>
      <c r="L8" s="10" t="s">
        <v>3</v>
      </c>
      <c r="M8" s="10" t="s">
        <v>3</v>
      </c>
      <c r="N8" s="348" t="str">
        <f>CONCATENATE("ultimii                                  ",durata_evaluare," ani")</f>
        <v>ultimii                                  5 ani</v>
      </c>
      <c r="O8" s="544"/>
      <c r="P8" s="545"/>
    </row>
    <row r="9" spans="1:16">
      <c r="A9" s="88"/>
      <c r="B9" s="65"/>
      <c r="C9" s="65"/>
      <c r="D9" s="65"/>
      <c r="E9" s="66"/>
      <c r="F9" s="30"/>
      <c r="G9" s="74"/>
      <c r="H9" s="67"/>
      <c r="I9" s="148">
        <f>SUMIF(I10:I1010,"&gt;0")</f>
        <v>0</v>
      </c>
      <c r="J9" s="148">
        <f t="shared" ref="J9:N9" si="0">SUMIF(J10:J108,"&gt;0")</f>
        <v>0</v>
      </c>
      <c r="K9" s="4">
        <f t="shared" si="0"/>
        <v>0</v>
      </c>
      <c r="L9" s="4">
        <f t="shared" si="0"/>
        <v>0</v>
      </c>
      <c r="M9" s="4">
        <f t="shared" si="0"/>
        <v>0</v>
      </c>
      <c r="N9" s="4">
        <f t="shared" si="0"/>
        <v>0</v>
      </c>
      <c r="O9" s="298"/>
    </row>
    <row r="10" spans="1:16">
      <c r="A10" s="37">
        <v>1</v>
      </c>
      <c r="B10" s="7"/>
      <c r="C10" s="7"/>
      <c r="D10" s="7"/>
      <c r="E10" s="5"/>
      <c r="F10" s="220"/>
      <c r="G10" s="220"/>
      <c r="H10" s="220"/>
      <c r="I10" s="16" t="str">
        <f t="shared" ref="I10:I41" si="1">IF(OR($B10="",$C10="",$D10="",$E10="",$F10&lt;an_initial,$F10&gt;an_final,$O10=FALSE),"",IF($H10="",CS_STR_B*$G10/P10,CS_STR_B*$H10))</f>
        <v/>
      </c>
      <c r="J10" s="16" t="str">
        <f t="shared" ref="J10:J41" si="2">IF(OR($B10="",$C10="",$D10="",$E10="",$F10="",$F10&gt;an_final,$O10=FALSE),"",IF($H10="",CS_STR_B*$G10/P10,CS_STR_B*$H10))</f>
        <v/>
      </c>
      <c r="K10" s="58" t="str">
        <f t="shared" ref="K10:K41" si="3">IF(OR($B10="",$C10="",$D10="",$E10="",$F10="",$F10&gt;an_final,$O10=FALSE),"",IF($F10&gt;=an_initial,1,""))</f>
        <v/>
      </c>
      <c r="L10" s="58" t="str">
        <f t="shared" ref="L10:L41" si="4">IF(OR($B10="",$C10="",$D10="",$E10="",$F10="",$F10&gt;an_final,$O10=FALSE),"",1)</f>
        <v/>
      </c>
      <c r="M10" s="376" t="str">
        <f t="shared" ref="M10:M41" si="5">IF(OR($B10="",$C10="",$D10="",$E10="",$F10="",$F10&gt;an_final,$O10=FALSE),"",IF($H10="",$G10/P10,$H10))</f>
        <v/>
      </c>
      <c r="N10" s="58" t="str">
        <f t="shared" ref="N10:N41" si="6">IF(OR($B10="",$C10="",$D10="",$E10="",$F10="",$F10&lt;an_initial,$F10&gt;an_final,$O10=FALSE),"",IF($H10="",$G10/P10,$H10))</f>
        <v/>
      </c>
      <c r="O10" s="349" t="b">
        <f t="shared" ref="O10:O73" si="7">IF(nume_candidat="",FALSE,ISNUMBER(SEARCH(nume_candidat,$B10)))</f>
        <v>0</v>
      </c>
      <c r="P10" s="350">
        <f t="shared" ref="P10:P41" si="8">LEN(B10)-LEN(SUBSTITUTE(B10,",",""))+1</f>
        <v>1</v>
      </c>
    </row>
    <row r="11" spans="1:16">
      <c r="A11" s="37">
        <v>2</v>
      </c>
      <c r="B11" s="7"/>
      <c r="C11" s="7"/>
      <c r="D11" s="7"/>
      <c r="E11" s="5"/>
      <c r="F11" s="220"/>
      <c r="G11" s="220"/>
      <c r="H11" s="220"/>
      <c r="I11" s="16" t="str">
        <f t="shared" si="1"/>
        <v/>
      </c>
      <c r="J11" s="16" t="str">
        <f t="shared" si="2"/>
        <v/>
      </c>
      <c r="K11" s="58" t="str">
        <f t="shared" si="3"/>
        <v/>
      </c>
      <c r="L11" s="58" t="str">
        <f t="shared" si="4"/>
        <v/>
      </c>
      <c r="M11" s="376" t="str">
        <f t="shared" si="5"/>
        <v/>
      </c>
      <c r="N11" s="58" t="str">
        <f t="shared" si="6"/>
        <v/>
      </c>
      <c r="O11" s="349" t="b">
        <f t="shared" si="7"/>
        <v>0</v>
      </c>
      <c r="P11" s="350">
        <f t="shared" si="8"/>
        <v>1</v>
      </c>
    </row>
    <row r="12" spans="1:16">
      <c r="A12" s="37">
        <v>3</v>
      </c>
      <c r="B12" s="6"/>
      <c r="C12" s="7"/>
      <c r="D12" s="7"/>
      <c r="E12" s="5"/>
      <c r="F12" s="220"/>
      <c r="G12" s="220"/>
      <c r="H12" s="220"/>
      <c r="I12" s="16" t="str">
        <f t="shared" si="1"/>
        <v/>
      </c>
      <c r="J12" s="16" t="str">
        <f t="shared" si="2"/>
        <v/>
      </c>
      <c r="K12" s="58" t="str">
        <f t="shared" si="3"/>
        <v/>
      </c>
      <c r="L12" s="58" t="str">
        <f t="shared" si="4"/>
        <v/>
      </c>
      <c r="M12" s="376" t="str">
        <f t="shared" si="5"/>
        <v/>
      </c>
      <c r="N12" s="58" t="str">
        <f t="shared" si="6"/>
        <v/>
      </c>
      <c r="O12" s="349" t="b">
        <f t="shared" si="7"/>
        <v>0</v>
      </c>
      <c r="P12" s="350">
        <f t="shared" si="8"/>
        <v>1</v>
      </c>
    </row>
    <row r="13" spans="1:16">
      <c r="A13" s="37">
        <v>4</v>
      </c>
      <c r="B13" s="6"/>
      <c r="C13" s="6"/>
      <c r="D13" s="6"/>
      <c r="E13" s="217"/>
      <c r="F13" s="216"/>
      <c r="G13" s="216"/>
      <c r="H13" s="216"/>
      <c r="I13" s="16" t="str">
        <f t="shared" si="1"/>
        <v/>
      </c>
      <c r="J13" s="16" t="str">
        <f t="shared" si="2"/>
        <v/>
      </c>
      <c r="K13" s="58" t="str">
        <f t="shared" si="3"/>
        <v/>
      </c>
      <c r="L13" s="58" t="str">
        <f t="shared" si="4"/>
        <v/>
      </c>
      <c r="M13" s="376" t="str">
        <f t="shared" si="5"/>
        <v/>
      </c>
      <c r="N13" s="58" t="str">
        <f t="shared" si="6"/>
        <v/>
      </c>
      <c r="O13" s="349" t="b">
        <f t="shared" si="7"/>
        <v>0</v>
      </c>
      <c r="P13" s="350">
        <f t="shared" si="8"/>
        <v>1</v>
      </c>
    </row>
    <row r="14" spans="1:16">
      <c r="A14" s="143">
        <v>5</v>
      </c>
      <c r="B14" s="6"/>
      <c r="C14" s="6"/>
      <c r="D14" s="6"/>
      <c r="E14" s="217"/>
      <c r="F14" s="216"/>
      <c r="G14" s="216"/>
      <c r="H14" s="216"/>
      <c r="I14" s="16" t="str">
        <f t="shared" si="1"/>
        <v/>
      </c>
      <c r="J14" s="16" t="str">
        <f t="shared" si="2"/>
        <v/>
      </c>
      <c r="K14" s="375" t="str">
        <f t="shared" si="3"/>
        <v/>
      </c>
      <c r="L14" s="58" t="str">
        <f t="shared" si="4"/>
        <v/>
      </c>
      <c r="M14" s="376" t="str">
        <f t="shared" si="5"/>
        <v/>
      </c>
      <c r="N14" s="58" t="str">
        <f t="shared" si="6"/>
        <v/>
      </c>
      <c r="O14" s="349" t="b">
        <f t="shared" si="7"/>
        <v>0</v>
      </c>
      <c r="P14" s="350">
        <f t="shared" si="8"/>
        <v>1</v>
      </c>
    </row>
    <row r="15" spans="1:16">
      <c r="A15" s="143">
        <v>6</v>
      </c>
      <c r="B15" s="6"/>
      <c r="C15" s="6"/>
      <c r="D15" s="6"/>
      <c r="E15" s="217"/>
      <c r="F15" s="216"/>
      <c r="G15" s="216"/>
      <c r="H15" s="216"/>
      <c r="I15" s="16" t="str">
        <f t="shared" si="1"/>
        <v/>
      </c>
      <c r="J15" s="16" t="str">
        <f t="shared" si="2"/>
        <v/>
      </c>
      <c r="K15" s="375" t="str">
        <f t="shared" si="3"/>
        <v/>
      </c>
      <c r="L15" s="58" t="str">
        <f t="shared" si="4"/>
        <v/>
      </c>
      <c r="M15" s="376" t="str">
        <f t="shared" si="5"/>
        <v/>
      </c>
      <c r="N15" s="58" t="str">
        <f t="shared" si="6"/>
        <v/>
      </c>
      <c r="O15" s="349" t="b">
        <f t="shared" si="7"/>
        <v>0</v>
      </c>
      <c r="P15" s="350">
        <f t="shared" si="8"/>
        <v>1</v>
      </c>
    </row>
    <row r="16" spans="1:16">
      <c r="A16" s="143">
        <v>7</v>
      </c>
      <c r="B16" s="6"/>
      <c r="C16" s="6"/>
      <c r="D16" s="6"/>
      <c r="E16" s="217"/>
      <c r="F16" s="216"/>
      <c r="G16" s="216"/>
      <c r="H16" s="216"/>
      <c r="I16" s="16" t="str">
        <f t="shared" si="1"/>
        <v/>
      </c>
      <c r="J16" s="16" t="str">
        <f t="shared" si="2"/>
        <v/>
      </c>
      <c r="K16" s="375" t="str">
        <f t="shared" si="3"/>
        <v/>
      </c>
      <c r="L16" s="58" t="str">
        <f t="shared" si="4"/>
        <v/>
      </c>
      <c r="M16" s="376" t="str">
        <f t="shared" si="5"/>
        <v/>
      </c>
      <c r="N16" s="58" t="str">
        <f t="shared" si="6"/>
        <v/>
      </c>
      <c r="O16" s="349" t="b">
        <f t="shared" si="7"/>
        <v>0</v>
      </c>
      <c r="P16" s="350">
        <f t="shared" si="8"/>
        <v>1</v>
      </c>
    </row>
    <row r="17" spans="1:16">
      <c r="A17" s="143">
        <v>8</v>
      </c>
      <c r="B17" s="6"/>
      <c r="C17" s="6"/>
      <c r="D17" s="6"/>
      <c r="E17" s="217"/>
      <c r="F17" s="216"/>
      <c r="G17" s="216"/>
      <c r="H17" s="216"/>
      <c r="I17" s="16" t="str">
        <f t="shared" si="1"/>
        <v/>
      </c>
      <c r="J17" s="16" t="str">
        <f t="shared" si="2"/>
        <v/>
      </c>
      <c r="K17" s="375" t="str">
        <f t="shared" si="3"/>
        <v/>
      </c>
      <c r="L17" s="58" t="str">
        <f t="shared" si="4"/>
        <v/>
      </c>
      <c r="M17" s="376" t="str">
        <f t="shared" si="5"/>
        <v/>
      </c>
      <c r="N17" s="58" t="str">
        <f t="shared" si="6"/>
        <v/>
      </c>
      <c r="O17" s="349" t="b">
        <f t="shared" si="7"/>
        <v>0</v>
      </c>
      <c r="P17" s="350">
        <f t="shared" si="8"/>
        <v>1</v>
      </c>
    </row>
    <row r="18" spans="1:16">
      <c r="A18" s="143">
        <v>9</v>
      </c>
      <c r="B18" s="6"/>
      <c r="C18" s="6"/>
      <c r="D18" s="6"/>
      <c r="E18" s="217"/>
      <c r="F18" s="216"/>
      <c r="G18" s="216"/>
      <c r="H18" s="216"/>
      <c r="I18" s="16" t="str">
        <f t="shared" si="1"/>
        <v/>
      </c>
      <c r="J18" s="16" t="str">
        <f t="shared" si="2"/>
        <v/>
      </c>
      <c r="K18" s="375" t="str">
        <f t="shared" si="3"/>
        <v/>
      </c>
      <c r="L18" s="58" t="str">
        <f t="shared" si="4"/>
        <v/>
      </c>
      <c r="M18" s="376" t="str">
        <f t="shared" si="5"/>
        <v/>
      </c>
      <c r="N18" s="58" t="str">
        <f t="shared" si="6"/>
        <v/>
      </c>
      <c r="O18" s="349" t="b">
        <f t="shared" si="7"/>
        <v>0</v>
      </c>
      <c r="P18" s="350">
        <f t="shared" si="8"/>
        <v>1</v>
      </c>
    </row>
    <row r="19" spans="1:16">
      <c r="A19" s="143">
        <v>10</v>
      </c>
      <c r="B19" s="6"/>
      <c r="C19" s="6"/>
      <c r="D19" s="6"/>
      <c r="E19" s="217"/>
      <c r="F19" s="216"/>
      <c r="G19" s="216"/>
      <c r="H19" s="216"/>
      <c r="I19" s="16" t="str">
        <f t="shared" si="1"/>
        <v/>
      </c>
      <c r="J19" s="16" t="str">
        <f t="shared" si="2"/>
        <v/>
      </c>
      <c r="K19" s="375" t="str">
        <f t="shared" si="3"/>
        <v/>
      </c>
      <c r="L19" s="58" t="str">
        <f t="shared" si="4"/>
        <v/>
      </c>
      <c r="M19" s="376" t="str">
        <f t="shared" si="5"/>
        <v/>
      </c>
      <c r="N19" s="58" t="str">
        <f t="shared" si="6"/>
        <v/>
      </c>
      <c r="O19" s="349" t="b">
        <f t="shared" si="7"/>
        <v>0</v>
      </c>
      <c r="P19" s="350">
        <f t="shared" si="8"/>
        <v>1</v>
      </c>
    </row>
    <row r="20" spans="1:16">
      <c r="A20" s="143">
        <v>11</v>
      </c>
      <c r="B20" s="6"/>
      <c r="C20" s="6"/>
      <c r="D20" s="6"/>
      <c r="E20" s="217"/>
      <c r="F20" s="216"/>
      <c r="G20" s="216"/>
      <c r="H20" s="216"/>
      <c r="I20" s="16" t="str">
        <f t="shared" si="1"/>
        <v/>
      </c>
      <c r="J20" s="16" t="str">
        <f t="shared" si="2"/>
        <v/>
      </c>
      <c r="K20" s="375" t="str">
        <f t="shared" si="3"/>
        <v/>
      </c>
      <c r="L20" s="58" t="str">
        <f t="shared" si="4"/>
        <v/>
      </c>
      <c r="M20" s="376" t="str">
        <f t="shared" si="5"/>
        <v/>
      </c>
      <c r="N20" s="58" t="str">
        <f t="shared" si="6"/>
        <v/>
      </c>
      <c r="O20" s="349" t="b">
        <f t="shared" si="7"/>
        <v>0</v>
      </c>
      <c r="P20" s="350">
        <f t="shared" si="8"/>
        <v>1</v>
      </c>
    </row>
    <row r="21" spans="1:16">
      <c r="A21" s="143">
        <v>12</v>
      </c>
      <c r="B21" s="6"/>
      <c r="C21" s="6"/>
      <c r="D21" s="6"/>
      <c r="E21" s="217"/>
      <c r="F21" s="216"/>
      <c r="G21" s="216"/>
      <c r="H21" s="216"/>
      <c r="I21" s="16" t="str">
        <f t="shared" si="1"/>
        <v/>
      </c>
      <c r="J21" s="16" t="str">
        <f t="shared" si="2"/>
        <v/>
      </c>
      <c r="K21" s="375" t="str">
        <f t="shared" si="3"/>
        <v/>
      </c>
      <c r="L21" s="58" t="str">
        <f t="shared" si="4"/>
        <v/>
      </c>
      <c r="M21" s="376" t="str">
        <f t="shared" si="5"/>
        <v/>
      </c>
      <c r="N21" s="58" t="str">
        <f t="shared" si="6"/>
        <v/>
      </c>
      <c r="O21" s="349" t="b">
        <f t="shared" si="7"/>
        <v>0</v>
      </c>
      <c r="P21" s="350">
        <f t="shared" si="8"/>
        <v>1</v>
      </c>
    </row>
    <row r="22" spans="1:16">
      <c r="A22" s="143">
        <v>13</v>
      </c>
      <c r="B22" s="6"/>
      <c r="C22" s="6"/>
      <c r="D22" s="6"/>
      <c r="E22" s="217"/>
      <c r="F22" s="216"/>
      <c r="G22" s="216"/>
      <c r="H22" s="216"/>
      <c r="I22" s="16" t="str">
        <f t="shared" si="1"/>
        <v/>
      </c>
      <c r="J22" s="16" t="str">
        <f t="shared" si="2"/>
        <v/>
      </c>
      <c r="K22" s="375" t="str">
        <f t="shared" si="3"/>
        <v/>
      </c>
      <c r="L22" s="58" t="str">
        <f t="shared" si="4"/>
        <v/>
      </c>
      <c r="M22" s="376" t="str">
        <f t="shared" si="5"/>
        <v/>
      </c>
      <c r="N22" s="58" t="str">
        <f t="shared" si="6"/>
        <v/>
      </c>
      <c r="O22" s="349" t="b">
        <f t="shared" si="7"/>
        <v>0</v>
      </c>
      <c r="P22" s="350">
        <f t="shared" si="8"/>
        <v>1</v>
      </c>
    </row>
    <row r="23" spans="1:16">
      <c r="A23" s="143">
        <v>14</v>
      </c>
      <c r="B23" s="6"/>
      <c r="C23" s="6"/>
      <c r="D23" s="6"/>
      <c r="E23" s="217"/>
      <c r="F23" s="216"/>
      <c r="G23" s="216"/>
      <c r="H23" s="216"/>
      <c r="I23" s="16" t="str">
        <f t="shared" si="1"/>
        <v/>
      </c>
      <c r="J23" s="16" t="str">
        <f t="shared" si="2"/>
        <v/>
      </c>
      <c r="K23" s="375" t="str">
        <f t="shared" si="3"/>
        <v/>
      </c>
      <c r="L23" s="58" t="str">
        <f t="shared" si="4"/>
        <v/>
      </c>
      <c r="M23" s="376" t="str">
        <f t="shared" si="5"/>
        <v/>
      </c>
      <c r="N23" s="58" t="str">
        <f t="shared" si="6"/>
        <v/>
      </c>
      <c r="O23" s="349" t="b">
        <f t="shared" si="7"/>
        <v>0</v>
      </c>
      <c r="P23" s="350">
        <f t="shared" si="8"/>
        <v>1</v>
      </c>
    </row>
    <row r="24" spans="1:16">
      <c r="A24" s="143">
        <v>15</v>
      </c>
      <c r="B24" s="6"/>
      <c r="C24" s="6"/>
      <c r="D24" s="6"/>
      <c r="E24" s="217"/>
      <c r="F24" s="216"/>
      <c r="G24" s="216"/>
      <c r="H24" s="216"/>
      <c r="I24" s="16" t="str">
        <f t="shared" si="1"/>
        <v/>
      </c>
      <c r="J24" s="16" t="str">
        <f t="shared" si="2"/>
        <v/>
      </c>
      <c r="K24" s="375" t="str">
        <f t="shared" si="3"/>
        <v/>
      </c>
      <c r="L24" s="58" t="str">
        <f t="shared" si="4"/>
        <v/>
      </c>
      <c r="M24" s="376" t="str">
        <f t="shared" si="5"/>
        <v/>
      </c>
      <c r="N24" s="58" t="str">
        <f t="shared" si="6"/>
        <v/>
      </c>
      <c r="O24" s="349" t="b">
        <f t="shared" si="7"/>
        <v>0</v>
      </c>
      <c r="P24" s="350">
        <f t="shared" si="8"/>
        <v>1</v>
      </c>
    </row>
    <row r="25" spans="1:16">
      <c r="A25" s="143">
        <v>16</v>
      </c>
      <c r="B25" s="6"/>
      <c r="C25" s="6"/>
      <c r="D25" s="6"/>
      <c r="E25" s="217"/>
      <c r="F25" s="216"/>
      <c r="G25" s="216"/>
      <c r="H25" s="216"/>
      <c r="I25" s="16" t="str">
        <f t="shared" si="1"/>
        <v/>
      </c>
      <c r="J25" s="16" t="str">
        <f t="shared" si="2"/>
        <v/>
      </c>
      <c r="K25" s="375" t="str">
        <f t="shared" si="3"/>
        <v/>
      </c>
      <c r="L25" s="58" t="str">
        <f t="shared" si="4"/>
        <v/>
      </c>
      <c r="M25" s="376" t="str">
        <f t="shared" si="5"/>
        <v/>
      </c>
      <c r="N25" s="58" t="str">
        <f t="shared" si="6"/>
        <v/>
      </c>
      <c r="O25" s="349" t="b">
        <f t="shared" si="7"/>
        <v>0</v>
      </c>
      <c r="P25" s="350">
        <f t="shared" si="8"/>
        <v>1</v>
      </c>
    </row>
    <row r="26" spans="1:16">
      <c r="A26" s="143">
        <v>17</v>
      </c>
      <c r="B26" s="6"/>
      <c r="C26" s="6"/>
      <c r="D26" s="6"/>
      <c r="E26" s="217"/>
      <c r="F26" s="216"/>
      <c r="G26" s="216"/>
      <c r="H26" s="216"/>
      <c r="I26" s="16" t="str">
        <f t="shared" si="1"/>
        <v/>
      </c>
      <c r="J26" s="16" t="str">
        <f t="shared" si="2"/>
        <v/>
      </c>
      <c r="K26" s="375" t="str">
        <f t="shared" si="3"/>
        <v/>
      </c>
      <c r="L26" s="58" t="str">
        <f t="shared" si="4"/>
        <v/>
      </c>
      <c r="M26" s="376" t="str">
        <f t="shared" si="5"/>
        <v/>
      </c>
      <c r="N26" s="58" t="str">
        <f t="shared" si="6"/>
        <v/>
      </c>
      <c r="O26" s="349" t="b">
        <f t="shared" si="7"/>
        <v>0</v>
      </c>
      <c r="P26" s="350">
        <f t="shared" si="8"/>
        <v>1</v>
      </c>
    </row>
    <row r="27" spans="1:16">
      <c r="A27" s="143">
        <v>18</v>
      </c>
      <c r="B27" s="6"/>
      <c r="C27" s="6"/>
      <c r="D27" s="6"/>
      <c r="E27" s="217"/>
      <c r="F27" s="216"/>
      <c r="G27" s="216"/>
      <c r="H27" s="216"/>
      <c r="I27" s="16" t="str">
        <f t="shared" si="1"/>
        <v/>
      </c>
      <c r="J27" s="16" t="str">
        <f t="shared" si="2"/>
        <v/>
      </c>
      <c r="K27" s="375" t="str">
        <f t="shared" si="3"/>
        <v/>
      </c>
      <c r="L27" s="58" t="str">
        <f t="shared" si="4"/>
        <v/>
      </c>
      <c r="M27" s="376" t="str">
        <f t="shared" si="5"/>
        <v/>
      </c>
      <c r="N27" s="58" t="str">
        <f t="shared" si="6"/>
        <v/>
      </c>
      <c r="O27" s="349" t="b">
        <f t="shared" si="7"/>
        <v>0</v>
      </c>
      <c r="P27" s="350">
        <f t="shared" si="8"/>
        <v>1</v>
      </c>
    </row>
    <row r="28" spans="1:16">
      <c r="A28" s="143">
        <v>19</v>
      </c>
      <c r="B28" s="6"/>
      <c r="C28" s="6"/>
      <c r="D28" s="6"/>
      <c r="E28" s="217"/>
      <c r="F28" s="216"/>
      <c r="G28" s="216"/>
      <c r="H28" s="216"/>
      <c r="I28" s="16" t="str">
        <f t="shared" si="1"/>
        <v/>
      </c>
      <c r="J28" s="16" t="str">
        <f t="shared" si="2"/>
        <v/>
      </c>
      <c r="K28" s="375" t="str">
        <f t="shared" si="3"/>
        <v/>
      </c>
      <c r="L28" s="58" t="str">
        <f t="shared" si="4"/>
        <v/>
      </c>
      <c r="M28" s="376" t="str">
        <f t="shared" si="5"/>
        <v/>
      </c>
      <c r="N28" s="58" t="str">
        <f t="shared" si="6"/>
        <v/>
      </c>
      <c r="O28" s="349" t="b">
        <f t="shared" si="7"/>
        <v>0</v>
      </c>
      <c r="P28" s="350">
        <f t="shared" si="8"/>
        <v>1</v>
      </c>
    </row>
    <row r="29" spans="1:16">
      <c r="A29" s="143">
        <v>20</v>
      </c>
      <c r="B29" s="6"/>
      <c r="C29" s="6"/>
      <c r="D29" s="6"/>
      <c r="E29" s="217"/>
      <c r="F29" s="216"/>
      <c r="G29" s="216"/>
      <c r="H29" s="216"/>
      <c r="I29" s="16" t="str">
        <f t="shared" si="1"/>
        <v/>
      </c>
      <c r="J29" s="16" t="str">
        <f t="shared" si="2"/>
        <v/>
      </c>
      <c r="K29" s="375" t="str">
        <f t="shared" si="3"/>
        <v/>
      </c>
      <c r="L29" s="58" t="str">
        <f t="shared" si="4"/>
        <v/>
      </c>
      <c r="M29" s="376" t="str">
        <f t="shared" si="5"/>
        <v/>
      </c>
      <c r="N29" s="58" t="str">
        <f t="shared" si="6"/>
        <v/>
      </c>
      <c r="O29" s="349" t="b">
        <f t="shared" si="7"/>
        <v>0</v>
      </c>
      <c r="P29" s="350">
        <f t="shared" si="8"/>
        <v>1</v>
      </c>
    </row>
    <row r="30" spans="1:16">
      <c r="A30" s="143">
        <v>21</v>
      </c>
      <c r="B30" s="6"/>
      <c r="C30" s="6"/>
      <c r="D30" s="6"/>
      <c r="E30" s="217"/>
      <c r="F30" s="216"/>
      <c r="G30" s="216"/>
      <c r="H30" s="216"/>
      <c r="I30" s="16" t="str">
        <f t="shared" si="1"/>
        <v/>
      </c>
      <c r="J30" s="16" t="str">
        <f t="shared" si="2"/>
        <v/>
      </c>
      <c r="K30" s="375" t="str">
        <f t="shared" si="3"/>
        <v/>
      </c>
      <c r="L30" s="58" t="str">
        <f t="shared" si="4"/>
        <v/>
      </c>
      <c r="M30" s="376" t="str">
        <f t="shared" si="5"/>
        <v/>
      </c>
      <c r="N30" s="58" t="str">
        <f t="shared" si="6"/>
        <v/>
      </c>
      <c r="O30" s="349" t="b">
        <f t="shared" si="7"/>
        <v>0</v>
      </c>
      <c r="P30" s="350">
        <f t="shared" si="8"/>
        <v>1</v>
      </c>
    </row>
    <row r="31" spans="1:16">
      <c r="A31" s="143">
        <v>22</v>
      </c>
      <c r="B31" s="6"/>
      <c r="C31" s="6"/>
      <c r="D31" s="6"/>
      <c r="E31" s="217"/>
      <c r="F31" s="216"/>
      <c r="G31" s="216"/>
      <c r="H31" s="216"/>
      <c r="I31" s="16" t="str">
        <f t="shared" si="1"/>
        <v/>
      </c>
      <c r="J31" s="16" t="str">
        <f t="shared" si="2"/>
        <v/>
      </c>
      <c r="K31" s="375" t="str">
        <f t="shared" si="3"/>
        <v/>
      </c>
      <c r="L31" s="58" t="str">
        <f t="shared" si="4"/>
        <v/>
      </c>
      <c r="M31" s="376" t="str">
        <f t="shared" si="5"/>
        <v/>
      </c>
      <c r="N31" s="58" t="str">
        <f t="shared" si="6"/>
        <v/>
      </c>
      <c r="O31" s="349" t="b">
        <f t="shared" si="7"/>
        <v>0</v>
      </c>
      <c r="P31" s="350">
        <f t="shared" si="8"/>
        <v>1</v>
      </c>
    </row>
    <row r="32" spans="1:16">
      <c r="A32" s="143">
        <v>23</v>
      </c>
      <c r="B32" s="6"/>
      <c r="C32" s="6"/>
      <c r="D32" s="6"/>
      <c r="E32" s="217"/>
      <c r="F32" s="216"/>
      <c r="G32" s="216"/>
      <c r="H32" s="216"/>
      <c r="I32" s="16" t="str">
        <f t="shared" si="1"/>
        <v/>
      </c>
      <c r="J32" s="16" t="str">
        <f t="shared" si="2"/>
        <v/>
      </c>
      <c r="K32" s="375" t="str">
        <f t="shared" si="3"/>
        <v/>
      </c>
      <c r="L32" s="58" t="str">
        <f t="shared" si="4"/>
        <v/>
      </c>
      <c r="M32" s="376" t="str">
        <f t="shared" si="5"/>
        <v/>
      </c>
      <c r="N32" s="58" t="str">
        <f t="shared" si="6"/>
        <v/>
      </c>
      <c r="O32" s="349" t="b">
        <f t="shared" si="7"/>
        <v>0</v>
      </c>
      <c r="P32" s="350">
        <f t="shared" si="8"/>
        <v>1</v>
      </c>
    </row>
    <row r="33" spans="1:16">
      <c r="A33" s="143">
        <v>24</v>
      </c>
      <c r="B33" s="6"/>
      <c r="C33" s="6"/>
      <c r="D33" s="6"/>
      <c r="E33" s="217"/>
      <c r="F33" s="216"/>
      <c r="G33" s="216"/>
      <c r="H33" s="216"/>
      <c r="I33" s="16" t="str">
        <f t="shared" si="1"/>
        <v/>
      </c>
      <c r="J33" s="16" t="str">
        <f t="shared" si="2"/>
        <v/>
      </c>
      <c r="K33" s="375" t="str">
        <f t="shared" si="3"/>
        <v/>
      </c>
      <c r="L33" s="58" t="str">
        <f t="shared" si="4"/>
        <v/>
      </c>
      <c r="M33" s="376" t="str">
        <f t="shared" si="5"/>
        <v/>
      </c>
      <c r="N33" s="58" t="str">
        <f t="shared" si="6"/>
        <v/>
      </c>
      <c r="O33" s="349" t="b">
        <f t="shared" si="7"/>
        <v>0</v>
      </c>
      <c r="P33" s="350">
        <f t="shared" si="8"/>
        <v>1</v>
      </c>
    </row>
    <row r="34" spans="1:16">
      <c r="A34" s="143">
        <v>25</v>
      </c>
      <c r="B34" s="6"/>
      <c r="C34" s="6"/>
      <c r="D34" s="6"/>
      <c r="E34" s="217"/>
      <c r="F34" s="216"/>
      <c r="G34" s="216"/>
      <c r="H34" s="216"/>
      <c r="I34" s="16" t="str">
        <f t="shared" si="1"/>
        <v/>
      </c>
      <c r="J34" s="16" t="str">
        <f t="shared" si="2"/>
        <v/>
      </c>
      <c r="K34" s="375" t="str">
        <f t="shared" si="3"/>
        <v/>
      </c>
      <c r="L34" s="58" t="str">
        <f t="shared" si="4"/>
        <v/>
      </c>
      <c r="M34" s="376" t="str">
        <f t="shared" si="5"/>
        <v/>
      </c>
      <c r="N34" s="58" t="str">
        <f t="shared" si="6"/>
        <v/>
      </c>
      <c r="O34" s="349" t="b">
        <f t="shared" si="7"/>
        <v>0</v>
      </c>
      <c r="P34" s="350">
        <f t="shared" si="8"/>
        <v>1</v>
      </c>
    </row>
    <row r="35" spans="1:16">
      <c r="A35" s="143">
        <v>26</v>
      </c>
      <c r="B35" s="6"/>
      <c r="C35" s="6"/>
      <c r="D35" s="6"/>
      <c r="E35" s="217"/>
      <c r="F35" s="216"/>
      <c r="G35" s="216"/>
      <c r="H35" s="216"/>
      <c r="I35" s="16" t="str">
        <f t="shared" si="1"/>
        <v/>
      </c>
      <c r="J35" s="16" t="str">
        <f t="shared" si="2"/>
        <v/>
      </c>
      <c r="K35" s="375" t="str">
        <f t="shared" si="3"/>
        <v/>
      </c>
      <c r="L35" s="58" t="str">
        <f t="shared" si="4"/>
        <v/>
      </c>
      <c r="M35" s="376" t="str">
        <f t="shared" si="5"/>
        <v/>
      </c>
      <c r="N35" s="58" t="str">
        <f t="shared" si="6"/>
        <v/>
      </c>
      <c r="O35" s="349" t="b">
        <f t="shared" si="7"/>
        <v>0</v>
      </c>
      <c r="P35" s="350">
        <f t="shared" si="8"/>
        <v>1</v>
      </c>
    </row>
    <row r="36" spans="1:16">
      <c r="A36" s="143">
        <v>27</v>
      </c>
      <c r="B36" s="6"/>
      <c r="C36" s="6"/>
      <c r="D36" s="6"/>
      <c r="E36" s="217"/>
      <c r="F36" s="216"/>
      <c r="G36" s="216"/>
      <c r="H36" s="216"/>
      <c r="I36" s="16" t="str">
        <f t="shared" si="1"/>
        <v/>
      </c>
      <c r="J36" s="16" t="str">
        <f t="shared" si="2"/>
        <v/>
      </c>
      <c r="K36" s="375" t="str">
        <f t="shared" si="3"/>
        <v/>
      </c>
      <c r="L36" s="58" t="str">
        <f t="shared" si="4"/>
        <v/>
      </c>
      <c r="M36" s="376" t="str">
        <f t="shared" si="5"/>
        <v/>
      </c>
      <c r="N36" s="58" t="str">
        <f t="shared" si="6"/>
        <v/>
      </c>
      <c r="O36" s="349" t="b">
        <f t="shared" si="7"/>
        <v>0</v>
      </c>
      <c r="P36" s="350">
        <f t="shared" si="8"/>
        <v>1</v>
      </c>
    </row>
    <row r="37" spans="1:16">
      <c r="A37" s="143">
        <v>28</v>
      </c>
      <c r="B37" s="6"/>
      <c r="C37" s="6"/>
      <c r="D37" s="6"/>
      <c r="E37" s="217"/>
      <c r="F37" s="216"/>
      <c r="G37" s="216"/>
      <c r="H37" s="216"/>
      <c r="I37" s="16" t="str">
        <f t="shared" si="1"/>
        <v/>
      </c>
      <c r="J37" s="16" t="str">
        <f t="shared" si="2"/>
        <v/>
      </c>
      <c r="K37" s="375" t="str">
        <f t="shared" si="3"/>
        <v/>
      </c>
      <c r="L37" s="58" t="str">
        <f t="shared" si="4"/>
        <v/>
      </c>
      <c r="M37" s="376" t="str">
        <f t="shared" si="5"/>
        <v/>
      </c>
      <c r="N37" s="58" t="str">
        <f t="shared" si="6"/>
        <v/>
      </c>
      <c r="O37" s="349" t="b">
        <f t="shared" si="7"/>
        <v>0</v>
      </c>
      <c r="P37" s="350">
        <f t="shared" si="8"/>
        <v>1</v>
      </c>
    </row>
    <row r="38" spans="1:16">
      <c r="A38" s="143">
        <v>29</v>
      </c>
      <c r="B38" s="6"/>
      <c r="C38" s="6"/>
      <c r="D38" s="6"/>
      <c r="E38" s="217"/>
      <c r="F38" s="216"/>
      <c r="G38" s="216"/>
      <c r="H38" s="216"/>
      <c r="I38" s="16" t="str">
        <f t="shared" si="1"/>
        <v/>
      </c>
      <c r="J38" s="16" t="str">
        <f t="shared" si="2"/>
        <v/>
      </c>
      <c r="K38" s="375" t="str">
        <f t="shared" si="3"/>
        <v/>
      </c>
      <c r="L38" s="58" t="str">
        <f t="shared" si="4"/>
        <v/>
      </c>
      <c r="M38" s="376" t="str">
        <f t="shared" si="5"/>
        <v/>
      </c>
      <c r="N38" s="58" t="str">
        <f t="shared" si="6"/>
        <v/>
      </c>
      <c r="O38" s="349" t="b">
        <f t="shared" si="7"/>
        <v>0</v>
      </c>
      <c r="P38" s="350">
        <f t="shared" si="8"/>
        <v>1</v>
      </c>
    </row>
    <row r="39" spans="1:16">
      <c r="A39" s="143">
        <v>30</v>
      </c>
      <c r="B39" s="6"/>
      <c r="C39" s="6"/>
      <c r="D39" s="6"/>
      <c r="E39" s="217"/>
      <c r="F39" s="216"/>
      <c r="G39" s="216"/>
      <c r="H39" s="216"/>
      <c r="I39" s="16" t="str">
        <f t="shared" si="1"/>
        <v/>
      </c>
      <c r="J39" s="16" t="str">
        <f t="shared" si="2"/>
        <v/>
      </c>
      <c r="K39" s="375" t="str">
        <f t="shared" si="3"/>
        <v/>
      </c>
      <c r="L39" s="58" t="str">
        <f t="shared" si="4"/>
        <v/>
      </c>
      <c r="M39" s="376" t="str">
        <f t="shared" si="5"/>
        <v/>
      </c>
      <c r="N39" s="58" t="str">
        <f t="shared" si="6"/>
        <v/>
      </c>
      <c r="O39" s="349" t="b">
        <f t="shared" si="7"/>
        <v>0</v>
      </c>
      <c r="P39" s="350">
        <f t="shared" si="8"/>
        <v>1</v>
      </c>
    </row>
    <row r="40" spans="1:16">
      <c r="A40" s="143">
        <v>31</v>
      </c>
      <c r="B40" s="6"/>
      <c r="C40" s="6"/>
      <c r="D40" s="6"/>
      <c r="E40" s="217"/>
      <c r="F40" s="216"/>
      <c r="G40" s="216"/>
      <c r="H40" s="216"/>
      <c r="I40" s="16" t="str">
        <f t="shared" si="1"/>
        <v/>
      </c>
      <c r="J40" s="16" t="str">
        <f t="shared" si="2"/>
        <v/>
      </c>
      <c r="K40" s="375" t="str">
        <f t="shared" si="3"/>
        <v/>
      </c>
      <c r="L40" s="58" t="str">
        <f t="shared" si="4"/>
        <v/>
      </c>
      <c r="M40" s="376" t="str">
        <f t="shared" si="5"/>
        <v/>
      </c>
      <c r="N40" s="58" t="str">
        <f t="shared" si="6"/>
        <v/>
      </c>
      <c r="O40" s="349" t="b">
        <f t="shared" si="7"/>
        <v>0</v>
      </c>
      <c r="P40" s="350">
        <f t="shared" si="8"/>
        <v>1</v>
      </c>
    </row>
    <row r="41" spans="1:16">
      <c r="A41" s="143">
        <v>32</v>
      </c>
      <c r="B41" s="6"/>
      <c r="C41" s="6"/>
      <c r="D41" s="6"/>
      <c r="E41" s="217"/>
      <c r="F41" s="216"/>
      <c r="G41" s="216"/>
      <c r="H41" s="216"/>
      <c r="I41" s="16" t="str">
        <f t="shared" si="1"/>
        <v/>
      </c>
      <c r="J41" s="16" t="str">
        <f t="shared" si="2"/>
        <v/>
      </c>
      <c r="K41" s="375" t="str">
        <f t="shared" si="3"/>
        <v/>
      </c>
      <c r="L41" s="58" t="str">
        <f t="shared" si="4"/>
        <v/>
      </c>
      <c r="M41" s="376" t="str">
        <f t="shared" si="5"/>
        <v/>
      </c>
      <c r="N41" s="58" t="str">
        <f t="shared" si="6"/>
        <v/>
      </c>
      <c r="O41" s="349" t="b">
        <f t="shared" si="7"/>
        <v>0</v>
      </c>
      <c r="P41" s="350">
        <f t="shared" si="8"/>
        <v>1</v>
      </c>
    </row>
    <row r="42" spans="1:16">
      <c r="A42" s="143">
        <v>33</v>
      </c>
      <c r="B42" s="6"/>
      <c r="C42" s="6"/>
      <c r="D42" s="6"/>
      <c r="E42" s="217"/>
      <c r="F42" s="216"/>
      <c r="G42" s="216"/>
      <c r="H42" s="216"/>
      <c r="I42" s="16" t="str">
        <f t="shared" ref="I42:I73" si="9">IF(OR($B42="",$C42="",$D42="",$E42="",$F42&lt;an_initial,$F42&gt;an_final,$O42=FALSE),"",IF($H42="",CS_STR_B*$G42/P42,CS_STR_B*$H42))</f>
        <v/>
      </c>
      <c r="J42" s="16" t="str">
        <f t="shared" ref="J42:J73" si="10">IF(OR($B42="",$C42="",$D42="",$E42="",$F42="",$F42&gt;an_final,$O42=FALSE),"",IF($H42="",CS_STR_B*$G42/P42,CS_STR_B*$H42))</f>
        <v/>
      </c>
      <c r="K42" s="375" t="str">
        <f t="shared" ref="K42:K73" si="11">IF(OR($B42="",$C42="",$D42="",$E42="",$F42="",$F42&gt;an_final,$O42=FALSE),"",IF($F42&gt;=an_initial,1,""))</f>
        <v/>
      </c>
      <c r="L42" s="58" t="str">
        <f t="shared" ref="L42:L73" si="12">IF(OR($B42="",$C42="",$D42="",$E42="",$F42="",$F42&gt;an_final,$O42=FALSE),"",1)</f>
        <v/>
      </c>
      <c r="M42" s="376" t="str">
        <f t="shared" ref="M42:M73" si="13">IF(OR($B42="",$C42="",$D42="",$E42="",$F42="",$F42&gt;an_final,$O42=FALSE),"",IF($H42="",$G42/P42,$H42))</f>
        <v/>
      </c>
      <c r="N42" s="58" t="str">
        <f t="shared" ref="N42:N73" si="14">IF(OR($B42="",$C42="",$D42="",$E42="",$F42="",$F42&lt;an_initial,$F42&gt;an_final,$O42=FALSE),"",IF($H42="",$G42/P42,$H42))</f>
        <v/>
      </c>
      <c r="O42" s="349" t="b">
        <f t="shared" si="7"/>
        <v>0</v>
      </c>
      <c r="P42" s="350">
        <f t="shared" ref="P42:P74" si="15">LEN(B42)-LEN(SUBSTITUTE(B42,",",""))+1</f>
        <v>1</v>
      </c>
    </row>
    <row r="43" spans="1:16">
      <c r="A43" s="143">
        <v>34</v>
      </c>
      <c r="B43" s="6"/>
      <c r="C43" s="6"/>
      <c r="D43" s="6"/>
      <c r="E43" s="217"/>
      <c r="F43" s="216"/>
      <c r="G43" s="216"/>
      <c r="H43" s="216"/>
      <c r="I43" s="16" t="str">
        <f t="shared" si="9"/>
        <v/>
      </c>
      <c r="J43" s="16" t="str">
        <f t="shared" si="10"/>
        <v/>
      </c>
      <c r="K43" s="375" t="str">
        <f t="shared" si="11"/>
        <v/>
      </c>
      <c r="L43" s="58" t="str">
        <f t="shared" si="12"/>
        <v/>
      </c>
      <c r="M43" s="376" t="str">
        <f t="shared" si="13"/>
        <v/>
      </c>
      <c r="N43" s="58" t="str">
        <f t="shared" si="14"/>
        <v/>
      </c>
      <c r="O43" s="349" t="b">
        <f t="shared" si="7"/>
        <v>0</v>
      </c>
      <c r="P43" s="350">
        <f t="shared" si="15"/>
        <v>1</v>
      </c>
    </row>
    <row r="44" spans="1:16">
      <c r="A44" s="143">
        <v>35</v>
      </c>
      <c r="B44" s="6"/>
      <c r="C44" s="6"/>
      <c r="D44" s="6"/>
      <c r="E44" s="217"/>
      <c r="F44" s="216"/>
      <c r="G44" s="216"/>
      <c r="H44" s="216"/>
      <c r="I44" s="16" t="str">
        <f t="shared" si="9"/>
        <v/>
      </c>
      <c r="J44" s="16" t="str">
        <f t="shared" si="10"/>
        <v/>
      </c>
      <c r="K44" s="375" t="str">
        <f t="shared" si="11"/>
        <v/>
      </c>
      <c r="L44" s="58" t="str">
        <f t="shared" si="12"/>
        <v/>
      </c>
      <c r="M44" s="376" t="str">
        <f t="shared" si="13"/>
        <v/>
      </c>
      <c r="N44" s="58" t="str">
        <f t="shared" si="14"/>
        <v/>
      </c>
      <c r="O44" s="349" t="b">
        <f t="shared" si="7"/>
        <v>0</v>
      </c>
      <c r="P44" s="350">
        <f t="shared" si="15"/>
        <v>1</v>
      </c>
    </row>
    <row r="45" spans="1:16">
      <c r="A45" s="143">
        <v>36</v>
      </c>
      <c r="B45" s="6"/>
      <c r="C45" s="6"/>
      <c r="D45" s="6"/>
      <c r="E45" s="217"/>
      <c r="F45" s="216"/>
      <c r="G45" s="216"/>
      <c r="H45" s="216"/>
      <c r="I45" s="16" t="str">
        <f t="shared" si="9"/>
        <v/>
      </c>
      <c r="J45" s="16" t="str">
        <f t="shared" si="10"/>
        <v/>
      </c>
      <c r="K45" s="375" t="str">
        <f t="shared" si="11"/>
        <v/>
      </c>
      <c r="L45" s="58" t="str">
        <f t="shared" si="12"/>
        <v/>
      </c>
      <c r="M45" s="376" t="str">
        <f t="shared" si="13"/>
        <v/>
      </c>
      <c r="N45" s="58" t="str">
        <f t="shared" si="14"/>
        <v/>
      </c>
      <c r="O45" s="349" t="b">
        <f t="shared" si="7"/>
        <v>0</v>
      </c>
      <c r="P45" s="350">
        <f t="shared" si="15"/>
        <v>1</v>
      </c>
    </row>
    <row r="46" spans="1:16">
      <c r="A46" s="143">
        <v>37</v>
      </c>
      <c r="B46" s="6"/>
      <c r="C46" s="6"/>
      <c r="D46" s="6"/>
      <c r="E46" s="217"/>
      <c r="F46" s="216"/>
      <c r="G46" s="216"/>
      <c r="H46" s="216"/>
      <c r="I46" s="16" t="str">
        <f t="shared" si="9"/>
        <v/>
      </c>
      <c r="J46" s="16" t="str">
        <f t="shared" si="10"/>
        <v/>
      </c>
      <c r="K46" s="375" t="str">
        <f t="shared" si="11"/>
        <v/>
      </c>
      <c r="L46" s="58" t="str">
        <f t="shared" si="12"/>
        <v/>
      </c>
      <c r="M46" s="376" t="str">
        <f t="shared" si="13"/>
        <v/>
      </c>
      <c r="N46" s="58" t="str">
        <f t="shared" si="14"/>
        <v/>
      </c>
      <c r="O46" s="349" t="b">
        <f t="shared" si="7"/>
        <v>0</v>
      </c>
      <c r="P46" s="350">
        <f t="shared" si="15"/>
        <v>1</v>
      </c>
    </row>
    <row r="47" spans="1:16">
      <c r="A47" s="143">
        <v>38</v>
      </c>
      <c r="B47" s="6"/>
      <c r="C47" s="6"/>
      <c r="D47" s="6"/>
      <c r="E47" s="217"/>
      <c r="F47" s="216"/>
      <c r="G47" s="216"/>
      <c r="H47" s="216"/>
      <c r="I47" s="16" t="str">
        <f t="shared" si="9"/>
        <v/>
      </c>
      <c r="J47" s="16" t="str">
        <f t="shared" si="10"/>
        <v/>
      </c>
      <c r="K47" s="375" t="str">
        <f t="shared" si="11"/>
        <v/>
      </c>
      <c r="L47" s="58" t="str">
        <f t="shared" si="12"/>
        <v/>
      </c>
      <c r="M47" s="376" t="str">
        <f t="shared" si="13"/>
        <v/>
      </c>
      <c r="N47" s="58" t="str">
        <f t="shared" si="14"/>
        <v/>
      </c>
      <c r="O47" s="349" t="b">
        <f t="shared" si="7"/>
        <v>0</v>
      </c>
      <c r="P47" s="350">
        <f t="shared" si="15"/>
        <v>1</v>
      </c>
    </row>
    <row r="48" spans="1:16">
      <c r="A48" s="143">
        <v>39</v>
      </c>
      <c r="B48" s="6"/>
      <c r="C48" s="6"/>
      <c r="D48" s="6"/>
      <c r="E48" s="217"/>
      <c r="F48" s="216"/>
      <c r="G48" s="216"/>
      <c r="H48" s="216"/>
      <c r="I48" s="16" t="str">
        <f t="shared" si="9"/>
        <v/>
      </c>
      <c r="J48" s="16" t="str">
        <f t="shared" si="10"/>
        <v/>
      </c>
      <c r="K48" s="375" t="str">
        <f t="shared" si="11"/>
        <v/>
      </c>
      <c r="L48" s="58" t="str">
        <f t="shared" si="12"/>
        <v/>
      </c>
      <c r="M48" s="376" t="str">
        <f t="shared" si="13"/>
        <v/>
      </c>
      <c r="N48" s="58" t="str">
        <f t="shared" si="14"/>
        <v/>
      </c>
      <c r="O48" s="349" t="b">
        <f t="shared" si="7"/>
        <v>0</v>
      </c>
      <c r="P48" s="350">
        <f t="shared" si="15"/>
        <v>1</v>
      </c>
    </row>
    <row r="49" spans="1:16">
      <c r="A49" s="143">
        <v>40</v>
      </c>
      <c r="B49" s="6"/>
      <c r="C49" s="6"/>
      <c r="D49" s="6"/>
      <c r="E49" s="217"/>
      <c r="F49" s="216"/>
      <c r="G49" s="216"/>
      <c r="H49" s="216"/>
      <c r="I49" s="16" t="str">
        <f t="shared" si="9"/>
        <v/>
      </c>
      <c r="J49" s="16" t="str">
        <f t="shared" si="10"/>
        <v/>
      </c>
      <c r="K49" s="375" t="str">
        <f t="shared" si="11"/>
        <v/>
      </c>
      <c r="L49" s="58" t="str">
        <f t="shared" si="12"/>
        <v/>
      </c>
      <c r="M49" s="376" t="str">
        <f t="shared" si="13"/>
        <v/>
      </c>
      <c r="N49" s="58" t="str">
        <f t="shared" si="14"/>
        <v/>
      </c>
      <c r="O49" s="349" t="b">
        <f t="shared" si="7"/>
        <v>0</v>
      </c>
      <c r="P49" s="350">
        <f t="shared" si="15"/>
        <v>1</v>
      </c>
    </row>
    <row r="50" spans="1:16">
      <c r="A50" s="143">
        <v>41</v>
      </c>
      <c r="B50" s="6"/>
      <c r="C50" s="6"/>
      <c r="D50" s="6"/>
      <c r="E50" s="217"/>
      <c r="F50" s="216"/>
      <c r="G50" s="216"/>
      <c r="H50" s="216"/>
      <c r="I50" s="16" t="str">
        <f t="shared" si="9"/>
        <v/>
      </c>
      <c r="J50" s="16" t="str">
        <f t="shared" si="10"/>
        <v/>
      </c>
      <c r="K50" s="375" t="str">
        <f t="shared" si="11"/>
        <v/>
      </c>
      <c r="L50" s="58" t="str">
        <f t="shared" si="12"/>
        <v/>
      </c>
      <c r="M50" s="376" t="str">
        <f t="shared" si="13"/>
        <v/>
      </c>
      <c r="N50" s="58" t="str">
        <f t="shared" si="14"/>
        <v/>
      </c>
      <c r="O50" s="349" t="b">
        <f t="shared" si="7"/>
        <v>0</v>
      </c>
      <c r="P50" s="350">
        <f t="shared" si="15"/>
        <v>1</v>
      </c>
    </row>
    <row r="51" spans="1:16">
      <c r="A51" s="143">
        <v>42</v>
      </c>
      <c r="B51" s="6"/>
      <c r="C51" s="6"/>
      <c r="D51" s="6"/>
      <c r="E51" s="217"/>
      <c r="F51" s="216"/>
      <c r="G51" s="216"/>
      <c r="H51" s="216"/>
      <c r="I51" s="16" t="str">
        <f t="shared" si="9"/>
        <v/>
      </c>
      <c r="J51" s="16" t="str">
        <f t="shared" si="10"/>
        <v/>
      </c>
      <c r="K51" s="375" t="str">
        <f t="shared" si="11"/>
        <v/>
      </c>
      <c r="L51" s="58" t="str">
        <f t="shared" si="12"/>
        <v/>
      </c>
      <c r="M51" s="376" t="str">
        <f t="shared" si="13"/>
        <v/>
      </c>
      <c r="N51" s="58" t="str">
        <f t="shared" si="14"/>
        <v/>
      </c>
      <c r="O51" s="349" t="b">
        <f t="shared" si="7"/>
        <v>0</v>
      </c>
      <c r="P51" s="350">
        <f t="shared" si="15"/>
        <v>1</v>
      </c>
    </row>
    <row r="52" spans="1:16">
      <c r="A52" s="143">
        <v>43</v>
      </c>
      <c r="B52" s="6"/>
      <c r="C52" s="6"/>
      <c r="D52" s="6"/>
      <c r="E52" s="217"/>
      <c r="F52" s="216"/>
      <c r="G52" s="216"/>
      <c r="H52" s="216"/>
      <c r="I52" s="16" t="str">
        <f t="shared" si="9"/>
        <v/>
      </c>
      <c r="J52" s="16" t="str">
        <f t="shared" si="10"/>
        <v/>
      </c>
      <c r="K52" s="375" t="str">
        <f t="shared" si="11"/>
        <v/>
      </c>
      <c r="L52" s="58" t="str">
        <f t="shared" si="12"/>
        <v/>
      </c>
      <c r="M52" s="376" t="str">
        <f t="shared" si="13"/>
        <v/>
      </c>
      <c r="N52" s="58" t="str">
        <f t="shared" si="14"/>
        <v/>
      </c>
      <c r="O52" s="349" t="b">
        <f t="shared" si="7"/>
        <v>0</v>
      </c>
      <c r="P52" s="350">
        <f t="shared" si="15"/>
        <v>1</v>
      </c>
    </row>
    <row r="53" spans="1:16">
      <c r="A53" s="143">
        <v>44</v>
      </c>
      <c r="B53" s="6"/>
      <c r="C53" s="6"/>
      <c r="D53" s="6"/>
      <c r="E53" s="217"/>
      <c r="F53" s="216"/>
      <c r="G53" s="216"/>
      <c r="H53" s="216"/>
      <c r="I53" s="16" t="str">
        <f t="shared" si="9"/>
        <v/>
      </c>
      <c r="J53" s="16" t="str">
        <f t="shared" si="10"/>
        <v/>
      </c>
      <c r="K53" s="375" t="str">
        <f t="shared" si="11"/>
        <v/>
      </c>
      <c r="L53" s="58" t="str">
        <f t="shared" si="12"/>
        <v/>
      </c>
      <c r="M53" s="376" t="str">
        <f t="shared" si="13"/>
        <v/>
      </c>
      <c r="N53" s="58" t="str">
        <f t="shared" si="14"/>
        <v/>
      </c>
      <c r="O53" s="349" t="b">
        <f t="shared" si="7"/>
        <v>0</v>
      </c>
      <c r="P53" s="350">
        <f t="shared" si="15"/>
        <v>1</v>
      </c>
    </row>
    <row r="54" spans="1:16">
      <c r="A54" s="143">
        <v>45</v>
      </c>
      <c r="B54" s="6"/>
      <c r="C54" s="6"/>
      <c r="D54" s="6"/>
      <c r="E54" s="217"/>
      <c r="F54" s="216"/>
      <c r="G54" s="216"/>
      <c r="H54" s="216"/>
      <c r="I54" s="16" t="str">
        <f t="shared" si="9"/>
        <v/>
      </c>
      <c r="J54" s="16" t="str">
        <f t="shared" si="10"/>
        <v/>
      </c>
      <c r="K54" s="375" t="str">
        <f t="shared" si="11"/>
        <v/>
      </c>
      <c r="L54" s="58" t="str">
        <f t="shared" si="12"/>
        <v/>
      </c>
      <c r="M54" s="376" t="str">
        <f t="shared" si="13"/>
        <v/>
      </c>
      <c r="N54" s="58" t="str">
        <f t="shared" si="14"/>
        <v/>
      </c>
      <c r="O54" s="349" t="b">
        <f t="shared" si="7"/>
        <v>0</v>
      </c>
      <c r="P54" s="350">
        <f t="shared" si="15"/>
        <v>1</v>
      </c>
    </row>
    <row r="55" spans="1:16">
      <c r="A55" s="143">
        <v>46</v>
      </c>
      <c r="B55" s="6"/>
      <c r="C55" s="6"/>
      <c r="D55" s="6"/>
      <c r="E55" s="217"/>
      <c r="F55" s="216"/>
      <c r="G55" s="216"/>
      <c r="H55" s="216"/>
      <c r="I55" s="16" t="str">
        <f t="shared" si="9"/>
        <v/>
      </c>
      <c r="J55" s="16" t="str">
        <f t="shared" si="10"/>
        <v/>
      </c>
      <c r="K55" s="375" t="str">
        <f t="shared" si="11"/>
        <v/>
      </c>
      <c r="L55" s="58" t="str">
        <f t="shared" si="12"/>
        <v/>
      </c>
      <c r="M55" s="376" t="str">
        <f t="shared" si="13"/>
        <v/>
      </c>
      <c r="N55" s="58" t="str">
        <f t="shared" si="14"/>
        <v/>
      </c>
      <c r="O55" s="349" t="b">
        <f t="shared" si="7"/>
        <v>0</v>
      </c>
      <c r="P55" s="350">
        <f t="shared" si="15"/>
        <v>1</v>
      </c>
    </row>
    <row r="56" spans="1:16">
      <c r="A56" s="143">
        <v>47</v>
      </c>
      <c r="B56" s="6"/>
      <c r="C56" s="6"/>
      <c r="D56" s="6"/>
      <c r="E56" s="217"/>
      <c r="F56" s="216"/>
      <c r="G56" s="216"/>
      <c r="H56" s="216"/>
      <c r="I56" s="16" t="str">
        <f t="shared" si="9"/>
        <v/>
      </c>
      <c r="J56" s="16" t="str">
        <f t="shared" si="10"/>
        <v/>
      </c>
      <c r="K56" s="375" t="str">
        <f t="shared" si="11"/>
        <v/>
      </c>
      <c r="L56" s="58" t="str">
        <f t="shared" si="12"/>
        <v/>
      </c>
      <c r="M56" s="376" t="str">
        <f t="shared" si="13"/>
        <v/>
      </c>
      <c r="N56" s="58" t="str">
        <f t="shared" si="14"/>
        <v/>
      </c>
      <c r="O56" s="349" t="b">
        <f t="shared" si="7"/>
        <v>0</v>
      </c>
      <c r="P56" s="350">
        <f t="shared" si="15"/>
        <v>1</v>
      </c>
    </row>
    <row r="57" spans="1:16">
      <c r="A57" s="143">
        <v>48</v>
      </c>
      <c r="B57" s="6"/>
      <c r="C57" s="6"/>
      <c r="D57" s="6"/>
      <c r="E57" s="217"/>
      <c r="F57" s="216"/>
      <c r="G57" s="216"/>
      <c r="H57" s="216"/>
      <c r="I57" s="16" t="str">
        <f t="shared" si="9"/>
        <v/>
      </c>
      <c r="J57" s="16" t="str">
        <f t="shared" si="10"/>
        <v/>
      </c>
      <c r="K57" s="375" t="str">
        <f t="shared" si="11"/>
        <v/>
      </c>
      <c r="L57" s="58" t="str">
        <f t="shared" si="12"/>
        <v/>
      </c>
      <c r="M57" s="376" t="str">
        <f t="shared" si="13"/>
        <v/>
      </c>
      <c r="N57" s="58" t="str">
        <f t="shared" si="14"/>
        <v/>
      </c>
      <c r="O57" s="349" t="b">
        <f t="shared" si="7"/>
        <v>0</v>
      </c>
      <c r="P57" s="350">
        <f t="shared" si="15"/>
        <v>1</v>
      </c>
    </row>
    <row r="58" spans="1:16">
      <c r="A58" s="143">
        <v>49</v>
      </c>
      <c r="B58" s="6"/>
      <c r="C58" s="6"/>
      <c r="D58" s="6"/>
      <c r="E58" s="217"/>
      <c r="F58" s="216"/>
      <c r="G58" s="216"/>
      <c r="H58" s="216"/>
      <c r="I58" s="16" t="str">
        <f t="shared" si="9"/>
        <v/>
      </c>
      <c r="J58" s="16" t="str">
        <f t="shared" si="10"/>
        <v/>
      </c>
      <c r="K58" s="375" t="str">
        <f t="shared" si="11"/>
        <v/>
      </c>
      <c r="L58" s="58" t="str">
        <f t="shared" si="12"/>
        <v/>
      </c>
      <c r="M58" s="376" t="str">
        <f t="shared" si="13"/>
        <v/>
      </c>
      <c r="N58" s="58" t="str">
        <f t="shared" si="14"/>
        <v/>
      </c>
      <c r="O58" s="349" t="b">
        <f t="shared" si="7"/>
        <v>0</v>
      </c>
      <c r="P58" s="350">
        <f t="shared" si="15"/>
        <v>1</v>
      </c>
    </row>
    <row r="59" spans="1:16">
      <c r="A59" s="143">
        <v>50</v>
      </c>
      <c r="B59" s="6"/>
      <c r="C59" s="6"/>
      <c r="D59" s="6"/>
      <c r="E59" s="217"/>
      <c r="F59" s="216"/>
      <c r="G59" s="216"/>
      <c r="H59" s="216"/>
      <c r="I59" s="16" t="str">
        <f t="shared" si="9"/>
        <v/>
      </c>
      <c r="J59" s="16" t="str">
        <f t="shared" si="10"/>
        <v/>
      </c>
      <c r="K59" s="375" t="str">
        <f t="shared" si="11"/>
        <v/>
      </c>
      <c r="L59" s="58" t="str">
        <f t="shared" si="12"/>
        <v/>
      </c>
      <c r="M59" s="376" t="str">
        <f t="shared" si="13"/>
        <v/>
      </c>
      <c r="N59" s="58" t="str">
        <f t="shared" si="14"/>
        <v/>
      </c>
      <c r="O59" s="349" t="b">
        <f t="shared" si="7"/>
        <v>0</v>
      </c>
      <c r="P59" s="350">
        <f t="shared" si="15"/>
        <v>1</v>
      </c>
    </row>
    <row r="60" spans="1:16">
      <c r="A60" s="143">
        <v>51</v>
      </c>
      <c r="B60" s="6"/>
      <c r="C60" s="6"/>
      <c r="D60" s="6"/>
      <c r="E60" s="217"/>
      <c r="F60" s="216"/>
      <c r="G60" s="216"/>
      <c r="H60" s="216"/>
      <c r="I60" s="16" t="str">
        <f t="shared" si="9"/>
        <v/>
      </c>
      <c r="J60" s="16" t="str">
        <f t="shared" si="10"/>
        <v/>
      </c>
      <c r="K60" s="375" t="str">
        <f t="shared" si="11"/>
        <v/>
      </c>
      <c r="L60" s="58" t="str">
        <f t="shared" si="12"/>
        <v/>
      </c>
      <c r="M60" s="376" t="str">
        <f t="shared" si="13"/>
        <v/>
      </c>
      <c r="N60" s="58" t="str">
        <f t="shared" si="14"/>
        <v/>
      </c>
      <c r="O60" s="349" t="b">
        <f t="shared" si="7"/>
        <v>0</v>
      </c>
      <c r="P60" s="350">
        <f t="shared" si="15"/>
        <v>1</v>
      </c>
    </row>
    <row r="61" spans="1:16">
      <c r="A61" s="143">
        <v>52</v>
      </c>
      <c r="B61" s="6"/>
      <c r="C61" s="6"/>
      <c r="D61" s="6"/>
      <c r="E61" s="217"/>
      <c r="F61" s="216"/>
      <c r="G61" s="216"/>
      <c r="H61" s="216"/>
      <c r="I61" s="16" t="str">
        <f t="shared" si="9"/>
        <v/>
      </c>
      <c r="J61" s="16" t="str">
        <f t="shared" si="10"/>
        <v/>
      </c>
      <c r="K61" s="375" t="str">
        <f t="shared" si="11"/>
        <v/>
      </c>
      <c r="L61" s="58" t="str">
        <f t="shared" si="12"/>
        <v/>
      </c>
      <c r="M61" s="376" t="str">
        <f t="shared" si="13"/>
        <v/>
      </c>
      <c r="N61" s="58" t="str">
        <f t="shared" si="14"/>
        <v/>
      </c>
      <c r="O61" s="349" t="b">
        <f t="shared" si="7"/>
        <v>0</v>
      </c>
      <c r="P61" s="350">
        <f t="shared" si="15"/>
        <v>1</v>
      </c>
    </row>
    <row r="62" spans="1:16">
      <c r="A62" s="143">
        <v>53</v>
      </c>
      <c r="B62" s="6"/>
      <c r="C62" s="6"/>
      <c r="D62" s="6"/>
      <c r="E62" s="217"/>
      <c r="F62" s="216"/>
      <c r="G62" s="216"/>
      <c r="H62" s="216"/>
      <c r="I62" s="16" t="str">
        <f t="shared" si="9"/>
        <v/>
      </c>
      <c r="J62" s="16" t="str">
        <f t="shared" si="10"/>
        <v/>
      </c>
      <c r="K62" s="375" t="str">
        <f t="shared" si="11"/>
        <v/>
      </c>
      <c r="L62" s="58" t="str">
        <f t="shared" si="12"/>
        <v/>
      </c>
      <c r="M62" s="376" t="str">
        <f t="shared" si="13"/>
        <v/>
      </c>
      <c r="N62" s="58" t="str">
        <f t="shared" si="14"/>
        <v/>
      </c>
      <c r="O62" s="349" t="b">
        <f t="shared" si="7"/>
        <v>0</v>
      </c>
      <c r="P62" s="350">
        <f t="shared" si="15"/>
        <v>1</v>
      </c>
    </row>
    <row r="63" spans="1:16">
      <c r="A63" s="143">
        <v>54</v>
      </c>
      <c r="B63" s="6"/>
      <c r="C63" s="6"/>
      <c r="D63" s="6"/>
      <c r="E63" s="217"/>
      <c r="F63" s="216"/>
      <c r="G63" s="216"/>
      <c r="H63" s="216"/>
      <c r="I63" s="16" t="str">
        <f t="shared" si="9"/>
        <v/>
      </c>
      <c r="J63" s="16" t="str">
        <f t="shared" si="10"/>
        <v/>
      </c>
      <c r="K63" s="375" t="str">
        <f t="shared" si="11"/>
        <v/>
      </c>
      <c r="L63" s="58" t="str">
        <f t="shared" si="12"/>
        <v/>
      </c>
      <c r="M63" s="376" t="str">
        <f t="shared" si="13"/>
        <v/>
      </c>
      <c r="N63" s="58" t="str">
        <f t="shared" si="14"/>
        <v/>
      </c>
      <c r="O63" s="349" t="b">
        <f t="shared" si="7"/>
        <v>0</v>
      </c>
      <c r="P63" s="350">
        <f t="shared" si="15"/>
        <v>1</v>
      </c>
    </row>
    <row r="64" spans="1:16">
      <c r="A64" s="143">
        <v>55</v>
      </c>
      <c r="B64" s="6"/>
      <c r="C64" s="6"/>
      <c r="D64" s="6"/>
      <c r="E64" s="217"/>
      <c r="F64" s="216"/>
      <c r="G64" s="216"/>
      <c r="H64" s="216"/>
      <c r="I64" s="16" t="str">
        <f t="shared" si="9"/>
        <v/>
      </c>
      <c r="J64" s="16" t="str">
        <f t="shared" si="10"/>
        <v/>
      </c>
      <c r="K64" s="375" t="str">
        <f t="shared" si="11"/>
        <v/>
      </c>
      <c r="L64" s="58" t="str">
        <f t="shared" si="12"/>
        <v/>
      </c>
      <c r="M64" s="376" t="str">
        <f t="shared" si="13"/>
        <v/>
      </c>
      <c r="N64" s="58" t="str">
        <f t="shared" si="14"/>
        <v/>
      </c>
      <c r="O64" s="349" t="b">
        <f t="shared" si="7"/>
        <v>0</v>
      </c>
      <c r="P64" s="350">
        <f t="shared" si="15"/>
        <v>1</v>
      </c>
    </row>
    <row r="65" spans="1:16">
      <c r="A65" s="143">
        <v>56</v>
      </c>
      <c r="B65" s="6"/>
      <c r="C65" s="6"/>
      <c r="D65" s="6"/>
      <c r="E65" s="217"/>
      <c r="F65" s="216"/>
      <c r="G65" s="216"/>
      <c r="H65" s="216"/>
      <c r="I65" s="16" t="str">
        <f t="shared" si="9"/>
        <v/>
      </c>
      <c r="J65" s="16" t="str">
        <f t="shared" si="10"/>
        <v/>
      </c>
      <c r="K65" s="375" t="str">
        <f t="shared" si="11"/>
        <v/>
      </c>
      <c r="L65" s="58" t="str">
        <f t="shared" si="12"/>
        <v/>
      </c>
      <c r="M65" s="376" t="str">
        <f t="shared" si="13"/>
        <v/>
      </c>
      <c r="N65" s="58" t="str">
        <f t="shared" si="14"/>
        <v/>
      </c>
      <c r="O65" s="349" t="b">
        <f t="shared" si="7"/>
        <v>0</v>
      </c>
      <c r="P65" s="350">
        <f t="shared" si="15"/>
        <v>1</v>
      </c>
    </row>
    <row r="66" spans="1:16">
      <c r="A66" s="143">
        <v>57</v>
      </c>
      <c r="B66" s="6"/>
      <c r="C66" s="6"/>
      <c r="D66" s="6"/>
      <c r="E66" s="217"/>
      <c r="F66" s="216"/>
      <c r="G66" s="216"/>
      <c r="H66" s="216"/>
      <c r="I66" s="16" t="str">
        <f t="shared" si="9"/>
        <v/>
      </c>
      <c r="J66" s="16" t="str">
        <f t="shared" si="10"/>
        <v/>
      </c>
      <c r="K66" s="375" t="str">
        <f t="shared" si="11"/>
        <v/>
      </c>
      <c r="L66" s="58" t="str">
        <f t="shared" si="12"/>
        <v/>
      </c>
      <c r="M66" s="376" t="str">
        <f t="shared" si="13"/>
        <v/>
      </c>
      <c r="N66" s="58" t="str">
        <f t="shared" si="14"/>
        <v/>
      </c>
      <c r="O66" s="349" t="b">
        <f t="shared" si="7"/>
        <v>0</v>
      </c>
      <c r="P66" s="350">
        <f t="shared" si="15"/>
        <v>1</v>
      </c>
    </row>
    <row r="67" spans="1:16">
      <c r="A67" s="143">
        <v>58</v>
      </c>
      <c r="B67" s="6"/>
      <c r="C67" s="6"/>
      <c r="D67" s="6"/>
      <c r="E67" s="217"/>
      <c r="F67" s="216"/>
      <c r="G67" s="216"/>
      <c r="H67" s="216"/>
      <c r="I67" s="16" t="str">
        <f t="shared" si="9"/>
        <v/>
      </c>
      <c r="J67" s="16" t="str">
        <f t="shared" si="10"/>
        <v/>
      </c>
      <c r="K67" s="375" t="str">
        <f t="shared" si="11"/>
        <v/>
      </c>
      <c r="L67" s="58" t="str">
        <f t="shared" si="12"/>
        <v/>
      </c>
      <c r="M67" s="376" t="str">
        <f t="shared" si="13"/>
        <v/>
      </c>
      <c r="N67" s="58" t="str">
        <f t="shared" si="14"/>
        <v/>
      </c>
      <c r="O67" s="349" t="b">
        <f t="shared" si="7"/>
        <v>0</v>
      </c>
      <c r="P67" s="350">
        <f t="shared" si="15"/>
        <v>1</v>
      </c>
    </row>
    <row r="68" spans="1:16">
      <c r="A68" s="143">
        <v>59</v>
      </c>
      <c r="B68" s="6"/>
      <c r="C68" s="6"/>
      <c r="D68" s="6"/>
      <c r="E68" s="217"/>
      <c r="F68" s="216"/>
      <c r="G68" s="216"/>
      <c r="H68" s="216"/>
      <c r="I68" s="16" t="str">
        <f t="shared" si="9"/>
        <v/>
      </c>
      <c r="J68" s="16" t="str">
        <f t="shared" si="10"/>
        <v/>
      </c>
      <c r="K68" s="375" t="str">
        <f t="shared" si="11"/>
        <v/>
      </c>
      <c r="L68" s="58" t="str">
        <f t="shared" si="12"/>
        <v/>
      </c>
      <c r="M68" s="376" t="str">
        <f t="shared" si="13"/>
        <v/>
      </c>
      <c r="N68" s="58" t="str">
        <f t="shared" si="14"/>
        <v/>
      </c>
      <c r="O68" s="349" t="b">
        <f t="shared" si="7"/>
        <v>0</v>
      </c>
      <c r="P68" s="350">
        <f t="shared" si="15"/>
        <v>1</v>
      </c>
    </row>
    <row r="69" spans="1:16">
      <c r="A69" s="143">
        <v>60</v>
      </c>
      <c r="B69" s="6"/>
      <c r="C69" s="6"/>
      <c r="D69" s="6"/>
      <c r="E69" s="217"/>
      <c r="F69" s="216"/>
      <c r="G69" s="216"/>
      <c r="H69" s="216"/>
      <c r="I69" s="16" t="str">
        <f t="shared" si="9"/>
        <v/>
      </c>
      <c r="J69" s="16" t="str">
        <f t="shared" si="10"/>
        <v/>
      </c>
      <c r="K69" s="375" t="str">
        <f t="shared" si="11"/>
        <v/>
      </c>
      <c r="L69" s="58" t="str">
        <f t="shared" si="12"/>
        <v/>
      </c>
      <c r="M69" s="376" t="str">
        <f t="shared" si="13"/>
        <v/>
      </c>
      <c r="N69" s="58" t="str">
        <f t="shared" si="14"/>
        <v/>
      </c>
      <c r="O69" s="349" t="b">
        <f t="shared" si="7"/>
        <v>0</v>
      </c>
      <c r="P69" s="350">
        <f t="shared" si="15"/>
        <v>1</v>
      </c>
    </row>
    <row r="70" spans="1:16">
      <c r="A70" s="143">
        <v>61</v>
      </c>
      <c r="B70" s="6"/>
      <c r="C70" s="6"/>
      <c r="D70" s="6"/>
      <c r="E70" s="217"/>
      <c r="F70" s="216"/>
      <c r="G70" s="216"/>
      <c r="H70" s="216"/>
      <c r="I70" s="16" t="str">
        <f t="shared" si="9"/>
        <v/>
      </c>
      <c r="J70" s="16" t="str">
        <f t="shared" si="10"/>
        <v/>
      </c>
      <c r="K70" s="375" t="str">
        <f t="shared" si="11"/>
        <v/>
      </c>
      <c r="L70" s="58" t="str">
        <f t="shared" si="12"/>
        <v/>
      </c>
      <c r="M70" s="376" t="str">
        <f t="shared" si="13"/>
        <v/>
      </c>
      <c r="N70" s="58" t="str">
        <f t="shared" si="14"/>
        <v/>
      </c>
      <c r="O70" s="349" t="b">
        <f t="shared" si="7"/>
        <v>0</v>
      </c>
      <c r="P70" s="350">
        <f t="shared" si="15"/>
        <v>1</v>
      </c>
    </row>
    <row r="71" spans="1:16">
      <c r="A71" s="143">
        <v>62</v>
      </c>
      <c r="B71" s="6"/>
      <c r="C71" s="6"/>
      <c r="D71" s="6"/>
      <c r="E71" s="217"/>
      <c r="F71" s="216"/>
      <c r="G71" s="216"/>
      <c r="H71" s="216"/>
      <c r="I71" s="16" t="str">
        <f t="shared" si="9"/>
        <v/>
      </c>
      <c r="J71" s="16" t="str">
        <f t="shared" si="10"/>
        <v/>
      </c>
      <c r="K71" s="375" t="str">
        <f t="shared" si="11"/>
        <v/>
      </c>
      <c r="L71" s="58" t="str">
        <f t="shared" si="12"/>
        <v/>
      </c>
      <c r="M71" s="376" t="str">
        <f t="shared" si="13"/>
        <v/>
      </c>
      <c r="N71" s="58" t="str">
        <f t="shared" si="14"/>
        <v/>
      </c>
      <c r="O71" s="349" t="b">
        <f t="shared" si="7"/>
        <v>0</v>
      </c>
      <c r="P71" s="350">
        <f t="shared" si="15"/>
        <v>1</v>
      </c>
    </row>
    <row r="72" spans="1:16">
      <c r="A72" s="143">
        <v>63</v>
      </c>
      <c r="B72" s="6"/>
      <c r="C72" s="6"/>
      <c r="D72" s="6"/>
      <c r="E72" s="217"/>
      <c r="F72" s="216"/>
      <c r="G72" s="216"/>
      <c r="H72" s="216"/>
      <c r="I72" s="16" t="str">
        <f t="shared" si="9"/>
        <v/>
      </c>
      <c r="J72" s="16" t="str">
        <f t="shared" si="10"/>
        <v/>
      </c>
      <c r="K72" s="375" t="str">
        <f t="shared" si="11"/>
        <v/>
      </c>
      <c r="L72" s="58" t="str">
        <f t="shared" si="12"/>
        <v/>
      </c>
      <c r="M72" s="376" t="str">
        <f t="shared" si="13"/>
        <v/>
      </c>
      <c r="N72" s="58" t="str">
        <f t="shared" si="14"/>
        <v/>
      </c>
      <c r="O72" s="349" t="b">
        <f t="shared" si="7"/>
        <v>0</v>
      </c>
      <c r="P72" s="350">
        <f t="shared" si="15"/>
        <v>1</v>
      </c>
    </row>
    <row r="73" spans="1:16">
      <c r="A73" s="143">
        <v>64</v>
      </c>
      <c r="B73" s="6"/>
      <c r="C73" s="6"/>
      <c r="D73" s="6"/>
      <c r="E73" s="217"/>
      <c r="F73" s="216"/>
      <c r="G73" s="216"/>
      <c r="H73" s="216"/>
      <c r="I73" s="16" t="str">
        <f t="shared" si="9"/>
        <v/>
      </c>
      <c r="J73" s="16" t="str">
        <f t="shared" si="10"/>
        <v/>
      </c>
      <c r="K73" s="375" t="str">
        <f t="shared" si="11"/>
        <v/>
      </c>
      <c r="L73" s="58" t="str">
        <f t="shared" si="12"/>
        <v/>
      </c>
      <c r="M73" s="376" t="str">
        <f t="shared" si="13"/>
        <v/>
      </c>
      <c r="N73" s="58" t="str">
        <f t="shared" si="14"/>
        <v/>
      </c>
      <c r="O73" s="349" t="b">
        <f t="shared" si="7"/>
        <v>0</v>
      </c>
      <c r="P73" s="350">
        <f t="shared" si="15"/>
        <v>1</v>
      </c>
    </row>
    <row r="74" spans="1:16">
      <c r="A74" s="143">
        <v>65</v>
      </c>
      <c r="B74" s="6"/>
      <c r="C74" s="6"/>
      <c r="D74" s="6"/>
      <c r="E74" s="217"/>
      <c r="F74" s="216"/>
      <c r="G74" s="216"/>
      <c r="H74" s="216"/>
      <c r="I74" s="16" t="str">
        <f t="shared" ref="I74:I137" si="16">IF(OR($B74="",$C74="",$D74="",$E74="",$F74&lt;an_initial,$F74&gt;an_final,$O74=FALSE),"",IF($H74="",CS_STR_B*$G74/P74,CS_STR_B*$H74))</f>
        <v/>
      </c>
      <c r="J74" s="16" t="str">
        <f t="shared" ref="J74:J137" si="17">IF(OR($B74="",$C74="",$D74="",$E74="",$F74="",$F74&gt;an_final,$O74=FALSE),"",IF($H74="",CS_STR_B*$G74/P74,CS_STR_B*$H74))</f>
        <v/>
      </c>
      <c r="K74" s="375" t="str">
        <f t="shared" ref="K74:K108" si="18">IF(OR($B74="",$C74="",$D74="",$E74="",$F74="",$F74&gt;an_final,$O74=FALSE),"",IF($F74&gt;=an_initial,1,""))</f>
        <v/>
      </c>
      <c r="L74" s="58" t="str">
        <f t="shared" ref="L74:L108" si="19">IF(OR($B74="",$C74="",$D74="",$E74="",$F74="",$F74&gt;an_final,$O74=FALSE),"",1)</f>
        <v/>
      </c>
      <c r="M74" s="376" t="str">
        <f t="shared" ref="M74:M108" si="20">IF(OR($B74="",$C74="",$D74="",$E74="",$F74="",$F74&gt;an_final,$O74=FALSE),"",IF($H74="",$G74/P74,$H74))</f>
        <v/>
      </c>
      <c r="N74" s="58" t="str">
        <f t="shared" ref="N74:N108" si="21">IF(OR($B74="",$C74="",$D74="",$E74="",$F74="",$F74&lt;an_initial,$F74&gt;an_final,$O74=FALSE),"",IF($H74="",$G74/P74,$H74))</f>
        <v/>
      </c>
      <c r="O74" s="349" t="b">
        <f t="shared" ref="O74:O108" si="22">IF(nume_candidat="",FALSE,ISNUMBER(SEARCH(nume_candidat,$B74)))</f>
        <v>0</v>
      </c>
      <c r="P74" s="350">
        <f t="shared" si="15"/>
        <v>1</v>
      </c>
    </row>
    <row r="75" spans="1:16">
      <c r="A75" s="143">
        <v>66</v>
      </c>
      <c r="B75" s="6"/>
      <c r="C75" s="6"/>
      <c r="D75" s="6"/>
      <c r="E75" s="217"/>
      <c r="F75" s="216"/>
      <c r="G75" s="216"/>
      <c r="H75" s="216"/>
      <c r="I75" s="16" t="str">
        <f t="shared" si="16"/>
        <v/>
      </c>
      <c r="J75" s="16" t="str">
        <f t="shared" si="17"/>
        <v/>
      </c>
      <c r="K75" s="375" t="str">
        <f t="shared" si="18"/>
        <v/>
      </c>
      <c r="L75" s="58" t="str">
        <f t="shared" si="19"/>
        <v/>
      </c>
      <c r="M75" s="376" t="str">
        <f t="shared" si="20"/>
        <v/>
      </c>
      <c r="N75" s="58" t="str">
        <f t="shared" si="21"/>
        <v/>
      </c>
      <c r="O75" s="349" t="b">
        <f t="shared" si="22"/>
        <v>0</v>
      </c>
      <c r="P75" s="350">
        <f t="shared" ref="P75:P108" si="23">LEN(B75)-LEN(SUBSTITUTE(B75,",",""))+1</f>
        <v>1</v>
      </c>
    </row>
    <row r="76" spans="1:16">
      <c r="A76" s="143">
        <v>67</v>
      </c>
      <c r="B76" s="6"/>
      <c r="C76" s="6"/>
      <c r="D76" s="6"/>
      <c r="E76" s="217"/>
      <c r="F76" s="216"/>
      <c r="G76" s="216"/>
      <c r="H76" s="216"/>
      <c r="I76" s="16" t="str">
        <f t="shared" si="16"/>
        <v/>
      </c>
      <c r="J76" s="16" t="str">
        <f t="shared" si="17"/>
        <v/>
      </c>
      <c r="K76" s="375" t="str">
        <f t="shared" si="18"/>
        <v/>
      </c>
      <c r="L76" s="58" t="str">
        <f t="shared" si="19"/>
        <v/>
      </c>
      <c r="M76" s="376" t="str">
        <f t="shared" si="20"/>
        <v/>
      </c>
      <c r="N76" s="58" t="str">
        <f t="shared" si="21"/>
        <v/>
      </c>
      <c r="O76" s="349" t="b">
        <f t="shared" si="22"/>
        <v>0</v>
      </c>
      <c r="P76" s="350">
        <f t="shared" si="23"/>
        <v>1</v>
      </c>
    </row>
    <row r="77" spans="1:16">
      <c r="A77" s="143">
        <v>68</v>
      </c>
      <c r="B77" s="6"/>
      <c r="C77" s="6"/>
      <c r="D77" s="6"/>
      <c r="E77" s="217"/>
      <c r="F77" s="216"/>
      <c r="G77" s="216"/>
      <c r="H77" s="216"/>
      <c r="I77" s="16" t="str">
        <f t="shared" si="16"/>
        <v/>
      </c>
      <c r="J77" s="16" t="str">
        <f t="shared" si="17"/>
        <v/>
      </c>
      <c r="K77" s="375" t="str">
        <f t="shared" si="18"/>
        <v/>
      </c>
      <c r="L77" s="58" t="str">
        <f t="shared" si="19"/>
        <v/>
      </c>
      <c r="M77" s="376" t="str">
        <f t="shared" si="20"/>
        <v/>
      </c>
      <c r="N77" s="58" t="str">
        <f t="shared" si="21"/>
        <v/>
      </c>
      <c r="O77" s="349" t="b">
        <f t="shared" si="22"/>
        <v>0</v>
      </c>
      <c r="P77" s="350">
        <f t="shared" si="23"/>
        <v>1</v>
      </c>
    </row>
    <row r="78" spans="1:16">
      <c r="A78" s="143">
        <v>69</v>
      </c>
      <c r="B78" s="6"/>
      <c r="C78" s="6"/>
      <c r="D78" s="6"/>
      <c r="E78" s="217"/>
      <c r="F78" s="216"/>
      <c r="G78" s="216"/>
      <c r="H78" s="216"/>
      <c r="I78" s="16" t="str">
        <f t="shared" si="16"/>
        <v/>
      </c>
      <c r="J78" s="16" t="str">
        <f t="shared" si="17"/>
        <v/>
      </c>
      <c r="K78" s="375" t="str">
        <f t="shared" si="18"/>
        <v/>
      </c>
      <c r="L78" s="58" t="str">
        <f t="shared" si="19"/>
        <v/>
      </c>
      <c r="M78" s="376" t="str">
        <f t="shared" si="20"/>
        <v/>
      </c>
      <c r="N78" s="58" t="str">
        <f t="shared" si="21"/>
        <v/>
      </c>
      <c r="O78" s="349" t="b">
        <f t="shared" si="22"/>
        <v>0</v>
      </c>
      <c r="P78" s="350">
        <f t="shared" si="23"/>
        <v>1</v>
      </c>
    </row>
    <row r="79" spans="1:16">
      <c r="A79" s="143">
        <v>70</v>
      </c>
      <c r="B79" s="6"/>
      <c r="C79" s="6"/>
      <c r="D79" s="6"/>
      <c r="E79" s="217"/>
      <c r="F79" s="216"/>
      <c r="G79" s="216"/>
      <c r="H79" s="216"/>
      <c r="I79" s="16" t="str">
        <f t="shared" si="16"/>
        <v/>
      </c>
      <c r="J79" s="16" t="str">
        <f t="shared" si="17"/>
        <v/>
      </c>
      <c r="K79" s="375" t="str">
        <f t="shared" si="18"/>
        <v/>
      </c>
      <c r="L79" s="58" t="str">
        <f t="shared" si="19"/>
        <v/>
      </c>
      <c r="M79" s="376" t="str">
        <f t="shared" si="20"/>
        <v/>
      </c>
      <c r="N79" s="58" t="str">
        <f t="shared" si="21"/>
        <v/>
      </c>
      <c r="O79" s="349" t="b">
        <f t="shared" si="22"/>
        <v>0</v>
      </c>
      <c r="P79" s="350">
        <f t="shared" si="23"/>
        <v>1</v>
      </c>
    </row>
    <row r="80" spans="1:16">
      <c r="A80" s="143">
        <v>71</v>
      </c>
      <c r="B80" s="6"/>
      <c r="C80" s="6"/>
      <c r="D80" s="6"/>
      <c r="E80" s="217"/>
      <c r="F80" s="216"/>
      <c r="G80" s="216"/>
      <c r="H80" s="216"/>
      <c r="I80" s="16" t="str">
        <f t="shared" si="16"/>
        <v/>
      </c>
      <c r="J80" s="16" t="str">
        <f t="shared" si="17"/>
        <v/>
      </c>
      <c r="K80" s="375" t="str">
        <f t="shared" si="18"/>
        <v/>
      </c>
      <c r="L80" s="58" t="str">
        <f t="shared" si="19"/>
        <v/>
      </c>
      <c r="M80" s="376" t="str">
        <f t="shared" si="20"/>
        <v/>
      </c>
      <c r="N80" s="58" t="str">
        <f t="shared" si="21"/>
        <v/>
      </c>
      <c r="O80" s="349" t="b">
        <f t="shared" si="22"/>
        <v>0</v>
      </c>
      <c r="P80" s="350">
        <f t="shared" si="23"/>
        <v>1</v>
      </c>
    </row>
    <row r="81" spans="1:16">
      <c r="A81" s="143">
        <v>72</v>
      </c>
      <c r="B81" s="6"/>
      <c r="C81" s="6"/>
      <c r="D81" s="6"/>
      <c r="E81" s="217"/>
      <c r="F81" s="216"/>
      <c r="G81" s="216"/>
      <c r="H81" s="216"/>
      <c r="I81" s="16" t="str">
        <f t="shared" si="16"/>
        <v/>
      </c>
      <c r="J81" s="16" t="str">
        <f t="shared" si="17"/>
        <v/>
      </c>
      <c r="K81" s="375" t="str">
        <f t="shared" si="18"/>
        <v/>
      </c>
      <c r="L81" s="58" t="str">
        <f t="shared" si="19"/>
        <v/>
      </c>
      <c r="M81" s="376" t="str">
        <f t="shared" si="20"/>
        <v/>
      </c>
      <c r="N81" s="58" t="str">
        <f t="shared" si="21"/>
        <v/>
      </c>
      <c r="O81" s="349" t="b">
        <f t="shared" si="22"/>
        <v>0</v>
      </c>
      <c r="P81" s="350">
        <f t="shared" si="23"/>
        <v>1</v>
      </c>
    </row>
    <row r="82" spans="1:16">
      <c r="A82" s="143">
        <v>73</v>
      </c>
      <c r="B82" s="6"/>
      <c r="C82" s="6"/>
      <c r="D82" s="6"/>
      <c r="E82" s="217"/>
      <c r="F82" s="216"/>
      <c r="G82" s="216"/>
      <c r="H82" s="216"/>
      <c r="I82" s="16" t="str">
        <f t="shared" si="16"/>
        <v/>
      </c>
      <c r="J82" s="16" t="str">
        <f t="shared" si="17"/>
        <v/>
      </c>
      <c r="K82" s="375" t="str">
        <f t="shared" si="18"/>
        <v/>
      </c>
      <c r="L82" s="58" t="str">
        <f t="shared" si="19"/>
        <v/>
      </c>
      <c r="M82" s="376" t="str">
        <f t="shared" si="20"/>
        <v/>
      </c>
      <c r="N82" s="58" t="str">
        <f t="shared" si="21"/>
        <v/>
      </c>
      <c r="O82" s="349" t="b">
        <f t="shared" si="22"/>
        <v>0</v>
      </c>
      <c r="P82" s="350">
        <f t="shared" si="23"/>
        <v>1</v>
      </c>
    </row>
    <row r="83" spans="1:16">
      <c r="A83" s="143">
        <v>74</v>
      </c>
      <c r="B83" s="6"/>
      <c r="C83" s="6"/>
      <c r="D83" s="6"/>
      <c r="E83" s="217"/>
      <c r="F83" s="216"/>
      <c r="G83" s="216"/>
      <c r="H83" s="216"/>
      <c r="I83" s="16" t="str">
        <f t="shared" si="16"/>
        <v/>
      </c>
      <c r="J83" s="16" t="str">
        <f t="shared" si="17"/>
        <v/>
      </c>
      <c r="K83" s="375" t="str">
        <f t="shared" si="18"/>
        <v/>
      </c>
      <c r="L83" s="58" t="str">
        <f t="shared" si="19"/>
        <v/>
      </c>
      <c r="M83" s="376" t="str">
        <f t="shared" si="20"/>
        <v/>
      </c>
      <c r="N83" s="58" t="str">
        <f t="shared" si="21"/>
        <v/>
      </c>
      <c r="O83" s="349" t="b">
        <f t="shared" si="22"/>
        <v>0</v>
      </c>
      <c r="P83" s="350">
        <f t="shared" si="23"/>
        <v>1</v>
      </c>
    </row>
    <row r="84" spans="1:16">
      <c r="A84" s="143">
        <v>75</v>
      </c>
      <c r="B84" s="6"/>
      <c r="C84" s="6"/>
      <c r="D84" s="6"/>
      <c r="E84" s="217"/>
      <c r="F84" s="216"/>
      <c r="G84" s="216"/>
      <c r="H84" s="216"/>
      <c r="I84" s="16" t="str">
        <f t="shared" si="16"/>
        <v/>
      </c>
      <c r="J84" s="16" t="str">
        <f t="shared" si="17"/>
        <v/>
      </c>
      <c r="K84" s="375" t="str">
        <f t="shared" si="18"/>
        <v/>
      </c>
      <c r="L84" s="58" t="str">
        <f t="shared" si="19"/>
        <v/>
      </c>
      <c r="M84" s="376" t="str">
        <f t="shared" si="20"/>
        <v/>
      </c>
      <c r="N84" s="58" t="str">
        <f t="shared" si="21"/>
        <v/>
      </c>
      <c r="O84" s="349" t="b">
        <f t="shared" si="22"/>
        <v>0</v>
      </c>
      <c r="P84" s="350">
        <f t="shared" si="23"/>
        <v>1</v>
      </c>
    </row>
    <row r="85" spans="1:16">
      <c r="A85" s="143">
        <v>76</v>
      </c>
      <c r="B85" s="6"/>
      <c r="C85" s="6"/>
      <c r="D85" s="6"/>
      <c r="E85" s="217"/>
      <c r="F85" s="216"/>
      <c r="G85" s="216"/>
      <c r="H85" s="216"/>
      <c r="I85" s="16" t="str">
        <f t="shared" si="16"/>
        <v/>
      </c>
      <c r="J85" s="16" t="str">
        <f t="shared" si="17"/>
        <v/>
      </c>
      <c r="K85" s="375" t="str">
        <f t="shared" si="18"/>
        <v/>
      </c>
      <c r="L85" s="58" t="str">
        <f t="shared" si="19"/>
        <v/>
      </c>
      <c r="M85" s="376" t="str">
        <f t="shared" si="20"/>
        <v/>
      </c>
      <c r="N85" s="58" t="str">
        <f t="shared" si="21"/>
        <v/>
      </c>
      <c r="O85" s="349" t="b">
        <f t="shared" si="22"/>
        <v>0</v>
      </c>
      <c r="P85" s="350">
        <f t="shared" si="23"/>
        <v>1</v>
      </c>
    </row>
    <row r="86" spans="1:16">
      <c r="A86" s="143">
        <v>77</v>
      </c>
      <c r="B86" s="6"/>
      <c r="C86" s="6"/>
      <c r="D86" s="6"/>
      <c r="E86" s="217"/>
      <c r="F86" s="216"/>
      <c r="G86" s="216"/>
      <c r="H86" s="216"/>
      <c r="I86" s="16" t="str">
        <f t="shared" si="16"/>
        <v/>
      </c>
      <c r="J86" s="16" t="str">
        <f t="shared" si="17"/>
        <v/>
      </c>
      <c r="K86" s="375" t="str">
        <f t="shared" si="18"/>
        <v/>
      </c>
      <c r="L86" s="58" t="str">
        <f t="shared" si="19"/>
        <v/>
      </c>
      <c r="M86" s="376" t="str">
        <f t="shared" si="20"/>
        <v/>
      </c>
      <c r="N86" s="58" t="str">
        <f t="shared" si="21"/>
        <v/>
      </c>
      <c r="O86" s="349" t="b">
        <f t="shared" si="22"/>
        <v>0</v>
      </c>
      <c r="P86" s="350">
        <f t="shared" si="23"/>
        <v>1</v>
      </c>
    </row>
    <row r="87" spans="1:16">
      <c r="A87" s="143">
        <v>78</v>
      </c>
      <c r="B87" s="6"/>
      <c r="C87" s="6"/>
      <c r="D87" s="6"/>
      <c r="E87" s="217"/>
      <c r="F87" s="216"/>
      <c r="G87" s="216"/>
      <c r="H87" s="216"/>
      <c r="I87" s="16" t="str">
        <f t="shared" si="16"/>
        <v/>
      </c>
      <c r="J87" s="16" t="str">
        <f t="shared" si="17"/>
        <v/>
      </c>
      <c r="K87" s="375" t="str">
        <f t="shared" si="18"/>
        <v/>
      </c>
      <c r="L87" s="58" t="str">
        <f t="shared" si="19"/>
        <v/>
      </c>
      <c r="M87" s="376" t="str">
        <f t="shared" si="20"/>
        <v/>
      </c>
      <c r="N87" s="58" t="str">
        <f t="shared" si="21"/>
        <v/>
      </c>
      <c r="O87" s="349" t="b">
        <f t="shared" si="22"/>
        <v>0</v>
      </c>
      <c r="P87" s="350">
        <f t="shared" si="23"/>
        <v>1</v>
      </c>
    </row>
    <row r="88" spans="1:16">
      <c r="A88" s="143">
        <v>79</v>
      </c>
      <c r="B88" s="6"/>
      <c r="C88" s="6"/>
      <c r="D88" s="6"/>
      <c r="E88" s="217"/>
      <c r="F88" s="216"/>
      <c r="G88" s="216"/>
      <c r="H88" s="216"/>
      <c r="I88" s="16" t="str">
        <f t="shared" si="16"/>
        <v/>
      </c>
      <c r="J88" s="16" t="str">
        <f t="shared" si="17"/>
        <v/>
      </c>
      <c r="K88" s="375" t="str">
        <f t="shared" si="18"/>
        <v/>
      </c>
      <c r="L88" s="58" t="str">
        <f t="shared" si="19"/>
        <v/>
      </c>
      <c r="M88" s="376" t="str">
        <f t="shared" si="20"/>
        <v/>
      </c>
      <c r="N88" s="58" t="str">
        <f t="shared" si="21"/>
        <v/>
      </c>
      <c r="O88" s="349" t="b">
        <f t="shared" si="22"/>
        <v>0</v>
      </c>
      <c r="P88" s="350">
        <f t="shared" si="23"/>
        <v>1</v>
      </c>
    </row>
    <row r="89" spans="1:16">
      <c r="A89" s="143">
        <v>80</v>
      </c>
      <c r="B89" s="6"/>
      <c r="C89" s="6"/>
      <c r="D89" s="6"/>
      <c r="E89" s="217"/>
      <c r="F89" s="216"/>
      <c r="G89" s="216"/>
      <c r="H89" s="216"/>
      <c r="I89" s="16" t="str">
        <f t="shared" si="16"/>
        <v/>
      </c>
      <c r="J89" s="16" t="str">
        <f t="shared" si="17"/>
        <v/>
      </c>
      <c r="K89" s="375" t="str">
        <f t="shared" si="18"/>
        <v/>
      </c>
      <c r="L89" s="58" t="str">
        <f t="shared" si="19"/>
        <v/>
      </c>
      <c r="M89" s="376" t="str">
        <f t="shared" si="20"/>
        <v/>
      </c>
      <c r="N89" s="58" t="str">
        <f t="shared" si="21"/>
        <v/>
      </c>
      <c r="O89" s="349" t="b">
        <f t="shared" si="22"/>
        <v>0</v>
      </c>
      <c r="P89" s="350">
        <f t="shared" si="23"/>
        <v>1</v>
      </c>
    </row>
    <row r="90" spans="1:16">
      <c r="A90" s="143">
        <v>81</v>
      </c>
      <c r="B90" s="6"/>
      <c r="C90" s="6"/>
      <c r="D90" s="6"/>
      <c r="E90" s="217"/>
      <c r="F90" s="216"/>
      <c r="G90" s="216"/>
      <c r="H90" s="216"/>
      <c r="I90" s="16" t="str">
        <f t="shared" si="16"/>
        <v/>
      </c>
      <c r="J90" s="16" t="str">
        <f t="shared" si="17"/>
        <v/>
      </c>
      <c r="K90" s="375" t="str">
        <f t="shared" si="18"/>
        <v/>
      </c>
      <c r="L90" s="58" t="str">
        <f t="shared" si="19"/>
        <v/>
      </c>
      <c r="M90" s="376" t="str">
        <f t="shared" si="20"/>
        <v/>
      </c>
      <c r="N90" s="58" t="str">
        <f t="shared" si="21"/>
        <v/>
      </c>
      <c r="O90" s="349" t="b">
        <f t="shared" si="22"/>
        <v>0</v>
      </c>
      <c r="P90" s="350">
        <f t="shared" si="23"/>
        <v>1</v>
      </c>
    </row>
    <row r="91" spans="1:16">
      <c r="A91" s="143">
        <v>82</v>
      </c>
      <c r="B91" s="6"/>
      <c r="C91" s="6"/>
      <c r="D91" s="6"/>
      <c r="E91" s="217"/>
      <c r="F91" s="216"/>
      <c r="G91" s="216"/>
      <c r="H91" s="216"/>
      <c r="I91" s="16" t="str">
        <f t="shared" si="16"/>
        <v/>
      </c>
      <c r="J91" s="16" t="str">
        <f t="shared" si="17"/>
        <v/>
      </c>
      <c r="K91" s="375" t="str">
        <f t="shared" si="18"/>
        <v/>
      </c>
      <c r="L91" s="58" t="str">
        <f t="shared" si="19"/>
        <v/>
      </c>
      <c r="M91" s="376" t="str">
        <f t="shared" si="20"/>
        <v/>
      </c>
      <c r="N91" s="58" t="str">
        <f t="shared" si="21"/>
        <v/>
      </c>
      <c r="O91" s="349" t="b">
        <f t="shared" si="22"/>
        <v>0</v>
      </c>
      <c r="P91" s="350">
        <f t="shared" si="23"/>
        <v>1</v>
      </c>
    </row>
    <row r="92" spans="1:16">
      <c r="A92" s="143">
        <v>83</v>
      </c>
      <c r="B92" s="6"/>
      <c r="C92" s="6"/>
      <c r="D92" s="6"/>
      <c r="E92" s="217"/>
      <c r="F92" s="216"/>
      <c r="G92" s="216"/>
      <c r="H92" s="216"/>
      <c r="I92" s="16" t="str">
        <f t="shared" si="16"/>
        <v/>
      </c>
      <c r="J92" s="16" t="str">
        <f t="shared" si="17"/>
        <v/>
      </c>
      <c r="K92" s="375" t="str">
        <f t="shared" si="18"/>
        <v/>
      </c>
      <c r="L92" s="58" t="str">
        <f t="shared" si="19"/>
        <v/>
      </c>
      <c r="M92" s="376" t="str">
        <f t="shared" si="20"/>
        <v/>
      </c>
      <c r="N92" s="58" t="str">
        <f t="shared" si="21"/>
        <v/>
      </c>
      <c r="O92" s="349" t="b">
        <f t="shared" si="22"/>
        <v>0</v>
      </c>
      <c r="P92" s="350">
        <f t="shared" si="23"/>
        <v>1</v>
      </c>
    </row>
    <row r="93" spans="1:16">
      <c r="A93" s="143">
        <v>84</v>
      </c>
      <c r="B93" s="6"/>
      <c r="C93" s="6"/>
      <c r="D93" s="6"/>
      <c r="E93" s="217"/>
      <c r="F93" s="216"/>
      <c r="G93" s="216"/>
      <c r="H93" s="216"/>
      <c r="I93" s="16" t="str">
        <f t="shared" si="16"/>
        <v/>
      </c>
      <c r="J93" s="16" t="str">
        <f t="shared" si="17"/>
        <v/>
      </c>
      <c r="K93" s="375" t="str">
        <f t="shared" si="18"/>
        <v/>
      </c>
      <c r="L93" s="58" t="str">
        <f t="shared" si="19"/>
        <v/>
      </c>
      <c r="M93" s="376" t="str">
        <f t="shared" si="20"/>
        <v/>
      </c>
      <c r="N93" s="58" t="str">
        <f t="shared" si="21"/>
        <v/>
      </c>
      <c r="O93" s="349" t="b">
        <f t="shared" si="22"/>
        <v>0</v>
      </c>
      <c r="P93" s="350">
        <f t="shared" si="23"/>
        <v>1</v>
      </c>
    </row>
    <row r="94" spans="1:16">
      <c r="A94" s="143">
        <v>85</v>
      </c>
      <c r="B94" s="6"/>
      <c r="C94" s="6"/>
      <c r="D94" s="6"/>
      <c r="E94" s="217"/>
      <c r="F94" s="216"/>
      <c r="G94" s="216"/>
      <c r="H94" s="216"/>
      <c r="I94" s="16" t="str">
        <f t="shared" si="16"/>
        <v/>
      </c>
      <c r="J94" s="16" t="str">
        <f t="shared" si="17"/>
        <v/>
      </c>
      <c r="K94" s="375" t="str">
        <f t="shared" si="18"/>
        <v/>
      </c>
      <c r="L94" s="58" t="str">
        <f t="shared" si="19"/>
        <v/>
      </c>
      <c r="M94" s="376" t="str">
        <f t="shared" si="20"/>
        <v/>
      </c>
      <c r="N94" s="58" t="str">
        <f t="shared" si="21"/>
        <v/>
      </c>
      <c r="O94" s="349" t="b">
        <f t="shared" si="22"/>
        <v>0</v>
      </c>
      <c r="P94" s="350">
        <f t="shared" si="23"/>
        <v>1</v>
      </c>
    </row>
    <row r="95" spans="1:16">
      <c r="A95" s="143">
        <v>86</v>
      </c>
      <c r="B95" s="6"/>
      <c r="C95" s="6"/>
      <c r="D95" s="6"/>
      <c r="E95" s="217"/>
      <c r="F95" s="216"/>
      <c r="G95" s="216"/>
      <c r="H95" s="216"/>
      <c r="I95" s="16" t="str">
        <f t="shared" si="16"/>
        <v/>
      </c>
      <c r="J95" s="16" t="str">
        <f t="shared" si="17"/>
        <v/>
      </c>
      <c r="K95" s="375" t="str">
        <f t="shared" si="18"/>
        <v/>
      </c>
      <c r="L95" s="58" t="str">
        <f t="shared" si="19"/>
        <v/>
      </c>
      <c r="M95" s="376" t="str">
        <f t="shared" si="20"/>
        <v/>
      </c>
      <c r="N95" s="58" t="str">
        <f t="shared" si="21"/>
        <v/>
      </c>
      <c r="O95" s="349" t="b">
        <f t="shared" si="22"/>
        <v>0</v>
      </c>
      <c r="P95" s="350">
        <f t="shared" si="23"/>
        <v>1</v>
      </c>
    </row>
    <row r="96" spans="1:16">
      <c r="A96" s="143">
        <v>87</v>
      </c>
      <c r="B96" s="6"/>
      <c r="C96" s="6"/>
      <c r="D96" s="6"/>
      <c r="E96" s="217"/>
      <c r="F96" s="216"/>
      <c r="G96" s="216"/>
      <c r="H96" s="216"/>
      <c r="I96" s="16" t="str">
        <f t="shared" si="16"/>
        <v/>
      </c>
      <c r="J96" s="16" t="str">
        <f t="shared" si="17"/>
        <v/>
      </c>
      <c r="K96" s="375" t="str">
        <f t="shared" si="18"/>
        <v/>
      </c>
      <c r="L96" s="58" t="str">
        <f t="shared" si="19"/>
        <v/>
      </c>
      <c r="M96" s="376" t="str">
        <f t="shared" si="20"/>
        <v/>
      </c>
      <c r="N96" s="58" t="str">
        <f t="shared" si="21"/>
        <v/>
      </c>
      <c r="O96" s="349" t="b">
        <f t="shared" si="22"/>
        <v>0</v>
      </c>
      <c r="P96" s="350">
        <f t="shared" si="23"/>
        <v>1</v>
      </c>
    </row>
    <row r="97" spans="1:16">
      <c r="A97" s="143">
        <v>88</v>
      </c>
      <c r="B97" s="6"/>
      <c r="C97" s="6"/>
      <c r="D97" s="6"/>
      <c r="E97" s="217"/>
      <c r="F97" s="216"/>
      <c r="G97" s="216"/>
      <c r="H97" s="216"/>
      <c r="I97" s="16" t="str">
        <f t="shared" si="16"/>
        <v/>
      </c>
      <c r="J97" s="16" t="str">
        <f t="shared" si="17"/>
        <v/>
      </c>
      <c r="K97" s="375" t="str">
        <f t="shared" si="18"/>
        <v/>
      </c>
      <c r="L97" s="58" t="str">
        <f t="shared" si="19"/>
        <v/>
      </c>
      <c r="M97" s="376" t="str">
        <f t="shared" si="20"/>
        <v/>
      </c>
      <c r="N97" s="58" t="str">
        <f t="shared" si="21"/>
        <v/>
      </c>
      <c r="O97" s="349" t="b">
        <f t="shared" si="22"/>
        <v>0</v>
      </c>
      <c r="P97" s="350">
        <f t="shared" si="23"/>
        <v>1</v>
      </c>
    </row>
    <row r="98" spans="1:16">
      <c r="A98" s="143">
        <v>89</v>
      </c>
      <c r="B98" s="6"/>
      <c r="C98" s="6"/>
      <c r="D98" s="6"/>
      <c r="E98" s="217"/>
      <c r="F98" s="216"/>
      <c r="G98" s="216"/>
      <c r="H98" s="216"/>
      <c r="I98" s="16" t="str">
        <f t="shared" si="16"/>
        <v/>
      </c>
      <c r="J98" s="16" t="str">
        <f t="shared" si="17"/>
        <v/>
      </c>
      <c r="K98" s="375" t="str">
        <f t="shared" si="18"/>
        <v/>
      </c>
      <c r="L98" s="58" t="str">
        <f t="shared" si="19"/>
        <v/>
      </c>
      <c r="M98" s="376" t="str">
        <f t="shared" si="20"/>
        <v/>
      </c>
      <c r="N98" s="58" t="str">
        <f t="shared" si="21"/>
        <v/>
      </c>
      <c r="O98" s="349" t="b">
        <f t="shared" si="22"/>
        <v>0</v>
      </c>
      <c r="P98" s="350">
        <f t="shared" si="23"/>
        <v>1</v>
      </c>
    </row>
    <row r="99" spans="1:16">
      <c r="A99" s="143">
        <v>90</v>
      </c>
      <c r="B99" s="6"/>
      <c r="C99" s="6"/>
      <c r="D99" s="6"/>
      <c r="E99" s="217"/>
      <c r="F99" s="216"/>
      <c r="G99" s="216"/>
      <c r="H99" s="216"/>
      <c r="I99" s="16" t="str">
        <f t="shared" si="16"/>
        <v/>
      </c>
      <c r="J99" s="16" t="str">
        <f t="shared" si="17"/>
        <v/>
      </c>
      <c r="K99" s="375" t="str">
        <f t="shared" si="18"/>
        <v/>
      </c>
      <c r="L99" s="58" t="str">
        <f t="shared" si="19"/>
        <v/>
      </c>
      <c r="M99" s="376" t="str">
        <f t="shared" si="20"/>
        <v/>
      </c>
      <c r="N99" s="58" t="str">
        <f t="shared" si="21"/>
        <v/>
      </c>
      <c r="O99" s="349" t="b">
        <f t="shared" si="22"/>
        <v>0</v>
      </c>
      <c r="P99" s="350">
        <f t="shared" si="23"/>
        <v>1</v>
      </c>
    </row>
    <row r="100" spans="1:16">
      <c r="A100" s="143">
        <v>91</v>
      </c>
      <c r="B100" s="6"/>
      <c r="C100" s="6"/>
      <c r="D100" s="6"/>
      <c r="E100" s="217"/>
      <c r="F100" s="216"/>
      <c r="G100" s="216"/>
      <c r="H100" s="216"/>
      <c r="I100" s="16" t="str">
        <f t="shared" si="16"/>
        <v/>
      </c>
      <c r="J100" s="16" t="str">
        <f t="shared" si="17"/>
        <v/>
      </c>
      <c r="K100" s="375" t="str">
        <f t="shared" si="18"/>
        <v/>
      </c>
      <c r="L100" s="58" t="str">
        <f t="shared" si="19"/>
        <v/>
      </c>
      <c r="M100" s="376" t="str">
        <f t="shared" si="20"/>
        <v/>
      </c>
      <c r="N100" s="58" t="str">
        <f t="shared" si="21"/>
        <v/>
      </c>
      <c r="O100" s="349" t="b">
        <f t="shared" si="22"/>
        <v>0</v>
      </c>
      <c r="P100" s="350">
        <f t="shared" si="23"/>
        <v>1</v>
      </c>
    </row>
    <row r="101" spans="1:16">
      <c r="A101" s="143">
        <v>92</v>
      </c>
      <c r="B101" s="6"/>
      <c r="C101" s="6"/>
      <c r="D101" s="6"/>
      <c r="E101" s="217"/>
      <c r="F101" s="216"/>
      <c r="G101" s="216"/>
      <c r="H101" s="216"/>
      <c r="I101" s="16" t="str">
        <f t="shared" si="16"/>
        <v/>
      </c>
      <c r="J101" s="16" t="str">
        <f t="shared" si="17"/>
        <v/>
      </c>
      <c r="K101" s="375" t="str">
        <f t="shared" si="18"/>
        <v/>
      </c>
      <c r="L101" s="58" t="str">
        <f t="shared" si="19"/>
        <v/>
      </c>
      <c r="M101" s="376" t="str">
        <f t="shared" si="20"/>
        <v/>
      </c>
      <c r="N101" s="58" t="str">
        <f t="shared" si="21"/>
        <v/>
      </c>
      <c r="O101" s="349" t="b">
        <f t="shared" si="22"/>
        <v>0</v>
      </c>
      <c r="P101" s="350">
        <f t="shared" si="23"/>
        <v>1</v>
      </c>
    </row>
    <row r="102" spans="1:16">
      <c r="A102" s="143">
        <v>93</v>
      </c>
      <c r="B102" s="6"/>
      <c r="C102" s="6"/>
      <c r="D102" s="6"/>
      <c r="E102" s="217"/>
      <c r="F102" s="216"/>
      <c r="G102" s="216"/>
      <c r="H102" s="216"/>
      <c r="I102" s="16" t="str">
        <f t="shared" si="16"/>
        <v/>
      </c>
      <c r="J102" s="16" t="str">
        <f t="shared" si="17"/>
        <v/>
      </c>
      <c r="K102" s="375" t="str">
        <f t="shared" si="18"/>
        <v/>
      </c>
      <c r="L102" s="58" t="str">
        <f t="shared" si="19"/>
        <v/>
      </c>
      <c r="M102" s="376" t="str">
        <f t="shared" si="20"/>
        <v/>
      </c>
      <c r="N102" s="58" t="str">
        <f t="shared" si="21"/>
        <v/>
      </c>
      <c r="O102" s="349" t="b">
        <f t="shared" si="22"/>
        <v>0</v>
      </c>
      <c r="P102" s="350">
        <f t="shared" si="23"/>
        <v>1</v>
      </c>
    </row>
    <row r="103" spans="1:16">
      <c r="A103" s="143">
        <v>94</v>
      </c>
      <c r="B103" s="6"/>
      <c r="C103" s="6"/>
      <c r="D103" s="6"/>
      <c r="E103" s="217"/>
      <c r="F103" s="216"/>
      <c r="G103" s="216"/>
      <c r="H103" s="216"/>
      <c r="I103" s="16" t="str">
        <f t="shared" si="16"/>
        <v/>
      </c>
      <c r="J103" s="16" t="str">
        <f t="shared" si="17"/>
        <v/>
      </c>
      <c r="K103" s="375" t="str">
        <f t="shared" si="18"/>
        <v/>
      </c>
      <c r="L103" s="58" t="str">
        <f t="shared" si="19"/>
        <v/>
      </c>
      <c r="M103" s="376" t="str">
        <f t="shared" si="20"/>
        <v/>
      </c>
      <c r="N103" s="58" t="str">
        <f t="shared" si="21"/>
        <v/>
      </c>
      <c r="O103" s="349" t="b">
        <f t="shared" si="22"/>
        <v>0</v>
      </c>
      <c r="P103" s="350">
        <f t="shared" si="23"/>
        <v>1</v>
      </c>
    </row>
    <row r="104" spans="1:16">
      <c r="A104" s="143">
        <v>95</v>
      </c>
      <c r="B104" s="6"/>
      <c r="C104" s="6"/>
      <c r="D104" s="6"/>
      <c r="E104" s="217"/>
      <c r="F104" s="216"/>
      <c r="G104" s="216"/>
      <c r="H104" s="216"/>
      <c r="I104" s="16" t="str">
        <f t="shared" si="16"/>
        <v/>
      </c>
      <c r="J104" s="16" t="str">
        <f t="shared" si="17"/>
        <v/>
      </c>
      <c r="K104" s="375" t="str">
        <f t="shared" si="18"/>
        <v/>
      </c>
      <c r="L104" s="58" t="str">
        <f t="shared" si="19"/>
        <v/>
      </c>
      <c r="M104" s="376" t="str">
        <f t="shared" si="20"/>
        <v/>
      </c>
      <c r="N104" s="58" t="str">
        <f t="shared" si="21"/>
        <v/>
      </c>
      <c r="O104" s="349" t="b">
        <f t="shared" si="22"/>
        <v>0</v>
      </c>
      <c r="P104" s="350">
        <f t="shared" si="23"/>
        <v>1</v>
      </c>
    </row>
    <row r="105" spans="1:16">
      <c r="A105" s="143">
        <v>96</v>
      </c>
      <c r="B105" s="6"/>
      <c r="C105" s="6"/>
      <c r="D105" s="6"/>
      <c r="E105" s="217"/>
      <c r="F105" s="216"/>
      <c r="G105" s="216"/>
      <c r="H105" s="216"/>
      <c r="I105" s="16" t="str">
        <f t="shared" si="16"/>
        <v/>
      </c>
      <c r="J105" s="16" t="str">
        <f t="shared" si="17"/>
        <v/>
      </c>
      <c r="K105" s="375" t="str">
        <f t="shared" si="18"/>
        <v/>
      </c>
      <c r="L105" s="58" t="str">
        <f t="shared" si="19"/>
        <v/>
      </c>
      <c r="M105" s="376" t="str">
        <f t="shared" si="20"/>
        <v/>
      </c>
      <c r="N105" s="58" t="str">
        <f t="shared" si="21"/>
        <v/>
      </c>
      <c r="O105" s="349" t="b">
        <f t="shared" si="22"/>
        <v>0</v>
      </c>
      <c r="P105" s="350">
        <f t="shared" si="23"/>
        <v>1</v>
      </c>
    </row>
    <row r="106" spans="1:16">
      <c r="A106" s="143">
        <v>97</v>
      </c>
      <c r="B106" s="6"/>
      <c r="C106" s="6"/>
      <c r="D106" s="6"/>
      <c r="E106" s="217"/>
      <c r="F106" s="216"/>
      <c r="G106" s="216"/>
      <c r="H106" s="216"/>
      <c r="I106" s="16" t="str">
        <f t="shared" si="16"/>
        <v/>
      </c>
      <c r="J106" s="16" t="str">
        <f t="shared" si="17"/>
        <v/>
      </c>
      <c r="K106" s="375" t="str">
        <f t="shared" si="18"/>
        <v/>
      </c>
      <c r="L106" s="58" t="str">
        <f t="shared" si="19"/>
        <v/>
      </c>
      <c r="M106" s="376" t="str">
        <f t="shared" si="20"/>
        <v/>
      </c>
      <c r="N106" s="58" t="str">
        <f t="shared" si="21"/>
        <v/>
      </c>
      <c r="O106" s="349" t="b">
        <f t="shared" si="22"/>
        <v>0</v>
      </c>
      <c r="P106" s="350">
        <f t="shared" si="23"/>
        <v>1</v>
      </c>
    </row>
    <row r="107" spans="1:16">
      <c r="A107" s="143">
        <v>98</v>
      </c>
      <c r="B107" s="6"/>
      <c r="C107" s="6"/>
      <c r="D107" s="6"/>
      <c r="E107" s="217"/>
      <c r="F107" s="216"/>
      <c r="G107" s="216"/>
      <c r="H107" s="216"/>
      <c r="I107" s="16" t="str">
        <f t="shared" si="16"/>
        <v/>
      </c>
      <c r="J107" s="16" t="str">
        <f t="shared" si="17"/>
        <v/>
      </c>
      <c r="K107" s="375" t="str">
        <f t="shared" si="18"/>
        <v/>
      </c>
      <c r="L107" s="58" t="str">
        <f t="shared" si="19"/>
        <v/>
      </c>
      <c r="M107" s="376" t="str">
        <f t="shared" si="20"/>
        <v/>
      </c>
      <c r="N107" s="58" t="str">
        <f t="shared" si="21"/>
        <v/>
      </c>
      <c r="O107" s="349" t="b">
        <f t="shared" si="22"/>
        <v>0</v>
      </c>
      <c r="P107" s="350">
        <f t="shared" si="23"/>
        <v>1</v>
      </c>
    </row>
    <row r="108" spans="1:16">
      <c r="A108" s="143">
        <v>99</v>
      </c>
      <c r="B108" s="6"/>
      <c r="C108" s="6"/>
      <c r="D108" s="6"/>
      <c r="E108" s="217"/>
      <c r="F108" s="216"/>
      <c r="G108" s="216"/>
      <c r="H108" s="216"/>
      <c r="I108" s="16" t="str">
        <f t="shared" si="16"/>
        <v/>
      </c>
      <c r="J108" s="16" t="str">
        <f t="shared" si="17"/>
        <v/>
      </c>
      <c r="K108" s="375" t="str">
        <f t="shared" si="18"/>
        <v/>
      </c>
      <c r="L108" s="58" t="str">
        <f t="shared" si="19"/>
        <v/>
      </c>
      <c r="M108" s="376" t="str">
        <f t="shared" si="20"/>
        <v/>
      </c>
      <c r="N108" s="58" t="str">
        <f t="shared" si="21"/>
        <v/>
      </c>
      <c r="O108" s="349" t="b">
        <f t="shared" si="22"/>
        <v>0</v>
      </c>
      <c r="P108" s="350">
        <f t="shared" si="23"/>
        <v>1</v>
      </c>
    </row>
    <row r="109" spans="1:16">
      <c r="A109" s="143">
        <v>100</v>
      </c>
      <c r="B109" s="144"/>
      <c r="C109" s="144"/>
      <c r="D109" s="144"/>
      <c r="E109" s="145"/>
      <c r="F109" s="146"/>
      <c r="G109" s="144"/>
      <c r="H109" s="145"/>
      <c r="I109" s="16" t="str">
        <f t="shared" si="16"/>
        <v/>
      </c>
      <c r="J109" s="16" t="str">
        <f t="shared" si="17"/>
        <v/>
      </c>
    </row>
    <row r="110" spans="1:16">
      <c r="A110" s="143">
        <v>101</v>
      </c>
      <c r="B110" s="144"/>
      <c r="C110" s="144"/>
      <c r="D110" s="144"/>
      <c r="E110" s="145"/>
      <c r="F110" s="146"/>
      <c r="G110" s="144"/>
      <c r="H110" s="145"/>
      <c r="I110" s="16" t="str">
        <f t="shared" si="16"/>
        <v/>
      </c>
      <c r="J110" s="16" t="str">
        <f t="shared" si="17"/>
        <v/>
      </c>
    </row>
    <row r="111" spans="1:16">
      <c r="A111" s="143">
        <v>102</v>
      </c>
      <c r="B111" s="144"/>
      <c r="C111" s="144"/>
      <c r="D111" s="144"/>
      <c r="E111" s="145"/>
      <c r="F111" s="146"/>
      <c r="G111" s="144"/>
      <c r="H111" s="145"/>
      <c r="I111" s="16" t="str">
        <f t="shared" si="16"/>
        <v/>
      </c>
      <c r="J111" s="16" t="str">
        <f t="shared" si="17"/>
        <v/>
      </c>
    </row>
    <row r="112" spans="1:16">
      <c r="A112" s="143">
        <v>103</v>
      </c>
      <c r="B112" s="144"/>
      <c r="C112" s="144"/>
      <c r="D112" s="144"/>
      <c r="E112" s="145"/>
      <c r="F112" s="146"/>
      <c r="G112" s="144"/>
      <c r="H112" s="145"/>
      <c r="I112" s="16" t="str">
        <f t="shared" si="16"/>
        <v/>
      </c>
      <c r="J112" s="16" t="str">
        <f t="shared" si="17"/>
        <v/>
      </c>
    </row>
    <row r="113" spans="1:10">
      <c r="A113" s="143">
        <v>104</v>
      </c>
      <c r="B113" s="144"/>
      <c r="C113" s="144"/>
      <c r="D113" s="144"/>
      <c r="E113" s="145"/>
      <c r="F113" s="146"/>
      <c r="G113" s="144"/>
      <c r="H113" s="145"/>
      <c r="I113" s="16" t="str">
        <f t="shared" si="16"/>
        <v/>
      </c>
      <c r="J113" s="16" t="str">
        <f t="shared" si="17"/>
        <v/>
      </c>
    </row>
    <row r="114" spans="1:10">
      <c r="A114" s="143">
        <v>105</v>
      </c>
      <c r="B114" s="144"/>
      <c r="C114" s="144"/>
      <c r="D114" s="144"/>
      <c r="E114" s="145"/>
      <c r="F114" s="146"/>
      <c r="G114" s="144"/>
      <c r="H114" s="145"/>
      <c r="I114" s="16" t="str">
        <f t="shared" si="16"/>
        <v/>
      </c>
      <c r="J114" s="16" t="str">
        <f t="shared" si="17"/>
        <v/>
      </c>
    </row>
    <row r="115" spans="1:10">
      <c r="A115" s="143">
        <v>106</v>
      </c>
      <c r="B115" s="144"/>
      <c r="C115" s="144"/>
      <c r="D115" s="144"/>
      <c r="E115" s="145"/>
      <c r="F115" s="146"/>
      <c r="G115" s="144"/>
      <c r="H115" s="145"/>
      <c r="I115" s="16" t="str">
        <f t="shared" si="16"/>
        <v/>
      </c>
      <c r="J115" s="16" t="str">
        <f t="shared" si="17"/>
        <v/>
      </c>
    </row>
    <row r="116" spans="1:10">
      <c r="A116" s="143">
        <v>107</v>
      </c>
      <c r="B116" s="144"/>
      <c r="C116" s="144"/>
      <c r="D116" s="144"/>
      <c r="E116" s="145"/>
      <c r="F116" s="146"/>
      <c r="G116" s="144"/>
      <c r="H116" s="145"/>
      <c r="I116" s="16" t="str">
        <f t="shared" si="16"/>
        <v/>
      </c>
      <c r="J116" s="16" t="str">
        <f t="shared" si="17"/>
        <v/>
      </c>
    </row>
    <row r="117" spans="1:10">
      <c r="A117" s="143">
        <v>108</v>
      </c>
      <c r="B117" s="144"/>
      <c r="C117" s="144"/>
      <c r="D117" s="144"/>
      <c r="E117" s="145"/>
      <c r="F117" s="146"/>
      <c r="G117" s="144"/>
      <c r="H117" s="145"/>
      <c r="I117" s="16" t="str">
        <f t="shared" si="16"/>
        <v/>
      </c>
      <c r="J117" s="16" t="str">
        <f t="shared" si="17"/>
        <v/>
      </c>
    </row>
    <row r="118" spans="1:10">
      <c r="A118" s="143">
        <v>109</v>
      </c>
      <c r="B118" s="144"/>
      <c r="C118" s="144"/>
      <c r="D118" s="144"/>
      <c r="E118" s="145"/>
      <c r="F118" s="146"/>
      <c r="G118" s="144"/>
      <c r="H118" s="145"/>
      <c r="I118" s="16" t="str">
        <f t="shared" si="16"/>
        <v/>
      </c>
      <c r="J118" s="16" t="str">
        <f t="shared" si="17"/>
        <v/>
      </c>
    </row>
    <row r="119" spans="1:10">
      <c r="A119" s="143">
        <v>110</v>
      </c>
      <c r="B119" s="144"/>
      <c r="C119" s="144"/>
      <c r="D119" s="144"/>
      <c r="E119" s="145"/>
      <c r="F119" s="146"/>
      <c r="G119" s="144"/>
      <c r="H119" s="145"/>
      <c r="I119" s="16" t="str">
        <f t="shared" si="16"/>
        <v/>
      </c>
      <c r="J119" s="16" t="str">
        <f t="shared" si="17"/>
        <v/>
      </c>
    </row>
    <row r="120" spans="1:10">
      <c r="A120" s="143">
        <v>111</v>
      </c>
      <c r="B120" s="144"/>
      <c r="C120" s="144"/>
      <c r="D120" s="144"/>
      <c r="E120" s="145"/>
      <c r="F120" s="146"/>
      <c r="G120" s="144"/>
      <c r="H120" s="145"/>
      <c r="I120" s="16" t="str">
        <f t="shared" si="16"/>
        <v/>
      </c>
      <c r="J120" s="16" t="str">
        <f t="shared" si="17"/>
        <v/>
      </c>
    </row>
    <row r="121" spans="1:10">
      <c r="A121" s="143">
        <v>112</v>
      </c>
      <c r="B121" s="144"/>
      <c r="C121" s="144"/>
      <c r="D121" s="144"/>
      <c r="E121" s="145"/>
      <c r="F121" s="146"/>
      <c r="G121" s="144"/>
      <c r="H121" s="145"/>
      <c r="I121" s="16" t="str">
        <f t="shared" si="16"/>
        <v/>
      </c>
      <c r="J121" s="16" t="str">
        <f t="shared" si="17"/>
        <v/>
      </c>
    </row>
    <row r="122" spans="1:10">
      <c r="A122" s="143">
        <v>113</v>
      </c>
      <c r="B122" s="144"/>
      <c r="C122" s="144"/>
      <c r="D122" s="144"/>
      <c r="E122" s="145"/>
      <c r="F122" s="146"/>
      <c r="G122" s="144"/>
      <c r="H122" s="145"/>
      <c r="I122" s="16" t="str">
        <f t="shared" si="16"/>
        <v/>
      </c>
      <c r="J122" s="16" t="str">
        <f t="shared" si="17"/>
        <v/>
      </c>
    </row>
    <row r="123" spans="1:10">
      <c r="A123" s="143">
        <v>114</v>
      </c>
      <c r="B123" s="144"/>
      <c r="C123" s="144"/>
      <c r="D123" s="144"/>
      <c r="E123" s="145"/>
      <c r="F123" s="146"/>
      <c r="G123" s="144"/>
      <c r="H123" s="145"/>
      <c r="I123" s="16" t="str">
        <f t="shared" si="16"/>
        <v/>
      </c>
      <c r="J123" s="16" t="str">
        <f t="shared" si="17"/>
        <v/>
      </c>
    </row>
    <row r="124" spans="1:10">
      <c r="A124" s="143">
        <v>115</v>
      </c>
      <c r="B124" s="144"/>
      <c r="C124" s="144"/>
      <c r="D124" s="144"/>
      <c r="E124" s="145"/>
      <c r="F124" s="146"/>
      <c r="G124" s="144"/>
      <c r="H124" s="145"/>
      <c r="I124" s="16" t="str">
        <f t="shared" si="16"/>
        <v/>
      </c>
      <c r="J124" s="16" t="str">
        <f t="shared" si="17"/>
        <v/>
      </c>
    </row>
    <row r="125" spans="1:10">
      <c r="A125" s="143">
        <v>116</v>
      </c>
      <c r="B125" s="144"/>
      <c r="C125" s="144"/>
      <c r="D125" s="144"/>
      <c r="E125" s="145"/>
      <c r="F125" s="146"/>
      <c r="G125" s="144"/>
      <c r="H125" s="145"/>
      <c r="I125" s="16" t="str">
        <f t="shared" si="16"/>
        <v/>
      </c>
      <c r="J125" s="16" t="str">
        <f t="shared" si="17"/>
        <v/>
      </c>
    </row>
    <row r="126" spans="1:10">
      <c r="A126" s="143">
        <v>117</v>
      </c>
      <c r="B126" s="144"/>
      <c r="C126" s="144"/>
      <c r="D126" s="144"/>
      <c r="E126" s="145"/>
      <c r="F126" s="146"/>
      <c r="G126" s="144"/>
      <c r="H126" s="145"/>
      <c r="I126" s="16" t="str">
        <f t="shared" si="16"/>
        <v/>
      </c>
      <c r="J126" s="16" t="str">
        <f t="shared" si="17"/>
        <v/>
      </c>
    </row>
    <row r="127" spans="1:10">
      <c r="A127" s="143">
        <v>118</v>
      </c>
      <c r="B127" s="144"/>
      <c r="C127" s="144"/>
      <c r="D127" s="144"/>
      <c r="E127" s="145"/>
      <c r="F127" s="146"/>
      <c r="G127" s="144"/>
      <c r="H127" s="145"/>
      <c r="I127" s="16" t="str">
        <f t="shared" si="16"/>
        <v/>
      </c>
      <c r="J127" s="16" t="str">
        <f t="shared" si="17"/>
        <v/>
      </c>
    </row>
    <row r="128" spans="1:10">
      <c r="A128" s="143">
        <v>119</v>
      </c>
      <c r="B128" s="144"/>
      <c r="C128" s="144"/>
      <c r="D128" s="144"/>
      <c r="E128" s="145"/>
      <c r="F128" s="146"/>
      <c r="G128" s="144"/>
      <c r="H128" s="145"/>
      <c r="I128" s="16" t="str">
        <f t="shared" si="16"/>
        <v/>
      </c>
      <c r="J128" s="16" t="str">
        <f t="shared" si="17"/>
        <v/>
      </c>
    </row>
    <row r="129" spans="1:10">
      <c r="A129" s="143">
        <v>120</v>
      </c>
      <c r="B129" s="144"/>
      <c r="C129" s="144"/>
      <c r="D129" s="144"/>
      <c r="E129" s="145"/>
      <c r="F129" s="146"/>
      <c r="G129" s="144"/>
      <c r="H129" s="145"/>
      <c r="I129" s="16" t="str">
        <f t="shared" si="16"/>
        <v/>
      </c>
      <c r="J129" s="16" t="str">
        <f t="shared" si="17"/>
        <v/>
      </c>
    </row>
    <row r="130" spans="1:10">
      <c r="A130" s="143">
        <v>121</v>
      </c>
      <c r="B130" s="144"/>
      <c r="C130" s="144"/>
      <c r="D130" s="144"/>
      <c r="E130" s="145"/>
      <c r="F130" s="146"/>
      <c r="G130" s="144"/>
      <c r="H130" s="145"/>
      <c r="I130" s="16" t="str">
        <f t="shared" si="16"/>
        <v/>
      </c>
      <c r="J130" s="16" t="str">
        <f t="shared" si="17"/>
        <v/>
      </c>
    </row>
    <row r="131" spans="1:10">
      <c r="A131" s="143">
        <v>122</v>
      </c>
      <c r="B131" s="144"/>
      <c r="C131" s="144"/>
      <c r="D131" s="144"/>
      <c r="E131" s="145"/>
      <c r="F131" s="146"/>
      <c r="G131" s="144"/>
      <c r="H131" s="145"/>
      <c r="I131" s="16" t="str">
        <f t="shared" si="16"/>
        <v/>
      </c>
      <c r="J131" s="16" t="str">
        <f t="shared" si="17"/>
        <v/>
      </c>
    </row>
    <row r="132" spans="1:10">
      <c r="A132" s="143">
        <v>123</v>
      </c>
      <c r="B132" s="144"/>
      <c r="C132" s="144"/>
      <c r="D132" s="144"/>
      <c r="E132" s="145"/>
      <c r="F132" s="146"/>
      <c r="G132" s="144"/>
      <c r="H132" s="145"/>
      <c r="I132" s="16" t="str">
        <f t="shared" si="16"/>
        <v/>
      </c>
      <c r="J132" s="16" t="str">
        <f t="shared" si="17"/>
        <v/>
      </c>
    </row>
    <row r="133" spans="1:10">
      <c r="A133" s="143">
        <v>124</v>
      </c>
      <c r="B133" s="144"/>
      <c r="C133" s="144"/>
      <c r="D133" s="144"/>
      <c r="E133" s="145"/>
      <c r="F133" s="146"/>
      <c r="G133" s="144"/>
      <c r="H133" s="145"/>
      <c r="I133" s="16" t="str">
        <f t="shared" si="16"/>
        <v/>
      </c>
      <c r="J133" s="16" t="str">
        <f t="shared" si="17"/>
        <v/>
      </c>
    </row>
    <row r="134" spans="1:10">
      <c r="A134" s="143">
        <v>125</v>
      </c>
      <c r="B134" s="144"/>
      <c r="C134" s="144"/>
      <c r="D134" s="144"/>
      <c r="E134" s="145"/>
      <c r="F134" s="146"/>
      <c r="G134" s="144"/>
      <c r="H134" s="145"/>
      <c r="I134" s="16" t="str">
        <f t="shared" si="16"/>
        <v/>
      </c>
      <c r="J134" s="16" t="str">
        <f t="shared" si="17"/>
        <v/>
      </c>
    </row>
    <row r="135" spans="1:10">
      <c r="A135" s="143">
        <v>126</v>
      </c>
      <c r="B135" s="144"/>
      <c r="C135" s="144"/>
      <c r="D135" s="144"/>
      <c r="E135" s="145"/>
      <c r="F135" s="146"/>
      <c r="G135" s="144"/>
      <c r="H135" s="145"/>
      <c r="I135" s="16" t="str">
        <f t="shared" si="16"/>
        <v/>
      </c>
      <c r="J135" s="16" t="str">
        <f t="shared" si="17"/>
        <v/>
      </c>
    </row>
    <row r="136" spans="1:10">
      <c r="A136" s="143">
        <v>127</v>
      </c>
      <c r="B136" s="144"/>
      <c r="C136" s="144"/>
      <c r="D136" s="144"/>
      <c r="E136" s="145"/>
      <c r="F136" s="146"/>
      <c r="G136" s="144"/>
      <c r="H136" s="145"/>
      <c r="I136" s="16" t="str">
        <f t="shared" si="16"/>
        <v/>
      </c>
      <c r="J136" s="16" t="str">
        <f t="shared" si="17"/>
        <v/>
      </c>
    </row>
    <row r="137" spans="1:10">
      <c r="A137" s="143">
        <v>128</v>
      </c>
      <c r="B137" s="144"/>
      <c r="C137" s="144"/>
      <c r="D137" s="144"/>
      <c r="E137" s="145"/>
      <c r="F137" s="146"/>
      <c r="G137" s="144"/>
      <c r="H137" s="145"/>
      <c r="I137" s="16" t="str">
        <f t="shared" si="16"/>
        <v/>
      </c>
      <c r="J137" s="16" t="str">
        <f t="shared" si="17"/>
        <v/>
      </c>
    </row>
    <row r="138" spans="1:10">
      <c r="A138" s="143">
        <v>129</v>
      </c>
      <c r="B138" s="144"/>
      <c r="C138" s="144"/>
      <c r="D138" s="144"/>
      <c r="E138" s="145"/>
      <c r="F138" s="146"/>
      <c r="G138" s="144"/>
      <c r="H138" s="145"/>
      <c r="I138" s="16" t="str">
        <f t="shared" ref="I138:I201" si="24">IF(OR($B138="",$C138="",$D138="",$E138="",$F138&lt;an_initial,$F138&gt;an_final,$O138=FALSE),"",IF($H138="",CS_STR_B*$G138/P138,CS_STR_B*$H138))</f>
        <v/>
      </c>
      <c r="J138" s="16" t="str">
        <f t="shared" ref="J138:J201" si="25">IF(OR($B138="",$C138="",$D138="",$E138="",$F138="",$F138&gt;an_final,$O138=FALSE),"",IF($H138="",CS_STR_B*$G138/P138,CS_STR_B*$H138))</f>
        <v/>
      </c>
    </row>
    <row r="139" spans="1:10">
      <c r="A139" s="143">
        <v>130</v>
      </c>
      <c r="B139" s="144"/>
      <c r="C139" s="144"/>
      <c r="D139" s="144"/>
      <c r="E139" s="145"/>
      <c r="F139" s="146"/>
      <c r="G139" s="144"/>
      <c r="H139" s="145"/>
      <c r="I139" s="16" t="str">
        <f t="shared" si="24"/>
        <v/>
      </c>
      <c r="J139" s="16" t="str">
        <f t="shared" si="25"/>
        <v/>
      </c>
    </row>
    <row r="140" spans="1:10">
      <c r="A140" s="143">
        <v>131</v>
      </c>
      <c r="B140" s="144"/>
      <c r="C140" s="144"/>
      <c r="D140" s="144"/>
      <c r="E140" s="145"/>
      <c r="F140" s="146"/>
      <c r="G140" s="144"/>
      <c r="H140" s="145"/>
      <c r="I140" s="16" t="str">
        <f t="shared" si="24"/>
        <v/>
      </c>
      <c r="J140" s="16" t="str">
        <f t="shared" si="25"/>
        <v/>
      </c>
    </row>
    <row r="141" spans="1:10">
      <c r="A141" s="143">
        <v>132</v>
      </c>
      <c r="B141" s="144"/>
      <c r="C141" s="144"/>
      <c r="D141" s="144"/>
      <c r="E141" s="145"/>
      <c r="F141" s="146"/>
      <c r="G141" s="144"/>
      <c r="H141" s="145"/>
      <c r="I141" s="16" t="str">
        <f t="shared" si="24"/>
        <v/>
      </c>
      <c r="J141" s="16" t="str">
        <f t="shared" si="25"/>
        <v/>
      </c>
    </row>
    <row r="142" spans="1:10">
      <c r="A142" s="143">
        <v>133</v>
      </c>
      <c r="B142" s="144"/>
      <c r="C142" s="144"/>
      <c r="D142" s="144"/>
      <c r="E142" s="145"/>
      <c r="F142" s="146"/>
      <c r="G142" s="144"/>
      <c r="H142" s="145"/>
      <c r="I142" s="16" t="str">
        <f t="shared" si="24"/>
        <v/>
      </c>
      <c r="J142" s="16" t="str">
        <f t="shared" si="25"/>
        <v/>
      </c>
    </row>
    <row r="143" spans="1:10">
      <c r="A143" s="143">
        <v>134</v>
      </c>
      <c r="B143" s="144"/>
      <c r="C143" s="144"/>
      <c r="D143" s="144"/>
      <c r="E143" s="145"/>
      <c r="F143" s="146"/>
      <c r="G143" s="144"/>
      <c r="H143" s="145"/>
      <c r="I143" s="16" t="str">
        <f t="shared" si="24"/>
        <v/>
      </c>
      <c r="J143" s="16" t="str">
        <f t="shared" si="25"/>
        <v/>
      </c>
    </row>
    <row r="144" spans="1:10">
      <c r="A144" s="143">
        <v>135</v>
      </c>
      <c r="B144" s="144"/>
      <c r="C144" s="144"/>
      <c r="D144" s="144"/>
      <c r="E144" s="145"/>
      <c r="F144" s="146"/>
      <c r="G144" s="144"/>
      <c r="H144" s="145"/>
      <c r="I144" s="16" t="str">
        <f t="shared" si="24"/>
        <v/>
      </c>
      <c r="J144" s="16" t="str">
        <f t="shared" si="25"/>
        <v/>
      </c>
    </row>
    <row r="145" spans="1:10">
      <c r="A145" s="143">
        <v>136</v>
      </c>
      <c r="B145" s="144"/>
      <c r="C145" s="144"/>
      <c r="D145" s="144"/>
      <c r="E145" s="145"/>
      <c r="F145" s="146"/>
      <c r="G145" s="144"/>
      <c r="H145" s="145"/>
      <c r="I145" s="16" t="str">
        <f t="shared" si="24"/>
        <v/>
      </c>
      <c r="J145" s="16" t="str">
        <f t="shared" si="25"/>
        <v/>
      </c>
    </row>
    <row r="146" spans="1:10">
      <c r="A146" s="143">
        <v>137</v>
      </c>
      <c r="B146" s="144"/>
      <c r="C146" s="144"/>
      <c r="D146" s="144"/>
      <c r="E146" s="145"/>
      <c r="F146" s="146"/>
      <c r="G146" s="144"/>
      <c r="H146" s="145"/>
      <c r="I146" s="16" t="str">
        <f t="shared" si="24"/>
        <v/>
      </c>
      <c r="J146" s="16" t="str">
        <f t="shared" si="25"/>
        <v/>
      </c>
    </row>
    <row r="147" spans="1:10">
      <c r="A147" s="143">
        <v>138</v>
      </c>
      <c r="B147" s="144"/>
      <c r="C147" s="144"/>
      <c r="D147" s="144"/>
      <c r="E147" s="145"/>
      <c r="F147" s="146"/>
      <c r="G147" s="144"/>
      <c r="H147" s="145"/>
      <c r="I147" s="16" t="str">
        <f t="shared" si="24"/>
        <v/>
      </c>
      <c r="J147" s="16" t="str">
        <f t="shared" si="25"/>
        <v/>
      </c>
    </row>
    <row r="148" spans="1:10">
      <c r="A148" s="143">
        <v>139</v>
      </c>
      <c r="B148" s="144"/>
      <c r="C148" s="144"/>
      <c r="D148" s="144"/>
      <c r="E148" s="145"/>
      <c r="F148" s="146"/>
      <c r="G148" s="144"/>
      <c r="H148" s="145"/>
      <c r="I148" s="16" t="str">
        <f t="shared" si="24"/>
        <v/>
      </c>
      <c r="J148" s="16" t="str">
        <f t="shared" si="25"/>
        <v/>
      </c>
    </row>
    <row r="149" spans="1:10">
      <c r="A149" s="143">
        <v>140</v>
      </c>
      <c r="B149" s="144"/>
      <c r="C149" s="144"/>
      <c r="D149" s="144"/>
      <c r="E149" s="145"/>
      <c r="F149" s="146"/>
      <c r="G149" s="144"/>
      <c r="H149" s="145"/>
      <c r="I149" s="16" t="str">
        <f t="shared" si="24"/>
        <v/>
      </c>
      <c r="J149" s="16" t="str">
        <f t="shared" si="25"/>
        <v/>
      </c>
    </row>
    <row r="150" spans="1:10">
      <c r="A150" s="143">
        <v>141</v>
      </c>
      <c r="B150" s="144"/>
      <c r="C150" s="144"/>
      <c r="D150" s="144"/>
      <c r="E150" s="145"/>
      <c r="F150" s="146"/>
      <c r="G150" s="144"/>
      <c r="H150" s="145"/>
      <c r="I150" s="16" t="str">
        <f t="shared" si="24"/>
        <v/>
      </c>
      <c r="J150" s="16" t="str">
        <f t="shared" si="25"/>
        <v/>
      </c>
    </row>
    <row r="151" spans="1:10">
      <c r="A151" s="143">
        <v>142</v>
      </c>
      <c r="B151" s="144"/>
      <c r="C151" s="144"/>
      <c r="D151" s="144"/>
      <c r="E151" s="145"/>
      <c r="F151" s="146"/>
      <c r="G151" s="144"/>
      <c r="H151" s="145"/>
      <c r="I151" s="16" t="str">
        <f t="shared" si="24"/>
        <v/>
      </c>
      <c r="J151" s="16" t="str">
        <f t="shared" si="25"/>
        <v/>
      </c>
    </row>
    <row r="152" spans="1:10">
      <c r="A152" s="143">
        <v>143</v>
      </c>
      <c r="B152" s="144"/>
      <c r="C152" s="144"/>
      <c r="D152" s="144"/>
      <c r="E152" s="145"/>
      <c r="F152" s="146"/>
      <c r="G152" s="144"/>
      <c r="H152" s="145"/>
      <c r="I152" s="16" t="str">
        <f t="shared" si="24"/>
        <v/>
      </c>
      <c r="J152" s="16" t="str">
        <f t="shared" si="25"/>
        <v/>
      </c>
    </row>
    <row r="153" spans="1:10">
      <c r="A153" s="143">
        <v>144</v>
      </c>
      <c r="B153" s="144"/>
      <c r="C153" s="144"/>
      <c r="D153" s="144"/>
      <c r="E153" s="145"/>
      <c r="F153" s="146"/>
      <c r="G153" s="144"/>
      <c r="H153" s="145"/>
      <c r="I153" s="16" t="str">
        <f t="shared" si="24"/>
        <v/>
      </c>
      <c r="J153" s="16" t="str">
        <f t="shared" si="25"/>
        <v/>
      </c>
    </row>
    <row r="154" spans="1:10">
      <c r="A154" s="143">
        <v>145</v>
      </c>
      <c r="B154" s="144"/>
      <c r="C154" s="144"/>
      <c r="D154" s="144"/>
      <c r="E154" s="145"/>
      <c r="F154" s="146"/>
      <c r="G154" s="144"/>
      <c r="H154" s="145"/>
      <c r="I154" s="16" t="str">
        <f t="shared" si="24"/>
        <v/>
      </c>
      <c r="J154" s="16" t="str">
        <f t="shared" si="25"/>
        <v/>
      </c>
    </row>
    <row r="155" spans="1:10">
      <c r="A155" s="143">
        <v>146</v>
      </c>
      <c r="B155" s="144"/>
      <c r="C155" s="144"/>
      <c r="D155" s="144"/>
      <c r="E155" s="145"/>
      <c r="F155" s="146"/>
      <c r="G155" s="144"/>
      <c r="H155" s="145"/>
      <c r="I155" s="16" t="str">
        <f t="shared" si="24"/>
        <v/>
      </c>
      <c r="J155" s="16" t="str">
        <f t="shared" si="25"/>
        <v/>
      </c>
    </row>
    <row r="156" spans="1:10">
      <c r="A156" s="143">
        <v>147</v>
      </c>
      <c r="B156" s="144"/>
      <c r="C156" s="144"/>
      <c r="D156" s="144"/>
      <c r="E156" s="145"/>
      <c r="F156" s="146"/>
      <c r="G156" s="144"/>
      <c r="H156" s="145"/>
      <c r="I156" s="16" t="str">
        <f t="shared" si="24"/>
        <v/>
      </c>
      <c r="J156" s="16" t="str">
        <f t="shared" si="25"/>
        <v/>
      </c>
    </row>
    <row r="157" spans="1:10">
      <c r="A157" s="143">
        <v>148</v>
      </c>
      <c r="B157" s="144"/>
      <c r="C157" s="144"/>
      <c r="D157" s="144"/>
      <c r="E157" s="145"/>
      <c r="F157" s="146"/>
      <c r="G157" s="144"/>
      <c r="H157" s="145"/>
      <c r="I157" s="16" t="str">
        <f t="shared" si="24"/>
        <v/>
      </c>
      <c r="J157" s="16" t="str">
        <f t="shared" si="25"/>
        <v/>
      </c>
    </row>
    <row r="158" spans="1:10">
      <c r="A158" s="143">
        <v>149</v>
      </c>
      <c r="B158" s="144"/>
      <c r="C158" s="144"/>
      <c r="D158" s="144"/>
      <c r="E158" s="145"/>
      <c r="F158" s="146"/>
      <c r="G158" s="144"/>
      <c r="H158" s="145"/>
      <c r="I158" s="16" t="str">
        <f t="shared" si="24"/>
        <v/>
      </c>
      <c r="J158" s="16" t="str">
        <f t="shared" si="25"/>
        <v/>
      </c>
    </row>
    <row r="159" spans="1:10">
      <c r="A159" s="143">
        <v>150</v>
      </c>
      <c r="B159" s="144"/>
      <c r="C159" s="144"/>
      <c r="D159" s="144"/>
      <c r="E159" s="145"/>
      <c r="F159" s="146"/>
      <c r="G159" s="144"/>
      <c r="H159" s="145"/>
      <c r="I159" s="16" t="str">
        <f t="shared" si="24"/>
        <v/>
      </c>
      <c r="J159" s="16" t="str">
        <f t="shared" si="25"/>
        <v/>
      </c>
    </row>
    <row r="160" spans="1:10">
      <c r="A160" s="143">
        <v>151</v>
      </c>
      <c r="B160" s="144"/>
      <c r="C160" s="144"/>
      <c r="D160" s="144"/>
      <c r="E160" s="145"/>
      <c r="F160" s="146"/>
      <c r="G160" s="144"/>
      <c r="H160" s="145"/>
      <c r="I160" s="16" t="str">
        <f t="shared" si="24"/>
        <v/>
      </c>
      <c r="J160" s="16" t="str">
        <f t="shared" si="25"/>
        <v/>
      </c>
    </row>
    <row r="161" spans="1:10">
      <c r="A161" s="143">
        <v>152</v>
      </c>
      <c r="B161" s="144"/>
      <c r="C161" s="144"/>
      <c r="D161" s="144"/>
      <c r="E161" s="145"/>
      <c r="F161" s="146"/>
      <c r="G161" s="144"/>
      <c r="H161" s="145"/>
      <c r="I161" s="16" t="str">
        <f t="shared" si="24"/>
        <v/>
      </c>
      <c r="J161" s="16" t="str">
        <f t="shared" si="25"/>
        <v/>
      </c>
    </row>
    <row r="162" spans="1:10">
      <c r="A162" s="143">
        <v>153</v>
      </c>
      <c r="B162" s="144"/>
      <c r="C162" s="144"/>
      <c r="D162" s="144"/>
      <c r="E162" s="145"/>
      <c r="F162" s="146"/>
      <c r="G162" s="144"/>
      <c r="H162" s="145"/>
      <c r="I162" s="16" t="str">
        <f t="shared" si="24"/>
        <v/>
      </c>
      <c r="J162" s="16" t="str">
        <f t="shared" si="25"/>
        <v/>
      </c>
    </row>
    <row r="163" spans="1:10">
      <c r="A163" s="143">
        <v>154</v>
      </c>
      <c r="B163" s="144"/>
      <c r="C163" s="144"/>
      <c r="D163" s="144"/>
      <c r="E163" s="145"/>
      <c r="F163" s="146"/>
      <c r="G163" s="144"/>
      <c r="H163" s="145"/>
      <c r="I163" s="16" t="str">
        <f t="shared" si="24"/>
        <v/>
      </c>
      <c r="J163" s="16" t="str">
        <f t="shared" si="25"/>
        <v/>
      </c>
    </row>
    <row r="164" spans="1:10">
      <c r="A164" s="143">
        <v>155</v>
      </c>
      <c r="B164" s="144"/>
      <c r="C164" s="144"/>
      <c r="D164" s="144"/>
      <c r="E164" s="145"/>
      <c r="F164" s="146"/>
      <c r="G164" s="144"/>
      <c r="H164" s="145"/>
      <c r="I164" s="16" t="str">
        <f t="shared" si="24"/>
        <v/>
      </c>
      <c r="J164" s="16" t="str">
        <f t="shared" si="25"/>
        <v/>
      </c>
    </row>
    <row r="165" spans="1:10">
      <c r="A165" s="143">
        <v>156</v>
      </c>
      <c r="B165" s="144"/>
      <c r="C165" s="144"/>
      <c r="D165" s="144"/>
      <c r="E165" s="145"/>
      <c r="F165" s="146"/>
      <c r="G165" s="144"/>
      <c r="H165" s="145"/>
      <c r="I165" s="16" t="str">
        <f t="shared" si="24"/>
        <v/>
      </c>
      <c r="J165" s="16" t="str">
        <f t="shared" si="25"/>
        <v/>
      </c>
    </row>
    <row r="166" spans="1:10">
      <c r="A166" s="143">
        <v>157</v>
      </c>
      <c r="B166" s="144"/>
      <c r="C166" s="144"/>
      <c r="D166" s="144"/>
      <c r="E166" s="145"/>
      <c r="F166" s="146"/>
      <c r="G166" s="144"/>
      <c r="H166" s="145"/>
      <c r="I166" s="16" t="str">
        <f t="shared" si="24"/>
        <v/>
      </c>
      <c r="J166" s="16" t="str">
        <f t="shared" si="25"/>
        <v/>
      </c>
    </row>
    <row r="167" spans="1:10">
      <c r="A167" s="143">
        <v>158</v>
      </c>
      <c r="B167" s="144"/>
      <c r="C167" s="144"/>
      <c r="D167" s="144"/>
      <c r="E167" s="145"/>
      <c r="F167" s="146"/>
      <c r="G167" s="144"/>
      <c r="H167" s="145"/>
      <c r="I167" s="16" t="str">
        <f t="shared" si="24"/>
        <v/>
      </c>
      <c r="J167" s="16" t="str">
        <f t="shared" si="25"/>
        <v/>
      </c>
    </row>
    <row r="168" spans="1:10">
      <c r="A168" s="143">
        <v>159</v>
      </c>
      <c r="B168" s="144"/>
      <c r="C168" s="144"/>
      <c r="D168" s="144"/>
      <c r="E168" s="145"/>
      <c r="F168" s="146"/>
      <c r="G168" s="144"/>
      <c r="H168" s="145"/>
      <c r="I168" s="16" t="str">
        <f t="shared" si="24"/>
        <v/>
      </c>
      <c r="J168" s="16" t="str">
        <f t="shared" si="25"/>
        <v/>
      </c>
    </row>
    <row r="169" spans="1:10">
      <c r="A169" s="143">
        <v>160</v>
      </c>
      <c r="B169" s="144"/>
      <c r="C169" s="144"/>
      <c r="D169" s="144"/>
      <c r="E169" s="145"/>
      <c r="F169" s="146"/>
      <c r="G169" s="144"/>
      <c r="H169" s="145"/>
      <c r="I169" s="16" t="str">
        <f t="shared" si="24"/>
        <v/>
      </c>
      <c r="J169" s="16" t="str">
        <f t="shared" si="25"/>
        <v/>
      </c>
    </row>
    <row r="170" spans="1:10">
      <c r="A170" s="143">
        <v>161</v>
      </c>
      <c r="B170" s="144"/>
      <c r="C170" s="144"/>
      <c r="D170" s="144"/>
      <c r="E170" s="145"/>
      <c r="F170" s="146"/>
      <c r="G170" s="144"/>
      <c r="H170" s="145"/>
      <c r="I170" s="16" t="str">
        <f t="shared" si="24"/>
        <v/>
      </c>
      <c r="J170" s="16" t="str">
        <f t="shared" si="25"/>
        <v/>
      </c>
    </row>
    <row r="171" spans="1:10">
      <c r="A171" s="143">
        <v>162</v>
      </c>
      <c r="B171" s="144"/>
      <c r="C171" s="144"/>
      <c r="D171" s="144"/>
      <c r="E171" s="145"/>
      <c r="F171" s="146"/>
      <c r="G171" s="144"/>
      <c r="H171" s="145"/>
      <c r="I171" s="16" t="str">
        <f t="shared" si="24"/>
        <v/>
      </c>
      <c r="J171" s="16" t="str">
        <f t="shared" si="25"/>
        <v/>
      </c>
    </row>
    <row r="172" spans="1:10">
      <c r="A172" s="143">
        <v>163</v>
      </c>
      <c r="B172" s="144"/>
      <c r="C172" s="144"/>
      <c r="D172" s="144"/>
      <c r="E172" s="145"/>
      <c r="F172" s="146"/>
      <c r="G172" s="144"/>
      <c r="H172" s="145"/>
      <c r="I172" s="16" t="str">
        <f t="shared" si="24"/>
        <v/>
      </c>
      <c r="J172" s="16" t="str">
        <f t="shared" si="25"/>
        <v/>
      </c>
    </row>
    <row r="173" spans="1:10">
      <c r="A173" s="143">
        <v>164</v>
      </c>
      <c r="B173" s="144"/>
      <c r="C173" s="144"/>
      <c r="D173" s="144"/>
      <c r="E173" s="145"/>
      <c r="F173" s="146"/>
      <c r="G173" s="144"/>
      <c r="H173" s="145"/>
      <c r="I173" s="16" t="str">
        <f t="shared" si="24"/>
        <v/>
      </c>
      <c r="J173" s="16" t="str">
        <f t="shared" si="25"/>
        <v/>
      </c>
    </row>
    <row r="174" spans="1:10">
      <c r="A174" s="143">
        <v>165</v>
      </c>
      <c r="B174" s="144"/>
      <c r="C174" s="144"/>
      <c r="D174" s="144"/>
      <c r="E174" s="145"/>
      <c r="F174" s="146"/>
      <c r="G174" s="144"/>
      <c r="H174" s="145"/>
      <c r="I174" s="16" t="str">
        <f t="shared" si="24"/>
        <v/>
      </c>
      <c r="J174" s="16" t="str">
        <f t="shared" si="25"/>
        <v/>
      </c>
    </row>
    <row r="175" spans="1:10">
      <c r="A175" s="143">
        <v>166</v>
      </c>
      <c r="B175" s="144"/>
      <c r="C175" s="144"/>
      <c r="D175" s="144"/>
      <c r="E175" s="145"/>
      <c r="F175" s="146"/>
      <c r="G175" s="144"/>
      <c r="H175" s="145"/>
      <c r="I175" s="16" t="str">
        <f t="shared" si="24"/>
        <v/>
      </c>
      <c r="J175" s="16" t="str">
        <f t="shared" si="25"/>
        <v/>
      </c>
    </row>
    <row r="176" spans="1:10">
      <c r="A176" s="143">
        <v>167</v>
      </c>
      <c r="B176" s="144"/>
      <c r="C176" s="144"/>
      <c r="D176" s="144"/>
      <c r="E176" s="145"/>
      <c r="F176" s="146"/>
      <c r="G176" s="144"/>
      <c r="H176" s="145"/>
      <c r="I176" s="16" t="str">
        <f t="shared" si="24"/>
        <v/>
      </c>
      <c r="J176" s="16" t="str">
        <f t="shared" si="25"/>
        <v/>
      </c>
    </row>
    <row r="177" spans="1:10">
      <c r="A177" s="143">
        <v>168</v>
      </c>
      <c r="B177" s="144"/>
      <c r="C177" s="144"/>
      <c r="D177" s="144"/>
      <c r="E177" s="145"/>
      <c r="F177" s="146"/>
      <c r="G177" s="144"/>
      <c r="H177" s="145"/>
      <c r="I177" s="16" t="str">
        <f t="shared" si="24"/>
        <v/>
      </c>
      <c r="J177" s="16" t="str">
        <f t="shared" si="25"/>
        <v/>
      </c>
    </row>
    <row r="178" spans="1:10">
      <c r="A178" s="143">
        <v>169</v>
      </c>
      <c r="B178" s="144"/>
      <c r="C178" s="144"/>
      <c r="D178" s="144"/>
      <c r="E178" s="145"/>
      <c r="F178" s="146"/>
      <c r="G178" s="144"/>
      <c r="H178" s="145"/>
      <c r="I178" s="16" t="str">
        <f t="shared" si="24"/>
        <v/>
      </c>
      <c r="J178" s="16" t="str">
        <f t="shared" si="25"/>
        <v/>
      </c>
    </row>
    <row r="179" spans="1:10">
      <c r="A179" s="143">
        <v>170</v>
      </c>
      <c r="B179" s="144"/>
      <c r="C179" s="144"/>
      <c r="D179" s="144"/>
      <c r="E179" s="145"/>
      <c r="F179" s="146"/>
      <c r="G179" s="144"/>
      <c r="H179" s="145"/>
      <c r="I179" s="16" t="str">
        <f t="shared" si="24"/>
        <v/>
      </c>
      <c r="J179" s="16" t="str">
        <f t="shared" si="25"/>
        <v/>
      </c>
    </row>
    <row r="180" spans="1:10">
      <c r="A180" s="143">
        <v>171</v>
      </c>
      <c r="B180" s="144"/>
      <c r="C180" s="144"/>
      <c r="D180" s="144"/>
      <c r="E180" s="145"/>
      <c r="F180" s="146"/>
      <c r="G180" s="144"/>
      <c r="H180" s="145"/>
      <c r="I180" s="16" t="str">
        <f t="shared" si="24"/>
        <v/>
      </c>
      <c r="J180" s="16" t="str">
        <f t="shared" si="25"/>
        <v/>
      </c>
    </row>
    <row r="181" spans="1:10">
      <c r="A181" s="143">
        <v>172</v>
      </c>
      <c r="B181" s="144"/>
      <c r="C181" s="144"/>
      <c r="D181" s="144"/>
      <c r="E181" s="145"/>
      <c r="F181" s="146"/>
      <c r="G181" s="144"/>
      <c r="H181" s="145"/>
      <c r="I181" s="16" t="str">
        <f t="shared" si="24"/>
        <v/>
      </c>
      <c r="J181" s="16" t="str">
        <f t="shared" si="25"/>
        <v/>
      </c>
    </row>
    <row r="182" spans="1:10">
      <c r="A182" s="143">
        <v>173</v>
      </c>
      <c r="B182" s="144"/>
      <c r="C182" s="144"/>
      <c r="D182" s="144"/>
      <c r="E182" s="145"/>
      <c r="F182" s="146"/>
      <c r="G182" s="144"/>
      <c r="H182" s="145"/>
      <c r="I182" s="16" t="str">
        <f t="shared" si="24"/>
        <v/>
      </c>
      <c r="J182" s="16" t="str">
        <f t="shared" si="25"/>
        <v/>
      </c>
    </row>
    <row r="183" spans="1:10">
      <c r="A183" s="143">
        <v>174</v>
      </c>
      <c r="B183" s="144"/>
      <c r="C183" s="144"/>
      <c r="D183" s="144"/>
      <c r="E183" s="145"/>
      <c r="F183" s="146"/>
      <c r="G183" s="144"/>
      <c r="H183" s="145"/>
      <c r="I183" s="16" t="str">
        <f t="shared" si="24"/>
        <v/>
      </c>
      <c r="J183" s="16" t="str">
        <f t="shared" si="25"/>
        <v/>
      </c>
    </row>
    <row r="184" spans="1:10">
      <c r="A184" s="143">
        <v>175</v>
      </c>
      <c r="B184" s="144"/>
      <c r="C184" s="144"/>
      <c r="D184" s="144"/>
      <c r="E184" s="145"/>
      <c r="F184" s="146"/>
      <c r="G184" s="144"/>
      <c r="H184" s="145"/>
      <c r="I184" s="16" t="str">
        <f t="shared" si="24"/>
        <v/>
      </c>
      <c r="J184" s="16" t="str">
        <f t="shared" si="25"/>
        <v/>
      </c>
    </row>
    <row r="185" spans="1:10">
      <c r="A185" s="143">
        <v>176</v>
      </c>
      <c r="B185" s="144"/>
      <c r="C185" s="144"/>
      <c r="D185" s="144"/>
      <c r="E185" s="145"/>
      <c r="F185" s="146"/>
      <c r="G185" s="144"/>
      <c r="H185" s="145"/>
      <c r="I185" s="16" t="str">
        <f t="shared" si="24"/>
        <v/>
      </c>
      <c r="J185" s="16" t="str">
        <f t="shared" si="25"/>
        <v/>
      </c>
    </row>
    <row r="186" spans="1:10">
      <c r="A186" s="143">
        <v>177</v>
      </c>
      <c r="B186" s="144"/>
      <c r="C186" s="144"/>
      <c r="D186" s="144"/>
      <c r="E186" s="145"/>
      <c r="F186" s="146"/>
      <c r="G186" s="144"/>
      <c r="H186" s="145"/>
      <c r="I186" s="16" t="str">
        <f t="shared" si="24"/>
        <v/>
      </c>
      <c r="J186" s="16" t="str">
        <f t="shared" si="25"/>
        <v/>
      </c>
    </row>
    <row r="187" spans="1:10">
      <c r="A187" s="143">
        <v>178</v>
      </c>
      <c r="B187" s="144"/>
      <c r="C187" s="144"/>
      <c r="D187" s="144"/>
      <c r="E187" s="145"/>
      <c r="F187" s="146"/>
      <c r="G187" s="144"/>
      <c r="H187" s="145"/>
      <c r="I187" s="16" t="str">
        <f t="shared" si="24"/>
        <v/>
      </c>
      <c r="J187" s="16" t="str">
        <f t="shared" si="25"/>
        <v/>
      </c>
    </row>
    <row r="188" spans="1:10">
      <c r="A188" s="143">
        <v>179</v>
      </c>
      <c r="B188" s="144"/>
      <c r="C188" s="144"/>
      <c r="D188" s="144"/>
      <c r="E188" s="145"/>
      <c r="F188" s="146"/>
      <c r="G188" s="144"/>
      <c r="H188" s="145"/>
      <c r="I188" s="16" t="str">
        <f t="shared" si="24"/>
        <v/>
      </c>
      <c r="J188" s="16" t="str">
        <f t="shared" si="25"/>
        <v/>
      </c>
    </row>
    <row r="189" spans="1:10">
      <c r="A189" s="143">
        <v>180</v>
      </c>
      <c r="B189" s="144"/>
      <c r="C189" s="144"/>
      <c r="D189" s="144"/>
      <c r="E189" s="145"/>
      <c r="F189" s="146"/>
      <c r="G189" s="144"/>
      <c r="H189" s="145"/>
      <c r="I189" s="16" t="str">
        <f t="shared" si="24"/>
        <v/>
      </c>
      <c r="J189" s="16" t="str">
        <f t="shared" si="25"/>
        <v/>
      </c>
    </row>
    <row r="190" spans="1:10">
      <c r="A190" s="143">
        <v>181</v>
      </c>
      <c r="B190" s="144"/>
      <c r="C190" s="144"/>
      <c r="D190" s="144"/>
      <c r="E190" s="145"/>
      <c r="F190" s="146"/>
      <c r="G190" s="144"/>
      <c r="H190" s="145"/>
      <c r="I190" s="16" t="str">
        <f t="shared" si="24"/>
        <v/>
      </c>
      <c r="J190" s="16" t="str">
        <f t="shared" si="25"/>
        <v/>
      </c>
    </row>
    <row r="191" spans="1:10">
      <c r="A191" s="143">
        <v>182</v>
      </c>
      <c r="B191" s="144"/>
      <c r="C191" s="144"/>
      <c r="D191" s="144"/>
      <c r="E191" s="145"/>
      <c r="F191" s="146"/>
      <c r="G191" s="144"/>
      <c r="H191" s="145"/>
      <c r="I191" s="16" t="str">
        <f t="shared" si="24"/>
        <v/>
      </c>
      <c r="J191" s="16" t="str">
        <f t="shared" si="25"/>
        <v/>
      </c>
    </row>
    <row r="192" spans="1:10">
      <c r="A192" s="143">
        <v>183</v>
      </c>
      <c r="B192" s="144"/>
      <c r="C192" s="144"/>
      <c r="D192" s="144"/>
      <c r="E192" s="145"/>
      <c r="F192" s="146"/>
      <c r="G192" s="144"/>
      <c r="H192" s="145"/>
      <c r="I192" s="16" t="str">
        <f t="shared" si="24"/>
        <v/>
      </c>
      <c r="J192" s="16" t="str">
        <f t="shared" si="25"/>
        <v/>
      </c>
    </row>
    <row r="193" spans="1:10">
      <c r="A193" s="143">
        <v>184</v>
      </c>
      <c r="B193" s="144"/>
      <c r="C193" s="144"/>
      <c r="D193" s="144"/>
      <c r="E193" s="145"/>
      <c r="F193" s="146"/>
      <c r="G193" s="144"/>
      <c r="H193" s="145"/>
      <c r="I193" s="16" t="str">
        <f t="shared" si="24"/>
        <v/>
      </c>
      <c r="J193" s="16" t="str">
        <f t="shared" si="25"/>
        <v/>
      </c>
    </row>
    <row r="194" spans="1:10">
      <c r="A194" s="143">
        <v>185</v>
      </c>
      <c r="B194" s="144"/>
      <c r="C194" s="144"/>
      <c r="D194" s="144"/>
      <c r="E194" s="145"/>
      <c r="F194" s="146"/>
      <c r="G194" s="144"/>
      <c r="H194" s="145"/>
      <c r="I194" s="16" t="str">
        <f t="shared" si="24"/>
        <v/>
      </c>
      <c r="J194" s="16" t="str">
        <f t="shared" si="25"/>
        <v/>
      </c>
    </row>
    <row r="195" spans="1:10">
      <c r="A195" s="143">
        <v>186</v>
      </c>
      <c r="B195" s="144"/>
      <c r="C195" s="144"/>
      <c r="D195" s="144"/>
      <c r="E195" s="145"/>
      <c r="F195" s="146"/>
      <c r="G195" s="144"/>
      <c r="H195" s="145"/>
      <c r="I195" s="16" t="str">
        <f t="shared" si="24"/>
        <v/>
      </c>
      <c r="J195" s="16" t="str">
        <f t="shared" si="25"/>
        <v/>
      </c>
    </row>
    <row r="196" spans="1:10">
      <c r="A196" s="143">
        <v>187</v>
      </c>
      <c r="B196" s="144"/>
      <c r="C196" s="144"/>
      <c r="D196" s="144"/>
      <c r="E196" s="145"/>
      <c r="F196" s="146"/>
      <c r="G196" s="144"/>
      <c r="H196" s="145"/>
      <c r="I196" s="16" t="str">
        <f t="shared" si="24"/>
        <v/>
      </c>
      <c r="J196" s="16" t="str">
        <f t="shared" si="25"/>
        <v/>
      </c>
    </row>
    <row r="197" spans="1:10">
      <c r="A197" s="143">
        <v>188</v>
      </c>
      <c r="B197" s="144"/>
      <c r="C197" s="144"/>
      <c r="D197" s="144"/>
      <c r="E197" s="145"/>
      <c r="F197" s="146"/>
      <c r="G197" s="144"/>
      <c r="H197" s="145"/>
      <c r="I197" s="16" t="str">
        <f t="shared" si="24"/>
        <v/>
      </c>
      <c r="J197" s="16" t="str">
        <f t="shared" si="25"/>
        <v/>
      </c>
    </row>
    <row r="198" spans="1:10">
      <c r="A198" s="143">
        <v>189</v>
      </c>
      <c r="B198" s="144"/>
      <c r="C198" s="144"/>
      <c r="D198" s="144"/>
      <c r="E198" s="145"/>
      <c r="F198" s="146"/>
      <c r="G198" s="144"/>
      <c r="H198" s="145"/>
      <c r="I198" s="16" t="str">
        <f t="shared" si="24"/>
        <v/>
      </c>
      <c r="J198" s="16" t="str">
        <f t="shared" si="25"/>
        <v/>
      </c>
    </row>
    <row r="199" spans="1:10">
      <c r="A199" s="143">
        <v>190</v>
      </c>
      <c r="B199" s="144"/>
      <c r="C199" s="144"/>
      <c r="D199" s="144"/>
      <c r="E199" s="145"/>
      <c r="F199" s="146"/>
      <c r="G199" s="144"/>
      <c r="H199" s="145"/>
      <c r="I199" s="16" t="str">
        <f t="shared" si="24"/>
        <v/>
      </c>
      <c r="J199" s="16" t="str">
        <f t="shared" si="25"/>
        <v/>
      </c>
    </row>
    <row r="200" spans="1:10">
      <c r="A200" s="143">
        <v>191</v>
      </c>
      <c r="B200" s="144"/>
      <c r="C200" s="144"/>
      <c r="D200" s="144"/>
      <c r="E200" s="145"/>
      <c r="F200" s="146"/>
      <c r="G200" s="144"/>
      <c r="H200" s="145"/>
      <c r="I200" s="16" t="str">
        <f t="shared" si="24"/>
        <v/>
      </c>
      <c r="J200" s="16" t="str">
        <f t="shared" si="25"/>
        <v/>
      </c>
    </row>
    <row r="201" spans="1:10">
      <c r="A201" s="143">
        <v>192</v>
      </c>
      <c r="B201" s="144"/>
      <c r="C201" s="144"/>
      <c r="D201" s="144"/>
      <c r="E201" s="145"/>
      <c r="F201" s="146"/>
      <c r="G201" s="144"/>
      <c r="H201" s="145"/>
      <c r="I201" s="16" t="str">
        <f t="shared" si="24"/>
        <v/>
      </c>
      <c r="J201" s="16" t="str">
        <f t="shared" si="25"/>
        <v/>
      </c>
    </row>
    <row r="202" spans="1:10">
      <c r="A202" s="143">
        <v>193</v>
      </c>
      <c r="B202" s="144"/>
      <c r="C202" s="144"/>
      <c r="D202" s="144"/>
      <c r="E202" s="145"/>
      <c r="F202" s="146"/>
      <c r="G202" s="144"/>
      <c r="H202" s="145"/>
      <c r="I202" s="16" t="str">
        <f t="shared" ref="I202:I259" si="26">IF(OR($B202="",$C202="",$D202="",$E202="",$F202&lt;an_initial,$F202&gt;an_final,$O202=FALSE),"",IF($H202="",CS_STR_B*$G202/P202,CS_STR_B*$H202))</f>
        <v/>
      </c>
      <c r="J202" s="16" t="str">
        <f t="shared" ref="J202:J259" si="27">IF(OR($B202="",$C202="",$D202="",$E202="",$F202="",$F202&gt;an_final,$O202=FALSE),"",IF($H202="",CS_STR_B*$G202/P202,CS_STR_B*$H202))</f>
        <v/>
      </c>
    </row>
    <row r="203" spans="1:10">
      <c r="A203" s="143">
        <v>194</v>
      </c>
      <c r="B203" s="144"/>
      <c r="C203" s="144"/>
      <c r="D203" s="144"/>
      <c r="E203" s="145"/>
      <c r="F203" s="146"/>
      <c r="G203" s="144"/>
      <c r="H203" s="145"/>
      <c r="I203" s="16" t="str">
        <f t="shared" si="26"/>
        <v/>
      </c>
      <c r="J203" s="16" t="str">
        <f t="shared" si="27"/>
        <v/>
      </c>
    </row>
    <row r="204" spans="1:10">
      <c r="A204" s="143">
        <v>195</v>
      </c>
      <c r="B204" s="144"/>
      <c r="C204" s="144"/>
      <c r="D204" s="144"/>
      <c r="E204" s="145"/>
      <c r="F204" s="146"/>
      <c r="G204" s="144"/>
      <c r="H204" s="145"/>
      <c r="I204" s="16" t="str">
        <f t="shared" si="26"/>
        <v/>
      </c>
      <c r="J204" s="16" t="str">
        <f t="shared" si="27"/>
        <v/>
      </c>
    </row>
    <row r="205" spans="1:10">
      <c r="A205" s="143">
        <v>196</v>
      </c>
      <c r="B205" s="144"/>
      <c r="C205" s="144"/>
      <c r="D205" s="144"/>
      <c r="E205" s="145"/>
      <c r="F205" s="146"/>
      <c r="G205" s="144"/>
      <c r="H205" s="145"/>
      <c r="I205" s="16" t="str">
        <f t="shared" si="26"/>
        <v/>
      </c>
      <c r="J205" s="16" t="str">
        <f t="shared" si="27"/>
        <v/>
      </c>
    </row>
    <row r="206" spans="1:10">
      <c r="A206" s="143">
        <v>197</v>
      </c>
      <c r="B206" s="144"/>
      <c r="C206" s="144"/>
      <c r="D206" s="144"/>
      <c r="E206" s="145"/>
      <c r="F206" s="146"/>
      <c r="G206" s="144"/>
      <c r="H206" s="145"/>
      <c r="I206" s="16" t="str">
        <f t="shared" si="26"/>
        <v/>
      </c>
      <c r="J206" s="16" t="str">
        <f t="shared" si="27"/>
        <v/>
      </c>
    </row>
    <row r="207" spans="1:10">
      <c r="A207" s="143">
        <v>198</v>
      </c>
      <c r="B207" s="144"/>
      <c r="C207" s="144"/>
      <c r="D207" s="144"/>
      <c r="E207" s="145"/>
      <c r="F207" s="146"/>
      <c r="G207" s="144"/>
      <c r="H207" s="145"/>
      <c r="I207" s="16" t="str">
        <f t="shared" si="26"/>
        <v/>
      </c>
      <c r="J207" s="16" t="str">
        <f t="shared" si="27"/>
        <v/>
      </c>
    </row>
    <row r="208" spans="1:10">
      <c r="A208" s="143">
        <v>199</v>
      </c>
      <c r="B208" s="144"/>
      <c r="C208" s="144"/>
      <c r="D208" s="144"/>
      <c r="E208" s="145"/>
      <c r="F208" s="146"/>
      <c r="G208" s="144"/>
      <c r="H208" s="145"/>
      <c r="I208" s="16" t="str">
        <f t="shared" si="26"/>
        <v/>
      </c>
      <c r="J208" s="16" t="str">
        <f t="shared" si="27"/>
        <v/>
      </c>
    </row>
    <row r="209" spans="1:10">
      <c r="A209" s="143">
        <v>200</v>
      </c>
      <c r="B209" s="144"/>
      <c r="C209" s="144"/>
      <c r="D209" s="144"/>
      <c r="E209" s="145"/>
      <c r="F209" s="146"/>
      <c r="G209" s="144"/>
      <c r="H209" s="145"/>
      <c r="I209" s="16" t="str">
        <f t="shared" si="26"/>
        <v/>
      </c>
      <c r="J209" s="16" t="str">
        <f t="shared" si="27"/>
        <v/>
      </c>
    </row>
    <row r="210" spans="1:10">
      <c r="A210" s="143">
        <v>201</v>
      </c>
      <c r="B210" s="144"/>
      <c r="C210" s="144"/>
      <c r="D210" s="144"/>
      <c r="E210" s="145"/>
      <c r="F210" s="146"/>
      <c r="G210" s="144"/>
      <c r="H210" s="145"/>
      <c r="I210" s="16" t="str">
        <f t="shared" si="26"/>
        <v/>
      </c>
      <c r="J210" s="16" t="str">
        <f t="shared" si="27"/>
        <v/>
      </c>
    </row>
    <row r="211" spans="1:10">
      <c r="A211" s="143">
        <v>202</v>
      </c>
      <c r="B211" s="144"/>
      <c r="C211" s="144"/>
      <c r="D211" s="144"/>
      <c r="E211" s="145"/>
      <c r="F211" s="146"/>
      <c r="G211" s="144"/>
      <c r="H211" s="145"/>
      <c r="I211" s="16" t="str">
        <f t="shared" si="26"/>
        <v/>
      </c>
      <c r="J211" s="16" t="str">
        <f t="shared" si="27"/>
        <v/>
      </c>
    </row>
    <row r="212" spans="1:10">
      <c r="A212" s="143">
        <v>203</v>
      </c>
      <c r="B212" s="144"/>
      <c r="C212" s="144"/>
      <c r="D212" s="144"/>
      <c r="E212" s="145"/>
      <c r="F212" s="146"/>
      <c r="G212" s="144"/>
      <c r="H212" s="145"/>
      <c r="I212" s="16" t="str">
        <f t="shared" si="26"/>
        <v/>
      </c>
      <c r="J212" s="16" t="str">
        <f t="shared" si="27"/>
        <v/>
      </c>
    </row>
    <row r="213" spans="1:10">
      <c r="A213" s="143">
        <v>204</v>
      </c>
      <c r="B213" s="144"/>
      <c r="C213" s="144"/>
      <c r="D213" s="144"/>
      <c r="E213" s="145"/>
      <c r="F213" s="146"/>
      <c r="G213" s="144"/>
      <c r="H213" s="145"/>
      <c r="I213" s="16" t="str">
        <f t="shared" si="26"/>
        <v/>
      </c>
      <c r="J213" s="16" t="str">
        <f t="shared" si="27"/>
        <v/>
      </c>
    </row>
    <row r="214" spans="1:10">
      <c r="A214" s="143">
        <v>205</v>
      </c>
      <c r="B214" s="144"/>
      <c r="C214" s="144"/>
      <c r="D214" s="144"/>
      <c r="E214" s="145"/>
      <c r="F214" s="146"/>
      <c r="G214" s="144"/>
      <c r="H214" s="145"/>
      <c r="I214" s="16" t="str">
        <f t="shared" si="26"/>
        <v/>
      </c>
      <c r="J214" s="16" t="str">
        <f t="shared" si="27"/>
        <v/>
      </c>
    </row>
    <row r="215" spans="1:10">
      <c r="A215" s="143">
        <v>206</v>
      </c>
      <c r="B215" s="144"/>
      <c r="C215" s="144"/>
      <c r="D215" s="144"/>
      <c r="E215" s="145"/>
      <c r="F215" s="146"/>
      <c r="G215" s="144"/>
      <c r="H215" s="145"/>
      <c r="I215" s="16" t="str">
        <f t="shared" si="26"/>
        <v/>
      </c>
      <c r="J215" s="16" t="str">
        <f t="shared" si="27"/>
        <v/>
      </c>
    </row>
    <row r="216" spans="1:10">
      <c r="A216" s="143">
        <v>207</v>
      </c>
      <c r="B216" s="144"/>
      <c r="C216" s="144"/>
      <c r="D216" s="144"/>
      <c r="E216" s="145"/>
      <c r="F216" s="146"/>
      <c r="G216" s="144"/>
      <c r="H216" s="145"/>
      <c r="I216" s="16" t="str">
        <f t="shared" si="26"/>
        <v/>
      </c>
      <c r="J216" s="16" t="str">
        <f t="shared" si="27"/>
        <v/>
      </c>
    </row>
    <row r="217" spans="1:10">
      <c r="A217" s="143">
        <v>208</v>
      </c>
      <c r="B217" s="144"/>
      <c r="C217" s="144"/>
      <c r="D217" s="144"/>
      <c r="E217" s="145"/>
      <c r="F217" s="146"/>
      <c r="G217" s="144"/>
      <c r="H217" s="145"/>
      <c r="I217" s="16" t="str">
        <f t="shared" si="26"/>
        <v/>
      </c>
      <c r="J217" s="16" t="str">
        <f t="shared" si="27"/>
        <v/>
      </c>
    </row>
    <row r="218" spans="1:10">
      <c r="A218" s="143">
        <v>209</v>
      </c>
      <c r="B218" s="144"/>
      <c r="C218" s="144"/>
      <c r="D218" s="144"/>
      <c r="E218" s="145"/>
      <c r="F218" s="146"/>
      <c r="G218" s="144"/>
      <c r="H218" s="145"/>
      <c r="I218" s="16" t="str">
        <f t="shared" si="26"/>
        <v/>
      </c>
      <c r="J218" s="16" t="str">
        <f t="shared" si="27"/>
        <v/>
      </c>
    </row>
    <row r="219" spans="1:10">
      <c r="A219" s="143">
        <v>210</v>
      </c>
      <c r="B219" s="144"/>
      <c r="C219" s="144"/>
      <c r="D219" s="144"/>
      <c r="E219" s="145"/>
      <c r="F219" s="146"/>
      <c r="G219" s="144"/>
      <c r="H219" s="145"/>
      <c r="I219" s="16" t="str">
        <f t="shared" si="26"/>
        <v/>
      </c>
      <c r="J219" s="16" t="str">
        <f t="shared" si="27"/>
        <v/>
      </c>
    </row>
    <row r="220" spans="1:10">
      <c r="A220" s="143">
        <v>211</v>
      </c>
      <c r="B220" s="144"/>
      <c r="C220" s="144"/>
      <c r="D220" s="144"/>
      <c r="E220" s="145"/>
      <c r="F220" s="146"/>
      <c r="G220" s="144"/>
      <c r="H220" s="145"/>
      <c r="I220" s="16" t="str">
        <f t="shared" si="26"/>
        <v/>
      </c>
      <c r="J220" s="16" t="str">
        <f t="shared" si="27"/>
        <v/>
      </c>
    </row>
    <row r="221" spans="1:10">
      <c r="A221" s="143">
        <v>212</v>
      </c>
      <c r="B221" s="144"/>
      <c r="C221" s="144"/>
      <c r="D221" s="144"/>
      <c r="E221" s="145"/>
      <c r="F221" s="146"/>
      <c r="G221" s="144"/>
      <c r="H221" s="145"/>
      <c r="I221" s="16" t="str">
        <f t="shared" si="26"/>
        <v/>
      </c>
      <c r="J221" s="16" t="str">
        <f t="shared" si="27"/>
        <v/>
      </c>
    </row>
    <row r="222" spans="1:10">
      <c r="A222" s="143">
        <v>213</v>
      </c>
      <c r="B222" s="144"/>
      <c r="C222" s="144"/>
      <c r="D222" s="144"/>
      <c r="E222" s="145"/>
      <c r="F222" s="146"/>
      <c r="G222" s="144"/>
      <c r="H222" s="145"/>
      <c r="I222" s="16" t="str">
        <f t="shared" si="26"/>
        <v/>
      </c>
      <c r="J222" s="16" t="str">
        <f t="shared" si="27"/>
        <v/>
      </c>
    </row>
    <row r="223" spans="1:10">
      <c r="A223" s="143">
        <v>214</v>
      </c>
      <c r="B223" s="144"/>
      <c r="C223" s="144"/>
      <c r="D223" s="144"/>
      <c r="E223" s="145"/>
      <c r="F223" s="146"/>
      <c r="G223" s="144"/>
      <c r="H223" s="145"/>
      <c r="I223" s="16" t="str">
        <f t="shared" si="26"/>
        <v/>
      </c>
      <c r="J223" s="16" t="str">
        <f t="shared" si="27"/>
        <v/>
      </c>
    </row>
    <row r="224" spans="1:10">
      <c r="A224" s="143">
        <v>215</v>
      </c>
      <c r="B224" s="144"/>
      <c r="C224" s="144"/>
      <c r="D224" s="144"/>
      <c r="E224" s="145"/>
      <c r="F224" s="146"/>
      <c r="G224" s="144"/>
      <c r="H224" s="145"/>
      <c r="I224" s="16" t="str">
        <f t="shared" si="26"/>
        <v/>
      </c>
      <c r="J224" s="16" t="str">
        <f t="shared" si="27"/>
        <v/>
      </c>
    </row>
    <row r="225" spans="1:10">
      <c r="A225" s="143">
        <v>216</v>
      </c>
      <c r="B225" s="144"/>
      <c r="C225" s="144"/>
      <c r="D225" s="144"/>
      <c r="E225" s="145"/>
      <c r="F225" s="146"/>
      <c r="G225" s="144"/>
      <c r="H225" s="145"/>
      <c r="I225" s="16" t="str">
        <f t="shared" si="26"/>
        <v/>
      </c>
      <c r="J225" s="16" t="str">
        <f t="shared" si="27"/>
        <v/>
      </c>
    </row>
    <row r="226" spans="1:10">
      <c r="A226" s="143">
        <v>217</v>
      </c>
      <c r="B226" s="144"/>
      <c r="C226" s="144"/>
      <c r="D226" s="144"/>
      <c r="E226" s="145"/>
      <c r="F226" s="146"/>
      <c r="G226" s="144"/>
      <c r="H226" s="145"/>
      <c r="I226" s="16" t="str">
        <f t="shared" si="26"/>
        <v/>
      </c>
      <c r="J226" s="16" t="str">
        <f t="shared" si="27"/>
        <v/>
      </c>
    </row>
    <row r="227" spans="1:10">
      <c r="A227" s="143">
        <v>218</v>
      </c>
      <c r="B227" s="144"/>
      <c r="C227" s="144"/>
      <c r="D227" s="144"/>
      <c r="E227" s="145"/>
      <c r="F227" s="146"/>
      <c r="G227" s="144"/>
      <c r="H227" s="145"/>
      <c r="I227" s="16" t="str">
        <f t="shared" si="26"/>
        <v/>
      </c>
      <c r="J227" s="16" t="str">
        <f t="shared" si="27"/>
        <v/>
      </c>
    </row>
    <row r="228" spans="1:10">
      <c r="A228" s="143">
        <v>219</v>
      </c>
      <c r="B228" s="144"/>
      <c r="C228" s="144"/>
      <c r="D228" s="144"/>
      <c r="E228" s="145"/>
      <c r="F228" s="146"/>
      <c r="G228" s="144"/>
      <c r="H228" s="145"/>
      <c r="I228" s="16" t="str">
        <f t="shared" si="26"/>
        <v/>
      </c>
      <c r="J228" s="16" t="str">
        <f t="shared" si="27"/>
        <v/>
      </c>
    </row>
    <row r="229" spans="1:10">
      <c r="A229" s="143">
        <v>220</v>
      </c>
      <c r="B229" s="144"/>
      <c r="C229" s="144"/>
      <c r="D229" s="144"/>
      <c r="E229" s="145"/>
      <c r="F229" s="146"/>
      <c r="G229" s="144"/>
      <c r="H229" s="145"/>
      <c r="I229" s="16" t="str">
        <f t="shared" si="26"/>
        <v/>
      </c>
      <c r="J229" s="16" t="str">
        <f t="shared" si="27"/>
        <v/>
      </c>
    </row>
    <row r="230" spans="1:10">
      <c r="A230" s="143">
        <v>221</v>
      </c>
      <c r="B230" s="144"/>
      <c r="C230" s="144"/>
      <c r="D230" s="144"/>
      <c r="E230" s="145"/>
      <c r="F230" s="146"/>
      <c r="G230" s="144"/>
      <c r="H230" s="145"/>
      <c r="I230" s="16" t="str">
        <f t="shared" si="26"/>
        <v/>
      </c>
      <c r="J230" s="16" t="str">
        <f t="shared" si="27"/>
        <v/>
      </c>
    </row>
    <row r="231" spans="1:10">
      <c r="A231" s="143">
        <v>222</v>
      </c>
      <c r="B231" s="144"/>
      <c r="C231" s="144"/>
      <c r="D231" s="144"/>
      <c r="E231" s="145"/>
      <c r="F231" s="146"/>
      <c r="G231" s="144"/>
      <c r="H231" s="145"/>
      <c r="I231" s="16" t="str">
        <f t="shared" si="26"/>
        <v/>
      </c>
      <c r="J231" s="16" t="str">
        <f t="shared" si="27"/>
        <v/>
      </c>
    </row>
    <row r="232" spans="1:10">
      <c r="A232" s="143">
        <v>223</v>
      </c>
      <c r="B232" s="144"/>
      <c r="C232" s="144"/>
      <c r="D232" s="144"/>
      <c r="E232" s="145"/>
      <c r="F232" s="146"/>
      <c r="G232" s="144"/>
      <c r="H232" s="145"/>
      <c r="I232" s="16" t="str">
        <f t="shared" si="26"/>
        <v/>
      </c>
      <c r="J232" s="16" t="str">
        <f t="shared" si="27"/>
        <v/>
      </c>
    </row>
    <row r="233" spans="1:10">
      <c r="A233" s="143">
        <v>224</v>
      </c>
      <c r="B233" s="144"/>
      <c r="C233" s="144"/>
      <c r="D233" s="144"/>
      <c r="E233" s="145"/>
      <c r="F233" s="146"/>
      <c r="G233" s="144"/>
      <c r="H233" s="145"/>
      <c r="I233" s="16" t="str">
        <f t="shared" si="26"/>
        <v/>
      </c>
      <c r="J233" s="16" t="str">
        <f t="shared" si="27"/>
        <v/>
      </c>
    </row>
    <row r="234" spans="1:10">
      <c r="A234" s="143">
        <v>225</v>
      </c>
      <c r="B234" s="144"/>
      <c r="C234" s="144"/>
      <c r="D234" s="144"/>
      <c r="E234" s="145"/>
      <c r="F234" s="146"/>
      <c r="G234" s="144"/>
      <c r="H234" s="145"/>
      <c r="I234" s="16" t="str">
        <f t="shared" si="26"/>
        <v/>
      </c>
      <c r="J234" s="16" t="str">
        <f t="shared" si="27"/>
        <v/>
      </c>
    </row>
    <row r="235" spans="1:10">
      <c r="A235" s="143">
        <v>226</v>
      </c>
      <c r="B235" s="144"/>
      <c r="C235" s="144"/>
      <c r="D235" s="144"/>
      <c r="E235" s="145"/>
      <c r="F235" s="146"/>
      <c r="G235" s="144"/>
      <c r="H235" s="145"/>
      <c r="I235" s="16" t="str">
        <f t="shared" si="26"/>
        <v/>
      </c>
      <c r="J235" s="16" t="str">
        <f t="shared" si="27"/>
        <v/>
      </c>
    </row>
    <row r="236" spans="1:10">
      <c r="A236" s="143">
        <v>227</v>
      </c>
      <c r="B236" s="144"/>
      <c r="C236" s="144"/>
      <c r="D236" s="144"/>
      <c r="E236" s="145"/>
      <c r="F236" s="146"/>
      <c r="G236" s="144"/>
      <c r="H236" s="145"/>
      <c r="I236" s="16" t="str">
        <f t="shared" si="26"/>
        <v/>
      </c>
      <c r="J236" s="16" t="str">
        <f t="shared" si="27"/>
        <v/>
      </c>
    </row>
    <row r="237" spans="1:10">
      <c r="A237" s="143">
        <v>228</v>
      </c>
      <c r="B237" s="144"/>
      <c r="C237" s="144"/>
      <c r="D237" s="144"/>
      <c r="E237" s="145"/>
      <c r="F237" s="146"/>
      <c r="G237" s="144"/>
      <c r="H237" s="145"/>
      <c r="I237" s="16" t="str">
        <f t="shared" si="26"/>
        <v/>
      </c>
      <c r="J237" s="16" t="str">
        <f t="shared" si="27"/>
        <v/>
      </c>
    </row>
    <row r="238" spans="1:10">
      <c r="A238" s="143">
        <v>229</v>
      </c>
      <c r="B238" s="144"/>
      <c r="C238" s="144"/>
      <c r="D238" s="144"/>
      <c r="E238" s="145"/>
      <c r="F238" s="146"/>
      <c r="G238" s="144"/>
      <c r="H238" s="145"/>
      <c r="I238" s="16" t="str">
        <f t="shared" si="26"/>
        <v/>
      </c>
      <c r="J238" s="16" t="str">
        <f t="shared" si="27"/>
        <v/>
      </c>
    </row>
    <row r="239" spans="1:10">
      <c r="A239" s="143">
        <v>230</v>
      </c>
      <c r="B239" s="144"/>
      <c r="C239" s="144"/>
      <c r="D239" s="144"/>
      <c r="E239" s="145"/>
      <c r="F239" s="146"/>
      <c r="G239" s="144"/>
      <c r="H239" s="145"/>
      <c r="I239" s="16" t="str">
        <f t="shared" si="26"/>
        <v/>
      </c>
      <c r="J239" s="16" t="str">
        <f t="shared" si="27"/>
        <v/>
      </c>
    </row>
    <row r="240" spans="1:10">
      <c r="A240" s="143">
        <v>231</v>
      </c>
      <c r="B240" s="144"/>
      <c r="C240" s="144"/>
      <c r="D240" s="144"/>
      <c r="E240" s="145"/>
      <c r="F240" s="146"/>
      <c r="G240" s="144"/>
      <c r="H240" s="145"/>
      <c r="I240" s="16" t="str">
        <f t="shared" si="26"/>
        <v/>
      </c>
      <c r="J240" s="16" t="str">
        <f t="shared" si="27"/>
        <v/>
      </c>
    </row>
    <row r="241" spans="1:10">
      <c r="A241" s="143">
        <v>232</v>
      </c>
      <c r="B241" s="144"/>
      <c r="C241" s="144"/>
      <c r="D241" s="144"/>
      <c r="E241" s="145"/>
      <c r="F241" s="146"/>
      <c r="G241" s="144"/>
      <c r="H241" s="145"/>
      <c r="I241" s="16" t="str">
        <f t="shared" si="26"/>
        <v/>
      </c>
      <c r="J241" s="16" t="str">
        <f t="shared" si="27"/>
        <v/>
      </c>
    </row>
    <row r="242" spans="1:10">
      <c r="A242" s="143">
        <v>233</v>
      </c>
      <c r="B242" s="144"/>
      <c r="C242" s="144"/>
      <c r="D242" s="144"/>
      <c r="E242" s="145"/>
      <c r="F242" s="146"/>
      <c r="G242" s="144"/>
      <c r="H242" s="145"/>
      <c r="I242" s="16" t="str">
        <f t="shared" si="26"/>
        <v/>
      </c>
      <c r="J242" s="16" t="str">
        <f t="shared" si="27"/>
        <v/>
      </c>
    </row>
    <row r="243" spans="1:10">
      <c r="A243" s="143">
        <v>234</v>
      </c>
      <c r="B243" s="144"/>
      <c r="C243" s="144"/>
      <c r="D243" s="144"/>
      <c r="E243" s="145"/>
      <c r="F243" s="146"/>
      <c r="G243" s="144"/>
      <c r="H243" s="145"/>
      <c r="I243" s="16" t="str">
        <f t="shared" si="26"/>
        <v/>
      </c>
      <c r="J243" s="16" t="str">
        <f t="shared" si="27"/>
        <v/>
      </c>
    </row>
    <row r="244" spans="1:10">
      <c r="A244" s="143">
        <v>235</v>
      </c>
      <c r="B244" s="144"/>
      <c r="C244" s="144"/>
      <c r="D244" s="144"/>
      <c r="E244" s="145"/>
      <c r="F244" s="146"/>
      <c r="G244" s="144"/>
      <c r="H244" s="145"/>
      <c r="I244" s="16" t="str">
        <f t="shared" si="26"/>
        <v/>
      </c>
      <c r="J244" s="16" t="str">
        <f t="shared" si="27"/>
        <v/>
      </c>
    </row>
    <row r="245" spans="1:10">
      <c r="A245" s="143">
        <v>236</v>
      </c>
      <c r="B245" s="144"/>
      <c r="C245" s="144"/>
      <c r="D245" s="144"/>
      <c r="E245" s="145"/>
      <c r="F245" s="146"/>
      <c r="G245" s="144"/>
      <c r="H245" s="145"/>
      <c r="I245" s="16" t="str">
        <f t="shared" si="26"/>
        <v/>
      </c>
      <c r="J245" s="16" t="str">
        <f t="shared" si="27"/>
        <v/>
      </c>
    </row>
    <row r="246" spans="1:10">
      <c r="A246" s="143">
        <v>237</v>
      </c>
      <c r="B246" s="144"/>
      <c r="C246" s="144"/>
      <c r="D246" s="144"/>
      <c r="E246" s="145"/>
      <c r="F246" s="146"/>
      <c r="G246" s="144"/>
      <c r="H246" s="145"/>
      <c r="I246" s="16" t="str">
        <f t="shared" si="26"/>
        <v/>
      </c>
      <c r="J246" s="16" t="str">
        <f t="shared" si="27"/>
        <v/>
      </c>
    </row>
    <row r="247" spans="1:10">
      <c r="A247" s="143">
        <v>238</v>
      </c>
      <c r="B247" s="144"/>
      <c r="C247" s="144"/>
      <c r="D247" s="144"/>
      <c r="E247" s="145"/>
      <c r="F247" s="146"/>
      <c r="G247" s="144"/>
      <c r="H247" s="145"/>
      <c r="I247" s="16" t="str">
        <f t="shared" si="26"/>
        <v/>
      </c>
      <c r="J247" s="16" t="str">
        <f t="shared" si="27"/>
        <v/>
      </c>
    </row>
    <row r="248" spans="1:10">
      <c r="A248" s="143">
        <v>239</v>
      </c>
      <c r="B248" s="144"/>
      <c r="C248" s="144"/>
      <c r="D248" s="144"/>
      <c r="E248" s="145"/>
      <c r="F248" s="146"/>
      <c r="G248" s="144"/>
      <c r="H248" s="145"/>
      <c r="I248" s="16" t="str">
        <f t="shared" si="26"/>
        <v/>
      </c>
      <c r="J248" s="16" t="str">
        <f t="shared" si="27"/>
        <v/>
      </c>
    </row>
    <row r="249" spans="1:10">
      <c r="A249" s="143">
        <v>240</v>
      </c>
      <c r="B249" s="144"/>
      <c r="C249" s="144"/>
      <c r="D249" s="144"/>
      <c r="E249" s="145"/>
      <c r="F249" s="146"/>
      <c r="G249" s="144"/>
      <c r="H249" s="145"/>
      <c r="I249" s="16" t="str">
        <f t="shared" si="26"/>
        <v/>
      </c>
      <c r="J249" s="16" t="str">
        <f t="shared" si="27"/>
        <v/>
      </c>
    </row>
    <row r="250" spans="1:10">
      <c r="A250" s="143">
        <v>241</v>
      </c>
      <c r="B250" s="144"/>
      <c r="C250" s="144"/>
      <c r="D250" s="144"/>
      <c r="E250" s="145"/>
      <c r="F250" s="146"/>
      <c r="G250" s="144"/>
      <c r="H250" s="145"/>
      <c r="I250" s="16" t="str">
        <f t="shared" si="26"/>
        <v/>
      </c>
      <c r="J250" s="16" t="str">
        <f t="shared" si="27"/>
        <v/>
      </c>
    </row>
    <row r="251" spans="1:10">
      <c r="A251" s="143">
        <v>242</v>
      </c>
      <c r="B251" s="144"/>
      <c r="C251" s="144"/>
      <c r="D251" s="144"/>
      <c r="E251" s="145"/>
      <c r="F251" s="146"/>
      <c r="G251" s="144"/>
      <c r="H251" s="145"/>
      <c r="I251" s="16" t="str">
        <f t="shared" si="26"/>
        <v/>
      </c>
      <c r="J251" s="16" t="str">
        <f t="shared" si="27"/>
        <v/>
      </c>
    </row>
    <row r="252" spans="1:10">
      <c r="A252" s="143">
        <v>243</v>
      </c>
      <c r="B252" s="144"/>
      <c r="C252" s="144"/>
      <c r="D252" s="144"/>
      <c r="E252" s="145"/>
      <c r="F252" s="146"/>
      <c r="G252" s="144"/>
      <c r="H252" s="145"/>
      <c r="I252" s="16" t="str">
        <f t="shared" si="26"/>
        <v/>
      </c>
      <c r="J252" s="16" t="str">
        <f t="shared" si="27"/>
        <v/>
      </c>
    </row>
    <row r="253" spans="1:10">
      <c r="A253" s="143">
        <v>244</v>
      </c>
      <c r="B253" s="144"/>
      <c r="C253" s="144"/>
      <c r="D253" s="144"/>
      <c r="E253" s="145"/>
      <c r="F253" s="146"/>
      <c r="G253" s="144"/>
      <c r="H253" s="145"/>
      <c r="I253" s="16" t="str">
        <f t="shared" si="26"/>
        <v/>
      </c>
      <c r="J253" s="16" t="str">
        <f t="shared" si="27"/>
        <v/>
      </c>
    </row>
    <row r="254" spans="1:10">
      <c r="A254" s="143">
        <v>245</v>
      </c>
      <c r="B254" s="144"/>
      <c r="C254" s="144"/>
      <c r="D254" s="144"/>
      <c r="E254" s="145"/>
      <c r="F254" s="146"/>
      <c r="G254" s="144"/>
      <c r="H254" s="145"/>
      <c r="I254" s="16" t="str">
        <f t="shared" si="26"/>
        <v/>
      </c>
      <c r="J254" s="16" t="str">
        <f t="shared" si="27"/>
        <v/>
      </c>
    </row>
    <row r="255" spans="1:10">
      <c r="A255" s="143">
        <v>246</v>
      </c>
      <c r="B255" s="144"/>
      <c r="C255" s="144"/>
      <c r="D255" s="144"/>
      <c r="E255" s="145"/>
      <c r="F255" s="146"/>
      <c r="G255" s="144"/>
      <c r="H255" s="145"/>
      <c r="I255" s="16" t="str">
        <f t="shared" si="26"/>
        <v/>
      </c>
      <c r="J255" s="16" t="str">
        <f t="shared" si="27"/>
        <v/>
      </c>
    </row>
    <row r="256" spans="1:10">
      <c r="A256" s="143">
        <v>247</v>
      </c>
      <c r="B256" s="144"/>
      <c r="C256" s="144"/>
      <c r="D256" s="144"/>
      <c r="E256" s="145"/>
      <c r="F256" s="146"/>
      <c r="G256" s="144"/>
      <c r="H256" s="145"/>
      <c r="I256" s="16" t="str">
        <f t="shared" si="26"/>
        <v/>
      </c>
      <c r="J256" s="16" t="str">
        <f t="shared" si="27"/>
        <v/>
      </c>
    </row>
    <row r="257" spans="1:10">
      <c r="A257" s="143">
        <v>248</v>
      </c>
      <c r="B257" s="144"/>
      <c r="C257" s="144"/>
      <c r="D257" s="144"/>
      <c r="E257" s="145"/>
      <c r="F257" s="146"/>
      <c r="G257" s="144"/>
      <c r="H257" s="145"/>
      <c r="I257" s="16" t="str">
        <f t="shared" si="26"/>
        <v/>
      </c>
      <c r="J257" s="16" t="str">
        <f t="shared" si="27"/>
        <v/>
      </c>
    </row>
    <row r="258" spans="1:10">
      <c r="A258" s="143">
        <v>249</v>
      </c>
      <c r="B258" s="144"/>
      <c r="C258" s="144"/>
      <c r="D258" s="144"/>
      <c r="E258" s="145"/>
      <c r="F258" s="146"/>
      <c r="G258" s="144"/>
      <c r="H258" s="145"/>
      <c r="I258" s="16" t="str">
        <f t="shared" si="26"/>
        <v/>
      </c>
      <c r="J258" s="16" t="str">
        <f t="shared" si="27"/>
        <v/>
      </c>
    </row>
    <row r="259" spans="1:10">
      <c r="A259" s="143">
        <v>250</v>
      </c>
      <c r="B259" s="144"/>
      <c r="C259" s="144"/>
      <c r="D259" s="144"/>
      <c r="E259" s="145"/>
      <c r="F259" s="146"/>
      <c r="G259" s="144"/>
      <c r="H259" s="145"/>
      <c r="I259" s="16" t="str">
        <f t="shared" si="26"/>
        <v/>
      </c>
      <c r="J259" s="16" t="str">
        <f t="shared" si="27"/>
        <v/>
      </c>
    </row>
  </sheetData>
  <sheetProtection algorithmName="SHA-512" hashValue="1FzrjLqeYUvj0ZtobHj0gADCDg8IvGdxEamW0UnFxuxbZYKgCHuMOQ98t/efYzG2++Oa9fc834XSMJK519xIiw==" saltValue="p4mtTzLrZcb56cDUugx4JQ==" spinCount="100000" sheet="1" objects="1" scenarios="1"/>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2020-08-20T11:04:31Z</dcterms:modified>
  <cp:category/>
</cp:coreProperties>
</file>